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New folder (2)\"/>
    </mc:Choice>
  </mc:AlternateContent>
  <workbookProtection workbookAlgorithmName="SHA-512" workbookHashValue="2qtrkUZ98hYSOGBOLaYHmxTpMFwZPhziapQ0e3BJixR7XctV5AYqpeW07YZX5ACqpGkAPzDzl0W4N8026fBWaQ==" workbookSaltValue="RlUX/97He2mazmUIaOUsBg==" workbookSpinCount="100000" lockStructure="1"/>
  <bookViews>
    <workbookView xWindow="0" yWindow="0" windowWidth="28800" windowHeight="12300" tabRatio="811"/>
  </bookViews>
  <sheets>
    <sheet name="Links" sheetId="63" r:id="rId1"/>
    <sheet name="Help" sheetId="90" r:id="rId2"/>
    <sheet name="Data" sheetId="30" r:id="rId3"/>
    <sheet name="Nondi DATA" sheetId="76" r:id="rId4"/>
    <sheet name="Vishesh Nondi" sheetId="110" r:id="rId5"/>
    <sheet name="1St Page" sheetId="91" r:id="rId6"/>
    <sheet name="मराठी" sheetId="52" r:id="rId7"/>
    <sheet name="इंग्रजी" sheetId="38" r:id="rId8"/>
    <sheet name="गणित" sheetId="54" r:id="rId9"/>
    <sheet name="चित्रकला" sheetId="61" r:id="rId10"/>
    <sheet name="कार्यानुभव" sheetId="33" r:id="rId11"/>
    <sheet name="शा.शि." sheetId="60" r:id="rId12"/>
    <sheet name="नोंदी" sheetId="93" r:id="rId13"/>
    <sheet name="नोंदी 2" sheetId="105" r:id="rId14"/>
    <sheet name="निकाल" sheetId="100" r:id="rId15"/>
    <sheet name="गुणपत्रक" sheetId="98" r:id="rId16"/>
    <sheet name="श्रेनिपत्रक" sheetId="104" r:id="rId17"/>
    <sheet name="वार्षिक निकाल" sheetId="108" r:id="rId18"/>
    <sheet name="उपस्थिती" sheetId="35" r:id="rId19"/>
    <sheet name="Report1" sheetId="103" r:id="rId20"/>
    <sheet name="Report2" sheetId="84" r:id="rId21"/>
    <sheet name="Card1" sheetId="72" r:id="rId22"/>
    <sheet name="Card2" sheetId="82" r:id="rId23"/>
    <sheet name="Card1 (2)" sheetId="106" r:id="rId24"/>
    <sheet name="Card2 (2)" sheetId="109" r:id="rId25"/>
  </sheets>
  <externalReferences>
    <externalReference r:id="rId26"/>
  </externalReferences>
  <definedNames>
    <definedName name="_abc1" localSheetId="4">'Vishesh Nondi'!$A$6:$N$113</definedName>
    <definedName name="_abc1">Data!$A$6:$W$113</definedName>
    <definedName name="_emp1" localSheetId="23">#REF!</definedName>
    <definedName name="_emp1" localSheetId="24">#REF!</definedName>
    <definedName name="_emp1" localSheetId="4">#REF!</definedName>
    <definedName name="_emp1" localSheetId="15">#REF!</definedName>
    <definedName name="_emp1" localSheetId="14">#REF!</definedName>
    <definedName name="_emp1" localSheetId="13">#REF!</definedName>
    <definedName name="_emp1" localSheetId="16">#REF!</definedName>
    <definedName name="_emp1">#REF!</definedName>
    <definedName name="_xlnm._FilterDatabase" localSheetId="2" hidden="1">Data!$E$4:$V$113</definedName>
    <definedName name="_xlnm._FilterDatabase" localSheetId="4" hidden="1">'Vishesh Nondi'!$D$2:$D$113</definedName>
    <definedName name="_xlnm._FilterDatabase" localSheetId="7" hidden="1">इंग्रजी!$B$7:$D$74</definedName>
    <definedName name="_xlnm._FilterDatabase" localSheetId="18" hidden="1">उपस्थिती!$B$3:$D$73</definedName>
    <definedName name="_xlnm._FilterDatabase" localSheetId="10" hidden="1">कार्यानुभव!#REF!</definedName>
    <definedName name="_xlnm._FilterDatabase" localSheetId="8" hidden="1">गणित!#REF!</definedName>
    <definedName name="_xlnm._FilterDatabase" localSheetId="15" hidden="1">गुणपत्रक!$B$3:$C$71</definedName>
    <definedName name="_xlnm._FilterDatabase" localSheetId="9" hidden="1">चित्रकला!#REF!</definedName>
    <definedName name="_xlnm._FilterDatabase" localSheetId="6" hidden="1">मराठी!$B$5:$D$6</definedName>
    <definedName name="_xlnm._FilterDatabase" localSheetId="11" hidden="1">शा.शि.!#REF!</definedName>
    <definedName name="_xlnm._FilterDatabase" localSheetId="16" hidden="1">श्रेनिपत्रक!$B$3:$C$71</definedName>
    <definedName name="_le1" localSheetId="23">#REF!</definedName>
    <definedName name="_le1" localSheetId="24">#REF!</definedName>
    <definedName name="_le1" localSheetId="4">#REF!</definedName>
    <definedName name="_le1" localSheetId="15">#REF!</definedName>
    <definedName name="_le1" localSheetId="14">#REF!</definedName>
    <definedName name="_le1" localSheetId="13">#REF!</definedName>
    <definedName name="_le1" localSheetId="16">#REF!</definedName>
    <definedName name="_le1">#REF!</definedName>
    <definedName name="_le2" localSheetId="23">#REF!</definedName>
    <definedName name="_le2" localSheetId="24">#REF!</definedName>
    <definedName name="_le2" localSheetId="4">#REF!</definedName>
    <definedName name="_le2" localSheetId="15">#REF!</definedName>
    <definedName name="_le2" localSheetId="14">#REF!</definedName>
    <definedName name="_le2" localSheetId="13">#REF!</definedName>
    <definedName name="_le2" localSheetId="16">#REF!</definedName>
    <definedName name="_le2">#REF!</definedName>
    <definedName name="_ll1" localSheetId="23">#REF!</definedName>
    <definedName name="_ll1" localSheetId="24">#REF!</definedName>
    <definedName name="_ll1" localSheetId="4">#REF!</definedName>
    <definedName name="_ll1" localSheetId="15">#REF!</definedName>
    <definedName name="_ll1" localSheetId="14">#REF!</definedName>
    <definedName name="_ll1" localSheetId="13">#REF!</definedName>
    <definedName name="_ll1" localSheetId="16">#REF!</definedName>
    <definedName name="_ll1">#REF!</definedName>
    <definedName name="AA" localSheetId="23">#REF!</definedName>
    <definedName name="AA" localSheetId="24">#REF!</definedName>
    <definedName name="AA" localSheetId="4">#REF!</definedName>
    <definedName name="AA" localSheetId="13">#REF!</definedName>
    <definedName name="AA">#REF!</definedName>
    <definedName name="abc" localSheetId="4">'Vishesh Nondi'!$B$6:$N$113</definedName>
    <definedName name="abc">Data!$B$6:$W$113</definedName>
    <definedName name="ASPA" localSheetId="23">#REF!</definedName>
    <definedName name="ASPA" localSheetId="24">#REF!</definedName>
    <definedName name="ASPA" localSheetId="4">#REF!</definedName>
    <definedName name="ASPA" localSheetId="13">#REF!</definedName>
    <definedName name="ASPA">#REF!</definedName>
    <definedName name="aug">#REF!</definedName>
    <definedName name="aw" localSheetId="23">#REF!</definedName>
    <definedName name="aw" localSheetId="24">#REF!</definedName>
    <definedName name="aw" localSheetId="4">#REF!</definedName>
    <definedName name="aw" localSheetId="15">#REF!</definedName>
    <definedName name="aw" localSheetId="14">#REF!</definedName>
    <definedName name="aw" localSheetId="13">#REF!</definedName>
    <definedName name="aw" localSheetId="16">#REF!</definedName>
    <definedName name="aw">#REF!</definedName>
    <definedName name="aww" localSheetId="23">#REF!</definedName>
    <definedName name="aww" localSheetId="24">#REF!</definedName>
    <definedName name="aww" localSheetId="4">#REF!</definedName>
    <definedName name="aww" localSheetId="15">#REF!</definedName>
    <definedName name="aww" localSheetId="14">#REF!</definedName>
    <definedName name="aww" localSheetId="13">#REF!</definedName>
    <definedName name="aww" localSheetId="16">#REF!</definedName>
    <definedName name="aww">#REF!</definedName>
    <definedName name="Code1">इंग्रजी!$D$3</definedName>
    <definedName name="Code2">इंग्रजी!$H$3</definedName>
    <definedName name="Code3">इंग्रजी!$L$3</definedName>
    <definedName name="Code4">इंग्रजी!$P$3</definedName>
    <definedName name="Code5">इंग्रजी!$T$3</definedName>
    <definedName name="dec">चित्रकला!$A$7:$M$74</definedName>
    <definedName name="dept" localSheetId="23">#REF!</definedName>
    <definedName name="dept" localSheetId="24">#REF!</definedName>
    <definedName name="dept" localSheetId="4">#REF!</definedName>
    <definedName name="dept" localSheetId="15">#REF!</definedName>
    <definedName name="dept" localSheetId="14">#REF!</definedName>
    <definedName name="dept" localSheetId="13">#REF!</definedName>
    <definedName name="dept" localSheetId="16">#REF!</definedName>
    <definedName name="dept">#REF!</definedName>
    <definedName name="des" localSheetId="23">#REF!</definedName>
    <definedName name="des" localSheetId="24">#REF!</definedName>
    <definedName name="des" localSheetId="4">#REF!</definedName>
    <definedName name="des" localSheetId="15">#REF!</definedName>
    <definedName name="des" localSheetId="14">#REF!</definedName>
    <definedName name="des" localSheetId="13">#REF!</definedName>
    <definedName name="des" localSheetId="16">#REF!</definedName>
    <definedName name="des">#REF!</definedName>
    <definedName name="ep" localSheetId="23">#REF!</definedName>
    <definedName name="ep" localSheetId="24">#REF!</definedName>
    <definedName name="ep" localSheetId="4">#REF!</definedName>
    <definedName name="ep" localSheetId="15">#REF!</definedName>
    <definedName name="ep" localSheetId="14">#REF!</definedName>
    <definedName name="ep" localSheetId="13">#REF!</definedName>
    <definedName name="ep" localSheetId="16">#REF!</definedName>
    <definedName name="ep">#REF!</definedName>
    <definedName name="esi" localSheetId="23">#REF!</definedName>
    <definedName name="esi" localSheetId="24">#REF!</definedName>
    <definedName name="esi" localSheetId="4">#REF!</definedName>
    <definedName name="esi" localSheetId="15">#REF!</definedName>
    <definedName name="esi" localSheetId="14">#REF!</definedName>
    <definedName name="esi" localSheetId="13">#REF!</definedName>
    <definedName name="esi" localSheetId="16">#REF!</definedName>
    <definedName name="esi">#REF!</definedName>
    <definedName name="feb" localSheetId="23">#REF!</definedName>
    <definedName name="feb" localSheetId="24">#REF!</definedName>
    <definedName name="feb" localSheetId="4">#REF!</definedName>
    <definedName name="feb" localSheetId="13">#REF!</definedName>
    <definedName name="feb" localSheetId="16">#REF!</definedName>
    <definedName name="feb">#REF!</definedName>
    <definedName name="form6" localSheetId="23">#REF!</definedName>
    <definedName name="form6" localSheetId="24">#REF!</definedName>
    <definedName name="form6" localSheetId="4">#REF!</definedName>
    <definedName name="form6" localSheetId="15">#REF!</definedName>
    <definedName name="form6" localSheetId="14">#REF!</definedName>
    <definedName name="form6" localSheetId="13">#REF!</definedName>
    <definedName name="form6" localSheetId="16">#REF!</definedName>
    <definedName name="form6">#REF!</definedName>
    <definedName name="form6b" localSheetId="23">#REF!</definedName>
    <definedName name="form6b" localSheetId="24">#REF!</definedName>
    <definedName name="form6b" localSheetId="4">#REF!</definedName>
    <definedName name="form6b" localSheetId="15">#REF!</definedName>
    <definedName name="form6b" localSheetId="14">#REF!</definedName>
    <definedName name="form6b" localSheetId="13">#REF!</definedName>
    <definedName name="form6b" localSheetId="16">#REF!</definedName>
    <definedName name="form6b">#REF!</definedName>
    <definedName name="j">"p"</definedName>
    <definedName name="jan">कार्यानुभव!$A$7:$N$74</definedName>
    <definedName name="jp" localSheetId="23">कार्यानुभव!#REF!</definedName>
    <definedName name="jp" localSheetId="24">कार्यानुभव!#REF!</definedName>
    <definedName name="jp" localSheetId="4">कार्यानुभव!#REF!</definedName>
    <definedName name="jp" localSheetId="13">कार्यानुभव!#REF!</definedName>
    <definedName name="jp" localSheetId="16">कार्यानुभव!#REF!</definedName>
    <definedName name="jp">कार्यानुभव!#REF!</definedName>
    <definedName name="jul">गणित!$A$7:$R$35</definedName>
    <definedName name="jun" localSheetId="23">#REF!</definedName>
    <definedName name="jun" localSheetId="24">#REF!</definedName>
    <definedName name="jun" localSheetId="4">#REF!</definedName>
    <definedName name="jun" localSheetId="15">#REF!</definedName>
    <definedName name="jun" localSheetId="14">#REF!</definedName>
    <definedName name="jun" localSheetId="13">#REF!</definedName>
    <definedName name="jun" localSheetId="16">#REF!</definedName>
    <definedName name="jun">#REF!</definedName>
    <definedName name="l">'[1]oct-Sal'!$B$8:$BA$207</definedName>
    <definedName name="le" localSheetId="23">#REF!</definedName>
    <definedName name="le" localSheetId="24">#REF!</definedName>
    <definedName name="le" localSheetId="4">#REF!</definedName>
    <definedName name="le" localSheetId="15">#REF!</definedName>
    <definedName name="le" localSheetId="14">#REF!</definedName>
    <definedName name="le" localSheetId="13">#REF!</definedName>
    <definedName name="le" localSheetId="16">#REF!</definedName>
    <definedName name="le">#REF!</definedName>
    <definedName name="leave" localSheetId="23">#REF!</definedName>
    <definedName name="leave" localSheetId="24">#REF!</definedName>
    <definedName name="leave" localSheetId="4">#REF!</definedName>
    <definedName name="leave" localSheetId="15">#REF!</definedName>
    <definedName name="leave" localSheetId="14">#REF!</definedName>
    <definedName name="leave" localSheetId="13">#REF!</definedName>
    <definedName name="leave" localSheetId="16">#REF!</definedName>
    <definedName name="leave">#REF!</definedName>
    <definedName name="ll" localSheetId="23">#REF!</definedName>
    <definedName name="ll" localSheetId="24">#REF!</definedName>
    <definedName name="ll" localSheetId="4">#REF!</definedName>
    <definedName name="ll" localSheetId="15">#REF!</definedName>
    <definedName name="ll" localSheetId="14">#REF!</definedName>
    <definedName name="ll" localSheetId="13">#REF!</definedName>
    <definedName name="ll" localSheetId="16">#REF!</definedName>
    <definedName name="ll">#REF!</definedName>
    <definedName name="lock">Links!$R$2</definedName>
    <definedName name="mar" localSheetId="23">#REF!</definedName>
    <definedName name="mar" localSheetId="24">#REF!</definedName>
    <definedName name="mar" localSheetId="4">#REF!</definedName>
    <definedName name="mar" localSheetId="15">#REF!</definedName>
    <definedName name="mar" localSheetId="14">#REF!</definedName>
    <definedName name="mar" localSheetId="13">#REF!</definedName>
    <definedName name="mar" localSheetId="16">#REF!</definedName>
    <definedName name="mar">#REF!</definedName>
    <definedName name="MARATHI">मराठी!$A$7:$R$500</definedName>
    <definedName name="master" localSheetId="23">#REF!</definedName>
    <definedName name="master" localSheetId="24">#REF!</definedName>
    <definedName name="master" localSheetId="4">#REF!</definedName>
    <definedName name="master" localSheetId="15">#REF!</definedName>
    <definedName name="master" localSheetId="14">#REF!</definedName>
    <definedName name="master" localSheetId="13">#REF!</definedName>
    <definedName name="master" localSheetId="16">#REF!</definedName>
    <definedName name="master">#REF!</definedName>
    <definedName name="may">#REF!</definedName>
    <definedName name="mm">'[1]dec-Sal'!$B$8:$BA$207</definedName>
    <definedName name="monthNames">{"January","February","March","April","May","June","July","August","September","October","November","December"}</definedName>
    <definedName name="name" localSheetId="4">'Vishesh Nondi'!$D$7:$D$114</definedName>
    <definedName name="name">Data!$E$7:$E$114</definedName>
    <definedName name="name1" localSheetId="4">'Vishesh Nondi'!$B$6:$D$113</definedName>
    <definedName name="name1">Data!$B$6:$V$113</definedName>
    <definedName name="nov">शा.शि.!$A$7:$D$74</definedName>
    <definedName name="oct" localSheetId="23">#REF!</definedName>
    <definedName name="oct" localSheetId="24">#REF!</definedName>
    <definedName name="oct" localSheetId="4">#REF!</definedName>
    <definedName name="oct" localSheetId="13">#REF!</definedName>
    <definedName name="oct">#REF!</definedName>
    <definedName name="pff" localSheetId="23">#REF!</definedName>
    <definedName name="pff" localSheetId="24">#REF!</definedName>
    <definedName name="pff" localSheetId="4">#REF!</definedName>
    <definedName name="pff" localSheetId="15">#REF!</definedName>
    <definedName name="pff" localSheetId="14">#REF!</definedName>
    <definedName name="pff" localSheetId="13">#REF!</definedName>
    <definedName name="pff" localSheetId="16">#REF!</definedName>
    <definedName name="pff">#REF!</definedName>
    <definedName name="PHOTO" localSheetId="4">INDEX('Vishesh Nondi'!#REF!,MATCH('Card1 (2)'!$U$10,'Vishesh Nondi'!$B$7:$B$73,0))</definedName>
    <definedName name="PHOTO">INDEX(Data!$P$7:$P$73,MATCH('Card1 (2)'!$U$10,Data!$B$7:$B$73,0))</definedName>
    <definedName name="pp" localSheetId="23">#REF!</definedName>
    <definedName name="pp" localSheetId="24">#REF!</definedName>
    <definedName name="pp" localSheetId="4">#REF!</definedName>
    <definedName name="pp" localSheetId="15">#REF!</definedName>
    <definedName name="pp" localSheetId="14">#REF!</definedName>
    <definedName name="pp" localSheetId="12">#REF!</definedName>
    <definedName name="pp" localSheetId="13">#REF!</definedName>
    <definedName name="pp" localSheetId="16">#REF!</definedName>
    <definedName name="pp">#REF!</definedName>
    <definedName name="_xlnm.Print_Area" localSheetId="14">निकाल!$I$2:$P$38</definedName>
    <definedName name="_xlnm.Print_Titles" localSheetId="5">'1St Page'!$4:$4</definedName>
    <definedName name="_xlnm.Print_Titles" localSheetId="7">इंग्रजी!$2:$6</definedName>
    <definedName name="_xlnm.Print_Titles" localSheetId="18">उपस्थिती!$2:$5</definedName>
    <definedName name="_xlnm.Print_Titles" localSheetId="10">कार्यानुभव!$2:$6</definedName>
    <definedName name="_xlnm.Print_Titles" localSheetId="8">गणित!$2:$6</definedName>
    <definedName name="_xlnm.Print_Titles" localSheetId="15">गुणपत्रक!$2:$4</definedName>
    <definedName name="_xlnm.Print_Titles" localSheetId="9">चित्रकला!$2:$6</definedName>
    <definedName name="_xlnm.Print_Titles" localSheetId="6">मराठी!$2:$6</definedName>
    <definedName name="_xlnm.Print_Titles" localSheetId="17">'वार्षिक निकाल'!$5:$7</definedName>
    <definedName name="_xlnm.Print_Titles" localSheetId="11">शा.शि.!$2:$6</definedName>
    <definedName name="_xlnm.Print_Titles" localSheetId="16">श्रेनिपत्रक!$2:$3</definedName>
    <definedName name="RollNo" localSheetId="4">'Vishesh Nondi'!$B$7:$B$206</definedName>
    <definedName name="RollNo">Data!$B$7:$B$206</definedName>
    <definedName name="sa" localSheetId="23">#REF!</definedName>
    <definedName name="sa" localSheetId="24">#REF!</definedName>
    <definedName name="sa" localSheetId="4">#REF!</definedName>
    <definedName name="sa" localSheetId="14">#REF!</definedName>
    <definedName name="sa" localSheetId="13">#REF!</definedName>
    <definedName name="sa" localSheetId="16">#REF!</definedName>
    <definedName name="sa">#REF!</definedName>
    <definedName name="sep">#REF!</definedName>
    <definedName name="week" localSheetId="23">#REF!</definedName>
    <definedName name="week" localSheetId="24">#REF!</definedName>
    <definedName name="week" localSheetId="4">#REF!</definedName>
    <definedName name="week" localSheetId="15">#REF!</definedName>
    <definedName name="week" localSheetId="14">#REF!</definedName>
    <definedName name="week" localSheetId="13">#REF!</definedName>
    <definedName name="week" localSheetId="16">#REF!</definedName>
    <definedName name="week">#REF!</definedName>
    <definedName name="week1" localSheetId="23">#REF!</definedName>
    <definedName name="week1" localSheetId="24">#REF!</definedName>
    <definedName name="week1" localSheetId="4">#REF!</definedName>
    <definedName name="week1" localSheetId="15">#REF!</definedName>
    <definedName name="week1" localSheetId="14">#REF!</definedName>
    <definedName name="week1" localSheetId="13">#REF!</definedName>
    <definedName name="week1" localSheetId="16">#REF!</definedName>
    <definedName name="week1">#REF!</definedName>
    <definedName name="week2" localSheetId="23">#REF!</definedName>
    <definedName name="week2" localSheetId="24">#REF!</definedName>
    <definedName name="week2" localSheetId="4">#REF!</definedName>
    <definedName name="week2" localSheetId="15">#REF!</definedName>
    <definedName name="week2" localSheetId="14">#REF!</definedName>
    <definedName name="week2" localSheetId="13">#REF!</definedName>
    <definedName name="week2" localSheetId="16">#REF!</definedName>
    <definedName name="week2">#REF!</definedName>
    <definedName name="गुणपत्रक3" localSheetId="23">#REF!</definedName>
    <definedName name="गुणपत्रक3" localSheetId="24">#REF!</definedName>
    <definedName name="गुणपत्रक3" localSheetId="4">#REF!</definedName>
    <definedName name="गुणपत्रक3" localSheetId="13">#REF!</definedName>
    <definedName name="गुणपत्रक3">#REF!</definedName>
  </definedNames>
  <calcPr calcId="162913"/>
</workbook>
</file>

<file path=xl/calcChain.xml><?xml version="1.0" encoding="utf-8"?>
<calcChain xmlns="http://schemas.openxmlformats.org/spreadsheetml/2006/main">
  <c r="Y50" i="103" l="1"/>
  <c r="X50" i="103"/>
  <c r="W50" i="103"/>
  <c r="V50" i="103"/>
  <c r="U50" i="103"/>
  <c r="T50" i="103"/>
  <c r="S50" i="103"/>
  <c r="R50" i="103"/>
  <c r="Q50" i="103"/>
  <c r="Y49" i="103"/>
  <c r="X49" i="103"/>
  <c r="W49" i="103"/>
  <c r="V49" i="103"/>
  <c r="U49" i="103"/>
  <c r="T49" i="103"/>
  <c r="S49" i="103"/>
  <c r="R49" i="103"/>
  <c r="Q49" i="103"/>
  <c r="Y48" i="103"/>
  <c r="X48" i="103"/>
  <c r="W48" i="103"/>
  <c r="V48" i="103"/>
  <c r="U48" i="103"/>
  <c r="T48" i="103"/>
  <c r="S48" i="103"/>
  <c r="R48" i="103"/>
  <c r="Q48" i="103"/>
  <c r="Y47" i="103"/>
  <c r="X47" i="103"/>
  <c r="W47" i="103"/>
  <c r="V47" i="103"/>
  <c r="U47" i="103"/>
  <c r="T47" i="103"/>
  <c r="S47" i="103"/>
  <c r="R47" i="103"/>
  <c r="Q47" i="103"/>
  <c r="Z47" i="103" s="1"/>
  <c r="Y46" i="103"/>
  <c r="X46" i="103"/>
  <c r="W46" i="103"/>
  <c r="V46" i="103"/>
  <c r="U46" i="103"/>
  <c r="T46" i="103"/>
  <c r="S46" i="103"/>
  <c r="R46" i="103"/>
  <c r="Q46" i="103"/>
  <c r="Y45" i="103"/>
  <c r="X45" i="103"/>
  <c r="W45" i="103"/>
  <c r="V45" i="103"/>
  <c r="U45" i="103"/>
  <c r="T45" i="103"/>
  <c r="S45" i="103"/>
  <c r="R45" i="103"/>
  <c r="Q45" i="103"/>
  <c r="Y44" i="103"/>
  <c r="X44" i="103"/>
  <c r="W44" i="103"/>
  <c r="V44" i="103"/>
  <c r="U44" i="103"/>
  <c r="T44" i="103"/>
  <c r="S44" i="103"/>
  <c r="R44" i="103"/>
  <c r="Q44" i="103"/>
  <c r="Y43" i="103"/>
  <c r="X43" i="103"/>
  <c r="W43" i="103"/>
  <c r="V43" i="103"/>
  <c r="U43" i="103"/>
  <c r="T43" i="103"/>
  <c r="S43" i="103"/>
  <c r="R43" i="103"/>
  <c r="Q43" i="103"/>
  <c r="Z43" i="103" s="1"/>
  <c r="Y42" i="103"/>
  <c r="X42" i="103"/>
  <c r="W42" i="103"/>
  <c r="V42" i="103"/>
  <c r="U42" i="103"/>
  <c r="T42" i="103"/>
  <c r="S42" i="103"/>
  <c r="R42" i="103"/>
  <c r="Q42" i="103"/>
  <c r="Y41" i="103"/>
  <c r="X41" i="103"/>
  <c r="W41" i="103"/>
  <c r="V41" i="103"/>
  <c r="U41" i="103"/>
  <c r="T41" i="103"/>
  <c r="S41" i="103"/>
  <c r="R41" i="103"/>
  <c r="Q41" i="103"/>
  <c r="Y40" i="103"/>
  <c r="X40" i="103"/>
  <c r="W40" i="103"/>
  <c r="V40" i="103"/>
  <c r="U40" i="103"/>
  <c r="T40" i="103"/>
  <c r="S40" i="103"/>
  <c r="R40" i="103"/>
  <c r="Q40" i="103"/>
  <c r="Y39" i="103"/>
  <c r="X39" i="103"/>
  <c r="W39" i="103"/>
  <c r="V39" i="103"/>
  <c r="U39" i="103"/>
  <c r="T39" i="103"/>
  <c r="S39" i="103"/>
  <c r="R39" i="103"/>
  <c r="Q39" i="103"/>
  <c r="Z39" i="103" s="1"/>
  <c r="Y38" i="103"/>
  <c r="X38" i="103"/>
  <c r="W38" i="103"/>
  <c r="V38" i="103"/>
  <c r="U38" i="103"/>
  <c r="T38" i="103"/>
  <c r="S38" i="103"/>
  <c r="R38" i="103"/>
  <c r="Q38" i="103"/>
  <c r="Y37" i="103"/>
  <c r="X37" i="103"/>
  <c r="W37" i="103"/>
  <c r="V37" i="103"/>
  <c r="U37" i="103"/>
  <c r="T37" i="103"/>
  <c r="S37" i="103"/>
  <c r="R37" i="103"/>
  <c r="Q37" i="103"/>
  <c r="Y36" i="103"/>
  <c r="X36" i="103"/>
  <c r="W36" i="103"/>
  <c r="V36" i="103"/>
  <c r="U36" i="103"/>
  <c r="T36" i="103"/>
  <c r="S36" i="103"/>
  <c r="R36" i="103"/>
  <c r="Q36" i="103"/>
  <c r="Y35" i="103"/>
  <c r="X35" i="103"/>
  <c r="W35" i="103"/>
  <c r="V35" i="103"/>
  <c r="U35" i="103"/>
  <c r="T35" i="103"/>
  <c r="S35" i="103"/>
  <c r="R35" i="103"/>
  <c r="Q35" i="103"/>
  <c r="Z35" i="103" s="1"/>
  <c r="Y34" i="103"/>
  <c r="X34" i="103"/>
  <c r="W34" i="103"/>
  <c r="V34" i="103"/>
  <c r="U34" i="103"/>
  <c r="T34" i="103"/>
  <c r="S34" i="103"/>
  <c r="R34" i="103"/>
  <c r="Q34" i="103"/>
  <c r="Y33" i="103"/>
  <c r="X33" i="103"/>
  <c r="W33" i="103"/>
  <c r="V33" i="103"/>
  <c r="U33" i="103"/>
  <c r="T33" i="103"/>
  <c r="S33" i="103"/>
  <c r="R33" i="103"/>
  <c r="Q33" i="103"/>
  <c r="Y32" i="103"/>
  <c r="X32" i="103"/>
  <c r="W32" i="103"/>
  <c r="V32" i="103"/>
  <c r="U32" i="103"/>
  <c r="T32" i="103"/>
  <c r="S32" i="103"/>
  <c r="R32" i="103"/>
  <c r="Q32" i="103"/>
  <c r="Y31" i="103"/>
  <c r="X31" i="103"/>
  <c r="W31" i="103"/>
  <c r="V31" i="103"/>
  <c r="U31" i="103"/>
  <c r="T31" i="103"/>
  <c r="S31" i="103"/>
  <c r="R31" i="103"/>
  <c r="Q31" i="103"/>
  <c r="X29" i="103"/>
  <c r="K29" i="103"/>
  <c r="L50" i="103"/>
  <c r="K50" i="103"/>
  <c r="J50" i="103"/>
  <c r="I50" i="103"/>
  <c r="H50" i="103"/>
  <c r="G50" i="103"/>
  <c r="F50" i="103"/>
  <c r="E50" i="103"/>
  <c r="D50" i="103"/>
  <c r="L49" i="103"/>
  <c r="K49" i="103"/>
  <c r="J49" i="103"/>
  <c r="I49" i="103"/>
  <c r="H49" i="103"/>
  <c r="G49" i="103"/>
  <c r="F49" i="103"/>
  <c r="E49" i="103"/>
  <c r="D49" i="103"/>
  <c r="L48" i="103"/>
  <c r="K48" i="103"/>
  <c r="J48" i="103"/>
  <c r="I48" i="103"/>
  <c r="H48" i="103"/>
  <c r="G48" i="103"/>
  <c r="F48" i="103"/>
  <c r="E48" i="103"/>
  <c r="D48" i="103"/>
  <c r="L47" i="103"/>
  <c r="K47" i="103"/>
  <c r="J47" i="103"/>
  <c r="I47" i="103"/>
  <c r="H47" i="103"/>
  <c r="G47" i="103"/>
  <c r="F47" i="103"/>
  <c r="E47" i="103"/>
  <c r="D47" i="103"/>
  <c r="L46" i="103"/>
  <c r="K46" i="103"/>
  <c r="J46" i="103"/>
  <c r="I46" i="103"/>
  <c r="H46" i="103"/>
  <c r="G46" i="103"/>
  <c r="F46" i="103"/>
  <c r="E46" i="103"/>
  <c r="D46" i="103"/>
  <c r="L45" i="103"/>
  <c r="K45" i="103"/>
  <c r="J45" i="103"/>
  <c r="I45" i="103"/>
  <c r="H45" i="103"/>
  <c r="G45" i="103"/>
  <c r="F45" i="103"/>
  <c r="E45" i="103"/>
  <c r="D45" i="103"/>
  <c r="L44" i="103"/>
  <c r="K44" i="103"/>
  <c r="J44" i="103"/>
  <c r="I44" i="103"/>
  <c r="H44" i="103"/>
  <c r="G44" i="103"/>
  <c r="F44" i="103"/>
  <c r="E44" i="103"/>
  <c r="D44" i="103"/>
  <c r="L43" i="103"/>
  <c r="K43" i="103"/>
  <c r="J43" i="103"/>
  <c r="I43" i="103"/>
  <c r="H43" i="103"/>
  <c r="G43" i="103"/>
  <c r="F43" i="103"/>
  <c r="E43" i="103"/>
  <c r="D43" i="103"/>
  <c r="L42" i="103"/>
  <c r="K42" i="103"/>
  <c r="J42" i="103"/>
  <c r="I42" i="103"/>
  <c r="H42" i="103"/>
  <c r="G42" i="103"/>
  <c r="F42" i="103"/>
  <c r="E42" i="103"/>
  <c r="D42" i="103"/>
  <c r="L41" i="103"/>
  <c r="K41" i="103"/>
  <c r="J41" i="103"/>
  <c r="I41" i="103"/>
  <c r="H41" i="103"/>
  <c r="G41" i="103"/>
  <c r="F41" i="103"/>
  <c r="E41" i="103"/>
  <c r="D41" i="103"/>
  <c r="L40" i="103"/>
  <c r="K40" i="103"/>
  <c r="J40" i="103"/>
  <c r="I40" i="103"/>
  <c r="H40" i="103"/>
  <c r="G40" i="103"/>
  <c r="F40" i="103"/>
  <c r="E40" i="103"/>
  <c r="D40" i="103"/>
  <c r="L39" i="103"/>
  <c r="K39" i="103"/>
  <c r="J39" i="103"/>
  <c r="I39" i="103"/>
  <c r="H39" i="103"/>
  <c r="G39" i="103"/>
  <c r="F39" i="103"/>
  <c r="E39" i="103"/>
  <c r="D39" i="103"/>
  <c r="L38" i="103"/>
  <c r="K38" i="103"/>
  <c r="J38" i="103"/>
  <c r="I38" i="103"/>
  <c r="H38" i="103"/>
  <c r="G38" i="103"/>
  <c r="F38" i="103"/>
  <c r="E38" i="103"/>
  <c r="D38" i="103"/>
  <c r="L37" i="103"/>
  <c r="K37" i="103"/>
  <c r="J37" i="103"/>
  <c r="I37" i="103"/>
  <c r="H37" i="103"/>
  <c r="G37" i="103"/>
  <c r="F37" i="103"/>
  <c r="E37" i="103"/>
  <c r="D37" i="103"/>
  <c r="L36" i="103"/>
  <c r="K36" i="103"/>
  <c r="J36" i="103"/>
  <c r="I36" i="103"/>
  <c r="H36" i="103"/>
  <c r="G36" i="103"/>
  <c r="F36" i="103"/>
  <c r="E36" i="103"/>
  <c r="D36" i="103"/>
  <c r="L35" i="103"/>
  <c r="K35" i="103"/>
  <c r="J35" i="103"/>
  <c r="I35" i="103"/>
  <c r="H35" i="103"/>
  <c r="G35" i="103"/>
  <c r="F35" i="103"/>
  <c r="E35" i="103"/>
  <c r="D35" i="103"/>
  <c r="L34" i="103"/>
  <c r="K34" i="103"/>
  <c r="J34" i="103"/>
  <c r="I34" i="103"/>
  <c r="H34" i="103"/>
  <c r="G34" i="103"/>
  <c r="F34" i="103"/>
  <c r="E34" i="103"/>
  <c r="D34" i="103"/>
  <c r="L33" i="103"/>
  <c r="K33" i="103"/>
  <c r="J33" i="103"/>
  <c r="I33" i="103"/>
  <c r="H33" i="103"/>
  <c r="G33" i="103"/>
  <c r="F33" i="103"/>
  <c r="E33" i="103"/>
  <c r="D33" i="103"/>
  <c r="D32" i="103"/>
  <c r="L32" i="103"/>
  <c r="K32" i="103"/>
  <c r="J32" i="103"/>
  <c r="I32" i="103"/>
  <c r="H32" i="103"/>
  <c r="G32" i="103"/>
  <c r="F32" i="103"/>
  <c r="E32" i="103"/>
  <c r="L31" i="103"/>
  <c r="K31" i="103"/>
  <c r="J31" i="103"/>
  <c r="I31" i="103"/>
  <c r="H31" i="103"/>
  <c r="G31" i="103"/>
  <c r="F31" i="103"/>
  <c r="E31" i="103"/>
  <c r="D31" i="103"/>
  <c r="X25" i="103"/>
  <c r="W25" i="103"/>
  <c r="V25" i="103"/>
  <c r="U25" i="103"/>
  <c r="T25" i="103"/>
  <c r="S25" i="103"/>
  <c r="R25" i="103"/>
  <c r="Q25" i="103"/>
  <c r="P25" i="103"/>
  <c r="Y25" i="103" s="1"/>
  <c r="K25" i="103"/>
  <c r="J25" i="103"/>
  <c r="I25" i="103"/>
  <c r="H25" i="103"/>
  <c r="G25" i="103"/>
  <c r="F25" i="103"/>
  <c r="E25" i="103"/>
  <c r="D25" i="103"/>
  <c r="C25" i="103"/>
  <c r="L25" i="103" s="1"/>
  <c r="X24" i="103"/>
  <c r="X26" i="103" s="1"/>
  <c r="W24" i="103"/>
  <c r="W26" i="103" s="1"/>
  <c r="V24" i="103"/>
  <c r="V26" i="103" s="1"/>
  <c r="U24" i="103"/>
  <c r="U26" i="103" s="1"/>
  <c r="T24" i="103"/>
  <c r="T26" i="103" s="1"/>
  <c r="S24" i="103"/>
  <c r="S26" i="103" s="1"/>
  <c r="R24" i="103"/>
  <c r="R26" i="103" s="1"/>
  <c r="Q24" i="103"/>
  <c r="Q26" i="103" s="1"/>
  <c r="P24" i="103"/>
  <c r="Y24" i="103" s="1"/>
  <c r="K24" i="103"/>
  <c r="K26" i="103" s="1"/>
  <c r="J24" i="103"/>
  <c r="J26" i="103" s="1"/>
  <c r="I24" i="103"/>
  <c r="I26" i="103" s="1"/>
  <c r="H24" i="103"/>
  <c r="H26" i="103" s="1"/>
  <c r="G24" i="103"/>
  <c r="G26" i="103" s="1"/>
  <c r="F24" i="103"/>
  <c r="F26" i="103" s="1"/>
  <c r="E24" i="103"/>
  <c r="E26" i="103" s="1"/>
  <c r="D24" i="103"/>
  <c r="D26" i="103" s="1"/>
  <c r="C24" i="103"/>
  <c r="L24" i="103" s="1"/>
  <c r="L26" i="103" s="1"/>
  <c r="Y17" i="103"/>
  <c r="X17" i="103"/>
  <c r="W17" i="103"/>
  <c r="V17" i="103"/>
  <c r="U17" i="103"/>
  <c r="T17" i="103"/>
  <c r="S17" i="103"/>
  <c r="R17" i="103"/>
  <c r="Q17" i="103"/>
  <c r="Z17" i="103" s="1"/>
  <c r="L17" i="103"/>
  <c r="K17" i="103"/>
  <c r="J17" i="103"/>
  <c r="I17" i="103"/>
  <c r="H17" i="103"/>
  <c r="G17" i="103"/>
  <c r="F17" i="103"/>
  <c r="E17" i="103"/>
  <c r="D17" i="103"/>
  <c r="M17" i="103" s="1"/>
  <c r="Y16" i="103"/>
  <c r="X16" i="103"/>
  <c r="W16" i="103"/>
  <c r="V16" i="103"/>
  <c r="U16" i="103"/>
  <c r="T16" i="103"/>
  <c r="S16" i="103"/>
  <c r="R16" i="103"/>
  <c r="Q16" i="103"/>
  <c r="Z16" i="103" s="1"/>
  <c r="L16" i="103"/>
  <c r="K16" i="103"/>
  <c r="J16" i="103"/>
  <c r="I16" i="103"/>
  <c r="H16" i="103"/>
  <c r="G16" i="103"/>
  <c r="F16" i="103"/>
  <c r="E16" i="103"/>
  <c r="D16" i="103"/>
  <c r="M16" i="103" s="1"/>
  <c r="Y15" i="103"/>
  <c r="X15" i="103"/>
  <c r="W15" i="103"/>
  <c r="V15" i="103"/>
  <c r="U15" i="103"/>
  <c r="T15" i="103"/>
  <c r="S15" i="103"/>
  <c r="R15" i="103"/>
  <c r="Q15" i="103"/>
  <c r="Z15" i="103" s="1"/>
  <c r="L15" i="103"/>
  <c r="K15" i="103"/>
  <c r="J15" i="103"/>
  <c r="I15" i="103"/>
  <c r="H15" i="103"/>
  <c r="G15" i="103"/>
  <c r="F15" i="103"/>
  <c r="E15" i="103"/>
  <c r="D15" i="103"/>
  <c r="M15" i="103" s="1"/>
  <c r="Y14" i="103"/>
  <c r="X14" i="103"/>
  <c r="W14" i="103"/>
  <c r="V14" i="103"/>
  <c r="U14" i="103"/>
  <c r="T14" i="103"/>
  <c r="S14" i="103"/>
  <c r="R14" i="103"/>
  <c r="Q14" i="103"/>
  <c r="Z14" i="103" s="1"/>
  <c r="L14" i="103"/>
  <c r="K14" i="103"/>
  <c r="J14" i="103"/>
  <c r="I14" i="103"/>
  <c r="H14" i="103"/>
  <c r="G14" i="103"/>
  <c r="F14" i="103"/>
  <c r="E14" i="103"/>
  <c r="D14" i="103"/>
  <c r="M14" i="103" s="1"/>
  <c r="Y13" i="103"/>
  <c r="X13" i="103"/>
  <c r="W13" i="103"/>
  <c r="V13" i="103"/>
  <c r="U13" i="103"/>
  <c r="T13" i="103"/>
  <c r="S13" i="103"/>
  <c r="R13" i="103"/>
  <c r="Q13" i="103"/>
  <c r="Z13" i="103" s="1"/>
  <c r="L13" i="103"/>
  <c r="K13" i="103"/>
  <c r="J13" i="103"/>
  <c r="I13" i="103"/>
  <c r="H13" i="103"/>
  <c r="G13" i="103"/>
  <c r="F13" i="103"/>
  <c r="E13" i="103"/>
  <c r="D13" i="103"/>
  <c r="M13" i="103" s="1"/>
  <c r="Y12" i="103"/>
  <c r="X12" i="103"/>
  <c r="W12" i="103"/>
  <c r="V12" i="103"/>
  <c r="U12" i="103"/>
  <c r="T12" i="103"/>
  <c r="S12" i="103"/>
  <c r="R12" i="103"/>
  <c r="Q12" i="103"/>
  <c r="Z12" i="103" s="1"/>
  <c r="L12" i="103"/>
  <c r="K12" i="103"/>
  <c r="J12" i="103"/>
  <c r="I12" i="103"/>
  <c r="H12" i="103"/>
  <c r="G12" i="103"/>
  <c r="F12" i="103"/>
  <c r="E12" i="103"/>
  <c r="D12" i="103"/>
  <c r="M12" i="103" s="1"/>
  <c r="Y11" i="103"/>
  <c r="X11" i="103"/>
  <c r="W11" i="103"/>
  <c r="V11" i="103"/>
  <c r="U11" i="103"/>
  <c r="T11" i="103"/>
  <c r="S11" i="103"/>
  <c r="R11" i="103"/>
  <c r="Q11" i="103"/>
  <c r="Z11" i="103" s="1"/>
  <c r="L11" i="103"/>
  <c r="K11" i="103"/>
  <c r="J11" i="103"/>
  <c r="I11" i="103"/>
  <c r="H11" i="103"/>
  <c r="G11" i="103"/>
  <c r="F11" i="103"/>
  <c r="E11" i="103"/>
  <c r="D11" i="103"/>
  <c r="M11" i="103" s="1"/>
  <c r="Y10" i="103"/>
  <c r="X10" i="103"/>
  <c r="W10" i="103"/>
  <c r="V10" i="103"/>
  <c r="U10" i="103"/>
  <c r="T10" i="103"/>
  <c r="S10" i="103"/>
  <c r="R10" i="103"/>
  <c r="Q10" i="103"/>
  <c r="Z10" i="103" s="1"/>
  <c r="L10" i="103"/>
  <c r="K10" i="103"/>
  <c r="J10" i="103"/>
  <c r="I10" i="103"/>
  <c r="H10" i="103"/>
  <c r="G10" i="103"/>
  <c r="F10" i="103"/>
  <c r="E10" i="103"/>
  <c r="D10" i="103"/>
  <c r="M10" i="103" s="1"/>
  <c r="Y9" i="103"/>
  <c r="X9" i="103"/>
  <c r="W9" i="103"/>
  <c r="V9" i="103"/>
  <c r="U9" i="103"/>
  <c r="T9" i="103"/>
  <c r="S9" i="103"/>
  <c r="R9" i="103"/>
  <c r="Q9" i="103"/>
  <c r="Z9" i="103" s="1"/>
  <c r="L9" i="103"/>
  <c r="K9" i="103"/>
  <c r="J9" i="103"/>
  <c r="I9" i="103"/>
  <c r="H9" i="103"/>
  <c r="G9" i="103"/>
  <c r="F9" i="103"/>
  <c r="E9" i="103"/>
  <c r="D9" i="103"/>
  <c r="M9" i="103" s="1"/>
  <c r="Y8" i="103"/>
  <c r="X8" i="103"/>
  <c r="W8" i="103"/>
  <c r="V8" i="103"/>
  <c r="U8" i="103"/>
  <c r="T8" i="103"/>
  <c r="S8" i="103"/>
  <c r="R8" i="103"/>
  <c r="Q8" i="103"/>
  <c r="Z8" i="103" s="1"/>
  <c r="L8" i="103"/>
  <c r="K8" i="103"/>
  <c r="J8" i="103"/>
  <c r="I8" i="103"/>
  <c r="H8" i="103"/>
  <c r="G8" i="103"/>
  <c r="F8" i="103"/>
  <c r="E8" i="103"/>
  <c r="D8" i="103"/>
  <c r="M8" i="103" s="1"/>
  <c r="Y7" i="103"/>
  <c r="X7" i="103"/>
  <c r="W7" i="103"/>
  <c r="V7" i="103"/>
  <c r="U7" i="103"/>
  <c r="T7" i="103"/>
  <c r="S7" i="103"/>
  <c r="R7" i="103"/>
  <c r="Q7" i="103"/>
  <c r="Z7" i="103" s="1"/>
  <c r="L7" i="103"/>
  <c r="K7" i="103"/>
  <c r="J7" i="103"/>
  <c r="I7" i="103"/>
  <c r="H7" i="103"/>
  <c r="G7" i="103"/>
  <c r="F7" i="103"/>
  <c r="E7" i="103"/>
  <c r="D7" i="103"/>
  <c r="M7" i="103" s="1"/>
  <c r="Y6" i="103"/>
  <c r="X6" i="103"/>
  <c r="W6" i="103"/>
  <c r="V6" i="103"/>
  <c r="U6" i="103"/>
  <c r="T6" i="103"/>
  <c r="S6" i="103"/>
  <c r="R6" i="103"/>
  <c r="Q6" i="103"/>
  <c r="Z6" i="103" s="1"/>
  <c r="L6" i="103"/>
  <c r="K6" i="103"/>
  <c r="J6" i="103"/>
  <c r="I6" i="103"/>
  <c r="H6" i="103"/>
  <c r="G6" i="103"/>
  <c r="F6" i="103"/>
  <c r="E6" i="103"/>
  <c r="D6" i="103"/>
  <c r="M6" i="103" s="1"/>
  <c r="AA206" i="60"/>
  <c r="AA205" i="60"/>
  <c r="AA204" i="60"/>
  <c r="AA203" i="60"/>
  <c r="AA202" i="60"/>
  <c r="AA201" i="60"/>
  <c r="AA200" i="60"/>
  <c r="AA199" i="60"/>
  <c r="AA198" i="60"/>
  <c r="AA197" i="60"/>
  <c r="AA196" i="60"/>
  <c r="AA195" i="60"/>
  <c r="AA194" i="60"/>
  <c r="AA193" i="60"/>
  <c r="AA192" i="60"/>
  <c r="AA191" i="60"/>
  <c r="AA190" i="60"/>
  <c r="AA189" i="60"/>
  <c r="AA188" i="60"/>
  <c r="AA187" i="60"/>
  <c r="AA186" i="60"/>
  <c r="AA185" i="60"/>
  <c r="AA184" i="60"/>
  <c r="AA183" i="60"/>
  <c r="AA182" i="60"/>
  <c r="AA181" i="60"/>
  <c r="AA180" i="60"/>
  <c r="AA179" i="60"/>
  <c r="AA178" i="60"/>
  <c r="AA177" i="60"/>
  <c r="AA176" i="60"/>
  <c r="AA175" i="60"/>
  <c r="AA174" i="60"/>
  <c r="AA173" i="60"/>
  <c r="AA172" i="60"/>
  <c r="AA171" i="60"/>
  <c r="AA170" i="60"/>
  <c r="AA169" i="60"/>
  <c r="AA168" i="60"/>
  <c r="AA167" i="60"/>
  <c r="AA166" i="60"/>
  <c r="AA165" i="60"/>
  <c r="AA164" i="60"/>
  <c r="AA163" i="60"/>
  <c r="AA162" i="60"/>
  <c r="AA161" i="60"/>
  <c r="AA160" i="60"/>
  <c r="AA159" i="60"/>
  <c r="AA158" i="60"/>
  <c r="AA157" i="60"/>
  <c r="AA156" i="60"/>
  <c r="AA155" i="60"/>
  <c r="AA154" i="60"/>
  <c r="AA153" i="60"/>
  <c r="AA152" i="60"/>
  <c r="AA151" i="60"/>
  <c r="AA150" i="60"/>
  <c r="AA149" i="60"/>
  <c r="AA148" i="60"/>
  <c r="AA147" i="60"/>
  <c r="AA146" i="60"/>
  <c r="AA145" i="60"/>
  <c r="AA144" i="60"/>
  <c r="AA143" i="60"/>
  <c r="AA142" i="60"/>
  <c r="AA141" i="60"/>
  <c r="AA140" i="60"/>
  <c r="AA139" i="60"/>
  <c r="AA138" i="60"/>
  <c r="AA137" i="60"/>
  <c r="AA136" i="60"/>
  <c r="AA135" i="60"/>
  <c r="AA134" i="60"/>
  <c r="AA133" i="60"/>
  <c r="AA132" i="60"/>
  <c r="AA131" i="60"/>
  <c r="AA130" i="60"/>
  <c r="AA129" i="60"/>
  <c r="AA128" i="60"/>
  <c r="AA127" i="60"/>
  <c r="AA126" i="60"/>
  <c r="AA125" i="60"/>
  <c r="AA124" i="60"/>
  <c r="AA123" i="60"/>
  <c r="AA122" i="60"/>
  <c r="AA121" i="60"/>
  <c r="AA120" i="60"/>
  <c r="AA119" i="60"/>
  <c r="AA118" i="60"/>
  <c r="AA117" i="60"/>
  <c r="AA116" i="60"/>
  <c r="AA115" i="60"/>
  <c r="AA114" i="60"/>
  <c r="AA113" i="60"/>
  <c r="AA112" i="60"/>
  <c r="AA111" i="60"/>
  <c r="AA110" i="60"/>
  <c r="AA109" i="60"/>
  <c r="AA108" i="60"/>
  <c r="AA107" i="60"/>
  <c r="AA106" i="60"/>
  <c r="AA105" i="60"/>
  <c r="AA104" i="60"/>
  <c r="AA103" i="60"/>
  <c r="AA102" i="60"/>
  <c r="AA101" i="60"/>
  <c r="AA100" i="60"/>
  <c r="AA99" i="60"/>
  <c r="AA98" i="60"/>
  <c r="AA97" i="60"/>
  <c r="AA96" i="60"/>
  <c r="AA95" i="60"/>
  <c r="AA94" i="60"/>
  <c r="AA93" i="60"/>
  <c r="AA92" i="60"/>
  <c r="AA91" i="60"/>
  <c r="AA90" i="60"/>
  <c r="AA89" i="60"/>
  <c r="AA88" i="60"/>
  <c r="AA87" i="60"/>
  <c r="AA86" i="60"/>
  <c r="AA85" i="60"/>
  <c r="AA84" i="60"/>
  <c r="AA83" i="60"/>
  <c r="AA82" i="60"/>
  <c r="AA81" i="60"/>
  <c r="AA80" i="60"/>
  <c r="AA79" i="60"/>
  <c r="AA78" i="60"/>
  <c r="AA77" i="60"/>
  <c r="AA76" i="60"/>
  <c r="AA75" i="60"/>
  <c r="AA74" i="60"/>
  <c r="AA73" i="60"/>
  <c r="AA72" i="60"/>
  <c r="AA71" i="60"/>
  <c r="AA70" i="60"/>
  <c r="AA69" i="60"/>
  <c r="AA68" i="60"/>
  <c r="AA67" i="60"/>
  <c r="AA66" i="60"/>
  <c r="AA65" i="60"/>
  <c r="AA64" i="60"/>
  <c r="AA63" i="60"/>
  <c r="AA62" i="60"/>
  <c r="AA61" i="60"/>
  <c r="AA60" i="60"/>
  <c r="AA59" i="60"/>
  <c r="AA58" i="60"/>
  <c r="AA57" i="60"/>
  <c r="AA56" i="60"/>
  <c r="AA55" i="60"/>
  <c r="AA54" i="60"/>
  <c r="AA53" i="60"/>
  <c r="AA52" i="60"/>
  <c r="AA51" i="60"/>
  <c r="AA50" i="60"/>
  <c r="AA49" i="60"/>
  <c r="AA48" i="60"/>
  <c r="AA47" i="60"/>
  <c r="AA46" i="60"/>
  <c r="AA45" i="60"/>
  <c r="AA44" i="60"/>
  <c r="AA43" i="60"/>
  <c r="AA42" i="60"/>
  <c r="AA41" i="60"/>
  <c r="AA40" i="60"/>
  <c r="AA39" i="60"/>
  <c r="AA38" i="60"/>
  <c r="AA37" i="60"/>
  <c r="AA36" i="60"/>
  <c r="AA35" i="60"/>
  <c r="AA34" i="60"/>
  <c r="AA33" i="60"/>
  <c r="AA32" i="60"/>
  <c r="AA31" i="60"/>
  <c r="AA30" i="60"/>
  <c r="AA29" i="60"/>
  <c r="AA28" i="60"/>
  <c r="AA27" i="60"/>
  <c r="AA26" i="60"/>
  <c r="AA25" i="60"/>
  <c r="AA24" i="60"/>
  <c r="AA23" i="60"/>
  <c r="AA22" i="60"/>
  <c r="AA21" i="60"/>
  <c r="AA20" i="60"/>
  <c r="AA19" i="60"/>
  <c r="AA18" i="60"/>
  <c r="AA17" i="60"/>
  <c r="AA16" i="60"/>
  <c r="AA15" i="60"/>
  <c r="AA14" i="60"/>
  <c r="AA13" i="60"/>
  <c r="AA12" i="60"/>
  <c r="AA11" i="60"/>
  <c r="AA10" i="60"/>
  <c r="AA9" i="60"/>
  <c r="AA8" i="60"/>
  <c r="AA7" i="60"/>
  <c r="AA5" i="60"/>
  <c r="M206" i="60"/>
  <c r="M205" i="60"/>
  <c r="M204" i="60"/>
  <c r="M203" i="60"/>
  <c r="M202" i="60"/>
  <c r="M201" i="60"/>
  <c r="M200" i="60"/>
  <c r="M199" i="60"/>
  <c r="M198" i="60"/>
  <c r="M197" i="60"/>
  <c r="M196" i="60"/>
  <c r="M195" i="60"/>
  <c r="M194" i="60"/>
  <c r="M193" i="60"/>
  <c r="M192" i="60"/>
  <c r="M191" i="60"/>
  <c r="M190" i="60"/>
  <c r="M189" i="60"/>
  <c r="M188" i="60"/>
  <c r="M187" i="60"/>
  <c r="M186" i="60"/>
  <c r="M185" i="60"/>
  <c r="M184" i="60"/>
  <c r="M183" i="60"/>
  <c r="M182" i="60"/>
  <c r="M181" i="60"/>
  <c r="M180" i="60"/>
  <c r="M179" i="60"/>
  <c r="M178" i="60"/>
  <c r="M177" i="60"/>
  <c r="M176" i="60"/>
  <c r="M175" i="60"/>
  <c r="M174" i="60"/>
  <c r="M173" i="60"/>
  <c r="M172" i="60"/>
  <c r="M171" i="60"/>
  <c r="M170" i="60"/>
  <c r="M169" i="60"/>
  <c r="M168" i="60"/>
  <c r="M167" i="60"/>
  <c r="M166" i="60"/>
  <c r="M165" i="60"/>
  <c r="M164" i="60"/>
  <c r="M163" i="60"/>
  <c r="M162" i="60"/>
  <c r="M161" i="60"/>
  <c r="M160" i="60"/>
  <c r="M159" i="60"/>
  <c r="M158" i="60"/>
  <c r="M157" i="60"/>
  <c r="M156" i="60"/>
  <c r="M155" i="60"/>
  <c r="M154" i="60"/>
  <c r="M153" i="60"/>
  <c r="M152" i="60"/>
  <c r="M151" i="60"/>
  <c r="M150" i="60"/>
  <c r="M149" i="60"/>
  <c r="M148" i="60"/>
  <c r="M147" i="60"/>
  <c r="M146" i="60"/>
  <c r="M145" i="60"/>
  <c r="M144" i="60"/>
  <c r="M143" i="60"/>
  <c r="M142" i="60"/>
  <c r="M141" i="60"/>
  <c r="M140" i="60"/>
  <c r="M139" i="60"/>
  <c r="M138" i="60"/>
  <c r="M137" i="60"/>
  <c r="M136" i="60"/>
  <c r="M135" i="60"/>
  <c r="M134" i="60"/>
  <c r="M133" i="60"/>
  <c r="M132" i="60"/>
  <c r="M131" i="60"/>
  <c r="M130" i="60"/>
  <c r="M129" i="60"/>
  <c r="M128" i="60"/>
  <c r="M127" i="60"/>
  <c r="M126" i="60"/>
  <c r="M125" i="60"/>
  <c r="M124" i="60"/>
  <c r="M123" i="60"/>
  <c r="M122" i="60"/>
  <c r="M121" i="60"/>
  <c r="M120" i="60"/>
  <c r="M119" i="60"/>
  <c r="M118" i="60"/>
  <c r="M117" i="60"/>
  <c r="M116" i="60"/>
  <c r="M115" i="60"/>
  <c r="M114" i="60"/>
  <c r="M113" i="60"/>
  <c r="M112" i="60"/>
  <c r="M111" i="60"/>
  <c r="M110" i="60"/>
  <c r="M109" i="60"/>
  <c r="M108" i="60"/>
  <c r="M107" i="60"/>
  <c r="M106" i="60"/>
  <c r="M105" i="60"/>
  <c r="M104" i="60"/>
  <c r="M103" i="60"/>
  <c r="M102" i="60"/>
  <c r="M101" i="60"/>
  <c r="M100" i="60"/>
  <c r="M99" i="60"/>
  <c r="M98" i="60"/>
  <c r="M97" i="60"/>
  <c r="M96" i="60"/>
  <c r="M95" i="60"/>
  <c r="M94" i="60"/>
  <c r="M93" i="60"/>
  <c r="M92" i="60"/>
  <c r="M91" i="60"/>
  <c r="M90" i="60"/>
  <c r="M89" i="60"/>
  <c r="M88" i="60"/>
  <c r="M87" i="60"/>
  <c r="M86" i="60"/>
  <c r="M85" i="60"/>
  <c r="M84" i="60"/>
  <c r="M83" i="60"/>
  <c r="M82" i="60"/>
  <c r="M81" i="60"/>
  <c r="M80" i="60"/>
  <c r="M79" i="60"/>
  <c r="M78" i="60"/>
  <c r="M77" i="60"/>
  <c r="M76" i="60"/>
  <c r="M75" i="60"/>
  <c r="M74" i="60"/>
  <c r="M73" i="60"/>
  <c r="M72" i="60"/>
  <c r="M71" i="60"/>
  <c r="M70" i="60"/>
  <c r="M69" i="60"/>
  <c r="M68" i="60"/>
  <c r="M67" i="60"/>
  <c r="M66" i="60"/>
  <c r="M65" i="60"/>
  <c r="M64" i="60"/>
  <c r="M63" i="60"/>
  <c r="M62" i="60"/>
  <c r="M61" i="60"/>
  <c r="M60" i="60"/>
  <c r="M59" i="60"/>
  <c r="M58" i="60"/>
  <c r="M57" i="60"/>
  <c r="M56" i="60"/>
  <c r="M55" i="60"/>
  <c r="M54" i="60"/>
  <c r="M53" i="60"/>
  <c r="M52" i="60"/>
  <c r="M51" i="60"/>
  <c r="M50" i="60"/>
  <c r="M49" i="60"/>
  <c r="M48" i="60"/>
  <c r="M47" i="60"/>
  <c r="M46" i="60"/>
  <c r="M45" i="60"/>
  <c r="M44" i="60"/>
  <c r="M43" i="60"/>
  <c r="M42" i="60"/>
  <c r="M41" i="60"/>
  <c r="M40" i="60"/>
  <c r="M39" i="60"/>
  <c r="M38" i="60"/>
  <c r="M37" i="60"/>
  <c r="M36" i="60"/>
  <c r="M35" i="60"/>
  <c r="M34" i="60"/>
  <c r="M33" i="60"/>
  <c r="M32" i="60"/>
  <c r="M31" i="60"/>
  <c r="M30" i="60"/>
  <c r="M29" i="60"/>
  <c r="M28" i="60"/>
  <c r="M27" i="60"/>
  <c r="M26" i="60"/>
  <c r="M25" i="60"/>
  <c r="M24" i="60"/>
  <c r="M23" i="60"/>
  <c r="M22" i="60"/>
  <c r="M21" i="60"/>
  <c r="M20" i="60"/>
  <c r="M19" i="60"/>
  <c r="M18" i="60"/>
  <c r="M17" i="60"/>
  <c r="M16" i="60"/>
  <c r="M15" i="60"/>
  <c r="M14" i="60"/>
  <c r="M13" i="60"/>
  <c r="M12" i="60"/>
  <c r="M11" i="60"/>
  <c r="M10" i="60"/>
  <c r="M9" i="60"/>
  <c r="M8" i="60"/>
  <c r="M7" i="60"/>
  <c r="M5" i="60"/>
  <c r="AA206" i="33"/>
  <c r="AA205" i="33"/>
  <c r="AA204" i="33"/>
  <c r="AA203" i="33"/>
  <c r="AA202" i="33"/>
  <c r="AA201" i="33"/>
  <c r="AA200" i="33"/>
  <c r="AA199" i="33"/>
  <c r="AA198" i="33"/>
  <c r="AA197" i="33"/>
  <c r="AA196" i="33"/>
  <c r="AA195" i="33"/>
  <c r="AA194" i="33"/>
  <c r="AA193" i="33"/>
  <c r="AA192" i="33"/>
  <c r="AA191" i="33"/>
  <c r="AA190" i="33"/>
  <c r="AA189" i="33"/>
  <c r="AA188" i="33"/>
  <c r="AA187" i="33"/>
  <c r="AA186" i="33"/>
  <c r="AA185" i="33"/>
  <c r="AA184" i="33"/>
  <c r="AA183" i="33"/>
  <c r="AA182" i="33"/>
  <c r="AA181" i="33"/>
  <c r="AA180" i="33"/>
  <c r="AA179" i="33"/>
  <c r="AA178" i="33"/>
  <c r="AA177" i="33"/>
  <c r="AA176" i="33"/>
  <c r="AA175" i="33"/>
  <c r="AA174" i="33"/>
  <c r="AA173" i="33"/>
  <c r="AA172" i="33"/>
  <c r="AA171" i="33"/>
  <c r="AA170" i="33"/>
  <c r="AA169" i="33"/>
  <c r="AA168" i="33"/>
  <c r="AA167" i="33"/>
  <c r="AA166" i="33"/>
  <c r="AA165" i="33"/>
  <c r="AA164" i="33"/>
  <c r="AA163" i="33"/>
  <c r="AA162" i="33"/>
  <c r="AA161" i="33"/>
  <c r="AA160" i="33"/>
  <c r="AA159" i="33"/>
  <c r="AA158" i="33"/>
  <c r="AA157" i="33"/>
  <c r="AA156" i="33"/>
  <c r="AA155" i="33"/>
  <c r="AA154" i="33"/>
  <c r="AA153" i="33"/>
  <c r="AA152" i="33"/>
  <c r="AA151" i="33"/>
  <c r="AA150" i="33"/>
  <c r="AA149" i="33"/>
  <c r="AA148" i="33"/>
  <c r="AA147" i="33"/>
  <c r="AA146" i="33"/>
  <c r="AA145" i="33"/>
  <c r="AA144" i="33"/>
  <c r="AA143" i="33"/>
  <c r="AA142" i="33"/>
  <c r="AA141" i="33"/>
  <c r="AA140" i="33"/>
  <c r="AA139" i="33"/>
  <c r="AA138" i="33"/>
  <c r="AA137" i="33"/>
  <c r="AA136" i="33"/>
  <c r="AA135" i="33"/>
  <c r="AA134" i="33"/>
  <c r="AA133" i="33"/>
  <c r="AA132" i="33"/>
  <c r="AA131" i="33"/>
  <c r="AA130" i="33"/>
  <c r="AA129" i="33"/>
  <c r="AA128" i="33"/>
  <c r="AA127" i="33"/>
  <c r="AA126" i="33"/>
  <c r="AA125" i="33"/>
  <c r="AA124" i="33"/>
  <c r="AA123" i="33"/>
  <c r="AA122" i="33"/>
  <c r="AA121" i="33"/>
  <c r="AA120" i="33"/>
  <c r="AA119" i="33"/>
  <c r="AA118" i="33"/>
  <c r="AA117" i="33"/>
  <c r="AA116" i="33"/>
  <c r="AA115" i="33"/>
  <c r="AA114" i="33"/>
  <c r="AA113" i="33"/>
  <c r="AA112" i="33"/>
  <c r="AA111" i="33"/>
  <c r="AA110" i="33"/>
  <c r="AA109" i="33"/>
  <c r="AA108" i="33"/>
  <c r="AA107" i="33"/>
  <c r="AA106" i="33"/>
  <c r="AA105" i="33"/>
  <c r="AA104" i="33"/>
  <c r="AA103" i="33"/>
  <c r="AA102" i="33"/>
  <c r="AA101" i="33"/>
  <c r="AA100" i="33"/>
  <c r="AA99" i="33"/>
  <c r="AA98" i="33"/>
  <c r="AA97" i="33"/>
  <c r="AA96" i="33"/>
  <c r="AA95" i="33"/>
  <c r="AA94" i="33"/>
  <c r="AA93" i="33"/>
  <c r="AA92" i="33"/>
  <c r="AA91" i="33"/>
  <c r="AA90" i="33"/>
  <c r="AA89" i="33"/>
  <c r="AA88" i="33"/>
  <c r="AA87" i="33"/>
  <c r="AA86" i="33"/>
  <c r="AA85" i="33"/>
  <c r="AA84" i="33"/>
  <c r="AA83" i="33"/>
  <c r="AA82" i="33"/>
  <c r="AA81" i="33"/>
  <c r="AA80" i="33"/>
  <c r="AA79" i="33"/>
  <c r="AA78" i="33"/>
  <c r="AA77" i="33"/>
  <c r="AA76" i="33"/>
  <c r="AA75" i="33"/>
  <c r="AA74" i="33"/>
  <c r="AA73" i="33"/>
  <c r="AA72" i="33"/>
  <c r="AA71" i="33"/>
  <c r="AA70" i="33"/>
  <c r="AA69" i="33"/>
  <c r="AA68" i="33"/>
  <c r="AA67" i="33"/>
  <c r="AA66" i="33"/>
  <c r="AA65" i="33"/>
  <c r="AA64" i="33"/>
  <c r="AA63" i="33"/>
  <c r="AA62" i="33"/>
  <c r="AA61" i="33"/>
  <c r="AA60" i="33"/>
  <c r="AA59" i="33"/>
  <c r="AA58" i="33"/>
  <c r="AA57" i="33"/>
  <c r="AA56" i="33"/>
  <c r="AA55" i="33"/>
  <c r="AA54" i="33"/>
  <c r="AA53" i="33"/>
  <c r="AA52" i="33"/>
  <c r="AA51" i="33"/>
  <c r="AA50" i="33"/>
  <c r="AA49" i="33"/>
  <c r="AA48" i="33"/>
  <c r="AA47" i="33"/>
  <c r="AA46" i="33"/>
  <c r="AA45" i="33"/>
  <c r="AA44" i="33"/>
  <c r="AA43" i="33"/>
  <c r="AA42" i="33"/>
  <c r="AA41" i="33"/>
  <c r="AA40" i="33"/>
  <c r="AA39" i="33"/>
  <c r="AA38" i="33"/>
  <c r="AA37" i="33"/>
  <c r="AA36" i="33"/>
  <c r="AA35" i="33"/>
  <c r="AA34" i="33"/>
  <c r="AA33" i="33"/>
  <c r="AA3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5" i="33"/>
  <c r="M206" i="33"/>
  <c r="M205" i="33"/>
  <c r="M204" i="33"/>
  <c r="M203" i="33"/>
  <c r="M202" i="33"/>
  <c r="M201" i="33"/>
  <c r="M200" i="33"/>
  <c r="M199" i="33"/>
  <c r="M198" i="33"/>
  <c r="M197" i="33"/>
  <c r="M196" i="33"/>
  <c r="M195" i="33"/>
  <c r="M194" i="33"/>
  <c r="M193" i="33"/>
  <c r="M192" i="33"/>
  <c r="M191" i="33"/>
  <c r="M190" i="33"/>
  <c r="M189" i="33"/>
  <c r="M188" i="33"/>
  <c r="M187" i="33"/>
  <c r="M186" i="33"/>
  <c r="M185" i="33"/>
  <c r="M184" i="33"/>
  <c r="M183" i="33"/>
  <c r="M182" i="33"/>
  <c r="M181" i="33"/>
  <c r="M180" i="33"/>
  <c r="M179" i="33"/>
  <c r="M178" i="33"/>
  <c r="M177" i="33"/>
  <c r="M176" i="33"/>
  <c r="M175" i="33"/>
  <c r="M174" i="33"/>
  <c r="M173" i="33"/>
  <c r="M172" i="33"/>
  <c r="M171" i="33"/>
  <c r="M170" i="33"/>
  <c r="M169" i="33"/>
  <c r="M168" i="33"/>
  <c r="M167" i="33"/>
  <c r="M166" i="33"/>
  <c r="M165" i="33"/>
  <c r="M164" i="33"/>
  <c r="M163" i="33"/>
  <c r="M162" i="33"/>
  <c r="M161" i="33"/>
  <c r="M160" i="33"/>
  <c r="M159" i="33"/>
  <c r="M158" i="33"/>
  <c r="M157" i="33"/>
  <c r="M156" i="33"/>
  <c r="M155" i="33"/>
  <c r="M154" i="33"/>
  <c r="M153" i="33"/>
  <c r="M152" i="33"/>
  <c r="M151" i="33"/>
  <c r="M150" i="33"/>
  <c r="M149" i="33"/>
  <c r="M148" i="33"/>
  <c r="M147" i="33"/>
  <c r="M146" i="33"/>
  <c r="M145" i="33"/>
  <c r="M144" i="33"/>
  <c r="M143" i="33"/>
  <c r="M142" i="33"/>
  <c r="M141" i="33"/>
  <c r="M140" i="33"/>
  <c r="M139" i="33"/>
  <c r="M138" i="33"/>
  <c r="M137" i="33"/>
  <c r="M136" i="33"/>
  <c r="M135" i="33"/>
  <c r="M134" i="33"/>
  <c r="M133" i="33"/>
  <c r="M132" i="33"/>
  <c r="M131" i="33"/>
  <c r="M130" i="33"/>
  <c r="M129" i="33"/>
  <c r="M128" i="33"/>
  <c r="M127" i="33"/>
  <c r="M126" i="33"/>
  <c r="M125" i="33"/>
  <c r="M124" i="33"/>
  <c r="M123" i="33"/>
  <c r="M122" i="33"/>
  <c r="M121" i="33"/>
  <c r="M120" i="33"/>
  <c r="M119" i="33"/>
  <c r="M118" i="33"/>
  <c r="M117" i="33"/>
  <c r="M116" i="33"/>
  <c r="M115" i="33"/>
  <c r="M114" i="33"/>
  <c r="M113" i="33"/>
  <c r="M112" i="33"/>
  <c r="M111" i="33"/>
  <c r="M110" i="33"/>
  <c r="M109" i="33"/>
  <c r="M108" i="33"/>
  <c r="M107" i="33"/>
  <c r="M106" i="33"/>
  <c r="M105" i="33"/>
  <c r="M104" i="33"/>
  <c r="M103" i="33"/>
  <c r="M102" i="33"/>
  <c r="M101" i="33"/>
  <c r="M100" i="33"/>
  <c r="M99" i="33"/>
  <c r="M98" i="33"/>
  <c r="M97" i="33"/>
  <c r="M96" i="33"/>
  <c r="M95" i="33"/>
  <c r="M94" i="33"/>
  <c r="M93" i="33"/>
  <c r="M92" i="33"/>
  <c r="M91" i="33"/>
  <c r="M90" i="33"/>
  <c r="M89" i="33"/>
  <c r="M88" i="33"/>
  <c r="M87" i="33"/>
  <c r="M86" i="33"/>
  <c r="M85" i="33"/>
  <c r="M84" i="33"/>
  <c r="M83" i="33"/>
  <c r="M82" i="33"/>
  <c r="M81" i="33"/>
  <c r="M80" i="33"/>
  <c r="M79" i="33"/>
  <c r="M78" i="33"/>
  <c r="M77" i="33"/>
  <c r="M76" i="33"/>
  <c r="M75" i="33"/>
  <c r="M74" i="33"/>
  <c r="M73" i="33"/>
  <c r="M72" i="33"/>
  <c r="M71" i="33"/>
  <c r="M70" i="33"/>
  <c r="M69" i="33"/>
  <c r="M68" i="33"/>
  <c r="M67" i="33"/>
  <c r="M66" i="33"/>
  <c r="M65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5" i="33"/>
  <c r="AA206" i="61"/>
  <c r="AA205" i="61"/>
  <c r="AA204" i="61"/>
  <c r="AA203" i="61"/>
  <c r="AA202" i="61"/>
  <c r="AA201" i="61"/>
  <c r="AA200" i="61"/>
  <c r="AA199" i="61"/>
  <c r="AA198" i="61"/>
  <c r="AA197" i="61"/>
  <c r="AA196" i="61"/>
  <c r="AA195" i="61"/>
  <c r="AA194" i="61"/>
  <c r="AA193" i="61"/>
  <c r="AA192" i="61"/>
  <c r="AA191" i="61"/>
  <c r="AA190" i="61"/>
  <c r="AA189" i="61"/>
  <c r="AA188" i="61"/>
  <c r="AA187" i="61"/>
  <c r="AA186" i="61"/>
  <c r="AA185" i="61"/>
  <c r="AA184" i="61"/>
  <c r="AA183" i="61"/>
  <c r="AA182" i="61"/>
  <c r="AA181" i="61"/>
  <c r="AA180" i="61"/>
  <c r="AA179" i="61"/>
  <c r="AA178" i="61"/>
  <c r="AA177" i="61"/>
  <c r="AA176" i="61"/>
  <c r="AA175" i="61"/>
  <c r="AA174" i="61"/>
  <c r="AA173" i="61"/>
  <c r="AA172" i="61"/>
  <c r="AA171" i="61"/>
  <c r="AA170" i="61"/>
  <c r="AA169" i="61"/>
  <c r="AA168" i="61"/>
  <c r="AA167" i="61"/>
  <c r="AA166" i="61"/>
  <c r="AA165" i="61"/>
  <c r="AA164" i="61"/>
  <c r="AA163" i="61"/>
  <c r="AA162" i="61"/>
  <c r="AA161" i="61"/>
  <c r="AA160" i="61"/>
  <c r="AA159" i="61"/>
  <c r="AA158" i="61"/>
  <c r="AA157" i="61"/>
  <c r="AA156" i="61"/>
  <c r="AA155" i="61"/>
  <c r="AA154" i="61"/>
  <c r="AA153" i="61"/>
  <c r="AA152" i="61"/>
  <c r="AA151" i="61"/>
  <c r="AA150" i="61"/>
  <c r="AA149" i="61"/>
  <c r="AA148" i="61"/>
  <c r="AA147" i="61"/>
  <c r="AA146" i="61"/>
  <c r="AA145" i="61"/>
  <c r="AA144" i="61"/>
  <c r="AA143" i="61"/>
  <c r="AA142" i="61"/>
  <c r="AA141" i="61"/>
  <c r="AA140" i="61"/>
  <c r="AA139" i="61"/>
  <c r="AA138" i="61"/>
  <c r="AA137" i="61"/>
  <c r="AA136" i="61"/>
  <c r="AA135" i="61"/>
  <c r="AA134" i="61"/>
  <c r="AA133" i="61"/>
  <c r="AA132" i="61"/>
  <c r="AA131" i="61"/>
  <c r="AA130" i="61"/>
  <c r="AA129" i="61"/>
  <c r="AA128" i="61"/>
  <c r="AA127" i="61"/>
  <c r="AA126" i="61"/>
  <c r="AA125" i="61"/>
  <c r="AA124" i="61"/>
  <c r="AA123" i="61"/>
  <c r="AA122" i="61"/>
  <c r="AA121" i="61"/>
  <c r="AA120" i="61"/>
  <c r="AA119" i="61"/>
  <c r="AA118" i="61"/>
  <c r="AA117" i="61"/>
  <c r="AA116" i="61"/>
  <c r="AA115" i="61"/>
  <c r="AA114" i="61"/>
  <c r="AA113" i="61"/>
  <c r="AA112" i="61"/>
  <c r="AA111" i="61"/>
  <c r="AA110" i="61"/>
  <c r="AA109" i="61"/>
  <c r="AA108" i="61"/>
  <c r="AA107" i="61"/>
  <c r="AA106" i="61"/>
  <c r="AA105" i="61"/>
  <c r="AA104" i="61"/>
  <c r="AA103" i="61"/>
  <c r="AA102" i="61"/>
  <c r="AA101" i="61"/>
  <c r="AA100" i="61"/>
  <c r="AA99" i="61"/>
  <c r="AA98" i="61"/>
  <c r="AA97" i="61"/>
  <c r="AA96" i="61"/>
  <c r="AA95" i="61"/>
  <c r="AA94" i="61"/>
  <c r="AA93" i="61"/>
  <c r="AA92" i="61"/>
  <c r="AA91" i="61"/>
  <c r="AA90" i="61"/>
  <c r="AA89" i="61"/>
  <c r="AA88" i="61"/>
  <c r="AA87" i="61"/>
  <c r="AA86" i="61"/>
  <c r="AA85" i="61"/>
  <c r="AA84" i="61"/>
  <c r="AA83" i="61"/>
  <c r="AA82" i="61"/>
  <c r="AA81" i="61"/>
  <c r="AA80" i="61"/>
  <c r="AA79" i="61"/>
  <c r="AA78" i="61"/>
  <c r="AA77" i="61"/>
  <c r="AA76" i="61"/>
  <c r="AA75" i="61"/>
  <c r="AA74" i="61"/>
  <c r="AA73" i="61"/>
  <c r="AA72" i="61"/>
  <c r="AA71" i="61"/>
  <c r="AA70" i="61"/>
  <c r="AA69" i="61"/>
  <c r="AA68" i="61"/>
  <c r="AA67" i="61"/>
  <c r="AA66" i="61"/>
  <c r="AA65" i="61"/>
  <c r="AA64" i="61"/>
  <c r="AA63" i="61"/>
  <c r="AA62" i="61"/>
  <c r="AA61" i="61"/>
  <c r="AA60" i="61"/>
  <c r="AA59" i="61"/>
  <c r="AA58" i="61"/>
  <c r="AA57" i="61"/>
  <c r="AA56" i="61"/>
  <c r="AA55" i="61"/>
  <c r="AA54" i="61"/>
  <c r="AA53" i="61"/>
  <c r="AA52" i="61"/>
  <c r="AA51" i="61"/>
  <c r="AA50" i="61"/>
  <c r="AA49" i="61"/>
  <c r="AA48" i="61"/>
  <c r="AA47" i="61"/>
  <c r="AA46" i="61"/>
  <c r="AA45" i="61"/>
  <c r="AA44" i="61"/>
  <c r="AA43" i="61"/>
  <c r="AA42" i="61"/>
  <c r="AA41" i="61"/>
  <c r="AA40" i="61"/>
  <c r="AA39" i="61"/>
  <c r="AA38" i="61"/>
  <c r="AA37" i="61"/>
  <c r="AA36" i="61"/>
  <c r="AA35" i="61"/>
  <c r="AA34" i="61"/>
  <c r="AA33" i="61"/>
  <c r="AA32" i="61"/>
  <c r="AA31" i="61"/>
  <c r="AA30" i="61"/>
  <c r="AA29" i="61"/>
  <c r="AA28" i="61"/>
  <c r="AA27" i="61"/>
  <c r="AA26" i="61"/>
  <c r="AA25" i="61"/>
  <c r="AA24" i="61"/>
  <c r="AA23" i="61"/>
  <c r="AA22" i="61"/>
  <c r="AA21" i="61"/>
  <c r="AA20" i="61"/>
  <c r="AA19" i="61"/>
  <c r="AA18" i="61"/>
  <c r="AA17" i="61"/>
  <c r="AA16" i="61"/>
  <c r="AA15" i="61"/>
  <c r="AA14" i="61"/>
  <c r="AA13" i="61"/>
  <c r="AA12" i="61"/>
  <c r="AA11" i="61"/>
  <c r="AA10" i="61"/>
  <c r="AA9" i="61"/>
  <c r="AA8" i="61"/>
  <c r="AA7" i="61"/>
  <c r="AA5" i="61"/>
  <c r="M206" i="61"/>
  <c r="M11" i="61"/>
  <c r="M12" i="61"/>
  <c r="M13" i="61"/>
  <c r="M14" i="61"/>
  <c r="M15" i="61"/>
  <c r="M16" i="61"/>
  <c r="M17" i="61"/>
  <c r="M18" i="61"/>
  <c r="M19" i="61"/>
  <c r="M20" i="61"/>
  <c r="M21" i="61"/>
  <c r="M22" i="61"/>
  <c r="M23" i="61"/>
  <c r="M24" i="61"/>
  <c r="M25" i="61"/>
  <c r="M26" i="61"/>
  <c r="M27" i="61"/>
  <c r="M28" i="61"/>
  <c r="M29" i="61"/>
  <c r="M30" i="61"/>
  <c r="M31" i="61"/>
  <c r="M32" i="61"/>
  <c r="M33" i="61"/>
  <c r="M34" i="61"/>
  <c r="M35" i="61"/>
  <c r="M36" i="61"/>
  <c r="M37" i="61"/>
  <c r="M38" i="61"/>
  <c r="M39" i="61"/>
  <c r="M40" i="61"/>
  <c r="M41" i="61"/>
  <c r="M42" i="61"/>
  <c r="M43" i="61"/>
  <c r="M44" i="61"/>
  <c r="M45" i="61"/>
  <c r="M46" i="61"/>
  <c r="M47" i="61"/>
  <c r="M48" i="61"/>
  <c r="M49" i="61"/>
  <c r="M50" i="61"/>
  <c r="M51" i="61"/>
  <c r="M52" i="61"/>
  <c r="M53" i="61"/>
  <c r="M54" i="61"/>
  <c r="M55" i="61"/>
  <c r="M56" i="61"/>
  <c r="M57" i="61"/>
  <c r="M58" i="61"/>
  <c r="M59" i="61"/>
  <c r="M60" i="61"/>
  <c r="M61" i="61"/>
  <c r="M62" i="61"/>
  <c r="M63" i="61"/>
  <c r="M64" i="61"/>
  <c r="M65" i="61"/>
  <c r="M66" i="61"/>
  <c r="M67" i="61"/>
  <c r="M68" i="61"/>
  <c r="M69" i="61"/>
  <c r="M70" i="61"/>
  <c r="M71" i="61"/>
  <c r="M72" i="61"/>
  <c r="M73" i="61"/>
  <c r="M74" i="61"/>
  <c r="M75" i="61"/>
  <c r="M76" i="61"/>
  <c r="M77" i="61"/>
  <c r="M78" i="61"/>
  <c r="M79" i="61"/>
  <c r="M80" i="61"/>
  <c r="M81" i="61"/>
  <c r="M82" i="61"/>
  <c r="M83" i="61"/>
  <c r="M84" i="61"/>
  <c r="M85" i="61"/>
  <c r="M86" i="61"/>
  <c r="M87" i="61"/>
  <c r="M88" i="61"/>
  <c r="M89" i="61"/>
  <c r="M90" i="61"/>
  <c r="M91" i="61"/>
  <c r="M92" i="61"/>
  <c r="M93" i="61"/>
  <c r="M94" i="61"/>
  <c r="M95" i="61"/>
  <c r="M96" i="61"/>
  <c r="M97" i="61"/>
  <c r="M98" i="61"/>
  <c r="M99" i="61"/>
  <c r="M100" i="61"/>
  <c r="M101" i="61"/>
  <c r="M102" i="61"/>
  <c r="M103" i="61"/>
  <c r="M104" i="61"/>
  <c r="M105" i="61"/>
  <c r="M106" i="61"/>
  <c r="M107" i="61"/>
  <c r="M108" i="61"/>
  <c r="M109" i="61"/>
  <c r="M110" i="61"/>
  <c r="M111" i="61"/>
  <c r="M112" i="61"/>
  <c r="M113" i="61"/>
  <c r="M114" i="61"/>
  <c r="M115" i="61"/>
  <c r="M116" i="61"/>
  <c r="M117" i="61"/>
  <c r="M118" i="61"/>
  <c r="M119" i="61"/>
  <c r="M120" i="61"/>
  <c r="M121" i="61"/>
  <c r="M122" i="61"/>
  <c r="M123" i="61"/>
  <c r="M124" i="61"/>
  <c r="M125" i="61"/>
  <c r="M126" i="61"/>
  <c r="M127" i="61"/>
  <c r="M128" i="61"/>
  <c r="M129" i="61"/>
  <c r="M130" i="61"/>
  <c r="M131" i="61"/>
  <c r="M132" i="61"/>
  <c r="M133" i="61"/>
  <c r="M134" i="61"/>
  <c r="M135" i="61"/>
  <c r="M136" i="61"/>
  <c r="M137" i="61"/>
  <c r="M138" i="61"/>
  <c r="M139" i="61"/>
  <c r="M140" i="61"/>
  <c r="M141" i="61"/>
  <c r="M142" i="61"/>
  <c r="M143" i="61"/>
  <c r="M144" i="61"/>
  <c r="M145" i="61"/>
  <c r="M146" i="61"/>
  <c r="M147" i="61"/>
  <c r="M148" i="61"/>
  <c r="M149" i="61"/>
  <c r="M150" i="61"/>
  <c r="M151" i="61"/>
  <c r="M152" i="61"/>
  <c r="M153" i="61"/>
  <c r="M154" i="61"/>
  <c r="M155" i="61"/>
  <c r="M156" i="61"/>
  <c r="M157" i="61"/>
  <c r="M158" i="61"/>
  <c r="M159" i="61"/>
  <c r="M160" i="61"/>
  <c r="M161" i="61"/>
  <c r="M162" i="61"/>
  <c r="M163" i="61"/>
  <c r="M164" i="61"/>
  <c r="M165" i="61"/>
  <c r="M166" i="61"/>
  <c r="M167" i="61"/>
  <c r="M168" i="61"/>
  <c r="M169" i="61"/>
  <c r="M170" i="61"/>
  <c r="M171" i="61"/>
  <c r="M172" i="61"/>
  <c r="M173" i="61"/>
  <c r="M174" i="61"/>
  <c r="M175" i="61"/>
  <c r="M176" i="61"/>
  <c r="M177" i="61"/>
  <c r="M178" i="61"/>
  <c r="M179" i="61"/>
  <c r="M180" i="61"/>
  <c r="M181" i="61"/>
  <c r="M182" i="61"/>
  <c r="M183" i="61"/>
  <c r="M184" i="61"/>
  <c r="M185" i="61"/>
  <c r="M186" i="61"/>
  <c r="M187" i="61"/>
  <c r="M188" i="61"/>
  <c r="M189" i="61"/>
  <c r="M190" i="61"/>
  <c r="M191" i="61"/>
  <c r="M192" i="61"/>
  <c r="M193" i="61"/>
  <c r="M194" i="61"/>
  <c r="M195" i="61"/>
  <c r="M196" i="61"/>
  <c r="M197" i="61"/>
  <c r="M198" i="61"/>
  <c r="M199" i="61"/>
  <c r="M200" i="61"/>
  <c r="M201" i="61"/>
  <c r="M202" i="61"/>
  <c r="M203" i="61"/>
  <c r="M204" i="61"/>
  <c r="M205" i="61"/>
  <c r="M10" i="61"/>
  <c r="M9" i="61"/>
  <c r="M8" i="61"/>
  <c r="M7" i="61"/>
  <c r="M5" i="61"/>
  <c r="AI206" i="54"/>
  <c r="AI205" i="54"/>
  <c r="AI204" i="54"/>
  <c r="AI203" i="54"/>
  <c r="AI202" i="54"/>
  <c r="AI201" i="54"/>
  <c r="AI200" i="54"/>
  <c r="AI199" i="54"/>
  <c r="AI198" i="54"/>
  <c r="AI197" i="54"/>
  <c r="AI196" i="54"/>
  <c r="AI195" i="54"/>
  <c r="AI194" i="54"/>
  <c r="AI193" i="54"/>
  <c r="AI192" i="54"/>
  <c r="AI191" i="54"/>
  <c r="AI190" i="54"/>
  <c r="AI189" i="54"/>
  <c r="AI188" i="54"/>
  <c r="AI187" i="54"/>
  <c r="AI186" i="54"/>
  <c r="AI185" i="54"/>
  <c r="AI184" i="54"/>
  <c r="AI183" i="54"/>
  <c r="AI182" i="54"/>
  <c r="AI181" i="54"/>
  <c r="AI180" i="54"/>
  <c r="AI179" i="54"/>
  <c r="AI178" i="54"/>
  <c r="AI177" i="54"/>
  <c r="AI176" i="54"/>
  <c r="AI175" i="54"/>
  <c r="AI174" i="54"/>
  <c r="AI173" i="54"/>
  <c r="AI172" i="54"/>
  <c r="AI171" i="54"/>
  <c r="AI170" i="54"/>
  <c r="AI169" i="54"/>
  <c r="AI168" i="54"/>
  <c r="AI167" i="54"/>
  <c r="AI166" i="54"/>
  <c r="AI165" i="54"/>
  <c r="AI164" i="54"/>
  <c r="AI163" i="54"/>
  <c r="AI162" i="54"/>
  <c r="AI161" i="54"/>
  <c r="AI160" i="54"/>
  <c r="AI159" i="54"/>
  <c r="AI158" i="54"/>
  <c r="AI157" i="54"/>
  <c r="AI156" i="54"/>
  <c r="AI155" i="54"/>
  <c r="AI154" i="54"/>
  <c r="AI153" i="54"/>
  <c r="AI152" i="54"/>
  <c r="AI151" i="54"/>
  <c r="AI150" i="54"/>
  <c r="AI149" i="54"/>
  <c r="AI148" i="54"/>
  <c r="AI147" i="54"/>
  <c r="AI146" i="54"/>
  <c r="AI145" i="54"/>
  <c r="AI144" i="54"/>
  <c r="AI143" i="54"/>
  <c r="AI142" i="54"/>
  <c r="AI141" i="54"/>
  <c r="AI140" i="54"/>
  <c r="AI139" i="54"/>
  <c r="AI138" i="54"/>
  <c r="AI137" i="54"/>
  <c r="AI136" i="54"/>
  <c r="AI135" i="54"/>
  <c r="AI134" i="54"/>
  <c r="AI133" i="54"/>
  <c r="AI132" i="54"/>
  <c r="AI131" i="54"/>
  <c r="AI130" i="54"/>
  <c r="AI129" i="54"/>
  <c r="AI128" i="54"/>
  <c r="AI127" i="54"/>
  <c r="AI126" i="54"/>
  <c r="AI125" i="54"/>
  <c r="AI124" i="54"/>
  <c r="AI123" i="54"/>
  <c r="AI122" i="54"/>
  <c r="AI121" i="54"/>
  <c r="AI120" i="54"/>
  <c r="AI119" i="54"/>
  <c r="AI118" i="54"/>
  <c r="AI117" i="54"/>
  <c r="AI116" i="54"/>
  <c r="AI115" i="54"/>
  <c r="AI114" i="54"/>
  <c r="AI113" i="54"/>
  <c r="AI112" i="54"/>
  <c r="AI111" i="54"/>
  <c r="AI110" i="54"/>
  <c r="AI109" i="54"/>
  <c r="AI108" i="54"/>
  <c r="AI107" i="54"/>
  <c r="AI106" i="54"/>
  <c r="AI105" i="54"/>
  <c r="AI104" i="54"/>
  <c r="AI103" i="54"/>
  <c r="AI102" i="54"/>
  <c r="AI101" i="54"/>
  <c r="AI100" i="54"/>
  <c r="AI99" i="54"/>
  <c r="AI98" i="54"/>
  <c r="AI97" i="54"/>
  <c r="AI96" i="54"/>
  <c r="AI95" i="54"/>
  <c r="AI94" i="54"/>
  <c r="AI93" i="54"/>
  <c r="AI92" i="54"/>
  <c r="AI91" i="54"/>
  <c r="AI90" i="54"/>
  <c r="AI89" i="54"/>
  <c r="AI88" i="54"/>
  <c r="AI87" i="54"/>
  <c r="AI86" i="54"/>
  <c r="AI85" i="54"/>
  <c r="AI84" i="54"/>
  <c r="AI83" i="54"/>
  <c r="AI82" i="54"/>
  <c r="AI81" i="54"/>
  <c r="AI80" i="54"/>
  <c r="AI79" i="54"/>
  <c r="AI78" i="54"/>
  <c r="AI77" i="54"/>
  <c r="AI76" i="54"/>
  <c r="AI75" i="54"/>
  <c r="AI74" i="54"/>
  <c r="AI73" i="54"/>
  <c r="AI72" i="54"/>
  <c r="AI71" i="54"/>
  <c r="AI70" i="54"/>
  <c r="AI69" i="54"/>
  <c r="AI68" i="54"/>
  <c r="AI67" i="54"/>
  <c r="AI66" i="54"/>
  <c r="AI65" i="54"/>
  <c r="AI64" i="54"/>
  <c r="AI63" i="54"/>
  <c r="AI62" i="54"/>
  <c r="AI61" i="54"/>
  <c r="AI60" i="54"/>
  <c r="AI59" i="54"/>
  <c r="AI58" i="54"/>
  <c r="AI57" i="54"/>
  <c r="AI56" i="54"/>
  <c r="AI55" i="54"/>
  <c r="AI54" i="54"/>
  <c r="AI53" i="54"/>
  <c r="AI52" i="54"/>
  <c r="AI51" i="54"/>
  <c r="AI50" i="54"/>
  <c r="AI49" i="54"/>
  <c r="AI48" i="54"/>
  <c r="AI47" i="54"/>
  <c r="AI46" i="54"/>
  <c r="AI45" i="54"/>
  <c r="AI44" i="54"/>
  <c r="AI43" i="54"/>
  <c r="AI42" i="54"/>
  <c r="AI41" i="54"/>
  <c r="AI40" i="54"/>
  <c r="AI39" i="54"/>
  <c r="AI38" i="54"/>
  <c r="AI37" i="54"/>
  <c r="AI36" i="54"/>
  <c r="AI35" i="54"/>
  <c r="AI34" i="54"/>
  <c r="AI33" i="54"/>
  <c r="AI32" i="54"/>
  <c r="AI31" i="54"/>
  <c r="AI30" i="54"/>
  <c r="AI29" i="54"/>
  <c r="AI28" i="54"/>
  <c r="AI27" i="54"/>
  <c r="AI26" i="54"/>
  <c r="AI25" i="54"/>
  <c r="AI24" i="54"/>
  <c r="AI23" i="54"/>
  <c r="AI22" i="54"/>
  <c r="AI21" i="54"/>
  <c r="AI20" i="54"/>
  <c r="AI19" i="54"/>
  <c r="AI18" i="54"/>
  <c r="AI17" i="54"/>
  <c r="AI16" i="54"/>
  <c r="AI15" i="54"/>
  <c r="AI14" i="54"/>
  <c r="AI13" i="54"/>
  <c r="AI12" i="54"/>
  <c r="AI11" i="54"/>
  <c r="AI10" i="54"/>
  <c r="AI9" i="54"/>
  <c r="AI8" i="54"/>
  <c r="AI7" i="54"/>
  <c r="AI5" i="54"/>
  <c r="Q206" i="54"/>
  <c r="Q205" i="54"/>
  <c r="Q204" i="54"/>
  <c r="Q203" i="54"/>
  <c r="Q202" i="54"/>
  <c r="Q201" i="54"/>
  <c r="Q200" i="54"/>
  <c r="Q199" i="54"/>
  <c r="Q198" i="54"/>
  <c r="Q197" i="54"/>
  <c r="Q196" i="54"/>
  <c r="Q195" i="54"/>
  <c r="Q194" i="54"/>
  <c r="Q193" i="54"/>
  <c r="Q192" i="54"/>
  <c r="Q191" i="54"/>
  <c r="Q190" i="54"/>
  <c r="Q189" i="54"/>
  <c r="Q188" i="54"/>
  <c r="Q187" i="54"/>
  <c r="Q186" i="54"/>
  <c r="Q185" i="54"/>
  <c r="Q184" i="54"/>
  <c r="Q183" i="54"/>
  <c r="Q182" i="54"/>
  <c r="Q181" i="54"/>
  <c r="Q180" i="54"/>
  <c r="Q179" i="54"/>
  <c r="Q178" i="54"/>
  <c r="Q177" i="54"/>
  <c r="Q176" i="54"/>
  <c r="Q175" i="54"/>
  <c r="Q174" i="54"/>
  <c r="Q173" i="54"/>
  <c r="Q172" i="54"/>
  <c r="Q171" i="54"/>
  <c r="Q170" i="54"/>
  <c r="Q169" i="54"/>
  <c r="Q168" i="54"/>
  <c r="Q167" i="54"/>
  <c r="Q166" i="54"/>
  <c r="Q165" i="54"/>
  <c r="Q164" i="54"/>
  <c r="Q163" i="54"/>
  <c r="Q162" i="54"/>
  <c r="Q161" i="54"/>
  <c r="Q160" i="54"/>
  <c r="Q159" i="54"/>
  <c r="Q158" i="54"/>
  <c r="Q157" i="54"/>
  <c r="Q156" i="54"/>
  <c r="Q155" i="54"/>
  <c r="Q154" i="54"/>
  <c r="Q153" i="54"/>
  <c r="Q152" i="54"/>
  <c r="Q151" i="54"/>
  <c r="Q150" i="54"/>
  <c r="Q149" i="54"/>
  <c r="Q148" i="54"/>
  <c r="Q147" i="54"/>
  <c r="Q146" i="54"/>
  <c r="Q145" i="54"/>
  <c r="Q144" i="54"/>
  <c r="Q143" i="54"/>
  <c r="Q142" i="54"/>
  <c r="Q141" i="54"/>
  <c r="Q140" i="54"/>
  <c r="Q139" i="54"/>
  <c r="Q138" i="54"/>
  <c r="Q137" i="54"/>
  <c r="Q136" i="54"/>
  <c r="Q135" i="54"/>
  <c r="Q134" i="54"/>
  <c r="Q133" i="54"/>
  <c r="Q132" i="54"/>
  <c r="Q131" i="54"/>
  <c r="Q130" i="54"/>
  <c r="Q129" i="54"/>
  <c r="Q128" i="54"/>
  <c r="Q127" i="54"/>
  <c r="Q126" i="54"/>
  <c r="Q125" i="54"/>
  <c r="Q124" i="54"/>
  <c r="Q123" i="54"/>
  <c r="Q122" i="54"/>
  <c r="Q121" i="54"/>
  <c r="Q120" i="54"/>
  <c r="Q119" i="54"/>
  <c r="Q118" i="54"/>
  <c r="Q117" i="54"/>
  <c r="Q116" i="54"/>
  <c r="Q115" i="54"/>
  <c r="Q114" i="54"/>
  <c r="Q113" i="54"/>
  <c r="Q112" i="54"/>
  <c r="Q111" i="54"/>
  <c r="Q110" i="54"/>
  <c r="Q109" i="54"/>
  <c r="Q108" i="54"/>
  <c r="Q107" i="54"/>
  <c r="Q106" i="54"/>
  <c r="Q105" i="54"/>
  <c r="Q104" i="54"/>
  <c r="Q103" i="54"/>
  <c r="Q102" i="54"/>
  <c r="Q101" i="54"/>
  <c r="Q100" i="54"/>
  <c r="Q99" i="54"/>
  <c r="Q98" i="54"/>
  <c r="Q97" i="54"/>
  <c r="Q96" i="54"/>
  <c r="Q95" i="54"/>
  <c r="Q94" i="54"/>
  <c r="Q93" i="54"/>
  <c r="Q92" i="54"/>
  <c r="Q91" i="54"/>
  <c r="Q90" i="54"/>
  <c r="Q89" i="54"/>
  <c r="Q88" i="54"/>
  <c r="Q87" i="54"/>
  <c r="Q86" i="54"/>
  <c r="Q85" i="54"/>
  <c r="Q84" i="54"/>
  <c r="Q83" i="54"/>
  <c r="Q82" i="54"/>
  <c r="Q81" i="54"/>
  <c r="Q80" i="54"/>
  <c r="Q79" i="54"/>
  <c r="Q78" i="54"/>
  <c r="Q77" i="54"/>
  <c r="Q76" i="54"/>
  <c r="Q75" i="54"/>
  <c r="Q74" i="54"/>
  <c r="Q73" i="54"/>
  <c r="Q72" i="54"/>
  <c r="Q71" i="54"/>
  <c r="Q70" i="54"/>
  <c r="Q69" i="54"/>
  <c r="Q68" i="54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Q8" i="54"/>
  <c r="Q7" i="54"/>
  <c r="Q5" i="54"/>
  <c r="AI206" i="38"/>
  <c r="AI205" i="38"/>
  <c r="AI204" i="38"/>
  <c r="AI203" i="38"/>
  <c r="AI202" i="38"/>
  <c r="AI201" i="38"/>
  <c r="AI200" i="38"/>
  <c r="AI199" i="38"/>
  <c r="AI198" i="38"/>
  <c r="AI197" i="38"/>
  <c r="AI196" i="38"/>
  <c r="AI195" i="38"/>
  <c r="AI194" i="38"/>
  <c r="AI193" i="38"/>
  <c r="AI192" i="38"/>
  <c r="AI191" i="38"/>
  <c r="AI190" i="38"/>
  <c r="AI189" i="38"/>
  <c r="AI188" i="38"/>
  <c r="AI187" i="38"/>
  <c r="AI186" i="38"/>
  <c r="AI185" i="38"/>
  <c r="AI184" i="38"/>
  <c r="AI183" i="38"/>
  <c r="AI182" i="38"/>
  <c r="AI181" i="38"/>
  <c r="AI180" i="38"/>
  <c r="AI179" i="38"/>
  <c r="AI178" i="38"/>
  <c r="AI177" i="38"/>
  <c r="AI176" i="38"/>
  <c r="AI175" i="38"/>
  <c r="AI174" i="38"/>
  <c r="AI173" i="38"/>
  <c r="AI172" i="38"/>
  <c r="AI171" i="38"/>
  <c r="AI170" i="38"/>
  <c r="AI169" i="38"/>
  <c r="AI168" i="38"/>
  <c r="AI167" i="38"/>
  <c r="AI166" i="38"/>
  <c r="AI165" i="38"/>
  <c r="AI164" i="38"/>
  <c r="AI163" i="38"/>
  <c r="AI162" i="38"/>
  <c r="AI161" i="38"/>
  <c r="AI160" i="38"/>
  <c r="AI159" i="38"/>
  <c r="AI158" i="38"/>
  <c r="AI157" i="38"/>
  <c r="AI156" i="38"/>
  <c r="AI155" i="38"/>
  <c r="AI154" i="38"/>
  <c r="AI153" i="38"/>
  <c r="AI152" i="38"/>
  <c r="AI151" i="38"/>
  <c r="AI150" i="38"/>
  <c r="AI149" i="38"/>
  <c r="AI148" i="38"/>
  <c r="AI147" i="38"/>
  <c r="AI146" i="38"/>
  <c r="AI145" i="38"/>
  <c r="AI144" i="38"/>
  <c r="AI143" i="38"/>
  <c r="AI142" i="38"/>
  <c r="AI141" i="38"/>
  <c r="AI140" i="38"/>
  <c r="AI139" i="38"/>
  <c r="AI138" i="38"/>
  <c r="AI137" i="38"/>
  <c r="AI136" i="38"/>
  <c r="AI135" i="38"/>
  <c r="AI134" i="38"/>
  <c r="AI133" i="38"/>
  <c r="AI132" i="38"/>
  <c r="AI131" i="38"/>
  <c r="AI130" i="38"/>
  <c r="AI129" i="38"/>
  <c r="AI128" i="38"/>
  <c r="AI127" i="38"/>
  <c r="AI126" i="38"/>
  <c r="AI125" i="38"/>
  <c r="AI124" i="38"/>
  <c r="AI123" i="38"/>
  <c r="AI122" i="38"/>
  <c r="AI121" i="38"/>
  <c r="AI120" i="38"/>
  <c r="AI119" i="38"/>
  <c r="AI118" i="38"/>
  <c r="AI117" i="38"/>
  <c r="AI116" i="38"/>
  <c r="AI115" i="38"/>
  <c r="AI114" i="38"/>
  <c r="AI113" i="38"/>
  <c r="AI112" i="38"/>
  <c r="AI111" i="38"/>
  <c r="AI110" i="38"/>
  <c r="AI109" i="38"/>
  <c r="AI108" i="38"/>
  <c r="AI107" i="38"/>
  <c r="AI106" i="38"/>
  <c r="AI105" i="38"/>
  <c r="AI104" i="38"/>
  <c r="AI103" i="38"/>
  <c r="AI102" i="38"/>
  <c r="AI101" i="38"/>
  <c r="AI100" i="38"/>
  <c r="AI99" i="38"/>
  <c r="AI98" i="38"/>
  <c r="AI97" i="38"/>
  <c r="AI96" i="38"/>
  <c r="AI95" i="38"/>
  <c r="AI94" i="38"/>
  <c r="AI93" i="38"/>
  <c r="AI92" i="38"/>
  <c r="AI91" i="38"/>
  <c r="AI90" i="38"/>
  <c r="AI89" i="38"/>
  <c r="AI88" i="38"/>
  <c r="AI87" i="38"/>
  <c r="AI86" i="38"/>
  <c r="AI85" i="38"/>
  <c r="AI84" i="38"/>
  <c r="AI83" i="38"/>
  <c r="AI82" i="38"/>
  <c r="AI81" i="38"/>
  <c r="AI80" i="38"/>
  <c r="AI79" i="38"/>
  <c r="AI78" i="38"/>
  <c r="AI77" i="38"/>
  <c r="AI76" i="38"/>
  <c r="AI75" i="38"/>
  <c r="AI74" i="38"/>
  <c r="AI73" i="38"/>
  <c r="AI72" i="38"/>
  <c r="AI71" i="38"/>
  <c r="AI70" i="38"/>
  <c r="AI69" i="38"/>
  <c r="AI68" i="38"/>
  <c r="AI67" i="38"/>
  <c r="AI66" i="38"/>
  <c r="AI65" i="38"/>
  <c r="AI64" i="38"/>
  <c r="AI63" i="38"/>
  <c r="AI62" i="38"/>
  <c r="AI61" i="38"/>
  <c r="AI60" i="38"/>
  <c r="AI59" i="38"/>
  <c r="AI58" i="38"/>
  <c r="AI57" i="38"/>
  <c r="AI56" i="38"/>
  <c r="AI55" i="38"/>
  <c r="AI54" i="38"/>
  <c r="AI53" i="38"/>
  <c r="AI52" i="38"/>
  <c r="AI51" i="38"/>
  <c r="AI50" i="38"/>
  <c r="AI49" i="38"/>
  <c r="AI48" i="38"/>
  <c r="AI47" i="38"/>
  <c r="AI46" i="38"/>
  <c r="AI45" i="38"/>
  <c r="AI44" i="38"/>
  <c r="AI43" i="38"/>
  <c r="AI42" i="38"/>
  <c r="AI41" i="38"/>
  <c r="AI40" i="38"/>
  <c r="AI39" i="38"/>
  <c r="AI38" i="38"/>
  <c r="AI37" i="38"/>
  <c r="AI36" i="38"/>
  <c r="AI35" i="38"/>
  <c r="AI34" i="38"/>
  <c r="AI33" i="38"/>
  <c r="AI32" i="38"/>
  <c r="AI31" i="38"/>
  <c r="AI30" i="38"/>
  <c r="AI29" i="38"/>
  <c r="AI28" i="38"/>
  <c r="AI27" i="38"/>
  <c r="AI26" i="38"/>
  <c r="AI25" i="38"/>
  <c r="AI24" i="38"/>
  <c r="AI23" i="38"/>
  <c r="AI22" i="38"/>
  <c r="AI21" i="38"/>
  <c r="AI20" i="38"/>
  <c r="AI19" i="38"/>
  <c r="AI18" i="38"/>
  <c r="AI17" i="38"/>
  <c r="AI16" i="38"/>
  <c r="AI15" i="38"/>
  <c r="AI14" i="38"/>
  <c r="AI13" i="38"/>
  <c r="AI12" i="38"/>
  <c r="AI11" i="38"/>
  <c r="AI10" i="38"/>
  <c r="AI9" i="38"/>
  <c r="AI8" i="38"/>
  <c r="AI7" i="38"/>
  <c r="AI5" i="38"/>
  <c r="Q206" i="38"/>
  <c r="Q205" i="38"/>
  <c r="Q204" i="38"/>
  <c r="Q203" i="38"/>
  <c r="Q202" i="38"/>
  <c r="Q201" i="38"/>
  <c r="Q200" i="38"/>
  <c r="Q199" i="38"/>
  <c r="Q198" i="38"/>
  <c r="Q197" i="38"/>
  <c r="Q196" i="38"/>
  <c r="Q195" i="38"/>
  <c r="Q194" i="38"/>
  <c r="Q193" i="38"/>
  <c r="Q192" i="38"/>
  <c r="Q191" i="38"/>
  <c r="Q190" i="38"/>
  <c r="Q189" i="38"/>
  <c r="Q188" i="38"/>
  <c r="Q187" i="38"/>
  <c r="Q186" i="38"/>
  <c r="Q185" i="38"/>
  <c r="Q184" i="38"/>
  <c r="Q183" i="38"/>
  <c r="Q182" i="38"/>
  <c r="Q181" i="38"/>
  <c r="Q180" i="38"/>
  <c r="Q179" i="38"/>
  <c r="Q178" i="38"/>
  <c r="Q177" i="38"/>
  <c r="Q176" i="38"/>
  <c r="Q175" i="38"/>
  <c r="Q174" i="38"/>
  <c r="Q173" i="38"/>
  <c r="Q172" i="38"/>
  <c r="Q171" i="38"/>
  <c r="Q170" i="38"/>
  <c r="Q169" i="38"/>
  <c r="Q168" i="38"/>
  <c r="Q167" i="38"/>
  <c r="Q166" i="38"/>
  <c r="Q165" i="38"/>
  <c r="Q164" i="38"/>
  <c r="Q163" i="38"/>
  <c r="Q162" i="38"/>
  <c r="Q161" i="38"/>
  <c r="Q160" i="38"/>
  <c r="Q159" i="38"/>
  <c r="Q158" i="38"/>
  <c r="Q157" i="38"/>
  <c r="Q156" i="38"/>
  <c r="Q155" i="38"/>
  <c r="Q154" i="38"/>
  <c r="Q153" i="38"/>
  <c r="Q152" i="38"/>
  <c r="Q151" i="38"/>
  <c r="Q150" i="38"/>
  <c r="Q149" i="38"/>
  <c r="Q148" i="38"/>
  <c r="Q147" i="38"/>
  <c r="Q146" i="38"/>
  <c r="Q145" i="38"/>
  <c r="Q144" i="38"/>
  <c r="Q143" i="38"/>
  <c r="Q142" i="38"/>
  <c r="Q141" i="38"/>
  <c r="Q140" i="38"/>
  <c r="Q139" i="38"/>
  <c r="Q138" i="38"/>
  <c r="Q137" i="38"/>
  <c r="Q136" i="38"/>
  <c r="Q135" i="38"/>
  <c r="Q134" i="38"/>
  <c r="Q133" i="38"/>
  <c r="Q132" i="38"/>
  <c r="Q131" i="38"/>
  <c r="Q130" i="38"/>
  <c r="Q129" i="38"/>
  <c r="Q128" i="38"/>
  <c r="Q127" i="38"/>
  <c r="Q126" i="38"/>
  <c r="Q125" i="38"/>
  <c r="Q124" i="38"/>
  <c r="Q123" i="38"/>
  <c r="Q122" i="38"/>
  <c r="Q121" i="38"/>
  <c r="Q120" i="38"/>
  <c r="Q119" i="38"/>
  <c r="Q118" i="38"/>
  <c r="Q117" i="38"/>
  <c r="Q116" i="38"/>
  <c r="Q115" i="38"/>
  <c r="Q114" i="38"/>
  <c r="Q113" i="38"/>
  <c r="Q112" i="38"/>
  <c r="Q111" i="38"/>
  <c r="Q110" i="38"/>
  <c r="Q109" i="38"/>
  <c r="Q108" i="38"/>
  <c r="Q107" i="38"/>
  <c r="Q106" i="38"/>
  <c r="Q105" i="38"/>
  <c r="Q104" i="38"/>
  <c r="Q103" i="38"/>
  <c r="Q102" i="38"/>
  <c r="Q101" i="38"/>
  <c r="Q100" i="38"/>
  <c r="Q99" i="38"/>
  <c r="Q98" i="38"/>
  <c r="Q97" i="38"/>
  <c r="Q96" i="38"/>
  <c r="Q95" i="38"/>
  <c r="Q94" i="38"/>
  <c r="Q93" i="38"/>
  <c r="Q92" i="38"/>
  <c r="Q91" i="38"/>
  <c r="Q90" i="38"/>
  <c r="Q89" i="38"/>
  <c r="Q88" i="38"/>
  <c r="Q87" i="38"/>
  <c r="Q86" i="38"/>
  <c r="Q85" i="38"/>
  <c r="Q84" i="38"/>
  <c r="Q83" i="38"/>
  <c r="Q82" i="38"/>
  <c r="Q81" i="38"/>
  <c r="Q80" i="38"/>
  <c r="Q79" i="38"/>
  <c r="Q78" i="38"/>
  <c r="Q77" i="38"/>
  <c r="Q76" i="38"/>
  <c r="Q75" i="38"/>
  <c r="Q74" i="38"/>
  <c r="Q73" i="38"/>
  <c r="Q72" i="38"/>
  <c r="Q71" i="38"/>
  <c r="Q70" i="38"/>
  <c r="Q69" i="38"/>
  <c r="Q68" i="38"/>
  <c r="Q67" i="38"/>
  <c r="Q66" i="38"/>
  <c r="Q65" i="38"/>
  <c r="Q64" i="38"/>
  <c r="Q63" i="38"/>
  <c r="Q62" i="38"/>
  <c r="Q61" i="38"/>
  <c r="Q60" i="38"/>
  <c r="Q59" i="38"/>
  <c r="Q58" i="38"/>
  <c r="Q57" i="38"/>
  <c r="Q56" i="38"/>
  <c r="Q55" i="38"/>
  <c r="Q54" i="38"/>
  <c r="Q53" i="38"/>
  <c r="Q52" i="38"/>
  <c r="Q51" i="38"/>
  <c r="Q50" i="38"/>
  <c r="Q49" i="38"/>
  <c r="Q48" i="38"/>
  <c r="Q47" i="38"/>
  <c r="Q46" i="38"/>
  <c r="Q45" i="38"/>
  <c r="Q44" i="38"/>
  <c r="Q43" i="38"/>
  <c r="Q42" i="38"/>
  <c r="Q41" i="38"/>
  <c r="Q40" i="38"/>
  <c r="Q39" i="38"/>
  <c r="Q38" i="38"/>
  <c r="Q37" i="38"/>
  <c r="Q36" i="38"/>
  <c r="Q35" i="38"/>
  <c r="Q34" i="38"/>
  <c r="Q33" i="38"/>
  <c r="Q32" i="38"/>
  <c r="Q31" i="38"/>
  <c r="Q30" i="38"/>
  <c r="Q29" i="38"/>
  <c r="Q28" i="38"/>
  <c r="Q27" i="38"/>
  <c r="Q26" i="38"/>
  <c r="Q25" i="38"/>
  <c r="Q24" i="38"/>
  <c r="Q23" i="38"/>
  <c r="Q22" i="38"/>
  <c r="Q21" i="38"/>
  <c r="Q20" i="38"/>
  <c r="Q19" i="38"/>
  <c r="Q18" i="38"/>
  <c r="Q17" i="38"/>
  <c r="Q16" i="38"/>
  <c r="Q15" i="38"/>
  <c r="Q14" i="38"/>
  <c r="Q13" i="38"/>
  <c r="Q12" i="38"/>
  <c r="Q11" i="38"/>
  <c r="Q10" i="38"/>
  <c r="Q9" i="38"/>
  <c r="Q8" i="38"/>
  <c r="Q7" i="38"/>
  <c r="Q5" i="38"/>
  <c r="AI206" i="52"/>
  <c r="AI205" i="52"/>
  <c r="AI204" i="52"/>
  <c r="AI203" i="52"/>
  <c r="AI202" i="52"/>
  <c r="AI201" i="52"/>
  <c r="AI200" i="52"/>
  <c r="AI199" i="52"/>
  <c r="AI198" i="52"/>
  <c r="AI197" i="52"/>
  <c r="AI196" i="52"/>
  <c r="AI195" i="52"/>
  <c r="AI194" i="52"/>
  <c r="AI193" i="52"/>
  <c r="AI192" i="52"/>
  <c r="AI191" i="52"/>
  <c r="AI190" i="52"/>
  <c r="AI189" i="52"/>
  <c r="AI188" i="52"/>
  <c r="AI187" i="52"/>
  <c r="AI186" i="52"/>
  <c r="AI185" i="52"/>
  <c r="AI184" i="52"/>
  <c r="AI183" i="52"/>
  <c r="AI182" i="52"/>
  <c r="AI181" i="52"/>
  <c r="AI180" i="52"/>
  <c r="AI179" i="52"/>
  <c r="AI178" i="52"/>
  <c r="AI177" i="52"/>
  <c r="AI176" i="52"/>
  <c r="AI175" i="52"/>
  <c r="AI174" i="52"/>
  <c r="AI173" i="52"/>
  <c r="AI172" i="52"/>
  <c r="AI171" i="52"/>
  <c r="AI170" i="52"/>
  <c r="AI169" i="52"/>
  <c r="AI168" i="52"/>
  <c r="AI167" i="52"/>
  <c r="AI166" i="52"/>
  <c r="AI165" i="52"/>
  <c r="AI164" i="52"/>
  <c r="AI163" i="52"/>
  <c r="AI162" i="52"/>
  <c r="AI161" i="52"/>
  <c r="AI160" i="52"/>
  <c r="AI159" i="52"/>
  <c r="AI158" i="52"/>
  <c r="AI157" i="52"/>
  <c r="AI156" i="52"/>
  <c r="AI155" i="52"/>
  <c r="AI154" i="52"/>
  <c r="AI153" i="52"/>
  <c r="AI152" i="52"/>
  <c r="AI151" i="52"/>
  <c r="AI150" i="52"/>
  <c r="AI149" i="52"/>
  <c r="AI148" i="52"/>
  <c r="AI147" i="52"/>
  <c r="AI146" i="52"/>
  <c r="AI145" i="52"/>
  <c r="AI144" i="52"/>
  <c r="AI143" i="52"/>
  <c r="AI142" i="52"/>
  <c r="AI141" i="52"/>
  <c r="AI140" i="52"/>
  <c r="AI139" i="52"/>
  <c r="AI138" i="52"/>
  <c r="AI137" i="52"/>
  <c r="AI136" i="52"/>
  <c r="AI135" i="52"/>
  <c r="AI134" i="52"/>
  <c r="AI133" i="52"/>
  <c r="AI132" i="52"/>
  <c r="AI131" i="52"/>
  <c r="AI130" i="52"/>
  <c r="AI129" i="52"/>
  <c r="AI128" i="52"/>
  <c r="AI127" i="52"/>
  <c r="AI126" i="52"/>
  <c r="AI125" i="52"/>
  <c r="AI124" i="52"/>
  <c r="AI123" i="52"/>
  <c r="AI122" i="52"/>
  <c r="AI121" i="52"/>
  <c r="AI120" i="52"/>
  <c r="AI119" i="52"/>
  <c r="AI118" i="52"/>
  <c r="AI117" i="52"/>
  <c r="AI116" i="52"/>
  <c r="AI115" i="52"/>
  <c r="AI114" i="52"/>
  <c r="AI113" i="52"/>
  <c r="AI112" i="52"/>
  <c r="AI111" i="52"/>
  <c r="AI110" i="52"/>
  <c r="AI109" i="52"/>
  <c r="AI108" i="52"/>
  <c r="AI107" i="52"/>
  <c r="AI106" i="52"/>
  <c r="AI105" i="52"/>
  <c r="AI104" i="52"/>
  <c r="AI103" i="52"/>
  <c r="AI102" i="52"/>
  <c r="AI101" i="52"/>
  <c r="AI100" i="52"/>
  <c r="AI99" i="52"/>
  <c r="AI98" i="52"/>
  <c r="AI97" i="52"/>
  <c r="AI96" i="52"/>
  <c r="AI95" i="52"/>
  <c r="AI94" i="52"/>
  <c r="AI93" i="52"/>
  <c r="AI92" i="52"/>
  <c r="AI91" i="52"/>
  <c r="AI90" i="52"/>
  <c r="AI89" i="52"/>
  <c r="AI88" i="52"/>
  <c r="AI87" i="52"/>
  <c r="AI86" i="52"/>
  <c r="AI85" i="52"/>
  <c r="AI84" i="52"/>
  <c r="AI83" i="52"/>
  <c r="AI82" i="52"/>
  <c r="AI81" i="52"/>
  <c r="AI80" i="52"/>
  <c r="AI79" i="52"/>
  <c r="AI78" i="52"/>
  <c r="AI77" i="52"/>
  <c r="AI76" i="52"/>
  <c r="AI75" i="52"/>
  <c r="AI74" i="52"/>
  <c r="AI73" i="52"/>
  <c r="AI72" i="52"/>
  <c r="AI71" i="52"/>
  <c r="AI70" i="52"/>
  <c r="AI69" i="52"/>
  <c r="AI68" i="52"/>
  <c r="AI67" i="52"/>
  <c r="AI66" i="52"/>
  <c r="AI65" i="52"/>
  <c r="AI64" i="52"/>
  <c r="AI63" i="52"/>
  <c r="AI62" i="52"/>
  <c r="AI61" i="52"/>
  <c r="AI60" i="52"/>
  <c r="AI59" i="52"/>
  <c r="AI58" i="52"/>
  <c r="AI57" i="52"/>
  <c r="AI56" i="52"/>
  <c r="AI55" i="52"/>
  <c r="AI54" i="52"/>
  <c r="AI53" i="52"/>
  <c r="AI52" i="52"/>
  <c r="AI51" i="52"/>
  <c r="AI50" i="52"/>
  <c r="AI49" i="52"/>
  <c r="AI48" i="52"/>
  <c r="AI47" i="52"/>
  <c r="AI46" i="52"/>
  <c r="AI45" i="52"/>
  <c r="AI44" i="52"/>
  <c r="AI43" i="52"/>
  <c r="AI42" i="52"/>
  <c r="AI41" i="52"/>
  <c r="AI40" i="52"/>
  <c r="AI39" i="52"/>
  <c r="AI38" i="52"/>
  <c r="AI37" i="52"/>
  <c r="AI36" i="52"/>
  <c r="AI35" i="52"/>
  <c r="AI34" i="52"/>
  <c r="AI33" i="52"/>
  <c r="AI32" i="52"/>
  <c r="AI31" i="52"/>
  <c r="AI30" i="52"/>
  <c r="AI29" i="52"/>
  <c r="AI28" i="52"/>
  <c r="AI27" i="52"/>
  <c r="AI26" i="52"/>
  <c r="AI25" i="52"/>
  <c r="AI24" i="52"/>
  <c r="AI23" i="52"/>
  <c r="AI22" i="52"/>
  <c r="AI21" i="52"/>
  <c r="AI20" i="52"/>
  <c r="AI19" i="52"/>
  <c r="AI18" i="52"/>
  <c r="AI17" i="52"/>
  <c r="AI16" i="52"/>
  <c r="AI15" i="52"/>
  <c r="AI14" i="52"/>
  <c r="AI13" i="52"/>
  <c r="AI12" i="52"/>
  <c r="AI11" i="52"/>
  <c r="AI10" i="52"/>
  <c r="AI9" i="52"/>
  <c r="AI8" i="52"/>
  <c r="AI7" i="52"/>
  <c r="AI5" i="52"/>
  <c r="Q11" i="52"/>
  <c r="Q12" i="52"/>
  <c r="Q13" i="52"/>
  <c r="Q14" i="52"/>
  <c r="Q15" i="52"/>
  <c r="Q16" i="52"/>
  <c r="Q17" i="52"/>
  <c r="Q18" i="52"/>
  <c r="Q19" i="52"/>
  <c r="Q20" i="52"/>
  <c r="Q21" i="52"/>
  <c r="Q22" i="52"/>
  <c r="Q23" i="52"/>
  <c r="Q24" i="52"/>
  <c r="Q25" i="52"/>
  <c r="Q26" i="52"/>
  <c r="Q27" i="52"/>
  <c r="Q28" i="52"/>
  <c r="Q29" i="52"/>
  <c r="Q30" i="52"/>
  <c r="Q31" i="52"/>
  <c r="Q32" i="52"/>
  <c r="Q33" i="52"/>
  <c r="Q34" i="52"/>
  <c r="Q35" i="52"/>
  <c r="Q36" i="52"/>
  <c r="Q37" i="52"/>
  <c r="Q38" i="52"/>
  <c r="Q39" i="52"/>
  <c r="Q40" i="52"/>
  <c r="Q41" i="52"/>
  <c r="Q42" i="52"/>
  <c r="Q43" i="52"/>
  <c r="Q44" i="52"/>
  <c r="Q45" i="52"/>
  <c r="Q46" i="52"/>
  <c r="Q47" i="52"/>
  <c r="Q48" i="52"/>
  <c r="Q49" i="52"/>
  <c r="Q50" i="52"/>
  <c r="Q51" i="52"/>
  <c r="Q52" i="52"/>
  <c r="Q53" i="52"/>
  <c r="Q54" i="52"/>
  <c r="Q55" i="52"/>
  <c r="Q56" i="52"/>
  <c r="Q57" i="52"/>
  <c r="Q58" i="52"/>
  <c r="Q59" i="52"/>
  <c r="Q60" i="52"/>
  <c r="Q61" i="52"/>
  <c r="Q62" i="52"/>
  <c r="Q63" i="52"/>
  <c r="Q64" i="52"/>
  <c r="Q65" i="52"/>
  <c r="Q66" i="52"/>
  <c r="Q67" i="52"/>
  <c r="Q68" i="52"/>
  <c r="Q69" i="52"/>
  <c r="Q70" i="52"/>
  <c r="Q71" i="52"/>
  <c r="Q72" i="52"/>
  <c r="Q73" i="52"/>
  <c r="Q74" i="52"/>
  <c r="Q75" i="52"/>
  <c r="Q76" i="52"/>
  <c r="Q77" i="52"/>
  <c r="Q78" i="52"/>
  <c r="Q79" i="52"/>
  <c r="Q80" i="52"/>
  <c r="Q81" i="52"/>
  <c r="Q82" i="52"/>
  <c r="Q83" i="52"/>
  <c r="Q84" i="52"/>
  <c r="Q85" i="52"/>
  <c r="Q86" i="52"/>
  <c r="Q87" i="52"/>
  <c r="Q88" i="52"/>
  <c r="Q89" i="52"/>
  <c r="Q90" i="52"/>
  <c r="Q91" i="52"/>
  <c r="Q92" i="52"/>
  <c r="Q93" i="52"/>
  <c r="Q94" i="52"/>
  <c r="Q95" i="52"/>
  <c r="Q96" i="52"/>
  <c r="Q97" i="52"/>
  <c r="Q98" i="52"/>
  <c r="Q99" i="52"/>
  <c r="Q100" i="52"/>
  <c r="Q101" i="52"/>
  <c r="Q102" i="52"/>
  <c r="Q103" i="52"/>
  <c r="Q104" i="52"/>
  <c r="Q105" i="52"/>
  <c r="Q106" i="52"/>
  <c r="Q107" i="52"/>
  <c r="Q108" i="52"/>
  <c r="Q109" i="52"/>
  <c r="Q110" i="52"/>
  <c r="Q111" i="52"/>
  <c r="Q112" i="52"/>
  <c r="Q113" i="52"/>
  <c r="Q114" i="52"/>
  <c r="Q115" i="52"/>
  <c r="Q116" i="52"/>
  <c r="Q117" i="52"/>
  <c r="Q118" i="52"/>
  <c r="Q119" i="52"/>
  <c r="Q120" i="52"/>
  <c r="Q121" i="52"/>
  <c r="Q122" i="52"/>
  <c r="Q123" i="52"/>
  <c r="Q124" i="52"/>
  <c r="Q125" i="52"/>
  <c r="Q126" i="52"/>
  <c r="Q127" i="52"/>
  <c r="Q128" i="52"/>
  <c r="Q129" i="52"/>
  <c r="Q130" i="52"/>
  <c r="Q131" i="52"/>
  <c r="Q132" i="52"/>
  <c r="Q133" i="52"/>
  <c r="Q134" i="52"/>
  <c r="Q135" i="52"/>
  <c r="Q136" i="52"/>
  <c r="Q137" i="52"/>
  <c r="Q138" i="52"/>
  <c r="Q139" i="52"/>
  <c r="Q140" i="52"/>
  <c r="Q141" i="52"/>
  <c r="Q142" i="52"/>
  <c r="Q143" i="52"/>
  <c r="Q144" i="52"/>
  <c r="Q145" i="52"/>
  <c r="Q146" i="52"/>
  <c r="Q147" i="52"/>
  <c r="Q148" i="52"/>
  <c r="Q149" i="52"/>
  <c r="Q150" i="52"/>
  <c r="Q151" i="52"/>
  <c r="Q152" i="52"/>
  <c r="Q153" i="52"/>
  <c r="Q154" i="52"/>
  <c r="Q155" i="52"/>
  <c r="Q156" i="52"/>
  <c r="Q157" i="52"/>
  <c r="Q158" i="52"/>
  <c r="Q159" i="52"/>
  <c r="Q160" i="52"/>
  <c r="Q161" i="52"/>
  <c r="Q162" i="52"/>
  <c r="Q163" i="52"/>
  <c r="Q164" i="52"/>
  <c r="Q165" i="52"/>
  <c r="Q166" i="52"/>
  <c r="Q167" i="52"/>
  <c r="Q168" i="52"/>
  <c r="Q169" i="52"/>
  <c r="Q170" i="52"/>
  <c r="Q171" i="52"/>
  <c r="Q172" i="52"/>
  <c r="Q173" i="52"/>
  <c r="Q174" i="52"/>
  <c r="Q175" i="52"/>
  <c r="Q176" i="52"/>
  <c r="Q177" i="52"/>
  <c r="Q178" i="52"/>
  <c r="Q179" i="52"/>
  <c r="Q180" i="52"/>
  <c r="Q181" i="52"/>
  <c r="Q182" i="52"/>
  <c r="Q183" i="52"/>
  <c r="Q184" i="52"/>
  <c r="Q185" i="52"/>
  <c r="Q186" i="52"/>
  <c r="Q187" i="52"/>
  <c r="Q188" i="52"/>
  <c r="Q189" i="52"/>
  <c r="Q190" i="52"/>
  <c r="Q191" i="52"/>
  <c r="Q192" i="52"/>
  <c r="Q193" i="52"/>
  <c r="Q194" i="52"/>
  <c r="Q195" i="52"/>
  <c r="Q196" i="52"/>
  <c r="Q197" i="52"/>
  <c r="Q198" i="52"/>
  <c r="Q199" i="52"/>
  <c r="Q200" i="52"/>
  <c r="Q201" i="52"/>
  <c r="Q202" i="52"/>
  <c r="Q203" i="52"/>
  <c r="Q204" i="52"/>
  <c r="Q205" i="52"/>
  <c r="Q206" i="52"/>
  <c r="Q10" i="52"/>
  <c r="Q9" i="52"/>
  <c r="Q8" i="52"/>
  <c r="Q7" i="52"/>
  <c r="AE6" i="98"/>
  <c r="AE7" i="98"/>
  <c r="AE8" i="98"/>
  <c r="AE9" i="98"/>
  <c r="AE10" i="98"/>
  <c r="AE11" i="98"/>
  <c r="AE12" i="98"/>
  <c r="AE13" i="98"/>
  <c r="AE14" i="98"/>
  <c r="AE15" i="98"/>
  <c r="AE16" i="98"/>
  <c r="AE17" i="98"/>
  <c r="AE18" i="98"/>
  <c r="AE19" i="98"/>
  <c r="AE20" i="98"/>
  <c r="AE21" i="98"/>
  <c r="AE22" i="98"/>
  <c r="AE23" i="98"/>
  <c r="AE24" i="98"/>
  <c r="AE25" i="98"/>
  <c r="AE26" i="98"/>
  <c r="AE27" i="98"/>
  <c r="AE28" i="98"/>
  <c r="AE29" i="98"/>
  <c r="AE30" i="98"/>
  <c r="AE31" i="98"/>
  <c r="AE32" i="98"/>
  <c r="AE33" i="98"/>
  <c r="AE34" i="98"/>
  <c r="AE35" i="98"/>
  <c r="AE36" i="98"/>
  <c r="AE37" i="98"/>
  <c r="AE38" i="98"/>
  <c r="AE39" i="98"/>
  <c r="AE40" i="98"/>
  <c r="AE41" i="98"/>
  <c r="AE42" i="98"/>
  <c r="AE43" i="98"/>
  <c r="AE44" i="98"/>
  <c r="AE45" i="98"/>
  <c r="AE46" i="98"/>
  <c r="AE47" i="98"/>
  <c r="AE48" i="98"/>
  <c r="AE49" i="98"/>
  <c r="AE50" i="98"/>
  <c r="AE51" i="98"/>
  <c r="AE52" i="98"/>
  <c r="AE53" i="98"/>
  <c r="AE54" i="98"/>
  <c r="AE55" i="98"/>
  <c r="AE56" i="98"/>
  <c r="AE57" i="98"/>
  <c r="AE58" i="98"/>
  <c r="AE59" i="98"/>
  <c r="AE60" i="98"/>
  <c r="AE61" i="98"/>
  <c r="AE62" i="98"/>
  <c r="AE63" i="98"/>
  <c r="AE64" i="98"/>
  <c r="AE65" i="98"/>
  <c r="AE66" i="98"/>
  <c r="AE67" i="98"/>
  <c r="AE68" i="98"/>
  <c r="AE69" i="98"/>
  <c r="AE70" i="98"/>
  <c r="AE71" i="98"/>
  <c r="AE72" i="98"/>
  <c r="AE73" i="98"/>
  <c r="AE74" i="98"/>
  <c r="AE75" i="98"/>
  <c r="AE76" i="98"/>
  <c r="AE77" i="98"/>
  <c r="AE78" i="98"/>
  <c r="AE79" i="98"/>
  <c r="AE80" i="98"/>
  <c r="AE81" i="98"/>
  <c r="AE82" i="98"/>
  <c r="AE83" i="98"/>
  <c r="AE84" i="98"/>
  <c r="AE85" i="98"/>
  <c r="AE86" i="98"/>
  <c r="AE87" i="98"/>
  <c r="AE88" i="98"/>
  <c r="AE89" i="98"/>
  <c r="AE90" i="98"/>
  <c r="AE91" i="98"/>
  <c r="AE92" i="98"/>
  <c r="AE93" i="98"/>
  <c r="AE94" i="98"/>
  <c r="AE95" i="98"/>
  <c r="AE96" i="98"/>
  <c r="AE97" i="98"/>
  <c r="AE98" i="98"/>
  <c r="AE99" i="98"/>
  <c r="AE100" i="98"/>
  <c r="AE101" i="98"/>
  <c r="AE102" i="98"/>
  <c r="AE103" i="98"/>
  <c r="AE104" i="98"/>
  <c r="AE105" i="98"/>
  <c r="AE106" i="98"/>
  <c r="AE107" i="98"/>
  <c r="AE108" i="98"/>
  <c r="AE109" i="98"/>
  <c r="AE110" i="98"/>
  <c r="AE111" i="98"/>
  <c r="AE112" i="98"/>
  <c r="AE113" i="98"/>
  <c r="AE114" i="98"/>
  <c r="AE115" i="98"/>
  <c r="AE116" i="98"/>
  <c r="AE117" i="98"/>
  <c r="AE118" i="98"/>
  <c r="AE119" i="98"/>
  <c r="AE120" i="98"/>
  <c r="AE121" i="98"/>
  <c r="AE122" i="98"/>
  <c r="AE123" i="98"/>
  <c r="AE124" i="98"/>
  <c r="AE125" i="98"/>
  <c r="AE126" i="98"/>
  <c r="AE127" i="98"/>
  <c r="AE128" i="98"/>
  <c r="AE129" i="98"/>
  <c r="AE130" i="98"/>
  <c r="AE131" i="98"/>
  <c r="AE132" i="98"/>
  <c r="AE133" i="98"/>
  <c r="AE134" i="98"/>
  <c r="AE135" i="98"/>
  <c r="AE136" i="98"/>
  <c r="AE137" i="98"/>
  <c r="AE138" i="98"/>
  <c r="AE139" i="98"/>
  <c r="AE140" i="98"/>
  <c r="AE141" i="98"/>
  <c r="AE142" i="98"/>
  <c r="AE143" i="98"/>
  <c r="AE144" i="98"/>
  <c r="AE145" i="98"/>
  <c r="AE146" i="98"/>
  <c r="AE147" i="98"/>
  <c r="AE148" i="98"/>
  <c r="AE149" i="98"/>
  <c r="AE150" i="98"/>
  <c r="AE151" i="98"/>
  <c r="AE152" i="98"/>
  <c r="AE153" i="98"/>
  <c r="AE154" i="98"/>
  <c r="AE155" i="98"/>
  <c r="AE156" i="98"/>
  <c r="AE157" i="98"/>
  <c r="AE158" i="98"/>
  <c r="AE159" i="98"/>
  <c r="AE160" i="98"/>
  <c r="AE161" i="98"/>
  <c r="AE162" i="98"/>
  <c r="AE163" i="98"/>
  <c r="AE164" i="98"/>
  <c r="AE165" i="98"/>
  <c r="AE166" i="98"/>
  <c r="AE167" i="98"/>
  <c r="AE168" i="98"/>
  <c r="AE169" i="98"/>
  <c r="AE170" i="98"/>
  <c r="AE171" i="98"/>
  <c r="AE172" i="98"/>
  <c r="AE173" i="98"/>
  <c r="AE174" i="98"/>
  <c r="AE175" i="98"/>
  <c r="AE176" i="98"/>
  <c r="AE177" i="98"/>
  <c r="AE178" i="98"/>
  <c r="AE179" i="98"/>
  <c r="AE180" i="98"/>
  <c r="AE181" i="98"/>
  <c r="AE182" i="98"/>
  <c r="AE183" i="98"/>
  <c r="AE184" i="98"/>
  <c r="AE185" i="98"/>
  <c r="AE186" i="98"/>
  <c r="AE187" i="98"/>
  <c r="AE188" i="98"/>
  <c r="AE189" i="98"/>
  <c r="AE190" i="98"/>
  <c r="AE191" i="98"/>
  <c r="AE192" i="98"/>
  <c r="AE193" i="98"/>
  <c r="AE194" i="98"/>
  <c r="AE195" i="98"/>
  <c r="AE196" i="98"/>
  <c r="AE197" i="98"/>
  <c r="AE198" i="98"/>
  <c r="AE199" i="98"/>
  <c r="AE200" i="98"/>
  <c r="AE201" i="98"/>
  <c r="AE202" i="98"/>
  <c r="AE203" i="98"/>
  <c r="AE204" i="98"/>
  <c r="AE5" i="98"/>
  <c r="M35" i="103" l="1"/>
  <c r="M36" i="103"/>
  <c r="M39" i="103"/>
  <c r="M40" i="103"/>
  <c r="M43" i="103"/>
  <c r="M44" i="103"/>
  <c r="M47" i="103"/>
  <c r="M48" i="103"/>
  <c r="M33" i="103"/>
  <c r="M34" i="103"/>
  <c r="M37" i="103"/>
  <c r="M38" i="103"/>
  <c r="M41" i="103"/>
  <c r="M42" i="103"/>
  <c r="M45" i="103"/>
  <c r="M46" i="103"/>
  <c r="M49" i="103"/>
  <c r="M50" i="103"/>
  <c r="Z31" i="103"/>
  <c r="Z32" i="103"/>
  <c r="Z33" i="103"/>
  <c r="Z34" i="103"/>
  <c r="Z36" i="103"/>
  <c r="Z37" i="103"/>
  <c r="Z38" i="103"/>
  <c r="Z40" i="103"/>
  <c r="Z41" i="103"/>
  <c r="Z42" i="103"/>
  <c r="Z44" i="103"/>
  <c r="Z45" i="103"/>
  <c r="Z46" i="103"/>
  <c r="Z48" i="103"/>
  <c r="Z49" i="103"/>
  <c r="Z50" i="103"/>
  <c r="M31" i="103"/>
  <c r="M32" i="103"/>
  <c r="Y26" i="103"/>
  <c r="C26" i="103"/>
  <c r="P26" i="103"/>
  <c r="L11" i="109"/>
  <c r="E11" i="109"/>
  <c r="L13" i="109"/>
  <c r="E13" i="109"/>
  <c r="L29" i="82"/>
  <c r="E29" i="82"/>
  <c r="L31" i="82"/>
  <c r="E31" i="82"/>
  <c r="L11" i="82"/>
  <c r="E11" i="82"/>
  <c r="E13" i="82"/>
  <c r="L13" i="82"/>
  <c r="Q7" i="108"/>
  <c r="G24" i="100"/>
  <c r="G37" i="100"/>
  <c r="O37" i="100"/>
  <c r="O24" i="100"/>
  <c r="O12" i="100"/>
  <c r="G12" i="100"/>
  <c r="L9" i="109" l="1"/>
  <c r="E9" i="109"/>
  <c r="L27" i="82"/>
  <c r="E27" i="82"/>
  <c r="L9" i="82"/>
  <c r="E9" i="82"/>
  <c r="D14" i="105" l="1"/>
  <c r="I4" i="105"/>
  <c r="P6" i="93"/>
  <c r="M6" i="93"/>
  <c r="D4" i="93"/>
  <c r="R22" i="105" l="1"/>
  <c r="M22" i="105"/>
  <c r="H22" i="105"/>
  <c r="C22" i="105"/>
  <c r="R21" i="105"/>
  <c r="M21" i="105"/>
  <c r="H21" i="105"/>
  <c r="C21" i="105"/>
  <c r="R20" i="105"/>
  <c r="M20" i="105"/>
  <c r="H20" i="105"/>
  <c r="C20" i="105"/>
  <c r="R19" i="105"/>
  <c r="M19" i="105"/>
  <c r="H19" i="105"/>
  <c r="C19" i="105"/>
  <c r="R18" i="105"/>
  <c r="M18" i="105"/>
  <c r="H18" i="105"/>
  <c r="C18" i="105"/>
  <c r="R17" i="105"/>
  <c r="M17" i="105"/>
  <c r="H17" i="105"/>
  <c r="C17" i="105"/>
  <c r="R11" i="105"/>
  <c r="M11" i="105"/>
  <c r="H11" i="105"/>
  <c r="C11" i="105"/>
  <c r="R10" i="105"/>
  <c r="M10" i="105"/>
  <c r="H10" i="105"/>
  <c r="C10" i="105"/>
  <c r="R9" i="105"/>
  <c r="M9" i="105"/>
  <c r="H9" i="105"/>
  <c r="C9" i="105"/>
  <c r="R8" i="105"/>
  <c r="M8" i="105"/>
  <c r="H8" i="105"/>
  <c r="C8" i="105"/>
  <c r="R7" i="105"/>
  <c r="M7" i="105"/>
  <c r="H7" i="105"/>
  <c r="C7" i="105"/>
  <c r="R6" i="105"/>
  <c r="M6" i="105"/>
  <c r="H6" i="105"/>
  <c r="C6" i="105"/>
  <c r="S15" i="105"/>
  <c r="N14" i="105"/>
  <c r="I15" i="105"/>
  <c r="S4" i="105"/>
  <c r="F6" i="93"/>
  <c r="N3" i="105"/>
  <c r="D3" i="105"/>
  <c r="R19" i="93"/>
  <c r="R18" i="93"/>
  <c r="R15" i="93"/>
  <c r="R14" i="93"/>
  <c r="R11" i="93"/>
  <c r="R10" i="93"/>
  <c r="M19" i="93"/>
  <c r="M18" i="93"/>
  <c r="M15" i="93"/>
  <c r="M14" i="93"/>
  <c r="H19" i="93"/>
  <c r="C19" i="93"/>
  <c r="H18" i="93"/>
  <c r="C18" i="93"/>
  <c r="H15" i="93"/>
  <c r="C15" i="93"/>
  <c r="H14" i="93"/>
  <c r="C14" i="93"/>
  <c r="M11" i="93"/>
  <c r="H11" i="93"/>
  <c r="C11" i="93"/>
  <c r="M10" i="93"/>
  <c r="H10" i="93"/>
  <c r="C10" i="93"/>
  <c r="N4" i="93" l="1"/>
  <c r="Z4" i="98" l="1"/>
  <c r="K4" i="98"/>
  <c r="L12" i="100" l="1"/>
  <c r="I12" i="100"/>
  <c r="D12" i="100"/>
  <c r="A12" i="100"/>
  <c r="R35" i="72"/>
  <c r="R14" i="72"/>
  <c r="R17" i="106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2" i="110"/>
  <c r="D32" i="110"/>
  <c r="C33" i="110"/>
  <c r="D33" i="110"/>
  <c r="C34" i="110"/>
  <c r="D34" i="110"/>
  <c r="C35" i="110"/>
  <c r="D35" i="110"/>
  <c r="C36" i="110"/>
  <c r="D36" i="110"/>
  <c r="C37" i="110"/>
  <c r="D37" i="110"/>
  <c r="C38" i="110"/>
  <c r="D38" i="110"/>
  <c r="C39" i="110"/>
  <c r="D39" i="110"/>
  <c r="C40" i="110"/>
  <c r="D40" i="110"/>
  <c r="C41" i="110"/>
  <c r="D41" i="110"/>
  <c r="C42" i="110"/>
  <c r="D42" i="110"/>
  <c r="C43" i="110"/>
  <c r="D43" i="110"/>
  <c r="C44" i="110"/>
  <c r="D44" i="110"/>
  <c r="C45" i="110"/>
  <c r="D45" i="110"/>
  <c r="C46" i="110"/>
  <c r="D46" i="110"/>
  <c r="C47" i="110"/>
  <c r="D47" i="110"/>
  <c r="C48" i="110"/>
  <c r="D48" i="110"/>
  <c r="C49" i="110"/>
  <c r="D49" i="110"/>
  <c r="C50" i="110"/>
  <c r="D50" i="110"/>
  <c r="C51" i="110"/>
  <c r="D51" i="110"/>
  <c r="C52" i="110"/>
  <c r="D52" i="110"/>
  <c r="C53" i="110"/>
  <c r="D53" i="110"/>
  <c r="C54" i="110"/>
  <c r="D54" i="110"/>
  <c r="C55" i="110"/>
  <c r="D55" i="110"/>
  <c r="C56" i="110"/>
  <c r="D56" i="110"/>
  <c r="C57" i="110"/>
  <c r="D57" i="110"/>
  <c r="C58" i="110"/>
  <c r="D58" i="110"/>
  <c r="C59" i="110"/>
  <c r="D59" i="110"/>
  <c r="C60" i="110"/>
  <c r="D60" i="110"/>
  <c r="C61" i="110"/>
  <c r="D61" i="110"/>
  <c r="C62" i="110"/>
  <c r="D62" i="110"/>
  <c r="C63" i="110"/>
  <c r="D63" i="110"/>
  <c r="C64" i="110"/>
  <c r="D64" i="110"/>
  <c r="C65" i="110"/>
  <c r="D65" i="110"/>
  <c r="C66" i="110"/>
  <c r="D66" i="110"/>
  <c r="C67" i="110"/>
  <c r="D67" i="110"/>
  <c r="C68" i="110"/>
  <c r="D68" i="110"/>
  <c r="C69" i="110"/>
  <c r="D69" i="110"/>
  <c r="C70" i="110"/>
  <c r="D70" i="110"/>
  <c r="C71" i="110"/>
  <c r="D71" i="110"/>
  <c r="C72" i="110"/>
  <c r="D72" i="110"/>
  <c r="C73" i="110"/>
  <c r="D73" i="110"/>
  <c r="C74" i="110"/>
  <c r="D74" i="110"/>
  <c r="C75" i="110"/>
  <c r="D75" i="110"/>
  <c r="C76" i="110"/>
  <c r="D76" i="110"/>
  <c r="C77" i="110"/>
  <c r="D77" i="110"/>
  <c r="C78" i="110"/>
  <c r="D78" i="110"/>
  <c r="C79" i="110"/>
  <c r="D79" i="110"/>
  <c r="C80" i="110"/>
  <c r="D80" i="110"/>
  <c r="C81" i="110"/>
  <c r="D81" i="110"/>
  <c r="C82" i="110"/>
  <c r="D82" i="110"/>
  <c r="C83" i="110"/>
  <c r="D83" i="110"/>
  <c r="C84" i="110"/>
  <c r="D84" i="110"/>
  <c r="C85" i="110"/>
  <c r="D85" i="110"/>
  <c r="C86" i="110"/>
  <c r="D86" i="110"/>
  <c r="C87" i="110"/>
  <c r="D87" i="110"/>
  <c r="C88" i="110"/>
  <c r="D88" i="110"/>
  <c r="C89" i="110"/>
  <c r="D89" i="110"/>
  <c r="C90" i="110"/>
  <c r="D90" i="110"/>
  <c r="C91" i="110"/>
  <c r="D91" i="110"/>
  <c r="C92" i="110"/>
  <c r="D92" i="110"/>
  <c r="C93" i="110"/>
  <c r="D93" i="110"/>
  <c r="C94" i="110"/>
  <c r="D94" i="110"/>
  <c r="C95" i="110"/>
  <c r="D95" i="110"/>
  <c r="C96" i="110"/>
  <c r="D96" i="110"/>
  <c r="C97" i="110"/>
  <c r="D97" i="110"/>
  <c r="C98" i="110"/>
  <c r="D98" i="110"/>
  <c r="C99" i="110"/>
  <c r="D99" i="110"/>
  <c r="C100" i="110"/>
  <c r="D100" i="110"/>
  <c r="C101" i="110"/>
  <c r="D101" i="110"/>
  <c r="C102" i="110"/>
  <c r="D102" i="110"/>
  <c r="C103" i="110"/>
  <c r="D103" i="110"/>
  <c r="C104" i="110"/>
  <c r="D104" i="110"/>
  <c r="C105" i="110"/>
  <c r="D105" i="110"/>
  <c r="C106" i="110"/>
  <c r="D106" i="110"/>
  <c r="C107" i="110"/>
  <c r="D107" i="110"/>
  <c r="C108" i="110"/>
  <c r="D108" i="110"/>
  <c r="C109" i="110"/>
  <c r="D109" i="110"/>
  <c r="C110" i="110"/>
  <c r="D110" i="110"/>
  <c r="C111" i="110"/>
  <c r="D111" i="110"/>
  <c r="C112" i="110"/>
  <c r="D112" i="110"/>
  <c r="C113" i="110"/>
  <c r="D113" i="110"/>
  <c r="C114" i="110"/>
  <c r="D114" i="110"/>
  <c r="C115" i="110"/>
  <c r="D115" i="110"/>
  <c r="C116" i="110"/>
  <c r="D116" i="110"/>
  <c r="C117" i="110"/>
  <c r="D117" i="110"/>
  <c r="C118" i="110"/>
  <c r="D118" i="110"/>
  <c r="C119" i="110"/>
  <c r="D119" i="110"/>
  <c r="C120" i="110"/>
  <c r="D120" i="110"/>
  <c r="C121" i="110"/>
  <c r="D121" i="110"/>
  <c r="C122" i="110"/>
  <c r="D122" i="110"/>
  <c r="C123" i="110"/>
  <c r="D123" i="110"/>
  <c r="C124" i="110"/>
  <c r="D124" i="110"/>
  <c r="C125" i="110"/>
  <c r="D125" i="110"/>
  <c r="C126" i="110"/>
  <c r="D126" i="110"/>
  <c r="C127" i="110"/>
  <c r="D127" i="110"/>
  <c r="C128" i="110"/>
  <c r="D128" i="110"/>
  <c r="C129" i="110"/>
  <c r="D129" i="110"/>
  <c r="C130" i="110"/>
  <c r="D130" i="110"/>
  <c r="C131" i="110"/>
  <c r="D131" i="110"/>
  <c r="C132" i="110"/>
  <c r="D132" i="110"/>
  <c r="C133" i="110"/>
  <c r="D133" i="110"/>
  <c r="C134" i="110"/>
  <c r="D134" i="110"/>
  <c r="C135" i="110"/>
  <c r="D135" i="110"/>
  <c r="C136" i="110"/>
  <c r="D136" i="110"/>
  <c r="C137" i="110"/>
  <c r="D137" i="110"/>
  <c r="C138" i="110"/>
  <c r="D138" i="110"/>
  <c r="C139" i="110"/>
  <c r="D139" i="110"/>
  <c r="C140" i="110"/>
  <c r="D140" i="110"/>
  <c r="C141" i="110"/>
  <c r="D141" i="110"/>
  <c r="C142" i="110"/>
  <c r="D142" i="110"/>
  <c r="C143" i="110"/>
  <c r="D143" i="110"/>
  <c r="C144" i="110"/>
  <c r="D144" i="110"/>
  <c r="C145" i="110"/>
  <c r="D145" i="110"/>
  <c r="C146" i="110"/>
  <c r="D146" i="110"/>
  <c r="C147" i="110"/>
  <c r="D147" i="110"/>
  <c r="C148" i="110"/>
  <c r="D148" i="110"/>
  <c r="C149" i="110"/>
  <c r="D149" i="110"/>
  <c r="C150" i="110"/>
  <c r="D150" i="110"/>
  <c r="C151" i="110"/>
  <c r="D151" i="110"/>
  <c r="C152" i="110"/>
  <c r="D152" i="110"/>
  <c r="C153" i="110"/>
  <c r="D153" i="110"/>
  <c r="C154" i="110"/>
  <c r="D154" i="110"/>
  <c r="C155" i="110"/>
  <c r="D155" i="110"/>
  <c r="C156" i="110"/>
  <c r="D156" i="110"/>
  <c r="C157" i="110"/>
  <c r="D157" i="110"/>
  <c r="C158" i="110"/>
  <c r="D158" i="110"/>
  <c r="C159" i="110"/>
  <c r="D159" i="110"/>
  <c r="C160" i="110"/>
  <c r="D160" i="110"/>
  <c r="C161" i="110"/>
  <c r="D161" i="110"/>
  <c r="C162" i="110"/>
  <c r="D162" i="110"/>
  <c r="C163" i="110"/>
  <c r="D163" i="110"/>
  <c r="C164" i="110"/>
  <c r="D164" i="110"/>
  <c r="C165" i="110"/>
  <c r="D165" i="110"/>
  <c r="C166" i="110"/>
  <c r="D166" i="110"/>
  <c r="C167" i="110"/>
  <c r="D167" i="110"/>
  <c r="C168" i="110"/>
  <c r="D168" i="110"/>
  <c r="C169" i="110"/>
  <c r="D169" i="110"/>
  <c r="C170" i="110"/>
  <c r="D170" i="110"/>
  <c r="C171" i="110"/>
  <c r="D171" i="110"/>
  <c r="C172" i="110"/>
  <c r="D172" i="110"/>
  <c r="C173" i="110"/>
  <c r="D173" i="110"/>
  <c r="C174" i="110"/>
  <c r="D174" i="110"/>
  <c r="C175" i="110"/>
  <c r="D175" i="110"/>
  <c r="C176" i="110"/>
  <c r="D176" i="110"/>
  <c r="C177" i="110"/>
  <c r="D177" i="110"/>
  <c r="C178" i="110"/>
  <c r="D178" i="110"/>
  <c r="C179" i="110"/>
  <c r="D179" i="110"/>
  <c r="C180" i="110"/>
  <c r="D180" i="110"/>
  <c r="C181" i="110"/>
  <c r="D181" i="110"/>
  <c r="C182" i="110"/>
  <c r="D182" i="110"/>
  <c r="C183" i="110"/>
  <c r="D183" i="110"/>
  <c r="C184" i="110"/>
  <c r="D184" i="110"/>
  <c r="C185" i="110"/>
  <c r="D185" i="110"/>
  <c r="C186" i="110"/>
  <c r="D186" i="110"/>
  <c r="C187" i="110"/>
  <c r="D187" i="110"/>
  <c r="C188" i="110"/>
  <c r="D188" i="110"/>
  <c r="C189" i="110"/>
  <c r="D189" i="110"/>
  <c r="C190" i="110"/>
  <c r="D190" i="110"/>
  <c r="C191" i="110"/>
  <c r="D191" i="110"/>
  <c r="C192" i="110"/>
  <c r="D192" i="110"/>
  <c r="C193" i="110"/>
  <c r="D193" i="110"/>
  <c r="C194" i="110"/>
  <c r="D194" i="110"/>
  <c r="C195" i="110"/>
  <c r="D195" i="110"/>
  <c r="C196" i="110"/>
  <c r="D196" i="110"/>
  <c r="C197" i="110"/>
  <c r="D197" i="110"/>
  <c r="C198" i="110"/>
  <c r="D198" i="110"/>
  <c r="C199" i="110"/>
  <c r="D199" i="110"/>
  <c r="C200" i="110"/>
  <c r="D200" i="110"/>
  <c r="C201" i="110"/>
  <c r="D201" i="110"/>
  <c r="C202" i="110"/>
  <c r="D202" i="110"/>
  <c r="C203" i="110"/>
  <c r="D203" i="110"/>
  <c r="C204" i="110"/>
  <c r="D204" i="110"/>
  <c r="C205" i="110"/>
  <c r="D205" i="110"/>
  <c r="C206" i="110"/>
  <c r="D206" i="110"/>
  <c r="C11" i="110"/>
  <c r="D11" i="110"/>
  <c r="C12" i="110"/>
  <c r="D12" i="110"/>
  <c r="C9" i="110"/>
  <c r="D9" i="110"/>
  <c r="C10" i="110"/>
  <c r="D10" i="110"/>
  <c r="C8" i="110"/>
  <c r="D8" i="110"/>
  <c r="D7" i="110"/>
  <c r="C7" i="110"/>
  <c r="B7" i="110"/>
  <c r="M3" i="30"/>
  <c r="S19" i="72" l="1"/>
  <c r="S20" i="106"/>
  <c r="S39" i="72"/>
  <c r="S21" i="106"/>
  <c r="S40" i="72"/>
  <c r="Q40" i="72"/>
  <c r="Q19" i="72"/>
  <c r="Q21" i="106"/>
  <c r="A7" i="110"/>
  <c r="Q39" i="72"/>
  <c r="Q18" i="72"/>
  <c r="Q20" i="106"/>
  <c r="S18" i="72"/>
  <c r="G804" i="76" l="1"/>
  <c r="D12" i="76"/>
  <c r="E12" i="76"/>
  <c r="G12" i="76"/>
  <c r="D16" i="76"/>
  <c r="E16" i="76"/>
  <c r="D20" i="76"/>
  <c r="E20" i="76"/>
  <c r="D24" i="76"/>
  <c r="E24" i="76"/>
  <c r="D28" i="76"/>
  <c r="E28" i="76"/>
  <c r="D32" i="76"/>
  <c r="E32" i="76"/>
  <c r="B8" i="108" l="1"/>
  <c r="C8" i="108" l="1"/>
  <c r="H76" i="91" l="1"/>
  <c r="I76" i="91"/>
  <c r="H77" i="91"/>
  <c r="I77" i="91"/>
  <c r="H78" i="91"/>
  <c r="I78" i="91"/>
  <c r="H79" i="91"/>
  <c r="I79" i="91"/>
  <c r="H80" i="91"/>
  <c r="I80" i="91"/>
  <c r="H81" i="91"/>
  <c r="I81" i="91"/>
  <c r="H82" i="91"/>
  <c r="I82" i="91"/>
  <c r="H83" i="91"/>
  <c r="I83" i="91"/>
  <c r="H84" i="91"/>
  <c r="I84" i="91"/>
  <c r="H85" i="91"/>
  <c r="I85" i="91"/>
  <c r="H86" i="91"/>
  <c r="I86" i="91"/>
  <c r="H87" i="91"/>
  <c r="I87" i="91"/>
  <c r="H88" i="91"/>
  <c r="I88" i="91"/>
  <c r="H89" i="91"/>
  <c r="I89" i="91"/>
  <c r="H90" i="91"/>
  <c r="I90" i="91"/>
  <c r="H91" i="91"/>
  <c r="I91" i="91"/>
  <c r="H92" i="91"/>
  <c r="I92" i="91"/>
  <c r="H93" i="91"/>
  <c r="I93" i="91"/>
  <c r="H94" i="91"/>
  <c r="I94" i="91"/>
  <c r="H95" i="91"/>
  <c r="I95" i="91"/>
  <c r="H96" i="91"/>
  <c r="I96" i="91"/>
  <c r="H97" i="91"/>
  <c r="I97" i="91"/>
  <c r="H98" i="91"/>
  <c r="I98" i="91"/>
  <c r="H99" i="91"/>
  <c r="I99" i="91"/>
  <c r="H100" i="91"/>
  <c r="I100" i="91"/>
  <c r="H101" i="91"/>
  <c r="I101" i="91"/>
  <c r="H102" i="91"/>
  <c r="I102" i="91"/>
  <c r="H103" i="91"/>
  <c r="I103" i="91"/>
  <c r="H104" i="91"/>
  <c r="I104" i="91"/>
  <c r="H105" i="91"/>
  <c r="I105" i="91"/>
  <c r="H106" i="91"/>
  <c r="I106" i="91"/>
  <c r="I75" i="91"/>
  <c r="H75" i="91"/>
  <c r="C103" i="91"/>
  <c r="D103" i="91"/>
  <c r="C104" i="91"/>
  <c r="D104" i="91"/>
  <c r="C105" i="91"/>
  <c r="D105" i="91"/>
  <c r="C106" i="91"/>
  <c r="D106" i="91"/>
  <c r="C90" i="91"/>
  <c r="D90" i="91"/>
  <c r="C91" i="91"/>
  <c r="D91" i="91"/>
  <c r="C92" i="91"/>
  <c r="D92" i="91"/>
  <c r="C93" i="91"/>
  <c r="D93" i="91"/>
  <c r="C94" i="91"/>
  <c r="D94" i="91"/>
  <c r="C95" i="91"/>
  <c r="D95" i="91"/>
  <c r="C96" i="91"/>
  <c r="D96" i="91"/>
  <c r="C97" i="91"/>
  <c r="D97" i="91"/>
  <c r="C98" i="91"/>
  <c r="D98" i="91"/>
  <c r="C99" i="91"/>
  <c r="D99" i="91"/>
  <c r="C100" i="91"/>
  <c r="D100" i="91"/>
  <c r="C101" i="91"/>
  <c r="D101" i="91"/>
  <c r="C102" i="91"/>
  <c r="D102" i="91"/>
  <c r="C86" i="91"/>
  <c r="D86" i="91"/>
  <c r="C87" i="91"/>
  <c r="D87" i="91"/>
  <c r="C88" i="91"/>
  <c r="D88" i="91"/>
  <c r="C89" i="91"/>
  <c r="D89" i="91"/>
  <c r="C81" i="91"/>
  <c r="D81" i="91"/>
  <c r="C82" i="91"/>
  <c r="D82" i="91"/>
  <c r="C83" i="91"/>
  <c r="D83" i="91"/>
  <c r="C84" i="91"/>
  <c r="D84" i="91"/>
  <c r="C85" i="91"/>
  <c r="D85" i="91"/>
  <c r="C76" i="91"/>
  <c r="D76" i="91"/>
  <c r="C77" i="91"/>
  <c r="D77" i="91"/>
  <c r="C78" i="91"/>
  <c r="D78" i="91"/>
  <c r="C79" i="91"/>
  <c r="D79" i="91"/>
  <c r="C80" i="91"/>
  <c r="D80" i="91"/>
  <c r="D75" i="91"/>
  <c r="C75" i="91"/>
  <c r="H42" i="91"/>
  <c r="I42" i="91"/>
  <c r="H43" i="91"/>
  <c r="I43" i="91"/>
  <c r="H44" i="91"/>
  <c r="I44" i="91"/>
  <c r="H45" i="91"/>
  <c r="I45" i="91"/>
  <c r="H46" i="91"/>
  <c r="I46" i="91"/>
  <c r="H47" i="91"/>
  <c r="I47" i="91"/>
  <c r="H48" i="91"/>
  <c r="I48" i="91"/>
  <c r="H49" i="91"/>
  <c r="I49" i="91"/>
  <c r="H50" i="91"/>
  <c r="I50" i="91"/>
  <c r="H51" i="91"/>
  <c r="I51" i="91"/>
  <c r="H52" i="91"/>
  <c r="I52" i="91"/>
  <c r="H53" i="91"/>
  <c r="I53" i="91"/>
  <c r="H54" i="91"/>
  <c r="I54" i="91"/>
  <c r="H55" i="91"/>
  <c r="I55" i="91"/>
  <c r="H56" i="91"/>
  <c r="I56" i="91"/>
  <c r="H57" i="91"/>
  <c r="I57" i="91"/>
  <c r="H58" i="91"/>
  <c r="I58" i="91"/>
  <c r="H59" i="91"/>
  <c r="I59" i="91"/>
  <c r="H60" i="91"/>
  <c r="I60" i="91"/>
  <c r="H61" i="91"/>
  <c r="I61" i="91"/>
  <c r="H62" i="91"/>
  <c r="I62" i="91"/>
  <c r="H63" i="91"/>
  <c r="I63" i="91"/>
  <c r="H64" i="91"/>
  <c r="I64" i="91"/>
  <c r="H65" i="91"/>
  <c r="I65" i="91"/>
  <c r="H66" i="91"/>
  <c r="I66" i="91"/>
  <c r="H67" i="91"/>
  <c r="I67" i="91"/>
  <c r="H68" i="91"/>
  <c r="I68" i="91"/>
  <c r="H69" i="91"/>
  <c r="I69" i="91"/>
  <c r="H70" i="91"/>
  <c r="I70" i="91"/>
  <c r="H71" i="91"/>
  <c r="I71" i="91"/>
  <c r="H72" i="91"/>
  <c r="I72" i="91"/>
  <c r="H73" i="91"/>
  <c r="I73" i="91"/>
  <c r="I41" i="91"/>
  <c r="H41" i="91"/>
  <c r="C42" i="91"/>
  <c r="D42" i="91"/>
  <c r="C43" i="91"/>
  <c r="D43" i="91"/>
  <c r="C44" i="91"/>
  <c r="D44" i="91"/>
  <c r="C45" i="91"/>
  <c r="D45" i="91"/>
  <c r="C46" i="91"/>
  <c r="D46" i="91"/>
  <c r="C47" i="91"/>
  <c r="D47" i="91"/>
  <c r="C48" i="91"/>
  <c r="D48" i="91"/>
  <c r="C49" i="91"/>
  <c r="D49" i="91"/>
  <c r="C50" i="91"/>
  <c r="D50" i="91"/>
  <c r="C51" i="91"/>
  <c r="D51" i="91"/>
  <c r="C52" i="91"/>
  <c r="D52" i="91"/>
  <c r="C53" i="91"/>
  <c r="D53" i="91"/>
  <c r="C54" i="91"/>
  <c r="D54" i="91"/>
  <c r="C55" i="91"/>
  <c r="D55" i="91"/>
  <c r="C56" i="91"/>
  <c r="D56" i="91"/>
  <c r="C57" i="91"/>
  <c r="D57" i="91"/>
  <c r="C58" i="91"/>
  <c r="D58" i="91"/>
  <c r="C59" i="91"/>
  <c r="D59" i="91"/>
  <c r="C60" i="91"/>
  <c r="D60" i="91"/>
  <c r="C61" i="91"/>
  <c r="D61" i="91"/>
  <c r="C62" i="91"/>
  <c r="D62" i="91"/>
  <c r="C63" i="91"/>
  <c r="D63" i="91"/>
  <c r="C64" i="91"/>
  <c r="D64" i="91"/>
  <c r="C65" i="91"/>
  <c r="D65" i="91"/>
  <c r="C66" i="91"/>
  <c r="D66" i="91"/>
  <c r="C67" i="91"/>
  <c r="D67" i="91"/>
  <c r="C68" i="91"/>
  <c r="D68" i="91"/>
  <c r="C69" i="91"/>
  <c r="D69" i="91"/>
  <c r="C70" i="91"/>
  <c r="D70" i="91"/>
  <c r="C71" i="91"/>
  <c r="D71" i="91"/>
  <c r="C72" i="91"/>
  <c r="D72" i="91"/>
  <c r="C73" i="91"/>
  <c r="D73" i="91"/>
  <c r="D41" i="91"/>
  <c r="C41" i="91"/>
  <c r="H37" i="91"/>
  <c r="I37" i="91"/>
  <c r="H38" i="91"/>
  <c r="I38" i="91"/>
  <c r="H39" i="91"/>
  <c r="I39" i="91"/>
  <c r="K6" i="109" l="1"/>
  <c r="D6" i="109"/>
  <c r="R16" i="106"/>
  <c r="R15" i="106"/>
  <c r="U14" i="106"/>
  <c r="R14" i="106"/>
  <c r="U13" i="106"/>
  <c r="R13" i="106"/>
  <c r="U12" i="106"/>
  <c r="U11" i="106"/>
  <c r="R11" i="106"/>
  <c r="R10" i="106"/>
  <c r="R8" i="106"/>
  <c r="K6" i="82"/>
  <c r="D6" i="82"/>
  <c r="R36" i="72"/>
  <c r="R34" i="72"/>
  <c r="R33" i="72"/>
  <c r="U32" i="72"/>
  <c r="R32" i="72"/>
  <c r="U31" i="72"/>
  <c r="U30" i="72"/>
  <c r="R30" i="72"/>
  <c r="R28" i="72"/>
  <c r="R7" i="72"/>
  <c r="R9" i="72"/>
  <c r="R11" i="72"/>
  <c r="R12" i="72"/>
  <c r="R13" i="72"/>
  <c r="R15" i="72"/>
  <c r="U11" i="72"/>
  <c r="U10" i="72"/>
  <c r="U9" i="72"/>
  <c r="B204" i="35"/>
  <c r="C204" i="35"/>
  <c r="D204" i="35"/>
  <c r="P204" i="35"/>
  <c r="R204" i="35"/>
  <c r="S204" i="35"/>
  <c r="T204" i="35"/>
  <c r="AH204" i="35"/>
  <c r="B205" i="35"/>
  <c r="C205" i="35"/>
  <c r="D205" i="35"/>
  <c r="P205" i="35"/>
  <c r="R205" i="35"/>
  <c r="S205" i="35"/>
  <c r="T205" i="35"/>
  <c r="AH205" i="35"/>
  <c r="B73" i="35"/>
  <c r="C73" i="35"/>
  <c r="D73" i="35"/>
  <c r="P73" i="35"/>
  <c r="R73" i="35"/>
  <c r="S73" i="35"/>
  <c r="T73" i="35"/>
  <c r="AH73" i="35"/>
  <c r="B74" i="35"/>
  <c r="C74" i="35"/>
  <c r="D74" i="35"/>
  <c r="P74" i="35"/>
  <c r="R74" i="35"/>
  <c r="S74" i="35"/>
  <c r="T74" i="35"/>
  <c r="AH74" i="35"/>
  <c r="B75" i="35"/>
  <c r="C75" i="35"/>
  <c r="D75" i="35"/>
  <c r="P75" i="35"/>
  <c r="R75" i="35"/>
  <c r="S75" i="35"/>
  <c r="T75" i="35"/>
  <c r="AH75" i="35"/>
  <c r="B76" i="35"/>
  <c r="C76" i="35"/>
  <c r="D76" i="35"/>
  <c r="P76" i="35"/>
  <c r="R76" i="35"/>
  <c r="S76" i="35"/>
  <c r="T76" i="35"/>
  <c r="AH76" i="35"/>
  <c r="B77" i="35"/>
  <c r="C77" i="35"/>
  <c r="D77" i="35"/>
  <c r="P77" i="35"/>
  <c r="R77" i="35"/>
  <c r="S77" i="35"/>
  <c r="T77" i="35"/>
  <c r="AH77" i="35"/>
  <c r="B78" i="35"/>
  <c r="C78" i="35"/>
  <c r="D78" i="35"/>
  <c r="P78" i="35"/>
  <c r="R78" i="35"/>
  <c r="S78" i="35"/>
  <c r="T78" i="35"/>
  <c r="AH78" i="35"/>
  <c r="B79" i="35"/>
  <c r="C79" i="35"/>
  <c r="D79" i="35"/>
  <c r="P79" i="35"/>
  <c r="R79" i="35"/>
  <c r="S79" i="35"/>
  <c r="T79" i="35"/>
  <c r="AH79" i="35"/>
  <c r="B80" i="35"/>
  <c r="C80" i="35"/>
  <c r="D80" i="35"/>
  <c r="P80" i="35"/>
  <c r="R80" i="35"/>
  <c r="S80" i="35"/>
  <c r="T80" i="35"/>
  <c r="AH80" i="35"/>
  <c r="B81" i="35"/>
  <c r="C81" i="35"/>
  <c r="D81" i="35"/>
  <c r="P81" i="35"/>
  <c r="R81" i="35"/>
  <c r="S81" i="35"/>
  <c r="T81" i="35"/>
  <c r="AH81" i="35"/>
  <c r="B82" i="35"/>
  <c r="C82" i="35"/>
  <c r="D82" i="35"/>
  <c r="P82" i="35"/>
  <c r="R82" i="35"/>
  <c r="S82" i="35"/>
  <c r="T82" i="35"/>
  <c r="AH82" i="35"/>
  <c r="B83" i="35"/>
  <c r="C83" i="35"/>
  <c r="D83" i="35"/>
  <c r="P83" i="35"/>
  <c r="R83" i="35"/>
  <c r="S83" i="35"/>
  <c r="T83" i="35"/>
  <c r="AH83" i="35"/>
  <c r="B84" i="35"/>
  <c r="C84" i="35"/>
  <c r="D84" i="35"/>
  <c r="P84" i="35"/>
  <c r="R84" i="35"/>
  <c r="S84" i="35"/>
  <c r="T84" i="35"/>
  <c r="AH84" i="35"/>
  <c r="B85" i="35"/>
  <c r="C85" i="35"/>
  <c r="D85" i="35"/>
  <c r="P85" i="35"/>
  <c r="R85" i="35"/>
  <c r="S85" i="35"/>
  <c r="T85" i="35"/>
  <c r="AH85" i="35"/>
  <c r="B86" i="35"/>
  <c r="C86" i="35"/>
  <c r="D86" i="35"/>
  <c r="P86" i="35"/>
  <c r="R86" i="35"/>
  <c r="S86" i="35"/>
  <c r="T86" i="35"/>
  <c r="AH86" i="35"/>
  <c r="B87" i="35"/>
  <c r="C87" i="35"/>
  <c r="D87" i="35"/>
  <c r="P87" i="35"/>
  <c r="R87" i="35"/>
  <c r="S87" i="35"/>
  <c r="T87" i="35"/>
  <c r="AH87" i="35"/>
  <c r="B88" i="35"/>
  <c r="C88" i="35"/>
  <c r="D88" i="35"/>
  <c r="P88" i="35"/>
  <c r="R88" i="35"/>
  <c r="S88" i="35"/>
  <c r="T88" i="35"/>
  <c r="AH88" i="35"/>
  <c r="B89" i="35"/>
  <c r="C89" i="35"/>
  <c r="D89" i="35"/>
  <c r="P89" i="35"/>
  <c r="R89" i="35"/>
  <c r="S89" i="35"/>
  <c r="T89" i="35"/>
  <c r="AH89" i="35"/>
  <c r="B90" i="35"/>
  <c r="C90" i="35"/>
  <c r="D90" i="35"/>
  <c r="P90" i="35"/>
  <c r="R90" i="35"/>
  <c r="S90" i="35"/>
  <c r="T90" i="35"/>
  <c r="AH90" i="35"/>
  <c r="B91" i="35"/>
  <c r="C91" i="35"/>
  <c r="D91" i="35"/>
  <c r="P91" i="35"/>
  <c r="R91" i="35"/>
  <c r="S91" i="35"/>
  <c r="T91" i="35"/>
  <c r="AH91" i="35"/>
  <c r="B92" i="35"/>
  <c r="C92" i="35"/>
  <c r="D92" i="35"/>
  <c r="P92" i="35"/>
  <c r="R92" i="35"/>
  <c r="S92" i="35"/>
  <c r="T92" i="35"/>
  <c r="AH92" i="35"/>
  <c r="B93" i="35"/>
  <c r="C93" i="35"/>
  <c r="D93" i="35"/>
  <c r="P93" i="35"/>
  <c r="R93" i="35"/>
  <c r="S93" i="35"/>
  <c r="T93" i="35"/>
  <c r="AH93" i="35"/>
  <c r="B94" i="35"/>
  <c r="C94" i="35"/>
  <c r="D94" i="35"/>
  <c r="P94" i="35"/>
  <c r="R94" i="35"/>
  <c r="S94" i="35"/>
  <c r="T94" i="35"/>
  <c r="AH94" i="35"/>
  <c r="B95" i="35"/>
  <c r="C95" i="35"/>
  <c r="D95" i="35"/>
  <c r="P95" i="35"/>
  <c r="R95" i="35"/>
  <c r="S95" i="35"/>
  <c r="T95" i="35"/>
  <c r="AH95" i="35"/>
  <c r="B96" i="35"/>
  <c r="C96" i="35"/>
  <c r="D96" i="35"/>
  <c r="P96" i="35"/>
  <c r="R96" i="35"/>
  <c r="S96" i="35"/>
  <c r="T96" i="35"/>
  <c r="AH96" i="35"/>
  <c r="B97" i="35"/>
  <c r="C97" i="35"/>
  <c r="D97" i="35"/>
  <c r="P97" i="35"/>
  <c r="R97" i="35"/>
  <c r="S97" i="35"/>
  <c r="T97" i="35"/>
  <c r="AH97" i="35"/>
  <c r="B98" i="35"/>
  <c r="C98" i="35"/>
  <c r="D98" i="35"/>
  <c r="P98" i="35"/>
  <c r="R98" i="35"/>
  <c r="S98" i="35"/>
  <c r="T98" i="35"/>
  <c r="AH98" i="35"/>
  <c r="B99" i="35"/>
  <c r="C99" i="35"/>
  <c r="D99" i="35"/>
  <c r="P99" i="35"/>
  <c r="R99" i="35"/>
  <c r="S99" i="35"/>
  <c r="T99" i="35"/>
  <c r="AH99" i="35"/>
  <c r="B100" i="35"/>
  <c r="C100" i="35"/>
  <c r="D100" i="35"/>
  <c r="P100" i="35"/>
  <c r="R100" i="35"/>
  <c r="S100" i="35"/>
  <c r="T100" i="35"/>
  <c r="AH100" i="35"/>
  <c r="B101" i="35"/>
  <c r="C101" i="35"/>
  <c r="D101" i="35"/>
  <c r="P101" i="35"/>
  <c r="R101" i="35"/>
  <c r="S101" i="35"/>
  <c r="T101" i="35"/>
  <c r="AH101" i="35"/>
  <c r="B102" i="35"/>
  <c r="C102" i="35"/>
  <c r="D102" i="35"/>
  <c r="P102" i="35"/>
  <c r="R102" i="35"/>
  <c r="S102" i="35"/>
  <c r="T102" i="35"/>
  <c r="AH102" i="35"/>
  <c r="B103" i="35"/>
  <c r="C103" i="35"/>
  <c r="D103" i="35"/>
  <c r="P103" i="35"/>
  <c r="R103" i="35"/>
  <c r="S103" i="35"/>
  <c r="T103" i="35"/>
  <c r="AH103" i="35"/>
  <c r="B104" i="35"/>
  <c r="C104" i="35"/>
  <c r="D104" i="35"/>
  <c r="P104" i="35"/>
  <c r="R104" i="35"/>
  <c r="S104" i="35"/>
  <c r="T104" i="35"/>
  <c r="AH104" i="35"/>
  <c r="B105" i="35"/>
  <c r="C105" i="35"/>
  <c r="D105" i="35"/>
  <c r="P105" i="35"/>
  <c r="R105" i="35"/>
  <c r="S105" i="35"/>
  <c r="T105" i="35"/>
  <c r="AH105" i="35"/>
  <c r="B106" i="35"/>
  <c r="C106" i="35"/>
  <c r="D106" i="35"/>
  <c r="P106" i="35"/>
  <c r="R106" i="35"/>
  <c r="S106" i="35"/>
  <c r="T106" i="35"/>
  <c r="AH106" i="35"/>
  <c r="B107" i="35"/>
  <c r="C107" i="35"/>
  <c r="D107" i="35"/>
  <c r="P107" i="35"/>
  <c r="R107" i="35"/>
  <c r="S107" i="35"/>
  <c r="T107" i="35"/>
  <c r="AH107" i="35"/>
  <c r="B108" i="35"/>
  <c r="C108" i="35"/>
  <c r="D108" i="35"/>
  <c r="P108" i="35"/>
  <c r="R108" i="35"/>
  <c r="S108" i="35"/>
  <c r="T108" i="35"/>
  <c r="AH108" i="35"/>
  <c r="B109" i="35"/>
  <c r="C109" i="35"/>
  <c r="D109" i="35"/>
  <c r="P109" i="35"/>
  <c r="R109" i="35"/>
  <c r="S109" i="35"/>
  <c r="T109" i="35"/>
  <c r="AH109" i="35"/>
  <c r="B110" i="35"/>
  <c r="C110" i="35"/>
  <c r="D110" i="35"/>
  <c r="P110" i="35"/>
  <c r="R110" i="35"/>
  <c r="S110" i="35"/>
  <c r="T110" i="35"/>
  <c r="AH110" i="35"/>
  <c r="B111" i="35"/>
  <c r="C111" i="35"/>
  <c r="D111" i="35"/>
  <c r="P111" i="35"/>
  <c r="R111" i="35"/>
  <c r="S111" i="35"/>
  <c r="T111" i="35"/>
  <c r="AH111" i="35"/>
  <c r="B112" i="35"/>
  <c r="C112" i="35"/>
  <c r="D112" i="35"/>
  <c r="P112" i="35"/>
  <c r="R112" i="35"/>
  <c r="S112" i="35"/>
  <c r="T112" i="35"/>
  <c r="AH112" i="35"/>
  <c r="B113" i="35"/>
  <c r="C113" i="35"/>
  <c r="D113" i="35"/>
  <c r="P113" i="35"/>
  <c r="R113" i="35"/>
  <c r="S113" i="35"/>
  <c r="T113" i="35"/>
  <c r="AH113" i="35"/>
  <c r="B114" i="35"/>
  <c r="C114" i="35"/>
  <c r="D114" i="35"/>
  <c r="P114" i="35"/>
  <c r="R114" i="35"/>
  <c r="S114" i="35"/>
  <c r="T114" i="35"/>
  <c r="AH114" i="35"/>
  <c r="B115" i="35"/>
  <c r="C115" i="35"/>
  <c r="D115" i="35"/>
  <c r="P115" i="35"/>
  <c r="R115" i="35"/>
  <c r="S115" i="35"/>
  <c r="T115" i="35"/>
  <c r="AH115" i="35"/>
  <c r="B116" i="35"/>
  <c r="C116" i="35"/>
  <c r="D116" i="35"/>
  <c r="P116" i="35"/>
  <c r="R116" i="35"/>
  <c r="S116" i="35"/>
  <c r="T116" i="35"/>
  <c r="AH116" i="35"/>
  <c r="B117" i="35"/>
  <c r="C117" i="35"/>
  <c r="D117" i="35"/>
  <c r="P117" i="35"/>
  <c r="R117" i="35"/>
  <c r="S117" i="35"/>
  <c r="T117" i="35"/>
  <c r="AH117" i="35"/>
  <c r="B118" i="35"/>
  <c r="C118" i="35"/>
  <c r="D118" i="35"/>
  <c r="P118" i="35"/>
  <c r="R118" i="35"/>
  <c r="S118" i="35"/>
  <c r="T118" i="35"/>
  <c r="AH118" i="35"/>
  <c r="B119" i="35"/>
  <c r="C119" i="35"/>
  <c r="D119" i="35"/>
  <c r="P119" i="35"/>
  <c r="R119" i="35"/>
  <c r="S119" i="35"/>
  <c r="T119" i="35"/>
  <c r="AH119" i="35"/>
  <c r="B120" i="35"/>
  <c r="C120" i="35"/>
  <c r="D120" i="35"/>
  <c r="P120" i="35"/>
  <c r="R120" i="35"/>
  <c r="S120" i="35"/>
  <c r="T120" i="35"/>
  <c r="AH120" i="35"/>
  <c r="B121" i="35"/>
  <c r="C121" i="35"/>
  <c r="D121" i="35"/>
  <c r="P121" i="35"/>
  <c r="R121" i="35"/>
  <c r="S121" i="35"/>
  <c r="T121" i="35"/>
  <c r="AH121" i="35"/>
  <c r="B122" i="35"/>
  <c r="C122" i="35"/>
  <c r="D122" i="35"/>
  <c r="P122" i="35"/>
  <c r="R122" i="35"/>
  <c r="S122" i="35"/>
  <c r="T122" i="35"/>
  <c r="AH122" i="35"/>
  <c r="B123" i="35"/>
  <c r="C123" i="35"/>
  <c r="D123" i="35"/>
  <c r="P123" i="35"/>
  <c r="R123" i="35"/>
  <c r="S123" i="35"/>
  <c r="T123" i="35"/>
  <c r="AH123" i="35"/>
  <c r="B124" i="35"/>
  <c r="C124" i="35"/>
  <c r="D124" i="35"/>
  <c r="P124" i="35"/>
  <c r="R124" i="35"/>
  <c r="S124" i="35"/>
  <c r="T124" i="35"/>
  <c r="AH124" i="35"/>
  <c r="B125" i="35"/>
  <c r="C125" i="35"/>
  <c r="D125" i="35"/>
  <c r="P125" i="35"/>
  <c r="R125" i="35"/>
  <c r="S125" i="35"/>
  <c r="T125" i="35"/>
  <c r="AH125" i="35"/>
  <c r="B126" i="35"/>
  <c r="C126" i="35"/>
  <c r="D126" i="35"/>
  <c r="P126" i="35"/>
  <c r="R126" i="35"/>
  <c r="S126" i="35"/>
  <c r="T126" i="35"/>
  <c r="AH126" i="35"/>
  <c r="B127" i="35"/>
  <c r="C127" i="35"/>
  <c r="D127" i="35"/>
  <c r="P127" i="35"/>
  <c r="R127" i="35"/>
  <c r="S127" i="35"/>
  <c r="T127" i="35"/>
  <c r="AH127" i="35"/>
  <c r="B128" i="35"/>
  <c r="C128" i="35"/>
  <c r="D128" i="35"/>
  <c r="P128" i="35"/>
  <c r="R128" i="35"/>
  <c r="S128" i="35"/>
  <c r="T128" i="35"/>
  <c r="AH128" i="35"/>
  <c r="B129" i="35"/>
  <c r="C129" i="35"/>
  <c r="D129" i="35"/>
  <c r="P129" i="35"/>
  <c r="R129" i="35"/>
  <c r="S129" i="35"/>
  <c r="T129" i="35"/>
  <c r="AH129" i="35"/>
  <c r="B130" i="35"/>
  <c r="C130" i="35"/>
  <c r="D130" i="35"/>
  <c r="P130" i="35"/>
  <c r="R130" i="35"/>
  <c r="S130" i="35"/>
  <c r="T130" i="35"/>
  <c r="AH130" i="35"/>
  <c r="B131" i="35"/>
  <c r="C131" i="35"/>
  <c r="D131" i="35"/>
  <c r="P131" i="35"/>
  <c r="R131" i="35"/>
  <c r="S131" i="35"/>
  <c r="T131" i="35"/>
  <c r="AH131" i="35"/>
  <c r="B132" i="35"/>
  <c r="C132" i="35"/>
  <c r="D132" i="35"/>
  <c r="P132" i="35"/>
  <c r="R132" i="35"/>
  <c r="S132" i="35"/>
  <c r="T132" i="35"/>
  <c r="AH132" i="35"/>
  <c r="B133" i="35"/>
  <c r="C133" i="35"/>
  <c r="D133" i="35"/>
  <c r="P133" i="35"/>
  <c r="R133" i="35"/>
  <c r="S133" i="35"/>
  <c r="T133" i="35"/>
  <c r="AH133" i="35"/>
  <c r="B134" i="35"/>
  <c r="C134" i="35"/>
  <c r="D134" i="35"/>
  <c r="P134" i="35"/>
  <c r="R134" i="35"/>
  <c r="S134" i="35"/>
  <c r="T134" i="35"/>
  <c r="AH134" i="35"/>
  <c r="B135" i="35"/>
  <c r="C135" i="35"/>
  <c r="D135" i="35"/>
  <c r="P135" i="35"/>
  <c r="R135" i="35"/>
  <c r="S135" i="35"/>
  <c r="T135" i="35"/>
  <c r="AH135" i="35"/>
  <c r="B136" i="35"/>
  <c r="C136" i="35"/>
  <c r="D136" i="35"/>
  <c r="P136" i="35"/>
  <c r="R136" i="35"/>
  <c r="S136" i="35"/>
  <c r="T136" i="35"/>
  <c r="AH136" i="35"/>
  <c r="B137" i="35"/>
  <c r="C137" i="35"/>
  <c r="D137" i="35"/>
  <c r="P137" i="35"/>
  <c r="R137" i="35"/>
  <c r="S137" i="35"/>
  <c r="T137" i="35"/>
  <c r="AH137" i="35"/>
  <c r="B138" i="35"/>
  <c r="C138" i="35"/>
  <c r="D138" i="35"/>
  <c r="P138" i="35"/>
  <c r="R138" i="35"/>
  <c r="S138" i="35"/>
  <c r="T138" i="35"/>
  <c r="AH138" i="35"/>
  <c r="B139" i="35"/>
  <c r="C139" i="35"/>
  <c r="D139" i="35"/>
  <c r="P139" i="35"/>
  <c r="R139" i="35"/>
  <c r="S139" i="35"/>
  <c r="T139" i="35"/>
  <c r="AH139" i="35"/>
  <c r="B140" i="35"/>
  <c r="C140" i="35"/>
  <c r="D140" i="35"/>
  <c r="P140" i="35"/>
  <c r="R140" i="35"/>
  <c r="S140" i="35"/>
  <c r="T140" i="35"/>
  <c r="AH140" i="35"/>
  <c r="B141" i="35"/>
  <c r="C141" i="35"/>
  <c r="D141" i="35"/>
  <c r="P141" i="35"/>
  <c r="R141" i="35"/>
  <c r="S141" i="35"/>
  <c r="T141" i="35"/>
  <c r="AH141" i="35"/>
  <c r="B142" i="35"/>
  <c r="C142" i="35"/>
  <c r="D142" i="35"/>
  <c r="P142" i="35"/>
  <c r="R142" i="35"/>
  <c r="S142" i="35"/>
  <c r="T142" i="35"/>
  <c r="AH142" i="35"/>
  <c r="B143" i="35"/>
  <c r="C143" i="35"/>
  <c r="D143" i="35"/>
  <c r="P143" i="35"/>
  <c r="R143" i="35"/>
  <c r="S143" i="35"/>
  <c r="T143" i="35"/>
  <c r="AH143" i="35"/>
  <c r="B144" i="35"/>
  <c r="C144" i="35"/>
  <c r="D144" i="35"/>
  <c r="P144" i="35"/>
  <c r="R144" i="35"/>
  <c r="S144" i="35"/>
  <c r="T144" i="35"/>
  <c r="AH144" i="35"/>
  <c r="B145" i="35"/>
  <c r="C145" i="35"/>
  <c r="D145" i="35"/>
  <c r="P145" i="35"/>
  <c r="R145" i="35"/>
  <c r="S145" i="35"/>
  <c r="T145" i="35"/>
  <c r="AH145" i="35"/>
  <c r="B146" i="35"/>
  <c r="C146" i="35"/>
  <c r="D146" i="35"/>
  <c r="P146" i="35"/>
  <c r="R146" i="35"/>
  <c r="S146" i="35"/>
  <c r="T146" i="35"/>
  <c r="AH146" i="35"/>
  <c r="B147" i="35"/>
  <c r="C147" i="35"/>
  <c r="D147" i="35"/>
  <c r="P147" i="35"/>
  <c r="R147" i="35"/>
  <c r="S147" i="35"/>
  <c r="T147" i="35"/>
  <c r="AH147" i="35"/>
  <c r="B148" i="35"/>
  <c r="C148" i="35"/>
  <c r="D148" i="35"/>
  <c r="P148" i="35"/>
  <c r="R148" i="35"/>
  <c r="S148" i="35"/>
  <c r="T148" i="35"/>
  <c r="AH148" i="35"/>
  <c r="B149" i="35"/>
  <c r="C149" i="35"/>
  <c r="D149" i="35"/>
  <c r="P149" i="35"/>
  <c r="R149" i="35"/>
  <c r="S149" i="35"/>
  <c r="T149" i="35"/>
  <c r="AH149" i="35"/>
  <c r="B150" i="35"/>
  <c r="C150" i="35"/>
  <c r="D150" i="35"/>
  <c r="P150" i="35"/>
  <c r="R150" i="35"/>
  <c r="S150" i="35"/>
  <c r="T150" i="35"/>
  <c r="AH150" i="35"/>
  <c r="B151" i="35"/>
  <c r="C151" i="35"/>
  <c r="D151" i="35"/>
  <c r="P151" i="35"/>
  <c r="R151" i="35"/>
  <c r="S151" i="35"/>
  <c r="T151" i="35"/>
  <c r="AH151" i="35"/>
  <c r="B152" i="35"/>
  <c r="C152" i="35"/>
  <c r="D152" i="35"/>
  <c r="P152" i="35"/>
  <c r="R152" i="35"/>
  <c r="S152" i="35"/>
  <c r="T152" i="35"/>
  <c r="AH152" i="35"/>
  <c r="B153" i="35"/>
  <c r="C153" i="35"/>
  <c r="D153" i="35"/>
  <c r="P153" i="35"/>
  <c r="R153" i="35"/>
  <c r="S153" i="35"/>
  <c r="T153" i="35"/>
  <c r="AH153" i="35"/>
  <c r="B154" i="35"/>
  <c r="C154" i="35"/>
  <c r="D154" i="35"/>
  <c r="P154" i="35"/>
  <c r="R154" i="35"/>
  <c r="S154" i="35"/>
  <c r="T154" i="35"/>
  <c r="AH154" i="35"/>
  <c r="B155" i="35"/>
  <c r="C155" i="35"/>
  <c r="D155" i="35"/>
  <c r="P155" i="35"/>
  <c r="R155" i="35"/>
  <c r="S155" i="35"/>
  <c r="T155" i="35"/>
  <c r="AH155" i="35"/>
  <c r="B156" i="35"/>
  <c r="C156" i="35"/>
  <c r="D156" i="35"/>
  <c r="P156" i="35"/>
  <c r="R156" i="35"/>
  <c r="S156" i="35"/>
  <c r="T156" i="35"/>
  <c r="AH156" i="35"/>
  <c r="B157" i="35"/>
  <c r="C157" i="35"/>
  <c r="D157" i="35"/>
  <c r="P157" i="35"/>
  <c r="R157" i="35"/>
  <c r="S157" i="35"/>
  <c r="T157" i="35"/>
  <c r="AH157" i="35"/>
  <c r="B158" i="35"/>
  <c r="C158" i="35"/>
  <c r="D158" i="35"/>
  <c r="P158" i="35"/>
  <c r="R158" i="35"/>
  <c r="S158" i="35"/>
  <c r="T158" i="35"/>
  <c r="AH158" i="35"/>
  <c r="B159" i="35"/>
  <c r="C159" i="35"/>
  <c r="D159" i="35"/>
  <c r="P159" i="35"/>
  <c r="R159" i="35"/>
  <c r="S159" i="35"/>
  <c r="T159" i="35"/>
  <c r="AH159" i="35"/>
  <c r="B160" i="35"/>
  <c r="C160" i="35"/>
  <c r="D160" i="35"/>
  <c r="P160" i="35"/>
  <c r="R160" i="35"/>
  <c r="S160" i="35"/>
  <c r="T160" i="35"/>
  <c r="AH160" i="35"/>
  <c r="B161" i="35"/>
  <c r="C161" i="35"/>
  <c r="D161" i="35"/>
  <c r="P161" i="35"/>
  <c r="R161" i="35"/>
  <c r="S161" i="35"/>
  <c r="T161" i="35"/>
  <c r="AH161" i="35"/>
  <c r="B162" i="35"/>
  <c r="C162" i="35"/>
  <c r="D162" i="35"/>
  <c r="P162" i="35"/>
  <c r="R162" i="35"/>
  <c r="S162" i="35"/>
  <c r="T162" i="35"/>
  <c r="AH162" i="35"/>
  <c r="B163" i="35"/>
  <c r="C163" i="35"/>
  <c r="D163" i="35"/>
  <c r="P163" i="35"/>
  <c r="R163" i="35"/>
  <c r="S163" i="35"/>
  <c r="T163" i="35"/>
  <c r="AH163" i="35"/>
  <c r="B164" i="35"/>
  <c r="C164" i="35"/>
  <c r="D164" i="35"/>
  <c r="P164" i="35"/>
  <c r="R164" i="35"/>
  <c r="S164" i="35"/>
  <c r="T164" i="35"/>
  <c r="AH164" i="35"/>
  <c r="B165" i="35"/>
  <c r="C165" i="35"/>
  <c r="D165" i="35"/>
  <c r="P165" i="35"/>
  <c r="R165" i="35"/>
  <c r="S165" i="35"/>
  <c r="T165" i="35"/>
  <c r="AH165" i="35"/>
  <c r="B166" i="35"/>
  <c r="C166" i="35"/>
  <c r="D166" i="35"/>
  <c r="P166" i="35"/>
  <c r="R166" i="35"/>
  <c r="S166" i="35"/>
  <c r="T166" i="35"/>
  <c r="AH166" i="35"/>
  <c r="B167" i="35"/>
  <c r="C167" i="35"/>
  <c r="D167" i="35"/>
  <c r="P167" i="35"/>
  <c r="R167" i="35"/>
  <c r="S167" i="35"/>
  <c r="T167" i="35"/>
  <c r="AH167" i="35"/>
  <c r="B168" i="35"/>
  <c r="C168" i="35"/>
  <c r="D168" i="35"/>
  <c r="P168" i="35"/>
  <c r="R168" i="35"/>
  <c r="S168" i="35"/>
  <c r="T168" i="35"/>
  <c r="AH168" i="35"/>
  <c r="B169" i="35"/>
  <c r="C169" i="35"/>
  <c r="D169" i="35"/>
  <c r="P169" i="35"/>
  <c r="R169" i="35"/>
  <c r="S169" i="35"/>
  <c r="T169" i="35"/>
  <c r="AH169" i="35"/>
  <c r="B170" i="35"/>
  <c r="C170" i="35"/>
  <c r="D170" i="35"/>
  <c r="P170" i="35"/>
  <c r="R170" i="35"/>
  <c r="S170" i="35"/>
  <c r="T170" i="35"/>
  <c r="AH170" i="35"/>
  <c r="B171" i="35"/>
  <c r="C171" i="35"/>
  <c r="D171" i="35"/>
  <c r="P171" i="35"/>
  <c r="R171" i="35"/>
  <c r="S171" i="35"/>
  <c r="T171" i="35"/>
  <c r="AH171" i="35"/>
  <c r="B172" i="35"/>
  <c r="C172" i="35"/>
  <c r="D172" i="35"/>
  <c r="P172" i="35"/>
  <c r="R172" i="35"/>
  <c r="S172" i="35"/>
  <c r="T172" i="35"/>
  <c r="AH172" i="35"/>
  <c r="B173" i="35"/>
  <c r="C173" i="35"/>
  <c r="D173" i="35"/>
  <c r="P173" i="35"/>
  <c r="R173" i="35"/>
  <c r="S173" i="35"/>
  <c r="T173" i="35"/>
  <c r="AH173" i="35"/>
  <c r="B174" i="35"/>
  <c r="C174" i="35"/>
  <c r="D174" i="35"/>
  <c r="P174" i="35"/>
  <c r="R174" i="35"/>
  <c r="S174" i="35"/>
  <c r="T174" i="35"/>
  <c r="AH174" i="35"/>
  <c r="B175" i="35"/>
  <c r="C175" i="35"/>
  <c r="D175" i="35"/>
  <c r="P175" i="35"/>
  <c r="R175" i="35"/>
  <c r="S175" i="35"/>
  <c r="T175" i="35"/>
  <c r="AH175" i="35"/>
  <c r="B176" i="35"/>
  <c r="C176" i="35"/>
  <c r="D176" i="35"/>
  <c r="P176" i="35"/>
  <c r="R176" i="35"/>
  <c r="S176" i="35"/>
  <c r="T176" i="35"/>
  <c r="AH176" i="35"/>
  <c r="B177" i="35"/>
  <c r="C177" i="35"/>
  <c r="D177" i="35"/>
  <c r="P177" i="35"/>
  <c r="R177" i="35"/>
  <c r="S177" i="35"/>
  <c r="T177" i="35"/>
  <c r="AH177" i="35"/>
  <c r="B178" i="35"/>
  <c r="C178" i="35"/>
  <c r="D178" i="35"/>
  <c r="P178" i="35"/>
  <c r="R178" i="35"/>
  <c r="S178" i="35"/>
  <c r="T178" i="35"/>
  <c r="AH178" i="35"/>
  <c r="B179" i="35"/>
  <c r="C179" i="35"/>
  <c r="D179" i="35"/>
  <c r="P179" i="35"/>
  <c r="R179" i="35"/>
  <c r="S179" i="35"/>
  <c r="T179" i="35"/>
  <c r="AH179" i="35"/>
  <c r="B180" i="35"/>
  <c r="C180" i="35"/>
  <c r="D180" i="35"/>
  <c r="P180" i="35"/>
  <c r="R180" i="35"/>
  <c r="S180" i="35"/>
  <c r="T180" i="35"/>
  <c r="AH180" i="35"/>
  <c r="B181" i="35"/>
  <c r="C181" i="35"/>
  <c r="D181" i="35"/>
  <c r="P181" i="35"/>
  <c r="R181" i="35"/>
  <c r="S181" i="35"/>
  <c r="T181" i="35"/>
  <c r="AH181" i="35"/>
  <c r="B182" i="35"/>
  <c r="C182" i="35"/>
  <c r="D182" i="35"/>
  <c r="P182" i="35"/>
  <c r="R182" i="35"/>
  <c r="S182" i="35"/>
  <c r="T182" i="35"/>
  <c r="AH182" i="35"/>
  <c r="B183" i="35"/>
  <c r="C183" i="35"/>
  <c r="D183" i="35"/>
  <c r="P183" i="35"/>
  <c r="R183" i="35"/>
  <c r="S183" i="35"/>
  <c r="T183" i="35"/>
  <c r="AH183" i="35"/>
  <c r="B184" i="35"/>
  <c r="C184" i="35"/>
  <c r="D184" i="35"/>
  <c r="P184" i="35"/>
  <c r="R184" i="35"/>
  <c r="S184" i="35"/>
  <c r="T184" i="35"/>
  <c r="AH184" i="35"/>
  <c r="B185" i="35"/>
  <c r="C185" i="35"/>
  <c r="D185" i="35"/>
  <c r="P185" i="35"/>
  <c r="R185" i="35"/>
  <c r="S185" i="35"/>
  <c r="T185" i="35"/>
  <c r="AH185" i="35"/>
  <c r="B186" i="35"/>
  <c r="C186" i="35"/>
  <c r="D186" i="35"/>
  <c r="P186" i="35"/>
  <c r="R186" i="35"/>
  <c r="S186" i="35"/>
  <c r="T186" i="35"/>
  <c r="AH186" i="35"/>
  <c r="B187" i="35"/>
  <c r="C187" i="35"/>
  <c r="D187" i="35"/>
  <c r="P187" i="35"/>
  <c r="R187" i="35"/>
  <c r="S187" i="35"/>
  <c r="T187" i="35"/>
  <c r="AH187" i="35"/>
  <c r="B188" i="35"/>
  <c r="C188" i="35"/>
  <c r="D188" i="35"/>
  <c r="P188" i="35"/>
  <c r="R188" i="35"/>
  <c r="S188" i="35"/>
  <c r="T188" i="35"/>
  <c r="AH188" i="35"/>
  <c r="B189" i="35"/>
  <c r="C189" i="35"/>
  <c r="D189" i="35"/>
  <c r="P189" i="35"/>
  <c r="R189" i="35"/>
  <c r="S189" i="35"/>
  <c r="T189" i="35"/>
  <c r="AH189" i="35"/>
  <c r="B190" i="35"/>
  <c r="C190" i="35"/>
  <c r="D190" i="35"/>
  <c r="P190" i="35"/>
  <c r="R190" i="35"/>
  <c r="S190" i="35"/>
  <c r="T190" i="35"/>
  <c r="AH190" i="35"/>
  <c r="B191" i="35"/>
  <c r="C191" i="35"/>
  <c r="D191" i="35"/>
  <c r="P191" i="35"/>
  <c r="R191" i="35"/>
  <c r="S191" i="35"/>
  <c r="T191" i="35"/>
  <c r="AH191" i="35"/>
  <c r="B192" i="35"/>
  <c r="C192" i="35"/>
  <c r="D192" i="35"/>
  <c r="P192" i="35"/>
  <c r="R192" i="35"/>
  <c r="S192" i="35"/>
  <c r="T192" i="35"/>
  <c r="AH192" i="35"/>
  <c r="B193" i="35"/>
  <c r="C193" i="35"/>
  <c r="D193" i="35"/>
  <c r="P193" i="35"/>
  <c r="R193" i="35"/>
  <c r="S193" i="35"/>
  <c r="T193" i="35"/>
  <c r="AH193" i="35"/>
  <c r="B194" i="35"/>
  <c r="C194" i="35"/>
  <c r="D194" i="35"/>
  <c r="P194" i="35"/>
  <c r="R194" i="35"/>
  <c r="S194" i="35"/>
  <c r="T194" i="35"/>
  <c r="AH194" i="35"/>
  <c r="B195" i="35"/>
  <c r="C195" i="35"/>
  <c r="D195" i="35"/>
  <c r="P195" i="35"/>
  <c r="R195" i="35"/>
  <c r="S195" i="35"/>
  <c r="T195" i="35"/>
  <c r="AH195" i="35"/>
  <c r="B196" i="35"/>
  <c r="C196" i="35"/>
  <c r="D196" i="35"/>
  <c r="P196" i="35"/>
  <c r="R196" i="35"/>
  <c r="S196" i="35"/>
  <c r="T196" i="35"/>
  <c r="AH196" i="35"/>
  <c r="B197" i="35"/>
  <c r="C197" i="35"/>
  <c r="D197" i="35"/>
  <c r="P197" i="35"/>
  <c r="R197" i="35"/>
  <c r="S197" i="35"/>
  <c r="T197" i="35"/>
  <c r="AH197" i="35"/>
  <c r="B198" i="35"/>
  <c r="C198" i="35"/>
  <c r="D198" i="35"/>
  <c r="P198" i="35"/>
  <c r="R198" i="35"/>
  <c r="S198" i="35"/>
  <c r="T198" i="35"/>
  <c r="AH198" i="35"/>
  <c r="B199" i="35"/>
  <c r="C199" i="35"/>
  <c r="D199" i="35"/>
  <c r="P199" i="35"/>
  <c r="R199" i="35"/>
  <c r="S199" i="35"/>
  <c r="T199" i="35"/>
  <c r="AH199" i="35"/>
  <c r="B200" i="35"/>
  <c r="C200" i="35"/>
  <c r="D200" i="35"/>
  <c r="P200" i="35"/>
  <c r="R200" i="35"/>
  <c r="S200" i="35"/>
  <c r="T200" i="35"/>
  <c r="AH200" i="35"/>
  <c r="B201" i="35"/>
  <c r="C201" i="35"/>
  <c r="D201" i="35"/>
  <c r="P201" i="35"/>
  <c r="R201" i="35"/>
  <c r="S201" i="35"/>
  <c r="T201" i="35"/>
  <c r="AH201" i="35"/>
  <c r="B202" i="35"/>
  <c r="C202" i="35"/>
  <c r="D202" i="35"/>
  <c r="P202" i="35"/>
  <c r="R202" i="35"/>
  <c r="S202" i="35"/>
  <c r="T202" i="35"/>
  <c r="AH202" i="35"/>
  <c r="B203" i="35"/>
  <c r="C203" i="35"/>
  <c r="D203" i="35"/>
  <c r="P203" i="35"/>
  <c r="R203" i="35"/>
  <c r="S203" i="35"/>
  <c r="T203" i="35"/>
  <c r="AH203" i="35"/>
  <c r="E5" i="100" l="1"/>
  <c r="A7" i="30"/>
  <c r="B72" i="98"/>
  <c r="C72" i="98"/>
  <c r="D72" i="98"/>
  <c r="F72" i="98"/>
  <c r="G72" i="98"/>
  <c r="H72" i="98"/>
  <c r="I72" i="98"/>
  <c r="J72" i="98"/>
  <c r="Q72" i="98"/>
  <c r="R72" i="98"/>
  <c r="S72" i="98"/>
  <c r="T72" i="98"/>
  <c r="U72" i="98"/>
  <c r="V72" i="98"/>
  <c r="W72" i="98"/>
  <c r="X72" i="98"/>
  <c r="Y72" i="98"/>
  <c r="B73" i="98"/>
  <c r="C73" i="98"/>
  <c r="D73" i="98"/>
  <c r="F73" i="98"/>
  <c r="G73" i="98"/>
  <c r="H73" i="98"/>
  <c r="I73" i="98"/>
  <c r="J73" i="98"/>
  <c r="Q73" i="98"/>
  <c r="R73" i="98"/>
  <c r="S73" i="98"/>
  <c r="T73" i="98"/>
  <c r="U73" i="98"/>
  <c r="V73" i="98"/>
  <c r="W73" i="98"/>
  <c r="X73" i="98"/>
  <c r="Y73" i="98"/>
  <c r="B74" i="98"/>
  <c r="C74" i="98"/>
  <c r="D74" i="98"/>
  <c r="F74" i="98"/>
  <c r="G74" i="98"/>
  <c r="H74" i="98"/>
  <c r="I74" i="98"/>
  <c r="J74" i="98"/>
  <c r="Q74" i="98"/>
  <c r="R74" i="98"/>
  <c r="S74" i="98"/>
  <c r="T74" i="98"/>
  <c r="U74" i="98"/>
  <c r="V74" i="98"/>
  <c r="W74" i="98"/>
  <c r="X74" i="98"/>
  <c r="Y74" i="98"/>
  <c r="B75" i="98"/>
  <c r="C75" i="98"/>
  <c r="D75" i="98"/>
  <c r="F75" i="98"/>
  <c r="G75" i="98"/>
  <c r="H75" i="98"/>
  <c r="I75" i="98"/>
  <c r="J75" i="98"/>
  <c r="Q75" i="98"/>
  <c r="R75" i="98"/>
  <c r="S75" i="98"/>
  <c r="T75" i="98"/>
  <c r="U75" i="98"/>
  <c r="V75" i="98"/>
  <c r="W75" i="98"/>
  <c r="X75" i="98"/>
  <c r="Y75" i="98"/>
  <c r="B76" i="98"/>
  <c r="C76" i="98"/>
  <c r="D76" i="98"/>
  <c r="F76" i="98"/>
  <c r="G76" i="98"/>
  <c r="H76" i="98"/>
  <c r="I76" i="98"/>
  <c r="J76" i="98"/>
  <c r="Q76" i="98"/>
  <c r="R76" i="98"/>
  <c r="S76" i="98"/>
  <c r="T76" i="98"/>
  <c r="U76" i="98"/>
  <c r="V76" i="98"/>
  <c r="W76" i="98"/>
  <c r="X76" i="98"/>
  <c r="Y76" i="98"/>
  <c r="B77" i="98"/>
  <c r="C77" i="98"/>
  <c r="D77" i="98"/>
  <c r="F77" i="98"/>
  <c r="G77" i="98"/>
  <c r="H77" i="98"/>
  <c r="I77" i="98"/>
  <c r="J77" i="98"/>
  <c r="Q77" i="98"/>
  <c r="R77" i="98"/>
  <c r="S77" i="98"/>
  <c r="T77" i="98"/>
  <c r="U77" i="98"/>
  <c r="V77" i="98"/>
  <c r="W77" i="98"/>
  <c r="X77" i="98"/>
  <c r="Y77" i="98"/>
  <c r="B78" i="98"/>
  <c r="C78" i="98"/>
  <c r="D78" i="98"/>
  <c r="F78" i="98"/>
  <c r="G78" i="98"/>
  <c r="H78" i="98"/>
  <c r="I78" i="98"/>
  <c r="J78" i="98"/>
  <c r="Q78" i="98"/>
  <c r="R78" i="98"/>
  <c r="S78" i="98"/>
  <c r="T78" i="98"/>
  <c r="U78" i="98"/>
  <c r="V78" i="98"/>
  <c r="W78" i="98"/>
  <c r="X78" i="98"/>
  <c r="Y78" i="98"/>
  <c r="B79" i="98"/>
  <c r="C79" i="98"/>
  <c r="D79" i="98"/>
  <c r="F79" i="98"/>
  <c r="G79" i="98"/>
  <c r="H79" i="98"/>
  <c r="I79" i="98"/>
  <c r="J79" i="98"/>
  <c r="Q79" i="98"/>
  <c r="R79" i="98"/>
  <c r="S79" i="98"/>
  <c r="T79" i="98"/>
  <c r="U79" i="98"/>
  <c r="V79" i="98"/>
  <c r="W79" i="98"/>
  <c r="X79" i="98"/>
  <c r="Y79" i="98"/>
  <c r="B80" i="98"/>
  <c r="C80" i="98"/>
  <c r="D80" i="98"/>
  <c r="F80" i="98"/>
  <c r="G80" i="98"/>
  <c r="H80" i="98"/>
  <c r="I80" i="98"/>
  <c r="J80" i="98"/>
  <c r="Q80" i="98"/>
  <c r="R80" i="98"/>
  <c r="S80" i="98"/>
  <c r="T80" i="98"/>
  <c r="U80" i="98"/>
  <c r="V80" i="98"/>
  <c r="W80" i="98"/>
  <c r="X80" i="98"/>
  <c r="Y80" i="98"/>
  <c r="B81" i="98"/>
  <c r="C81" i="98"/>
  <c r="D81" i="98"/>
  <c r="F81" i="98"/>
  <c r="G81" i="98"/>
  <c r="H81" i="98"/>
  <c r="I81" i="98"/>
  <c r="J81" i="98"/>
  <c r="Q81" i="98"/>
  <c r="R81" i="98"/>
  <c r="S81" i="98"/>
  <c r="T81" i="98"/>
  <c r="U81" i="98"/>
  <c r="V81" i="98"/>
  <c r="W81" i="98"/>
  <c r="X81" i="98"/>
  <c r="Y81" i="98"/>
  <c r="B82" i="98"/>
  <c r="C82" i="98"/>
  <c r="D82" i="98"/>
  <c r="F82" i="98"/>
  <c r="G82" i="98"/>
  <c r="H82" i="98"/>
  <c r="I82" i="98"/>
  <c r="J82" i="98"/>
  <c r="Q82" i="98"/>
  <c r="R82" i="98"/>
  <c r="S82" i="98"/>
  <c r="T82" i="98"/>
  <c r="U82" i="98"/>
  <c r="V82" i="98"/>
  <c r="W82" i="98"/>
  <c r="X82" i="98"/>
  <c r="Y82" i="98"/>
  <c r="B83" i="98"/>
  <c r="C83" i="98"/>
  <c r="D83" i="98"/>
  <c r="F83" i="98"/>
  <c r="G83" i="98"/>
  <c r="H83" i="98"/>
  <c r="I83" i="98"/>
  <c r="J83" i="98"/>
  <c r="Q83" i="98"/>
  <c r="R83" i="98"/>
  <c r="S83" i="98"/>
  <c r="T83" i="98"/>
  <c r="U83" i="98"/>
  <c r="V83" i="98"/>
  <c r="W83" i="98"/>
  <c r="X83" i="98"/>
  <c r="Y83" i="98"/>
  <c r="B84" i="98"/>
  <c r="C84" i="98"/>
  <c r="D84" i="98"/>
  <c r="F84" i="98"/>
  <c r="G84" i="98"/>
  <c r="H84" i="98"/>
  <c r="I84" i="98"/>
  <c r="J84" i="98"/>
  <c r="Q84" i="98"/>
  <c r="R84" i="98"/>
  <c r="S84" i="98"/>
  <c r="T84" i="98"/>
  <c r="U84" i="98"/>
  <c r="V84" i="98"/>
  <c r="W84" i="98"/>
  <c r="X84" i="98"/>
  <c r="Y84" i="98"/>
  <c r="B85" i="98"/>
  <c r="C85" i="98"/>
  <c r="D85" i="98"/>
  <c r="F85" i="98"/>
  <c r="G85" i="98"/>
  <c r="H85" i="98"/>
  <c r="I85" i="98"/>
  <c r="J85" i="98"/>
  <c r="Q85" i="98"/>
  <c r="R85" i="98"/>
  <c r="S85" i="98"/>
  <c r="T85" i="98"/>
  <c r="U85" i="98"/>
  <c r="V85" i="98"/>
  <c r="W85" i="98"/>
  <c r="X85" i="98"/>
  <c r="Y85" i="98"/>
  <c r="B86" i="98"/>
  <c r="C86" i="98"/>
  <c r="D86" i="98"/>
  <c r="F86" i="98"/>
  <c r="G86" i="98"/>
  <c r="H86" i="98"/>
  <c r="I86" i="98"/>
  <c r="J86" i="98"/>
  <c r="Q86" i="98"/>
  <c r="R86" i="98"/>
  <c r="S86" i="98"/>
  <c r="T86" i="98"/>
  <c r="U86" i="98"/>
  <c r="V86" i="98"/>
  <c r="W86" i="98"/>
  <c r="X86" i="98"/>
  <c r="Y86" i="98"/>
  <c r="B87" i="98"/>
  <c r="C87" i="98"/>
  <c r="D87" i="98"/>
  <c r="F87" i="98"/>
  <c r="G87" i="98"/>
  <c r="H87" i="98"/>
  <c r="I87" i="98"/>
  <c r="J87" i="98"/>
  <c r="Q87" i="98"/>
  <c r="R87" i="98"/>
  <c r="S87" i="98"/>
  <c r="T87" i="98"/>
  <c r="U87" i="98"/>
  <c r="V87" i="98"/>
  <c r="W87" i="98"/>
  <c r="X87" i="98"/>
  <c r="Y87" i="98"/>
  <c r="B88" i="98"/>
  <c r="C88" i="98"/>
  <c r="D88" i="98"/>
  <c r="F88" i="98"/>
  <c r="G88" i="98"/>
  <c r="H88" i="98"/>
  <c r="I88" i="98"/>
  <c r="J88" i="98"/>
  <c r="Q88" i="98"/>
  <c r="R88" i="98"/>
  <c r="S88" i="98"/>
  <c r="T88" i="98"/>
  <c r="U88" i="98"/>
  <c r="V88" i="98"/>
  <c r="W88" i="98"/>
  <c r="X88" i="98"/>
  <c r="Y88" i="98"/>
  <c r="B89" i="98"/>
  <c r="C89" i="98"/>
  <c r="D89" i="98"/>
  <c r="F89" i="98"/>
  <c r="G89" i="98"/>
  <c r="H89" i="98"/>
  <c r="I89" i="98"/>
  <c r="J89" i="98"/>
  <c r="Q89" i="98"/>
  <c r="R89" i="98"/>
  <c r="S89" i="98"/>
  <c r="T89" i="98"/>
  <c r="U89" i="98"/>
  <c r="V89" i="98"/>
  <c r="W89" i="98"/>
  <c r="X89" i="98"/>
  <c r="Y89" i="98"/>
  <c r="B90" i="98"/>
  <c r="C90" i="98"/>
  <c r="D90" i="98"/>
  <c r="F90" i="98"/>
  <c r="G90" i="98"/>
  <c r="H90" i="98"/>
  <c r="I90" i="98"/>
  <c r="J90" i="98"/>
  <c r="Q90" i="98"/>
  <c r="R90" i="98"/>
  <c r="S90" i="98"/>
  <c r="T90" i="98"/>
  <c r="U90" i="98"/>
  <c r="V90" i="98"/>
  <c r="W90" i="98"/>
  <c r="X90" i="98"/>
  <c r="Y90" i="98"/>
  <c r="B91" i="98"/>
  <c r="C91" i="98"/>
  <c r="D91" i="98"/>
  <c r="F91" i="98"/>
  <c r="G91" i="98"/>
  <c r="H91" i="98"/>
  <c r="I91" i="98"/>
  <c r="J91" i="98"/>
  <c r="Q91" i="98"/>
  <c r="R91" i="98"/>
  <c r="S91" i="98"/>
  <c r="T91" i="98"/>
  <c r="U91" i="98"/>
  <c r="V91" i="98"/>
  <c r="W91" i="98"/>
  <c r="X91" i="98"/>
  <c r="Y91" i="98"/>
  <c r="B92" i="98"/>
  <c r="C92" i="98"/>
  <c r="D92" i="98"/>
  <c r="F92" i="98"/>
  <c r="G92" i="98"/>
  <c r="H92" i="98"/>
  <c r="I92" i="98"/>
  <c r="J92" i="98"/>
  <c r="Q92" i="98"/>
  <c r="R92" i="98"/>
  <c r="S92" i="98"/>
  <c r="T92" i="98"/>
  <c r="U92" i="98"/>
  <c r="V92" i="98"/>
  <c r="W92" i="98"/>
  <c r="X92" i="98"/>
  <c r="Y92" i="98"/>
  <c r="B93" i="98"/>
  <c r="C93" i="98"/>
  <c r="D93" i="98"/>
  <c r="F93" i="98"/>
  <c r="G93" i="98"/>
  <c r="H93" i="98"/>
  <c r="I93" i="98"/>
  <c r="J93" i="98"/>
  <c r="Q93" i="98"/>
  <c r="R93" i="98"/>
  <c r="S93" i="98"/>
  <c r="T93" i="98"/>
  <c r="U93" i="98"/>
  <c r="V93" i="98"/>
  <c r="W93" i="98"/>
  <c r="X93" i="98"/>
  <c r="Y93" i="98"/>
  <c r="B94" i="98"/>
  <c r="C94" i="98"/>
  <c r="D94" i="98"/>
  <c r="F94" i="98"/>
  <c r="G94" i="98"/>
  <c r="H94" i="98"/>
  <c r="I94" i="98"/>
  <c r="J94" i="98"/>
  <c r="Q94" i="98"/>
  <c r="R94" i="98"/>
  <c r="S94" i="98"/>
  <c r="T94" i="98"/>
  <c r="U94" i="98"/>
  <c r="V94" i="98"/>
  <c r="W94" i="98"/>
  <c r="X94" i="98"/>
  <c r="Y94" i="98"/>
  <c r="B95" i="98"/>
  <c r="C95" i="98"/>
  <c r="D95" i="98"/>
  <c r="F95" i="98"/>
  <c r="G95" i="98"/>
  <c r="H95" i="98"/>
  <c r="I95" i="98"/>
  <c r="J95" i="98"/>
  <c r="Q95" i="98"/>
  <c r="R95" i="98"/>
  <c r="S95" i="98"/>
  <c r="T95" i="98"/>
  <c r="U95" i="98"/>
  <c r="V95" i="98"/>
  <c r="W95" i="98"/>
  <c r="X95" i="98"/>
  <c r="Y95" i="98"/>
  <c r="B96" i="98"/>
  <c r="C96" i="98"/>
  <c r="D96" i="98"/>
  <c r="F96" i="98"/>
  <c r="G96" i="98"/>
  <c r="H96" i="98"/>
  <c r="I96" i="98"/>
  <c r="J96" i="98"/>
  <c r="Q96" i="98"/>
  <c r="R96" i="98"/>
  <c r="S96" i="98"/>
  <c r="T96" i="98"/>
  <c r="U96" i="98"/>
  <c r="V96" i="98"/>
  <c r="W96" i="98"/>
  <c r="X96" i="98"/>
  <c r="Y96" i="98"/>
  <c r="B97" i="98"/>
  <c r="C97" i="98"/>
  <c r="D97" i="98"/>
  <c r="F97" i="98"/>
  <c r="G97" i="98"/>
  <c r="H97" i="98"/>
  <c r="I97" i="98"/>
  <c r="J97" i="98"/>
  <c r="Q97" i="98"/>
  <c r="R97" i="98"/>
  <c r="S97" i="98"/>
  <c r="T97" i="98"/>
  <c r="U97" i="98"/>
  <c r="V97" i="98"/>
  <c r="W97" i="98"/>
  <c r="X97" i="98"/>
  <c r="Y97" i="98"/>
  <c r="B98" i="98"/>
  <c r="C98" i="98"/>
  <c r="D98" i="98"/>
  <c r="F98" i="98"/>
  <c r="G98" i="98"/>
  <c r="H98" i="98"/>
  <c r="I98" i="98"/>
  <c r="J98" i="98"/>
  <c r="Q98" i="98"/>
  <c r="R98" i="98"/>
  <c r="S98" i="98"/>
  <c r="T98" i="98"/>
  <c r="U98" i="98"/>
  <c r="V98" i="98"/>
  <c r="W98" i="98"/>
  <c r="X98" i="98"/>
  <c r="Y98" i="98"/>
  <c r="B99" i="98"/>
  <c r="C99" i="98"/>
  <c r="D99" i="98"/>
  <c r="F99" i="98"/>
  <c r="G99" i="98"/>
  <c r="H99" i="98"/>
  <c r="I99" i="98"/>
  <c r="J99" i="98"/>
  <c r="Q99" i="98"/>
  <c r="R99" i="98"/>
  <c r="S99" i="98"/>
  <c r="T99" i="98"/>
  <c r="U99" i="98"/>
  <c r="V99" i="98"/>
  <c r="W99" i="98"/>
  <c r="X99" i="98"/>
  <c r="Y99" i="98"/>
  <c r="B100" i="98"/>
  <c r="C100" i="98"/>
  <c r="D100" i="98"/>
  <c r="F100" i="98"/>
  <c r="G100" i="98"/>
  <c r="H100" i="98"/>
  <c r="I100" i="98"/>
  <c r="J100" i="98"/>
  <c r="Q100" i="98"/>
  <c r="R100" i="98"/>
  <c r="S100" i="98"/>
  <c r="T100" i="98"/>
  <c r="U100" i="98"/>
  <c r="V100" i="98"/>
  <c r="W100" i="98"/>
  <c r="X100" i="98"/>
  <c r="Y100" i="98"/>
  <c r="B101" i="98"/>
  <c r="C101" i="98"/>
  <c r="D101" i="98"/>
  <c r="F101" i="98"/>
  <c r="G101" i="98"/>
  <c r="H101" i="98"/>
  <c r="I101" i="98"/>
  <c r="J101" i="98"/>
  <c r="Q101" i="98"/>
  <c r="R101" i="98"/>
  <c r="S101" i="98"/>
  <c r="T101" i="98"/>
  <c r="U101" i="98"/>
  <c r="V101" i="98"/>
  <c r="W101" i="98"/>
  <c r="X101" i="98"/>
  <c r="Y101" i="98"/>
  <c r="B102" i="98"/>
  <c r="C102" i="98"/>
  <c r="D102" i="98"/>
  <c r="F102" i="98"/>
  <c r="G102" i="98"/>
  <c r="H102" i="98"/>
  <c r="I102" i="98"/>
  <c r="J102" i="98"/>
  <c r="Q102" i="98"/>
  <c r="R102" i="98"/>
  <c r="S102" i="98"/>
  <c r="T102" i="98"/>
  <c r="U102" i="98"/>
  <c r="V102" i="98"/>
  <c r="W102" i="98"/>
  <c r="X102" i="98"/>
  <c r="Y102" i="98"/>
  <c r="B103" i="98"/>
  <c r="C103" i="98"/>
  <c r="D103" i="98"/>
  <c r="F103" i="98"/>
  <c r="G103" i="98"/>
  <c r="H103" i="98"/>
  <c r="I103" i="98"/>
  <c r="J103" i="98"/>
  <c r="Q103" i="98"/>
  <c r="R103" i="98"/>
  <c r="S103" i="98"/>
  <c r="T103" i="98"/>
  <c r="U103" i="98"/>
  <c r="V103" i="98"/>
  <c r="W103" i="98"/>
  <c r="X103" i="98"/>
  <c r="Y103" i="98"/>
  <c r="B104" i="98"/>
  <c r="C104" i="98"/>
  <c r="D104" i="98"/>
  <c r="F104" i="98"/>
  <c r="G104" i="98"/>
  <c r="H104" i="98"/>
  <c r="I104" i="98"/>
  <c r="J104" i="98"/>
  <c r="Q104" i="98"/>
  <c r="R104" i="98"/>
  <c r="S104" i="98"/>
  <c r="T104" i="98"/>
  <c r="U104" i="98"/>
  <c r="V104" i="98"/>
  <c r="W104" i="98"/>
  <c r="X104" i="98"/>
  <c r="Y104" i="98"/>
  <c r="B105" i="98"/>
  <c r="C105" i="98"/>
  <c r="D105" i="98"/>
  <c r="F105" i="98"/>
  <c r="G105" i="98"/>
  <c r="H105" i="98"/>
  <c r="I105" i="98"/>
  <c r="J105" i="98"/>
  <c r="Q105" i="98"/>
  <c r="R105" i="98"/>
  <c r="S105" i="98"/>
  <c r="T105" i="98"/>
  <c r="U105" i="98"/>
  <c r="V105" i="98"/>
  <c r="W105" i="98"/>
  <c r="X105" i="98"/>
  <c r="Y105" i="98"/>
  <c r="B106" i="98"/>
  <c r="C106" i="98"/>
  <c r="D106" i="98"/>
  <c r="F106" i="98"/>
  <c r="G106" i="98"/>
  <c r="H106" i="98"/>
  <c r="I106" i="98"/>
  <c r="J106" i="98"/>
  <c r="Q106" i="98"/>
  <c r="R106" i="98"/>
  <c r="S106" i="98"/>
  <c r="T106" i="98"/>
  <c r="U106" i="98"/>
  <c r="V106" i="98"/>
  <c r="W106" i="98"/>
  <c r="X106" i="98"/>
  <c r="Y106" i="98"/>
  <c r="B107" i="98"/>
  <c r="C107" i="98"/>
  <c r="D107" i="98"/>
  <c r="F107" i="98"/>
  <c r="G107" i="98"/>
  <c r="H107" i="98"/>
  <c r="I107" i="98"/>
  <c r="J107" i="98"/>
  <c r="Q107" i="98"/>
  <c r="R107" i="98"/>
  <c r="S107" i="98"/>
  <c r="T107" i="98"/>
  <c r="U107" i="98"/>
  <c r="V107" i="98"/>
  <c r="W107" i="98"/>
  <c r="X107" i="98"/>
  <c r="Y107" i="98"/>
  <c r="B108" i="98"/>
  <c r="C108" i="98"/>
  <c r="D108" i="98"/>
  <c r="F108" i="98"/>
  <c r="G108" i="98"/>
  <c r="H108" i="98"/>
  <c r="I108" i="98"/>
  <c r="J108" i="98"/>
  <c r="Q108" i="98"/>
  <c r="R108" i="98"/>
  <c r="S108" i="98"/>
  <c r="T108" i="98"/>
  <c r="U108" i="98"/>
  <c r="V108" i="98"/>
  <c r="W108" i="98"/>
  <c r="X108" i="98"/>
  <c r="Y108" i="98"/>
  <c r="B109" i="98"/>
  <c r="C109" i="98"/>
  <c r="D109" i="98"/>
  <c r="F109" i="98"/>
  <c r="G109" i="98"/>
  <c r="H109" i="98"/>
  <c r="I109" i="98"/>
  <c r="J109" i="98"/>
  <c r="Q109" i="98"/>
  <c r="R109" i="98"/>
  <c r="S109" i="98"/>
  <c r="T109" i="98"/>
  <c r="U109" i="98"/>
  <c r="V109" i="98"/>
  <c r="W109" i="98"/>
  <c r="X109" i="98"/>
  <c r="Y109" i="98"/>
  <c r="B110" i="98"/>
  <c r="C110" i="98"/>
  <c r="D110" i="98"/>
  <c r="F110" i="98"/>
  <c r="G110" i="98"/>
  <c r="H110" i="98"/>
  <c r="I110" i="98"/>
  <c r="J110" i="98"/>
  <c r="Q110" i="98"/>
  <c r="R110" i="98"/>
  <c r="S110" i="98"/>
  <c r="T110" i="98"/>
  <c r="U110" i="98"/>
  <c r="V110" i="98"/>
  <c r="W110" i="98"/>
  <c r="X110" i="98"/>
  <c r="Y110" i="98"/>
  <c r="B111" i="98"/>
  <c r="C111" i="98"/>
  <c r="D111" i="98"/>
  <c r="F111" i="98"/>
  <c r="G111" i="98"/>
  <c r="H111" i="98"/>
  <c r="I111" i="98"/>
  <c r="J111" i="98"/>
  <c r="Q111" i="98"/>
  <c r="R111" i="98"/>
  <c r="S111" i="98"/>
  <c r="T111" i="98"/>
  <c r="U111" i="98"/>
  <c r="V111" i="98"/>
  <c r="W111" i="98"/>
  <c r="X111" i="98"/>
  <c r="Y111" i="98"/>
  <c r="B112" i="98"/>
  <c r="C112" i="98"/>
  <c r="D112" i="98"/>
  <c r="F112" i="98"/>
  <c r="G112" i="98"/>
  <c r="H112" i="98"/>
  <c r="I112" i="98"/>
  <c r="J112" i="98"/>
  <c r="Q112" i="98"/>
  <c r="R112" i="98"/>
  <c r="S112" i="98"/>
  <c r="T112" i="98"/>
  <c r="U112" i="98"/>
  <c r="V112" i="98"/>
  <c r="W112" i="98"/>
  <c r="X112" i="98"/>
  <c r="Y112" i="98"/>
  <c r="B113" i="98"/>
  <c r="C113" i="98"/>
  <c r="D113" i="98"/>
  <c r="F113" i="98"/>
  <c r="G113" i="98"/>
  <c r="H113" i="98"/>
  <c r="I113" i="98"/>
  <c r="J113" i="98"/>
  <c r="Q113" i="98"/>
  <c r="R113" i="98"/>
  <c r="S113" i="98"/>
  <c r="T113" i="98"/>
  <c r="U113" i="98"/>
  <c r="V113" i="98"/>
  <c r="W113" i="98"/>
  <c r="X113" i="98"/>
  <c r="Y113" i="98"/>
  <c r="B114" i="98"/>
  <c r="C114" i="98"/>
  <c r="D114" i="98"/>
  <c r="F114" i="98"/>
  <c r="G114" i="98"/>
  <c r="H114" i="98"/>
  <c r="I114" i="98"/>
  <c r="J114" i="98"/>
  <c r="Q114" i="98"/>
  <c r="R114" i="98"/>
  <c r="S114" i="98"/>
  <c r="T114" i="98"/>
  <c r="U114" i="98"/>
  <c r="V114" i="98"/>
  <c r="W114" i="98"/>
  <c r="X114" i="98"/>
  <c r="Y114" i="98"/>
  <c r="B115" i="98"/>
  <c r="C115" i="98"/>
  <c r="D115" i="98"/>
  <c r="F115" i="98"/>
  <c r="G115" i="98"/>
  <c r="H115" i="98"/>
  <c r="I115" i="98"/>
  <c r="J115" i="98"/>
  <c r="Q115" i="98"/>
  <c r="R115" i="98"/>
  <c r="S115" i="98"/>
  <c r="T115" i="98"/>
  <c r="U115" i="98"/>
  <c r="V115" i="98"/>
  <c r="W115" i="98"/>
  <c r="X115" i="98"/>
  <c r="Y115" i="98"/>
  <c r="B116" i="98"/>
  <c r="C116" i="98"/>
  <c r="D116" i="98"/>
  <c r="F116" i="98"/>
  <c r="G116" i="98"/>
  <c r="H116" i="98"/>
  <c r="I116" i="98"/>
  <c r="J116" i="98"/>
  <c r="Q116" i="98"/>
  <c r="R116" i="98"/>
  <c r="S116" i="98"/>
  <c r="T116" i="98"/>
  <c r="U116" i="98"/>
  <c r="V116" i="98"/>
  <c r="W116" i="98"/>
  <c r="X116" i="98"/>
  <c r="Y116" i="98"/>
  <c r="B117" i="98"/>
  <c r="C117" i="98"/>
  <c r="D117" i="98"/>
  <c r="F117" i="98"/>
  <c r="G117" i="98"/>
  <c r="H117" i="98"/>
  <c r="I117" i="98"/>
  <c r="J117" i="98"/>
  <c r="Q117" i="98"/>
  <c r="R117" i="98"/>
  <c r="S117" i="98"/>
  <c r="T117" i="98"/>
  <c r="U117" i="98"/>
  <c r="V117" i="98"/>
  <c r="W117" i="98"/>
  <c r="X117" i="98"/>
  <c r="Y117" i="98"/>
  <c r="B118" i="98"/>
  <c r="C118" i="98"/>
  <c r="D118" i="98"/>
  <c r="F118" i="98"/>
  <c r="G118" i="98"/>
  <c r="H118" i="98"/>
  <c r="I118" i="98"/>
  <c r="J118" i="98"/>
  <c r="Q118" i="98"/>
  <c r="R118" i="98"/>
  <c r="S118" i="98"/>
  <c r="T118" i="98"/>
  <c r="U118" i="98"/>
  <c r="V118" i="98"/>
  <c r="W118" i="98"/>
  <c r="X118" i="98"/>
  <c r="Y118" i="98"/>
  <c r="B119" i="98"/>
  <c r="C119" i="98"/>
  <c r="D119" i="98"/>
  <c r="F119" i="98"/>
  <c r="G119" i="98"/>
  <c r="H119" i="98"/>
  <c r="I119" i="98"/>
  <c r="J119" i="98"/>
  <c r="Q119" i="98"/>
  <c r="R119" i="98"/>
  <c r="S119" i="98"/>
  <c r="T119" i="98"/>
  <c r="U119" i="98"/>
  <c r="V119" i="98"/>
  <c r="W119" i="98"/>
  <c r="X119" i="98"/>
  <c r="Y119" i="98"/>
  <c r="B120" i="98"/>
  <c r="C120" i="98"/>
  <c r="D120" i="98"/>
  <c r="F120" i="98"/>
  <c r="G120" i="98"/>
  <c r="H120" i="98"/>
  <c r="I120" i="98"/>
  <c r="J120" i="98"/>
  <c r="Q120" i="98"/>
  <c r="R120" i="98"/>
  <c r="S120" i="98"/>
  <c r="T120" i="98"/>
  <c r="U120" i="98"/>
  <c r="V120" i="98"/>
  <c r="W120" i="98"/>
  <c r="X120" i="98"/>
  <c r="Y120" i="98"/>
  <c r="B121" i="98"/>
  <c r="C121" i="98"/>
  <c r="D121" i="98"/>
  <c r="F121" i="98"/>
  <c r="G121" i="98"/>
  <c r="H121" i="98"/>
  <c r="I121" i="98"/>
  <c r="J121" i="98"/>
  <c r="Q121" i="98"/>
  <c r="R121" i="98"/>
  <c r="S121" i="98"/>
  <c r="T121" i="98"/>
  <c r="U121" i="98"/>
  <c r="V121" i="98"/>
  <c r="W121" i="98"/>
  <c r="X121" i="98"/>
  <c r="Y121" i="98"/>
  <c r="B122" i="98"/>
  <c r="C122" i="98"/>
  <c r="D122" i="98"/>
  <c r="F122" i="98"/>
  <c r="G122" i="98"/>
  <c r="H122" i="98"/>
  <c r="I122" i="98"/>
  <c r="J122" i="98"/>
  <c r="Q122" i="98"/>
  <c r="R122" i="98"/>
  <c r="S122" i="98"/>
  <c r="T122" i="98"/>
  <c r="U122" i="98"/>
  <c r="V122" i="98"/>
  <c r="W122" i="98"/>
  <c r="X122" i="98"/>
  <c r="Y122" i="98"/>
  <c r="B123" i="98"/>
  <c r="C123" i="98"/>
  <c r="D123" i="98"/>
  <c r="F123" i="98"/>
  <c r="G123" i="98"/>
  <c r="H123" i="98"/>
  <c r="I123" i="98"/>
  <c r="J123" i="98"/>
  <c r="Q123" i="98"/>
  <c r="R123" i="98"/>
  <c r="S123" i="98"/>
  <c r="T123" i="98"/>
  <c r="U123" i="98"/>
  <c r="V123" i="98"/>
  <c r="W123" i="98"/>
  <c r="X123" i="98"/>
  <c r="Y123" i="98"/>
  <c r="B124" i="98"/>
  <c r="C124" i="98"/>
  <c r="D124" i="98"/>
  <c r="F124" i="98"/>
  <c r="G124" i="98"/>
  <c r="H124" i="98"/>
  <c r="I124" i="98"/>
  <c r="J124" i="98"/>
  <c r="Q124" i="98"/>
  <c r="R124" i="98"/>
  <c r="S124" i="98"/>
  <c r="T124" i="98"/>
  <c r="U124" i="98"/>
  <c r="V124" i="98"/>
  <c r="W124" i="98"/>
  <c r="X124" i="98"/>
  <c r="Y124" i="98"/>
  <c r="B125" i="98"/>
  <c r="C125" i="98"/>
  <c r="D125" i="98"/>
  <c r="F125" i="98"/>
  <c r="G125" i="98"/>
  <c r="H125" i="98"/>
  <c r="I125" i="98"/>
  <c r="J125" i="98"/>
  <c r="Q125" i="98"/>
  <c r="R125" i="98"/>
  <c r="S125" i="98"/>
  <c r="T125" i="98"/>
  <c r="U125" i="98"/>
  <c r="V125" i="98"/>
  <c r="W125" i="98"/>
  <c r="X125" i="98"/>
  <c r="Y125" i="98"/>
  <c r="B126" i="98"/>
  <c r="C126" i="98"/>
  <c r="D126" i="98"/>
  <c r="F126" i="98"/>
  <c r="G126" i="98"/>
  <c r="H126" i="98"/>
  <c r="I126" i="98"/>
  <c r="J126" i="98"/>
  <c r="Q126" i="98"/>
  <c r="R126" i="98"/>
  <c r="S126" i="98"/>
  <c r="T126" i="98"/>
  <c r="U126" i="98"/>
  <c r="V126" i="98"/>
  <c r="W126" i="98"/>
  <c r="X126" i="98"/>
  <c r="Y126" i="98"/>
  <c r="B127" i="98"/>
  <c r="C127" i="98"/>
  <c r="D127" i="98"/>
  <c r="F127" i="98"/>
  <c r="G127" i="98"/>
  <c r="H127" i="98"/>
  <c r="I127" i="98"/>
  <c r="J127" i="98"/>
  <c r="Q127" i="98"/>
  <c r="R127" i="98"/>
  <c r="S127" i="98"/>
  <c r="T127" i="98"/>
  <c r="U127" i="98"/>
  <c r="V127" i="98"/>
  <c r="W127" i="98"/>
  <c r="X127" i="98"/>
  <c r="Y127" i="98"/>
  <c r="B128" i="98"/>
  <c r="C128" i="98"/>
  <c r="D128" i="98"/>
  <c r="F128" i="98"/>
  <c r="G128" i="98"/>
  <c r="H128" i="98"/>
  <c r="I128" i="98"/>
  <c r="J128" i="98"/>
  <c r="Q128" i="98"/>
  <c r="R128" i="98"/>
  <c r="S128" i="98"/>
  <c r="T128" i="98"/>
  <c r="U128" i="98"/>
  <c r="V128" i="98"/>
  <c r="W128" i="98"/>
  <c r="X128" i="98"/>
  <c r="Y128" i="98"/>
  <c r="B129" i="98"/>
  <c r="C129" i="98"/>
  <c r="D129" i="98"/>
  <c r="F129" i="98"/>
  <c r="G129" i="98"/>
  <c r="H129" i="98"/>
  <c r="I129" i="98"/>
  <c r="J129" i="98"/>
  <c r="Q129" i="98"/>
  <c r="R129" i="98"/>
  <c r="S129" i="98"/>
  <c r="T129" i="98"/>
  <c r="U129" i="98"/>
  <c r="V129" i="98"/>
  <c r="W129" i="98"/>
  <c r="X129" i="98"/>
  <c r="Y129" i="98"/>
  <c r="B130" i="98"/>
  <c r="C130" i="98"/>
  <c r="D130" i="98"/>
  <c r="F130" i="98"/>
  <c r="G130" i="98"/>
  <c r="H130" i="98"/>
  <c r="I130" i="98"/>
  <c r="J130" i="98"/>
  <c r="Q130" i="98"/>
  <c r="R130" i="98"/>
  <c r="S130" i="98"/>
  <c r="T130" i="98"/>
  <c r="U130" i="98"/>
  <c r="V130" i="98"/>
  <c r="W130" i="98"/>
  <c r="X130" i="98"/>
  <c r="Y130" i="98"/>
  <c r="B131" i="98"/>
  <c r="C131" i="98"/>
  <c r="D131" i="98"/>
  <c r="F131" i="98"/>
  <c r="G131" i="98"/>
  <c r="H131" i="98"/>
  <c r="I131" i="98"/>
  <c r="J131" i="98"/>
  <c r="Q131" i="98"/>
  <c r="R131" i="98"/>
  <c r="S131" i="98"/>
  <c r="T131" i="98"/>
  <c r="U131" i="98"/>
  <c r="V131" i="98"/>
  <c r="W131" i="98"/>
  <c r="X131" i="98"/>
  <c r="Y131" i="98"/>
  <c r="B132" i="98"/>
  <c r="C132" i="98"/>
  <c r="D132" i="98"/>
  <c r="F132" i="98"/>
  <c r="G132" i="98"/>
  <c r="H132" i="98"/>
  <c r="I132" i="98"/>
  <c r="J132" i="98"/>
  <c r="Q132" i="98"/>
  <c r="R132" i="98"/>
  <c r="S132" i="98"/>
  <c r="T132" i="98"/>
  <c r="U132" i="98"/>
  <c r="V132" i="98"/>
  <c r="W132" i="98"/>
  <c r="X132" i="98"/>
  <c r="Y132" i="98"/>
  <c r="B133" i="98"/>
  <c r="C133" i="98"/>
  <c r="D133" i="98"/>
  <c r="F133" i="98"/>
  <c r="G133" i="98"/>
  <c r="H133" i="98"/>
  <c r="I133" i="98"/>
  <c r="J133" i="98"/>
  <c r="Q133" i="98"/>
  <c r="R133" i="98"/>
  <c r="S133" i="98"/>
  <c r="T133" i="98"/>
  <c r="U133" i="98"/>
  <c r="V133" i="98"/>
  <c r="W133" i="98"/>
  <c r="X133" i="98"/>
  <c r="Y133" i="98"/>
  <c r="B134" i="98"/>
  <c r="C134" i="98"/>
  <c r="D134" i="98"/>
  <c r="F134" i="98"/>
  <c r="G134" i="98"/>
  <c r="H134" i="98"/>
  <c r="I134" i="98"/>
  <c r="J134" i="98"/>
  <c r="Q134" i="98"/>
  <c r="R134" i="98"/>
  <c r="S134" i="98"/>
  <c r="T134" i="98"/>
  <c r="U134" i="98"/>
  <c r="V134" i="98"/>
  <c r="W134" i="98"/>
  <c r="X134" i="98"/>
  <c r="Y134" i="98"/>
  <c r="B135" i="98"/>
  <c r="C135" i="98"/>
  <c r="D135" i="98"/>
  <c r="F135" i="98"/>
  <c r="G135" i="98"/>
  <c r="H135" i="98"/>
  <c r="I135" i="98"/>
  <c r="J135" i="98"/>
  <c r="Q135" i="98"/>
  <c r="R135" i="98"/>
  <c r="S135" i="98"/>
  <c r="T135" i="98"/>
  <c r="U135" i="98"/>
  <c r="V135" i="98"/>
  <c r="W135" i="98"/>
  <c r="X135" i="98"/>
  <c r="Y135" i="98"/>
  <c r="B136" i="98"/>
  <c r="C136" i="98"/>
  <c r="D136" i="98"/>
  <c r="F136" i="98"/>
  <c r="G136" i="98"/>
  <c r="H136" i="98"/>
  <c r="I136" i="98"/>
  <c r="J136" i="98"/>
  <c r="Q136" i="98"/>
  <c r="R136" i="98"/>
  <c r="S136" i="98"/>
  <c r="T136" i="98"/>
  <c r="U136" i="98"/>
  <c r="V136" i="98"/>
  <c r="W136" i="98"/>
  <c r="X136" i="98"/>
  <c r="Y136" i="98"/>
  <c r="B137" i="98"/>
  <c r="C137" i="98"/>
  <c r="D137" i="98"/>
  <c r="F137" i="98"/>
  <c r="G137" i="98"/>
  <c r="H137" i="98"/>
  <c r="I137" i="98"/>
  <c r="J137" i="98"/>
  <c r="Q137" i="98"/>
  <c r="R137" i="98"/>
  <c r="S137" i="98"/>
  <c r="T137" i="98"/>
  <c r="U137" i="98"/>
  <c r="V137" i="98"/>
  <c r="W137" i="98"/>
  <c r="X137" i="98"/>
  <c r="Y137" i="98"/>
  <c r="B138" i="98"/>
  <c r="C138" i="98"/>
  <c r="D138" i="98"/>
  <c r="F138" i="98"/>
  <c r="G138" i="98"/>
  <c r="H138" i="98"/>
  <c r="I138" i="98"/>
  <c r="J138" i="98"/>
  <c r="Q138" i="98"/>
  <c r="R138" i="98"/>
  <c r="S138" i="98"/>
  <c r="T138" i="98"/>
  <c r="U138" i="98"/>
  <c r="V138" i="98"/>
  <c r="W138" i="98"/>
  <c r="X138" i="98"/>
  <c r="Y138" i="98"/>
  <c r="B139" i="98"/>
  <c r="C139" i="98"/>
  <c r="D139" i="98"/>
  <c r="F139" i="98"/>
  <c r="G139" i="98"/>
  <c r="H139" i="98"/>
  <c r="I139" i="98"/>
  <c r="J139" i="98"/>
  <c r="Q139" i="98"/>
  <c r="R139" i="98"/>
  <c r="S139" i="98"/>
  <c r="T139" i="98"/>
  <c r="U139" i="98"/>
  <c r="V139" i="98"/>
  <c r="W139" i="98"/>
  <c r="X139" i="98"/>
  <c r="Y139" i="98"/>
  <c r="B140" i="98"/>
  <c r="C140" i="98"/>
  <c r="D140" i="98"/>
  <c r="F140" i="98"/>
  <c r="G140" i="98"/>
  <c r="H140" i="98"/>
  <c r="I140" i="98"/>
  <c r="J140" i="98"/>
  <c r="Q140" i="98"/>
  <c r="R140" i="98"/>
  <c r="S140" i="98"/>
  <c r="T140" i="98"/>
  <c r="U140" i="98"/>
  <c r="V140" i="98"/>
  <c r="W140" i="98"/>
  <c r="X140" i="98"/>
  <c r="Y140" i="98"/>
  <c r="B141" i="98"/>
  <c r="C141" i="98"/>
  <c r="D141" i="98"/>
  <c r="F141" i="98"/>
  <c r="G141" i="98"/>
  <c r="H141" i="98"/>
  <c r="I141" i="98"/>
  <c r="J141" i="98"/>
  <c r="Q141" i="98"/>
  <c r="R141" i="98"/>
  <c r="S141" i="98"/>
  <c r="T141" i="98"/>
  <c r="U141" i="98"/>
  <c r="V141" i="98"/>
  <c r="W141" i="98"/>
  <c r="X141" i="98"/>
  <c r="Y141" i="98"/>
  <c r="B142" i="98"/>
  <c r="C142" i="98"/>
  <c r="D142" i="98"/>
  <c r="F142" i="98"/>
  <c r="G142" i="98"/>
  <c r="H142" i="98"/>
  <c r="I142" i="98"/>
  <c r="J142" i="98"/>
  <c r="Q142" i="98"/>
  <c r="R142" i="98"/>
  <c r="S142" i="98"/>
  <c r="T142" i="98"/>
  <c r="U142" i="98"/>
  <c r="V142" i="98"/>
  <c r="W142" i="98"/>
  <c r="X142" i="98"/>
  <c r="Y142" i="98"/>
  <c r="B143" i="98"/>
  <c r="C143" i="98"/>
  <c r="D143" i="98"/>
  <c r="F143" i="98"/>
  <c r="G143" i="98"/>
  <c r="H143" i="98"/>
  <c r="I143" i="98"/>
  <c r="J143" i="98"/>
  <c r="Q143" i="98"/>
  <c r="R143" i="98"/>
  <c r="S143" i="98"/>
  <c r="T143" i="98"/>
  <c r="U143" i="98"/>
  <c r="V143" i="98"/>
  <c r="W143" i="98"/>
  <c r="X143" i="98"/>
  <c r="Y143" i="98"/>
  <c r="B144" i="98"/>
  <c r="C144" i="98"/>
  <c r="D144" i="98"/>
  <c r="F144" i="98"/>
  <c r="G144" i="98"/>
  <c r="H144" i="98"/>
  <c r="I144" i="98"/>
  <c r="J144" i="98"/>
  <c r="Q144" i="98"/>
  <c r="R144" i="98"/>
  <c r="S144" i="98"/>
  <c r="T144" i="98"/>
  <c r="U144" i="98"/>
  <c r="V144" i="98"/>
  <c r="W144" i="98"/>
  <c r="X144" i="98"/>
  <c r="Y144" i="98"/>
  <c r="B145" i="98"/>
  <c r="C145" i="98"/>
  <c r="D145" i="98"/>
  <c r="F145" i="98"/>
  <c r="G145" i="98"/>
  <c r="H145" i="98"/>
  <c r="I145" i="98"/>
  <c r="J145" i="98"/>
  <c r="Q145" i="98"/>
  <c r="R145" i="98"/>
  <c r="S145" i="98"/>
  <c r="T145" i="98"/>
  <c r="U145" i="98"/>
  <c r="V145" i="98"/>
  <c r="W145" i="98"/>
  <c r="X145" i="98"/>
  <c r="Y145" i="98"/>
  <c r="B146" i="98"/>
  <c r="C146" i="98"/>
  <c r="D146" i="98"/>
  <c r="F146" i="98"/>
  <c r="G146" i="98"/>
  <c r="H146" i="98"/>
  <c r="I146" i="98"/>
  <c r="J146" i="98"/>
  <c r="Q146" i="98"/>
  <c r="R146" i="98"/>
  <c r="S146" i="98"/>
  <c r="T146" i="98"/>
  <c r="U146" i="98"/>
  <c r="V146" i="98"/>
  <c r="W146" i="98"/>
  <c r="X146" i="98"/>
  <c r="Y146" i="98"/>
  <c r="B147" i="98"/>
  <c r="C147" i="98"/>
  <c r="D147" i="98"/>
  <c r="F147" i="98"/>
  <c r="G147" i="98"/>
  <c r="H147" i="98"/>
  <c r="I147" i="98"/>
  <c r="J147" i="98"/>
  <c r="Q147" i="98"/>
  <c r="R147" i="98"/>
  <c r="S147" i="98"/>
  <c r="T147" i="98"/>
  <c r="U147" i="98"/>
  <c r="V147" i="98"/>
  <c r="W147" i="98"/>
  <c r="X147" i="98"/>
  <c r="Y147" i="98"/>
  <c r="B148" i="98"/>
  <c r="C148" i="98"/>
  <c r="D148" i="98"/>
  <c r="F148" i="98"/>
  <c r="G148" i="98"/>
  <c r="H148" i="98"/>
  <c r="I148" i="98"/>
  <c r="J148" i="98"/>
  <c r="Q148" i="98"/>
  <c r="R148" i="98"/>
  <c r="S148" i="98"/>
  <c r="T148" i="98"/>
  <c r="U148" i="98"/>
  <c r="V148" i="98"/>
  <c r="W148" i="98"/>
  <c r="X148" i="98"/>
  <c r="Y148" i="98"/>
  <c r="B149" i="98"/>
  <c r="C149" i="98"/>
  <c r="D149" i="98"/>
  <c r="F149" i="98"/>
  <c r="G149" i="98"/>
  <c r="H149" i="98"/>
  <c r="I149" i="98"/>
  <c r="J149" i="98"/>
  <c r="Q149" i="98"/>
  <c r="R149" i="98"/>
  <c r="S149" i="98"/>
  <c r="T149" i="98"/>
  <c r="U149" i="98"/>
  <c r="V149" i="98"/>
  <c r="W149" i="98"/>
  <c r="X149" i="98"/>
  <c r="Y149" i="98"/>
  <c r="B150" i="98"/>
  <c r="C150" i="98"/>
  <c r="D150" i="98"/>
  <c r="F150" i="98"/>
  <c r="G150" i="98"/>
  <c r="H150" i="98"/>
  <c r="I150" i="98"/>
  <c r="J150" i="98"/>
  <c r="Q150" i="98"/>
  <c r="R150" i="98"/>
  <c r="S150" i="98"/>
  <c r="T150" i="98"/>
  <c r="U150" i="98"/>
  <c r="V150" i="98"/>
  <c r="W150" i="98"/>
  <c r="X150" i="98"/>
  <c r="Y150" i="98"/>
  <c r="B151" i="98"/>
  <c r="C151" i="98"/>
  <c r="D151" i="98"/>
  <c r="F151" i="98"/>
  <c r="G151" i="98"/>
  <c r="H151" i="98"/>
  <c r="I151" i="98"/>
  <c r="J151" i="98"/>
  <c r="Q151" i="98"/>
  <c r="R151" i="98"/>
  <c r="S151" i="98"/>
  <c r="T151" i="98"/>
  <c r="U151" i="98"/>
  <c r="V151" i="98"/>
  <c r="W151" i="98"/>
  <c r="X151" i="98"/>
  <c r="Y151" i="98"/>
  <c r="B152" i="98"/>
  <c r="C152" i="98"/>
  <c r="D152" i="98"/>
  <c r="F152" i="98"/>
  <c r="G152" i="98"/>
  <c r="H152" i="98"/>
  <c r="I152" i="98"/>
  <c r="J152" i="98"/>
  <c r="Q152" i="98"/>
  <c r="R152" i="98"/>
  <c r="S152" i="98"/>
  <c r="T152" i="98"/>
  <c r="U152" i="98"/>
  <c r="V152" i="98"/>
  <c r="W152" i="98"/>
  <c r="X152" i="98"/>
  <c r="Y152" i="98"/>
  <c r="B153" i="98"/>
  <c r="C153" i="98"/>
  <c r="D153" i="98"/>
  <c r="F153" i="98"/>
  <c r="G153" i="98"/>
  <c r="H153" i="98"/>
  <c r="I153" i="98"/>
  <c r="J153" i="98"/>
  <c r="Q153" i="98"/>
  <c r="R153" i="98"/>
  <c r="S153" i="98"/>
  <c r="T153" i="98"/>
  <c r="U153" i="98"/>
  <c r="V153" i="98"/>
  <c r="W153" i="98"/>
  <c r="X153" i="98"/>
  <c r="Y153" i="98"/>
  <c r="B154" i="98"/>
  <c r="C154" i="98"/>
  <c r="D154" i="98"/>
  <c r="F154" i="98"/>
  <c r="G154" i="98"/>
  <c r="H154" i="98"/>
  <c r="I154" i="98"/>
  <c r="J154" i="98"/>
  <c r="Q154" i="98"/>
  <c r="R154" i="98"/>
  <c r="S154" i="98"/>
  <c r="T154" i="98"/>
  <c r="U154" i="98"/>
  <c r="V154" i="98"/>
  <c r="W154" i="98"/>
  <c r="X154" i="98"/>
  <c r="Y154" i="98"/>
  <c r="B155" i="98"/>
  <c r="C155" i="98"/>
  <c r="D155" i="98"/>
  <c r="F155" i="98"/>
  <c r="G155" i="98"/>
  <c r="H155" i="98"/>
  <c r="I155" i="98"/>
  <c r="J155" i="98"/>
  <c r="Q155" i="98"/>
  <c r="R155" i="98"/>
  <c r="S155" i="98"/>
  <c r="T155" i="98"/>
  <c r="U155" i="98"/>
  <c r="V155" i="98"/>
  <c r="W155" i="98"/>
  <c r="X155" i="98"/>
  <c r="Y155" i="98"/>
  <c r="B156" i="98"/>
  <c r="C156" i="98"/>
  <c r="D156" i="98"/>
  <c r="F156" i="98"/>
  <c r="G156" i="98"/>
  <c r="H156" i="98"/>
  <c r="I156" i="98"/>
  <c r="J156" i="98"/>
  <c r="Q156" i="98"/>
  <c r="R156" i="98"/>
  <c r="S156" i="98"/>
  <c r="T156" i="98"/>
  <c r="U156" i="98"/>
  <c r="V156" i="98"/>
  <c r="W156" i="98"/>
  <c r="X156" i="98"/>
  <c r="Y156" i="98"/>
  <c r="B157" i="98"/>
  <c r="C157" i="98"/>
  <c r="D157" i="98"/>
  <c r="F157" i="98"/>
  <c r="G157" i="98"/>
  <c r="H157" i="98"/>
  <c r="I157" i="98"/>
  <c r="J157" i="98"/>
  <c r="Q157" i="98"/>
  <c r="R157" i="98"/>
  <c r="S157" i="98"/>
  <c r="T157" i="98"/>
  <c r="U157" i="98"/>
  <c r="V157" i="98"/>
  <c r="W157" i="98"/>
  <c r="X157" i="98"/>
  <c r="Y157" i="98"/>
  <c r="B158" i="98"/>
  <c r="C158" i="98"/>
  <c r="D158" i="98"/>
  <c r="F158" i="98"/>
  <c r="G158" i="98"/>
  <c r="H158" i="98"/>
  <c r="I158" i="98"/>
  <c r="J158" i="98"/>
  <c r="Q158" i="98"/>
  <c r="R158" i="98"/>
  <c r="S158" i="98"/>
  <c r="T158" i="98"/>
  <c r="U158" i="98"/>
  <c r="V158" i="98"/>
  <c r="W158" i="98"/>
  <c r="X158" i="98"/>
  <c r="Y158" i="98"/>
  <c r="B159" i="98"/>
  <c r="C159" i="98"/>
  <c r="D159" i="98"/>
  <c r="F159" i="98"/>
  <c r="G159" i="98"/>
  <c r="H159" i="98"/>
  <c r="I159" i="98"/>
  <c r="J159" i="98"/>
  <c r="Q159" i="98"/>
  <c r="R159" i="98"/>
  <c r="S159" i="98"/>
  <c r="T159" i="98"/>
  <c r="U159" i="98"/>
  <c r="V159" i="98"/>
  <c r="W159" i="98"/>
  <c r="X159" i="98"/>
  <c r="Y159" i="98"/>
  <c r="B160" i="98"/>
  <c r="C160" i="98"/>
  <c r="D160" i="98"/>
  <c r="F160" i="98"/>
  <c r="G160" i="98"/>
  <c r="H160" i="98"/>
  <c r="I160" i="98"/>
  <c r="J160" i="98"/>
  <c r="Q160" i="98"/>
  <c r="R160" i="98"/>
  <c r="S160" i="98"/>
  <c r="T160" i="98"/>
  <c r="U160" i="98"/>
  <c r="V160" i="98"/>
  <c r="W160" i="98"/>
  <c r="X160" i="98"/>
  <c r="Y160" i="98"/>
  <c r="B161" i="98"/>
  <c r="C161" i="98"/>
  <c r="D161" i="98"/>
  <c r="F161" i="98"/>
  <c r="G161" i="98"/>
  <c r="H161" i="98"/>
  <c r="I161" i="98"/>
  <c r="J161" i="98"/>
  <c r="Q161" i="98"/>
  <c r="R161" i="98"/>
  <c r="S161" i="98"/>
  <c r="T161" i="98"/>
  <c r="U161" i="98"/>
  <c r="V161" i="98"/>
  <c r="W161" i="98"/>
  <c r="X161" i="98"/>
  <c r="Y161" i="98"/>
  <c r="B162" i="98"/>
  <c r="C162" i="98"/>
  <c r="D162" i="98"/>
  <c r="F162" i="98"/>
  <c r="G162" i="98"/>
  <c r="H162" i="98"/>
  <c r="I162" i="98"/>
  <c r="J162" i="98"/>
  <c r="Q162" i="98"/>
  <c r="R162" i="98"/>
  <c r="S162" i="98"/>
  <c r="T162" i="98"/>
  <c r="U162" i="98"/>
  <c r="V162" i="98"/>
  <c r="W162" i="98"/>
  <c r="X162" i="98"/>
  <c r="Y162" i="98"/>
  <c r="B163" i="98"/>
  <c r="C163" i="98"/>
  <c r="D163" i="98"/>
  <c r="F163" i="98"/>
  <c r="G163" i="98"/>
  <c r="H163" i="98"/>
  <c r="I163" i="98"/>
  <c r="J163" i="98"/>
  <c r="Q163" i="98"/>
  <c r="R163" i="98"/>
  <c r="S163" i="98"/>
  <c r="T163" i="98"/>
  <c r="U163" i="98"/>
  <c r="V163" i="98"/>
  <c r="W163" i="98"/>
  <c r="X163" i="98"/>
  <c r="Y163" i="98"/>
  <c r="B164" i="98"/>
  <c r="C164" i="98"/>
  <c r="D164" i="98"/>
  <c r="F164" i="98"/>
  <c r="G164" i="98"/>
  <c r="H164" i="98"/>
  <c r="I164" i="98"/>
  <c r="J164" i="98"/>
  <c r="Q164" i="98"/>
  <c r="R164" i="98"/>
  <c r="S164" i="98"/>
  <c r="T164" i="98"/>
  <c r="U164" i="98"/>
  <c r="V164" i="98"/>
  <c r="W164" i="98"/>
  <c r="X164" i="98"/>
  <c r="Y164" i="98"/>
  <c r="B165" i="98"/>
  <c r="C165" i="98"/>
  <c r="D165" i="98"/>
  <c r="F165" i="98"/>
  <c r="G165" i="98"/>
  <c r="H165" i="98"/>
  <c r="I165" i="98"/>
  <c r="J165" i="98"/>
  <c r="Q165" i="98"/>
  <c r="R165" i="98"/>
  <c r="S165" i="98"/>
  <c r="T165" i="98"/>
  <c r="U165" i="98"/>
  <c r="V165" i="98"/>
  <c r="W165" i="98"/>
  <c r="X165" i="98"/>
  <c r="Y165" i="98"/>
  <c r="B166" i="98"/>
  <c r="C166" i="98"/>
  <c r="D166" i="98"/>
  <c r="F166" i="98"/>
  <c r="G166" i="98"/>
  <c r="H166" i="98"/>
  <c r="I166" i="98"/>
  <c r="J166" i="98"/>
  <c r="Q166" i="98"/>
  <c r="R166" i="98"/>
  <c r="S166" i="98"/>
  <c r="T166" i="98"/>
  <c r="U166" i="98"/>
  <c r="V166" i="98"/>
  <c r="W166" i="98"/>
  <c r="X166" i="98"/>
  <c r="Y166" i="98"/>
  <c r="B167" i="98"/>
  <c r="C167" i="98"/>
  <c r="D167" i="98"/>
  <c r="F167" i="98"/>
  <c r="G167" i="98"/>
  <c r="H167" i="98"/>
  <c r="I167" i="98"/>
  <c r="J167" i="98"/>
  <c r="Q167" i="98"/>
  <c r="R167" i="98"/>
  <c r="S167" i="98"/>
  <c r="T167" i="98"/>
  <c r="U167" i="98"/>
  <c r="V167" i="98"/>
  <c r="W167" i="98"/>
  <c r="X167" i="98"/>
  <c r="Y167" i="98"/>
  <c r="B168" i="98"/>
  <c r="C168" i="98"/>
  <c r="D168" i="98"/>
  <c r="F168" i="98"/>
  <c r="G168" i="98"/>
  <c r="H168" i="98"/>
  <c r="I168" i="98"/>
  <c r="J168" i="98"/>
  <c r="Q168" i="98"/>
  <c r="R168" i="98"/>
  <c r="S168" i="98"/>
  <c r="T168" i="98"/>
  <c r="U168" i="98"/>
  <c r="V168" i="98"/>
  <c r="W168" i="98"/>
  <c r="X168" i="98"/>
  <c r="Y168" i="98"/>
  <c r="B169" i="98"/>
  <c r="C169" i="98"/>
  <c r="D169" i="98"/>
  <c r="F169" i="98"/>
  <c r="G169" i="98"/>
  <c r="H169" i="98"/>
  <c r="I169" i="98"/>
  <c r="J169" i="98"/>
  <c r="Q169" i="98"/>
  <c r="R169" i="98"/>
  <c r="S169" i="98"/>
  <c r="T169" i="98"/>
  <c r="U169" i="98"/>
  <c r="V169" i="98"/>
  <c r="W169" i="98"/>
  <c r="X169" i="98"/>
  <c r="Y169" i="98"/>
  <c r="B170" i="98"/>
  <c r="C170" i="98"/>
  <c r="D170" i="98"/>
  <c r="F170" i="98"/>
  <c r="G170" i="98"/>
  <c r="H170" i="98"/>
  <c r="I170" i="98"/>
  <c r="J170" i="98"/>
  <c r="Q170" i="98"/>
  <c r="R170" i="98"/>
  <c r="S170" i="98"/>
  <c r="T170" i="98"/>
  <c r="U170" i="98"/>
  <c r="V170" i="98"/>
  <c r="W170" i="98"/>
  <c r="X170" i="98"/>
  <c r="Y170" i="98"/>
  <c r="B171" i="98"/>
  <c r="C171" i="98"/>
  <c r="D171" i="98"/>
  <c r="F171" i="98"/>
  <c r="G171" i="98"/>
  <c r="H171" i="98"/>
  <c r="I171" i="98"/>
  <c r="J171" i="98"/>
  <c r="Q171" i="98"/>
  <c r="R171" i="98"/>
  <c r="S171" i="98"/>
  <c r="T171" i="98"/>
  <c r="U171" i="98"/>
  <c r="V171" i="98"/>
  <c r="W171" i="98"/>
  <c r="X171" i="98"/>
  <c r="Y171" i="98"/>
  <c r="B172" i="98"/>
  <c r="C172" i="98"/>
  <c r="D172" i="98"/>
  <c r="F172" i="98"/>
  <c r="G172" i="98"/>
  <c r="H172" i="98"/>
  <c r="I172" i="98"/>
  <c r="J172" i="98"/>
  <c r="Q172" i="98"/>
  <c r="R172" i="98"/>
  <c r="S172" i="98"/>
  <c r="T172" i="98"/>
  <c r="U172" i="98"/>
  <c r="V172" i="98"/>
  <c r="W172" i="98"/>
  <c r="X172" i="98"/>
  <c r="Y172" i="98"/>
  <c r="B173" i="98"/>
  <c r="C173" i="98"/>
  <c r="D173" i="98"/>
  <c r="F173" i="98"/>
  <c r="G173" i="98"/>
  <c r="H173" i="98"/>
  <c r="I173" i="98"/>
  <c r="J173" i="98"/>
  <c r="Q173" i="98"/>
  <c r="R173" i="98"/>
  <c r="S173" i="98"/>
  <c r="T173" i="98"/>
  <c r="U173" i="98"/>
  <c r="V173" i="98"/>
  <c r="W173" i="98"/>
  <c r="X173" i="98"/>
  <c r="Y173" i="98"/>
  <c r="B174" i="98"/>
  <c r="C174" i="98"/>
  <c r="D174" i="98"/>
  <c r="F174" i="98"/>
  <c r="G174" i="98"/>
  <c r="H174" i="98"/>
  <c r="I174" i="98"/>
  <c r="J174" i="98"/>
  <c r="Q174" i="98"/>
  <c r="R174" i="98"/>
  <c r="S174" i="98"/>
  <c r="T174" i="98"/>
  <c r="U174" i="98"/>
  <c r="V174" i="98"/>
  <c r="W174" i="98"/>
  <c r="X174" i="98"/>
  <c r="Y174" i="98"/>
  <c r="B175" i="98"/>
  <c r="C175" i="98"/>
  <c r="D175" i="98"/>
  <c r="F175" i="98"/>
  <c r="G175" i="98"/>
  <c r="H175" i="98"/>
  <c r="I175" i="98"/>
  <c r="J175" i="98"/>
  <c r="Q175" i="98"/>
  <c r="R175" i="98"/>
  <c r="S175" i="98"/>
  <c r="T175" i="98"/>
  <c r="U175" i="98"/>
  <c r="V175" i="98"/>
  <c r="W175" i="98"/>
  <c r="X175" i="98"/>
  <c r="Y175" i="98"/>
  <c r="B176" i="98"/>
  <c r="C176" i="98"/>
  <c r="D176" i="98"/>
  <c r="F176" i="98"/>
  <c r="G176" i="98"/>
  <c r="H176" i="98"/>
  <c r="I176" i="98"/>
  <c r="J176" i="98"/>
  <c r="Q176" i="98"/>
  <c r="R176" i="98"/>
  <c r="S176" i="98"/>
  <c r="T176" i="98"/>
  <c r="U176" i="98"/>
  <c r="V176" i="98"/>
  <c r="Z176" i="98" s="1"/>
  <c r="AA176" i="98" s="1"/>
  <c r="W176" i="98"/>
  <c r="X176" i="98"/>
  <c r="Y176" i="98"/>
  <c r="B177" i="98"/>
  <c r="C177" i="98"/>
  <c r="D177" i="98"/>
  <c r="F177" i="98"/>
  <c r="G177" i="98"/>
  <c r="H177" i="98"/>
  <c r="I177" i="98"/>
  <c r="J177" i="98"/>
  <c r="Q177" i="98"/>
  <c r="R177" i="98"/>
  <c r="S177" i="98"/>
  <c r="T177" i="98"/>
  <c r="U177" i="98"/>
  <c r="V177" i="98"/>
  <c r="W177" i="98"/>
  <c r="X177" i="98"/>
  <c r="Y177" i="98"/>
  <c r="B178" i="98"/>
  <c r="C178" i="98"/>
  <c r="D178" i="98"/>
  <c r="F178" i="98"/>
  <c r="G178" i="98"/>
  <c r="H178" i="98"/>
  <c r="I178" i="98"/>
  <c r="J178" i="98"/>
  <c r="Q178" i="98"/>
  <c r="R178" i="98"/>
  <c r="S178" i="98"/>
  <c r="T178" i="98"/>
  <c r="U178" i="98"/>
  <c r="V178" i="98"/>
  <c r="W178" i="98"/>
  <c r="X178" i="98"/>
  <c r="Y178" i="98"/>
  <c r="B179" i="98"/>
  <c r="C179" i="98"/>
  <c r="D179" i="98"/>
  <c r="F179" i="98"/>
  <c r="G179" i="98"/>
  <c r="H179" i="98"/>
  <c r="I179" i="98"/>
  <c r="J179" i="98"/>
  <c r="Q179" i="98"/>
  <c r="R179" i="98"/>
  <c r="S179" i="98"/>
  <c r="T179" i="98"/>
  <c r="U179" i="98"/>
  <c r="V179" i="98"/>
  <c r="W179" i="98"/>
  <c r="X179" i="98"/>
  <c r="Y179" i="98"/>
  <c r="B180" i="98"/>
  <c r="C180" i="98"/>
  <c r="D180" i="98"/>
  <c r="F180" i="98"/>
  <c r="G180" i="98"/>
  <c r="H180" i="98"/>
  <c r="I180" i="98"/>
  <c r="J180" i="98"/>
  <c r="Q180" i="98"/>
  <c r="R180" i="98"/>
  <c r="S180" i="98"/>
  <c r="T180" i="98"/>
  <c r="U180" i="98"/>
  <c r="V180" i="98"/>
  <c r="W180" i="98"/>
  <c r="X180" i="98"/>
  <c r="Y180" i="98"/>
  <c r="B181" i="98"/>
  <c r="C181" i="98"/>
  <c r="D181" i="98"/>
  <c r="F181" i="98"/>
  <c r="G181" i="98"/>
  <c r="H181" i="98"/>
  <c r="I181" i="98"/>
  <c r="J181" i="98"/>
  <c r="Q181" i="98"/>
  <c r="R181" i="98"/>
  <c r="S181" i="98"/>
  <c r="T181" i="98"/>
  <c r="U181" i="98"/>
  <c r="V181" i="98"/>
  <c r="W181" i="98"/>
  <c r="X181" i="98"/>
  <c r="Y181" i="98"/>
  <c r="B182" i="98"/>
  <c r="C182" i="98"/>
  <c r="D182" i="98"/>
  <c r="F182" i="98"/>
  <c r="G182" i="98"/>
  <c r="H182" i="98"/>
  <c r="I182" i="98"/>
  <c r="J182" i="98"/>
  <c r="Q182" i="98"/>
  <c r="R182" i="98"/>
  <c r="S182" i="98"/>
  <c r="T182" i="98"/>
  <c r="U182" i="98"/>
  <c r="V182" i="98"/>
  <c r="W182" i="98"/>
  <c r="X182" i="98"/>
  <c r="Y182" i="98"/>
  <c r="B183" i="98"/>
  <c r="C183" i="98"/>
  <c r="D183" i="98"/>
  <c r="F183" i="98"/>
  <c r="G183" i="98"/>
  <c r="H183" i="98"/>
  <c r="I183" i="98"/>
  <c r="J183" i="98"/>
  <c r="Q183" i="98"/>
  <c r="R183" i="98"/>
  <c r="S183" i="98"/>
  <c r="T183" i="98"/>
  <c r="U183" i="98"/>
  <c r="V183" i="98"/>
  <c r="W183" i="98"/>
  <c r="X183" i="98"/>
  <c r="Y183" i="98"/>
  <c r="B184" i="98"/>
  <c r="C184" i="98"/>
  <c r="D184" i="98"/>
  <c r="F184" i="98"/>
  <c r="G184" i="98"/>
  <c r="H184" i="98"/>
  <c r="I184" i="98"/>
  <c r="J184" i="98"/>
  <c r="Q184" i="98"/>
  <c r="R184" i="98"/>
  <c r="S184" i="98"/>
  <c r="T184" i="98"/>
  <c r="U184" i="98"/>
  <c r="V184" i="98"/>
  <c r="W184" i="98"/>
  <c r="X184" i="98"/>
  <c r="Y184" i="98"/>
  <c r="B185" i="98"/>
  <c r="C185" i="98"/>
  <c r="D185" i="98"/>
  <c r="F185" i="98"/>
  <c r="G185" i="98"/>
  <c r="H185" i="98"/>
  <c r="I185" i="98"/>
  <c r="J185" i="98"/>
  <c r="Q185" i="98"/>
  <c r="R185" i="98"/>
  <c r="S185" i="98"/>
  <c r="T185" i="98"/>
  <c r="U185" i="98"/>
  <c r="V185" i="98"/>
  <c r="W185" i="98"/>
  <c r="X185" i="98"/>
  <c r="Y185" i="98"/>
  <c r="B186" i="98"/>
  <c r="C186" i="98"/>
  <c r="D186" i="98"/>
  <c r="F186" i="98"/>
  <c r="G186" i="98"/>
  <c r="H186" i="98"/>
  <c r="I186" i="98"/>
  <c r="J186" i="98"/>
  <c r="Q186" i="98"/>
  <c r="R186" i="98"/>
  <c r="S186" i="98"/>
  <c r="T186" i="98"/>
  <c r="U186" i="98"/>
  <c r="V186" i="98"/>
  <c r="W186" i="98"/>
  <c r="X186" i="98"/>
  <c r="Y186" i="98"/>
  <c r="B187" i="98"/>
  <c r="C187" i="98"/>
  <c r="D187" i="98"/>
  <c r="F187" i="98"/>
  <c r="G187" i="98"/>
  <c r="H187" i="98"/>
  <c r="I187" i="98"/>
  <c r="J187" i="98"/>
  <c r="Q187" i="98"/>
  <c r="R187" i="98"/>
  <c r="S187" i="98"/>
  <c r="T187" i="98"/>
  <c r="U187" i="98"/>
  <c r="V187" i="98"/>
  <c r="W187" i="98"/>
  <c r="X187" i="98"/>
  <c r="Y187" i="98"/>
  <c r="B188" i="98"/>
  <c r="C188" i="98"/>
  <c r="D188" i="98"/>
  <c r="F188" i="98"/>
  <c r="G188" i="98"/>
  <c r="H188" i="98"/>
  <c r="I188" i="98"/>
  <c r="J188" i="98"/>
  <c r="Q188" i="98"/>
  <c r="R188" i="98"/>
  <c r="S188" i="98"/>
  <c r="T188" i="98"/>
  <c r="U188" i="98"/>
  <c r="V188" i="98"/>
  <c r="W188" i="98"/>
  <c r="X188" i="98"/>
  <c r="Y188" i="98"/>
  <c r="B189" i="98"/>
  <c r="C189" i="98"/>
  <c r="D189" i="98"/>
  <c r="F189" i="98"/>
  <c r="G189" i="98"/>
  <c r="H189" i="98"/>
  <c r="I189" i="98"/>
  <c r="J189" i="98"/>
  <c r="Q189" i="98"/>
  <c r="R189" i="98"/>
  <c r="S189" i="98"/>
  <c r="T189" i="98"/>
  <c r="U189" i="98"/>
  <c r="V189" i="98"/>
  <c r="W189" i="98"/>
  <c r="X189" i="98"/>
  <c r="Y189" i="98"/>
  <c r="B190" i="98"/>
  <c r="C190" i="98"/>
  <c r="D190" i="98"/>
  <c r="F190" i="98"/>
  <c r="G190" i="98"/>
  <c r="H190" i="98"/>
  <c r="I190" i="98"/>
  <c r="J190" i="98"/>
  <c r="Q190" i="98"/>
  <c r="R190" i="98"/>
  <c r="S190" i="98"/>
  <c r="T190" i="98"/>
  <c r="U190" i="98"/>
  <c r="V190" i="98"/>
  <c r="W190" i="98"/>
  <c r="X190" i="98"/>
  <c r="Y190" i="98"/>
  <c r="B191" i="98"/>
  <c r="C191" i="98"/>
  <c r="D191" i="98"/>
  <c r="F191" i="98"/>
  <c r="G191" i="98"/>
  <c r="H191" i="98"/>
  <c r="I191" i="98"/>
  <c r="J191" i="98"/>
  <c r="Q191" i="98"/>
  <c r="R191" i="98"/>
  <c r="S191" i="98"/>
  <c r="T191" i="98"/>
  <c r="U191" i="98"/>
  <c r="V191" i="98"/>
  <c r="W191" i="98"/>
  <c r="X191" i="98"/>
  <c r="Y191" i="98"/>
  <c r="B192" i="98"/>
  <c r="C192" i="98"/>
  <c r="D192" i="98"/>
  <c r="F192" i="98"/>
  <c r="G192" i="98"/>
  <c r="H192" i="98"/>
  <c r="I192" i="98"/>
  <c r="J192" i="98"/>
  <c r="Q192" i="98"/>
  <c r="R192" i="98"/>
  <c r="S192" i="98"/>
  <c r="T192" i="98"/>
  <c r="U192" i="98"/>
  <c r="V192" i="98"/>
  <c r="W192" i="98"/>
  <c r="X192" i="98"/>
  <c r="Y192" i="98"/>
  <c r="B193" i="98"/>
  <c r="C193" i="98"/>
  <c r="D193" i="98"/>
  <c r="F193" i="98"/>
  <c r="G193" i="98"/>
  <c r="H193" i="98"/>
  <c r="I193" i="98"/>
  <c r="J193" i="98"/>
  <c r="Q193" i="98"/>
  <c r="R193" i="98"/>
  <c r="S193" i="98"/>
  <c r="T193" i="98"/>
  <c r="U193" i="98"/>
  <c r="V193" i="98"/>
  <c r="W193" i="98"/>
  <c r="X193" i="98"/>
  <c r="Y193" i="98"/>
  <c r="B194" i="98"/>
  <c r="C194" i="98"/>
  <c r="D194" i="98"/>
  <c r="F194" i="98"/>
  <c r="G194" i="98"/>
  <c r="H194" i="98"/>
  <c r="I194" i="98"/>
  <c r="J194" i="98"/>
  <c r="Q194" i="98"/>
  <c r="R194" i="98"/>
  <c r="S194" i="98"/>
  <c r="T194" i="98"/>
  <c r="U194" i="98"/>
  <c r="V194" i="98"/>
  <c r="W194" i="98"/>
  <c r="X194" i="98"/>
  <c r="Y194" i="98"/>
  <c r="B195" i="98"/>
  <c r="C195" i="98"/>
  <c r="D195" i="98"/>
  <c r="F195" i="98"/>
  <c r="G195" i="98"/>
  <c r="H195" i="98"/>
  <c r="I195" i="98"/>
  <c r="J195" i="98"/>
  <c r="Q195" i="98"/>
  <c r="R195" i="98"/>
  <c r="S195" i="98"/>
  <c r="T195" i="98"/>
  <c r="U195" i="98"/>
  <c r="V195" i="98"/>
  <c r="W195" i="98"/>
  <c r="X195" i="98"/>
  <c r="Y195" i="98"/>
  <c r="B196" i="98"/>
  <c r="C196" i="98"/>
  <c r="D196" i="98"/>
  <c r="F196" i="98"/>
  <c r="G196" i="98"/>
  <c r="H196" i="98"/>
  <c r="I196" i="98"/>
  <c r="J196" i="98"/>
  <c r="Q196" i="98"/>
  <c r="R196" i="98"/>
  <c r="S196" i="98"/>
  <c r="T196" i="98"/>
  <c r="U196" i="98"/>
  <c r="V196" i="98"/>
  <c r="W196" i="98"/>
  <c r="X196" i="98"/>
  <c r="Y196" i="98"/>
  <c r="B197" i="98"/>
  <c r="C197" i="98"/>
  <c r="D197" i="98"/>
  <c r="F197" i="98"/>
  <c r="G197" i="98"/>
  <c r="H197" i="98"/>
  <c r="I197" i="98"/>
  <c r="J197" i="98"/>
  <c r="Q197" i="98"/>
  <c r="R197" i="98"/>
  <c r="S197" i="98"/>
  <c r="T197" i="98"/>
  <c r="U197" i="98"/>
  <c r="V197" i="98"/>
  <c r="W197" i="98"/>
  <c r="X197" i="98"/>
  <c r="Y197" i="98"/>
  <c r="B198" i="98"/>
  <c r="C198" i="98"/>
  <c r="D198" i="98"/>
  <c r="F198" i="98"/>
  <c r="G198" i="98"/>
  <c r="H198" i="98"/>
  <c r="I198" i="98"/>
  <c r="J198" i="98"/>
  <c r="Q198" i="98"/>
  <c r="R198" i="98"/>
  <c r="S198" i="98"/>
  <c r="T198" i="98"/>
  <c r="U198" i="98"/>
  <c r="V198" i="98"/>
  <c r="W198" i="98"/>
  <c r="X198" i="98"/>
  <c r="Y198" i="98"/>
  <c r="B199" i="98"/>
  <c r="C199" i="98"/>
  <c r="D199" i="98"/>
  <c r="F199" i="98"/>
  <c r="G199" i="98"/>
  <c r="H199" i="98"/>
  <c r="I199" i="98"/>
  <c r="J199" i="98"/>
  <c r="Q199" i="98"/>
  <c r="R199" i="98"/>
  <c r="S199" i="98"/>
  <c r="T199" i="98"/>
  <c r="U199" i="98"/>
  <c r="V199" i="98"/>
  <c r="W199" i="98"/>
  <c r="X199" i="98"/>
  <c r="Y199" i="98"/>
  <c r="B200" i="98"/>
  <c r="C200" i="98"/>
  <c r="D200" i="98"/>
  <c r="F200" i="98"/>
  <c r="G200" i="98"/>
  <c r="H200" i="98"/>
  <c r="I200" i="98"/>
  <c r="J200" i="98"/>
  <c r="Q200" i="98"/>
  <c r="R200" i="98"/>
  <c r="S200" i="98"/>
  <c r="T200" i="98"/>
  <c r="U200" i="98"/>
  <c r="V200" i="98"/>
  <c r="W200" i="98"/>
  <c r="X200" i="98"/>
  <c r="Y200" i="98"/>
  <c r="B201" i="98"/>
  <c r="C201" i="98"/>
  <c r="D201" i="98"/>
  <c r="F201" i="98"/>
  <c r="G201" i="98"/>
  <c r="H201" i="98"/>
  <c r="I201" i="98"/>
  <c r="J201" i="98"/>
  <c r="Q201" i="98"/>
  <c r="R201" i="98"/>
  <c r="S201" i="98"/>
  <c r="T201" i="98"/>
  <c r="U201" i="98"/>
  <c r="V201" i="98"/>
  <c r="W201" i="98"/>
  <c r="X201" i="98"/>
  <c r="Y201" i="98"/>
  <c r="B202" i="98"/>
  <c r="C202" i="98"/>
  <c r="D202" i="98"/>
  <c r="F202" i="98"/>
  <c r="G202" i="98"/>
  <c r="H202" i="98"/>
  <c r="I202" i="98"/>
  <c r="J202" i="98"/>
  <c r="Q202" i="98"/>
  <c r="R202" i="98"/>
  <c r="S202" i="98"/>
  <c r="T202" i="98"/>
  <c r="U202" i="98"/>
  <c r="V202" i="98"/>
  <c r="W202" i="98"/>
  <c r="X202" i="98"/>
  <c r="Y202" i="98"/>
  <c r="B203" i="98"/>
  <c r="C203" i="98"/>
  <c r="D203" i="98"/>
  <c r="F203" i="98"/>
  <c r="G203" i="98"/>
  <c r="H203" i="98"/>
  <c r="I203" i="98"/>
  <c r="J203" i="98"/>
  <c r="Q203" i="98"/>
  <c r="R203" i="98"/>
  <c r="S203" i="98"/>
  <c r="T203" i="98"/>
  <c r="U203" i="98"/>
  <c r="V203" i="98"/>
  <c r="W203" i="98"/>
  <c r="X203" i="98"/>
  <c r="Y203" i="98"/>
  <c r="B204" i="98"/>
  <c r="C204" i="98"/>
  <c r="D204" i="98"/>
  <c r="F204" i="98"/>
  <c r="G204" i="98"/>
  <c r="H204" i="98"/>
  <c r="I204" i="98"/>
  <c r="J204" i="98"/>
  <c r="Q204" i="98"/>
  <c r="R204" i="98"/>
  <c r="S204" i="98"/>
  <c r="T204" i="98"/>
  <c r="U204" i="98"/>
  <c r="V204" i="98"/>
  <c r="W204" i="98"/>
  <c r="X204" i="98"/>
  <c r="Y204" i="98"/>
  <c r="Z186" i="98" l="1"/>
  <c r="AA186" i="98" s="1"/>
  <c r="Z195" i="98"/>
  <c r="AA195" i="98" s="1"/>
  <c r="Z188" i="98"/>
  <c r="AA188" i="98" s="1"/>
  <c r="Z177" i="98"/>
  <c r="AA177" i="98" s="1"/>
  <c r="AC177" i="98" s="1"/>
  <c r="Z72" i="98"/>
  <c r="AA72" i="98" s="1"/>
  <c r="AC72" i="98" s="1"/>
  <c r="Z175" i="98"/>
  <c r="Z73" i="98"/>
  <c r="AA73" i="98" s="1"/>
  <c r="Z197" i="98"/>
  <c r="AA197" i="98" s="1"/>
  <c r="AB197" i="98" s="1"/>
  <c r="Z184" i="98"/>
  <c r="AA184" i="98" s="1"/>
  <c r="AC184" i="98" s="1"/>
  <c r="Z182" i="98"/>
  <c r="Z180" i="98"/>
  <c r="Z178" i="98"/>
  <c r="AA178" i="98" s="1"/>
  <c r="AB178" i="98" s="1"/>
  <c r="Z200" i="98"/>
  <c r="AA200" i="98" s="1"/>
  <c r="AB200" i="98" s="1"/>
  <c r="Z198" i="98"/>
  <c r="Z187" i="98"/>
  <c r="Z167" i="98"/>
  <c r="AA167" i="98" s="1"/>
  <c r="AC167" i="98" s="1"/>
  <c r="Z155" i="98"/>
  <c r="AA155" i="98" s="1"/>
  <c r="AD155" i="98" s="1"/>
  <c r="Z147" i="98"/>
  <c r="Z143" i="98"/>
  <c r="AA143" i="98" s="1"/>
  <c r="Z139" i="98"/>
  <c r="AA139" i="98" s="1"/>
  <c r="Z135" i="98"/>
  <c r="AA135" i="98" s="1"/>
  <c r="Z131" i="98"/>
  <c r="AA131" i="98" s="1"/>
  <c r="Z127" i="98"/>
  <c r="AA127" i="98" s="1"/>
  <c r="Z123" i="98"/>
  <c r="AA123" i="98" s="1"/>
  <c r="Z119" i="98"/>
  <c r="AA119" i="98" s="1"/>
  <c r="Z115" i="98"/>
  <c r="AA115" i="98" s="1"/>
  <c r="Z111" i="98"/>
  <c r="AA111" i="98" s="1"/>
  <c r="Z107" i="98"/>
  <c r="AA107" i="98" s="1"/>
  <c r="Z103" i="98"/>
  <c r="AA103" i="98" s="1"/>
  <c r="Z99" i="98"/>
  <c r="Z95" i="98"/>
  <c r="Z91" i="98"/>
  <c r="AA91" i="98" s="1"/>
  <c r="AB91" i="98" s="1"/>
  <c r="Z89" i="98"/>
  <c r="AA89" i="98" s="1"/>
  <c r="AD89" i="98" s="1"/>
  <c r="Z204" i="98"/>
  <c r="Z194" i="98"/>
  <c r="Z192" i="98"/>
  <c r="AA192" i="98" s="1"/>
  <c r="AB192" i="98" s="1"/>
  <c r="Z190" i="98"/>
  <c r="AA190" i="98" s="1"/>
  <c r="AD190" i="98" s="1"/>
  <c r="Z185" i="98"/>
  <c r="Z181" i="98"/>
  <c r="Z201" i="98"/>
  <c r="AA201" i="98" s="1"/>
  <c r="AD201" i="98" s="1"/>
  <c r="Z196" i="98"/>
  <c r="AA196" i="98" s="1"/>
  <c r="AB196" i="98" s="1"/>
  <c r="Z191" i="98"/>
  <c r="Z174" i="98"/>
  <c r="Z170" i="98"/>
  <c r="AA170" i="98" s="1"/>
  <c r="AD170" i="98" s="1"/>
  <c r="Z166" i="98"/>
  <c r="AA166" i="98" s="1"/>
  <c r="AD166" i="98" s="1"/>
  <c r="Z162" i="98"/>
  <c r="Z158" i="98"/>
  <c r="Z154" i="98"/>
  <c r="AA154" i="98" s="1"/>
  <c r="AC154" i="98" s="1"/>
  <c r="Z150" i="98"/>
  <c r="AA150" i="98" s="1"/>
  <c r="Z146" i="98"/>
  <c r="Z142" i="98"/>
  <c r="Z138" i="98"/>
  <c r="AA138" i="98" s="1"/>
  <c r="Z134" i="98"/>
  <c r="AA134" i="98" s="1"/>
  <c r="Z130" i="98"/>
  <c r="AA130" i="98" s="1"/>
  <c r="Z126" i="98"/>
  <c r="AA126" i="98" s="1"/>
  <c r="Z122" i="98"/>
  <c r="AA122" i="98" s="1"/>
  <c r="Z118" i="98"/>
  <c r="AA118" i="98" s="1"/>
  <c r="Z114" i="98"/>
  <c r="AA114" i="98" s="1"/>
  <c r="Z110" i="98"/>
  <c r="AA110" i="98" s="1"/>
  <c r="Z106" i="98"/>
  <c r="AA106" i="98" s="1"/>
  <c r="Z102" i="98"/>
  <c r="AA102" i="98" s="1"/>
  <c r="Z98" i="98"/>
  <c r="Z94" i="98"/>
  <c r="Z202" i="98"/>
  <c r="Z171" i="98"/>
  <c r="Z163" i="98"/>
  <c r="Z159" i="98"/>
  <c r="AA159" i="98" s="1"/>
  <c r="Z151" i="98"/>
  <c r="AB73" i="98"/>
  <c r="Z203" i="98"/>
  <c r="AA203" i="98" s="1"/>
  <c r="Z199" i="98"/>
  <c r="Z193" i="98"/>
  <c r="Z189" i="98"/>
  <c r="Z183" i="98"/>
  <c r="AA183" i="98" s="1"/>
  <c r="Z179" i="98"/>
  <c r="Z84" i="98"/>
  <c r="Z172" i="98"/>
  <c r="Z168" i="98"/>
  <c r="AA168" i="98" s="1"/>
  <c r="Z164" i="98"/>
  <c r="AA164" i="98" s="1"/>
  <c r="Z160" i="98"/>
  <c r="Z156" i="98"/>
  <c r="Z152" i="98"/>
  <c r="AA152" i="98" s="1"/>
  <c r="Z148" i="98"/>
  <c r="AA148" i="98" s="1"/>
  <c r="Z144" i="98"/>
  <c r="Z140" i="98"/>
  <c r="AA140" i="98" s="1"/>
  <c r="Z136" i="98"/>
  <c r="AA136" i="98" s="1"/>
  <c r="Z132" i="98"/>
  <c r="AA132" i="98" s="1"/>
  <c r="Z128" i="98"/>
  <c r="AA128" i="98" s="1"/>
  <c r="Z124" i="98"/>
  <c r="AA124" i="98" s="1"/>
  <c r="Z120" i="98"/>
  <c r="AA120" i="98" s="1"/>
  <c r="Z116" i="98"/>
  <c r="AA116" i="98" s="1"/>
  <c r="Z112" i="98"/>
  <c r="AA112" i="98" s="1"/>
  <c r="Z108" i="98"/>
  <c r="AA108" i="98" s="1"/>
  <c r="Z104" i="98"/>
  <c r="AA104" i="98" s="1"/>
  <c r="Z100" i="98"/>
  <c r="AA100" i="98" s="1"/>
  <c r="Z96" i="98"/>
  <c r="Z92" i="98"/>
  <c r="Z88" i="98"/>
  <c r="AA88" i="98" s="1"/>
  <c r="Z85" i="98"/>
  <c r="AA85" i="98" s="1"/>
  <c r="Z173" i="98"/>
  <c r="Z169" i="98"/>
  <c r="Z165" i="98"/>
  <c r="Z161" i="98"/>
  <c r="Z157" i="98"/>
  <c r="Z153" i="98"/>
  <c r="Z149" i="98"/>
  <c r="Z145" i="98"/>
  <c r="AA145" i="98" s="1"/>
  <c r="Z141" i="98"/>
  <c r="AA141" i="98" s="1"/>
  <c r="Z137" i="98"/>
  <c r="AA137" i="98" s="1"/>
  <c r="Z133" i="98"/>
  <c r="AA133" i="98" s="1"/>
  <c r="Z129" i="98"/>
  <c r="AA129" i="98" s="1"/>
  <c r="Z125" i="98"/>
  <c r="AA125" i="98" s="1"/>
  <c r="Z121" i="98"/>
  <c r="AA121" i="98" s="1"/>
  <c r="Z117" i="98"/>
  <c r="AA117" i="98" s="1"/>
  <c r="Z113" i="98"/>
  <c r="AA113" i="98" s="1"/>
  <c r="Z109" i="98"/>
  <c r="AA109" i="98" s="1"/>
  <c r="Z105" i="98"/>
  <c r="AA105" i="98" s="1"/>
  <c r="Z101" i="98"/>
  <c r="AA101" i="98" s="1"/>
  <c r="Z97" i="98"/>
  <c r="AA97" i="98" s="1"/>
  <c r="Z93" i="98"/>
  <c r="Z86" i="98"/>
  <c r="AA86" i="98" s="1"/>
  <c r="Z82" i="98"/>
  <c r="AA82" i="98" s="1"/>
  <c r="Z81" i="98"/>
  <c r="AA81" i="98" s="1"/>
  <c r="Z80" i="98"/>
  <c r="Z78" i="98"/>
  <c r="AA78" i="98" s="1"/>
  <c r="Z77" i="98"/>
  <c r="Z76" i="98"/>
  <c r="AA76" i="98" s="1"/>
  <c r="Z75" i="98"/>
  <c r="AA75" i="98" s="1"/>
  <c r="Z74" i="98"/>
  <c r="AA74" i="98" s="1"/>
  <c r="Z90" i="98"/>
  <c r="AA90" i="98" s="1"/>
  <c r="Z87" i="98"/>
  <c r="AA87" i="98" s="1"/>
  <c r="Z83" i="98"/>
  <c r="AA83" i="98" s="1"/>
  <c r="Z79" i="98"/>
  <c r="AD186" i="98"/>
  <c r="AD167" i="98"/>
  <c r="AD159" i="98"/>
  <c r="AC143" i="98"/>
  <c r="AB88" i="98"/>
  <c r="AB188" i="98"/>
  <c r="AD183" i="98"/>
  <c r="AD154" i="98"/>
  <c r="AD203" i="98"/>
  <c r="AC195" i="98"/>
  <c r="AC203" i="98"/>
  <c r="AC200" i="98"/>
  <c r="AB176" i="98"/>
  <c r="AC176" i="98"/>
  <c r="AD176" i="98"/>
  <c r="AD184" i="98"/>
  <c r="AB183" i="98"/>
  <c r="AC183" i="98"/>
  <c r="AB167" i="98"/>
  <c r="AB159" i="98"/>
  <c r="AC159" i="98"/>
  <c r="AC155" i="98"/>
  <c r="AC190" i="98"/>
  <c r="AB154" i="98"/>
  <c r="AB168" i="98"/>
  <c r="AC168" i="98"/>
  <c r="AD192" i="98"/>
  <c r="AD168" i="98"/>
  <c r="AD143" i="98"/>
  <c r="AB72" i="98"/>
  <c r="B71" i="104"/>
  <c r="C71" i="104"/>
  <c r="K71" i="104"/>
  <c r="L71" i="104"/>
  <c r="B72" i="104"/>
  <c r="C72" i="104"/>
  <c r="K72" i="104"/>
  <c r="L72" i="104"/>
  <c r="B73" i="104"/>
  <c r="C73" i="104"/>
  <c r="K73" i="104"/>
  <c r="L73" i="104"/>
  <c r="B74" i="104"/>
  <c r="C74" i="104"/>
  <c r="K74" i="104"/>
  <c r="L74" i="104"/>
  <c r="B75" i="104"/>
  <c r="C75" i="104"/>
  <c r="K75" i="104"/>
  <c r="L75" i="104"/>
  <c r="B76" i="104"/>
  <c r="C76" i="104"/>
  <c r="K76" i="104"/>
  <c r="L76" i="104"/>
  <c r="B77" i="104"/>
  <c r="C77" i="104"/>
  <c r="K77" i="104"/>
  <c r="L77" i="104"/>
  <c r="B78" i="104"/>
  <c r="C78" i="104"/>
  <c r="K78" i="104"/>
  <c r="L78" i="104"/>
  <c r="B79" i="104"/>
  <c r="C79" i="104"/>
  <c r="K79" i="104"/>
  <c r="L79" i="104"/>
  <c r="B80" i="104"/>
  <c r="C80" i="104"/>
  <c r="K80" i="104"/>
  <c r="L80" i="104"/>
  <c r="B81" i="104"/>
  <c r="C81" i="104"/>
  <c r="K81" i="104"/>
  <c r="L81" i="104"/>
  <c r="B82" i="104"/>
  <c r="C82" i="104"/>
  <c r="K82" i="104"/>
  <c r="L82" i="104"/>
  <c r="B83" i="104"/>
  <c r="C83" i="104"/>
  <c r="K83" i="104"/>
  <c r="L83" i="104"/>
  <c r="B84" i="104"/>
  <c r="C84" i="104"/>
  <c r="K84" i="104"/>
  <c r="L84" i="104"/>
  <c r="B85" i="104"/>
  <c r="C85" i="104"/>
  <c r="K85" i="104"/>
  <c r="L85" i="104"/>
  <c r="B86" i="104"/>
  <c r="C86" i="104"/>
  <c r="K86" i="104"/>
  <c r="L86" i="104"/>
  <c r="B87" i="104"/>
  <c r="C87" i="104"/>
  <c r="K87" i="104"/>
  <c r="L87" i="104"/>
  <c r="B88" i="104"/>
  <c r="C88" i="104"/>
  <c r="K88" i="104"/>
  <c r="L88" i="104"/>
  <c r="B89" i="104"/>
  <c r="C89" i="104"/>
  <c r="K89" i="104"/>
  <c r="L89" i="104"/>
  <c r="B90" i="104"/>
  <c r="C90" i="104"/>
  <c r="K90" i="104"/>
  <c r="L90" i="104"/>
  <c r="B91" i="104"/>
  <c r="C91" i="104"/>
  <c r="K91" i="104"/>
  <c r="L91" i="104"/>
  <c r="B92" i="104"/>
  <c r="C92" i="104"/>
  <c r="K92" i="104"/>
  <c r="L92" i="104"/>
  <c r="B93" i="104"/>
  <c r="C93" i="104"/>
  <c r="K93" i="104"/>
  <c r="L93" i="104"/>
  <c r="B94" i="104"/>
  <c r="C94" i="104"/>
  <c r="K94" i="104"/>
  <c r="L94" i="104"/>
  <c r="B95" i="104"/>
  <c r="C95" i="104"/>
  <c r="K95" i="104"/>
  <c r="L95" i="104"/>
  <c r="B96" i="104"/>
  <c r="C96" i="104"/>
  <c r="K96" i="104"/>
  <c r="L96" i="104"/>
  <c r="B97" i="104"/>
  <c r="C97" i="104"/>
  <c r="K97" i="104"/>
  <c r="L97" i="104"/>
  <c r="B98" i="104"/>
  <c r="C98" i="104"/>
  <c r="K98" i="104"/>
  <c r="L98" i="104"/>
  <c r="B99" i="104"/>
  <c r="C99" i="104"/>
  <c r="K99" i="104"/>
  <c r="L99" i="104"/>
  <c r="B100" i="104"/>
  <c r="C100" i="104"/>
  <c r="K100" i="104"/>
  <c r="L100" i="104"/>
  <c r="B101" i="104"/>
  <c r="C101" i="104"/>
  <c r="K101" i="104"/>
  <c r="L101" i="104"/>
  <c r="B102" i="104"/>
  <c r="C102" i="104"/>
  <c r="K102" i="104"/>
  <c r="L102" i="104"/>
  <c r="B103" i="104"/>
  <c r="C103" i="104"/>
  <c r="K103" i="104"/>
  <c r="L103" i="104"/>
  <c r="B104" i="104"/>
  <c r="C104" i="104"/>
  <c r="K104" i="104"/>
  <c r="L104" i="104"/>
  <c r="B105" i="104"/>
  <c r="C105" i="104"/>
  <c r="K105" i="104"/>
  <c r="L105" i="104"/>
  <c r="B106" i="104"/>
  <c r="C106" i="104"/>
  <c r="K106" i="104"/>
  <c r="L106" i="104"/>
  <c r="B107" i="104"/>
  <c r="C107" i="104"/>
  <c r="K107" i="104"/>
  <c r="L107" i="104"/>
  <c r="B108" i="104"/>
  <c r="C108" i="104"/>
  <c r="K108" i="104"/>
  <c r="L108" i="104"/>
  <c r="B109" i="104"/>
  <c r="C109" i="104"/>
  <c r="K109" i="104"/>
  <c r="L109" i="104"/>
  <c r="B110" i="104"/>
  <c r="C110" i="104"/>
  <c r="K110" i="104"/>
  <c r="L110" i="104"/>
  <c r="B111" i="104"/>
  <c r="C111" i="104"/>
  <c r="K111" i="104"/>
  <c r="L111" i="104"/>
  <c r="B112" i="104"/>
  <c r="C112" i="104"/>
  <c r="K112" i="104"/>
  <c r="L112" i="104"/>
  <c r="B113" i="104"/>
  <c r="C113" i="104"/>
  <c r="K113" i="104"/>
  <c r="L113" i="104"/>
  <c r="B114" i="104"/>
  <c r="C114" i="104"/>
  <c r="K114" i="104"/>
  <c r="L114" i="104"/>
  <c r="B115" i="104"/>
  <c r="C115" i="104"/>
  <c r="K115" i="104"/>
  <c r="L115" i="104"/>
  <c r="B116" i="104"/>
  <c r="C116" i="104"/>
  <c r="K116" i="104"/>
  <c r="L116" i="104"/>
  <c r="B117" i="104"/>
  <c r="C117" i="104"/>
  <c r="K117" i="104"/>
  <c r="L117" i="104"/>
  <c r="B118" i="104"/>
  <c r="C118" i="104"/>
  <c r="K118" i="104"/>
  <c r="L118" i="104"/>
  <c r="B119" i="104"/>
  <c r="C119" i="104"/>
  <c r="K119" i="104"/>
  <c r="L119" i="104"/>
  <c r="B120" i="104"/>
  <c r="C120" i="104"/>
  <c r="K120" i="104"/>
  <c r="L120" i="104"/>
  <c r="B121" i="104"/>
  <c r="C121" i="104"/>
  <c r="K121" i="104"/>
  <c r="L121" i="104"/>
  <c r="B122" i="104"/>
  <c r="C122" i="104"/>
  <c r="K122" i="104"/>
  <c r="L122" i="104"/>
  <c r="B123" i="104"/>
  <c r="C123" i="104"/>
  <c r="K123" i="104"/>
  <c r="L123" i="104"/>
  <c r="B124" i="104"/>
  <c r="C124" i="104"/>
  <c r="K124" i="104"/>
  <c r="L124" i="104"/>
  <c r="B125" i="104"/>
  <c r="C125" i="104"/>
  <c r="K125" i="104"/>
  <c r="L125" i="104"/>
  <c r="B126" i="104"/>
  <c r="C126" i="104"/>
  <c r="K126" i="104"/>
  <c r="L126" i="104"/>
  <c r="B127" i="104"/>
  <c r="C127" i="104"/>
  <c r="K127" i="104"/>
  <c r="L127" i="104"/>
  <c r="B128" i="104"/>
  <c r="C128" i="104"/>
  <c r="K128" i="104"/>
  <c r="L128" i="104"/>
  <c r="B129" i="104"/>
  <c r="C129" i="104"/>
  <c r="K129" i="104"/>
  <c r="L129" i="104"/>
  <c r="B130" i="104"/>
  <c r="C130" i="104"/>
  <c r="K130" i="104"/>
  <c r="L130" i="104"/>
  <c r="B131" i="104"/>
  <c r="C131" i="104"/>
  <c r="K131" i="104"/>
  <c r="L131" i="104"/>
  <c r="B132" i="104"/>
  <c r="C132" i="104"/>
  <c r="K132" i="104"/>
  <c r="L132" i="104"/>
  <c r="B133" i="104"/>
  <c r="C133" i="104"/>
  <c r="K133" i="104"/>
  <c r="L133" i="104"/>
  <c r="B134" i="104"/>
  <c r="C134" i="104"/>
  <c r="K134" i="104"/>
  <c r="L134" i="104"/>
  <c r="B135" i="104"/>
  <c r="C135" i="104"/>
  <c r="K135" i="104"/>
  <c r="L135" i="104"/>
  <c r="B136" i="104"/>
  <c r="C136" i="104"/>
  <c r="K136" i="104"/>
  <c r="L136" i="104"/>
  <c r="B137" i="104"/>
  <c r="C137" i="104"/>
  <c r="K137" i="104"/>
  <c r="L137" i="104"/>
  <c r="B138" i="104"/>
  <c r="C138" i="104"/>
  <c r="K138" i="104"/>
  <c r="L138" i="104"/>
  <c r="B139" i="104"/>
  <c r="C139" i="104"/>
  <c r="K139" i="104"/>
  <c r="L139" i="104"/>
  <c r="B140" i="104"/>
  <c r="C140" i="104"/>
  <c r="K140" i="104"/>
  <c r="L140" i="104"/>
  <c r="B141" i="104"/>
  <c r="C141" i="104"/>
  <c r="K141" i="104"/>
  <c r="L141" i="104"/>
  <c r="B142" i="104"/>
  <c r="C142" i="104"/>
  <c r="K142" i="104"/>
  <c r="L142" i="104"/>
  <c r="B143" i="104"/>
  <c r="C143" i="104"/>
  <c r="K143" i="104"/>
  <c r="L143" i="104"/>
  <c r="B144" i="104"/>
  <c r="C144" i="104"/>
  <c r="K144" i="104"/>
  <c r="L144" i="104"/>
  <c r="B145" i="104"/>
  <c r="C145" i="104"/>
  <c r="K145" i="104"/>
  <c r="L145" i="104"/>
  <c r="B146" i="104"/>
  <c r="C146" i="104"/>
  <c r="K146" i="104"/>
  <c r="L146" i="104"/>
  <c r="B147" i="104"/>
  <c r="C147" i="104"/>
  <c r="K147" i="104"/>
  <c r="L147" i="104"/>
  <c r="B148" i="104"/>
  <c r="C148" i="104"/>
  <c r="K148" i="104"/>
  <c r="L148" i="104"/>
  <c r="B149" i="104"/>
  <c r="C149" i="104"/>
  <c r="K149" i="104"/>
  <c r="L149" i="104"/>
  <c r="B150" i="104"/>
  <c r="C150" i="104"/>
  <c r="K150" i="104"/>
  <c r="L150" i="104"/>
  <c r="B151" i="104"/>
  <c r="C151" i="104"/>
  <c r="K151" i="104"/>
  <c r="L151" i="104"/>
  <c r="B152" i="104"/>
  <c r="C152" i="104"/>
  <c r="K152" i="104"/>
  <c r="L152" i="104"/>
  <c r="B153" i="104"/>
  <c r="C153" i="104"/>
  <c r="K153" i="104"/>
  <c r="L153" i="104"/>
  <c r="B154" i="104"/>
  <c r="C154" i="104"/>
  <c r="K154" i="104"/>
  <c r="L154" i="104"/>
  <c r="B155" i="104"/>
  <c r="C155" i="104"/>
  <c r="K155" i="104"/>
  <c r="L155" i="104"/>
  <c r="B156" i="104"/>
  <c r="C156" i="104"/>
  <c r="K156" i="104"/>
  <c r="L156" i="104"/>
  <c r="B157" i="104"/>
  <c r="C157" i="104"/>
  <c r="K157" i="104"/>
  <c r="L157" i="104"/>
  <c r="B158" i="104"/>
  <c r="C158" i="104"/>
  <c r="K158" i="104"/>
  <c r="L158" i="104"/>
  <c r="B159" i="104"/>
  <c r="C159" i="104"/>
  <c r="K159" i="104"/>
  <c r="L159" i="104"/>
  <c r="B160" i="104"/>
  <c r="C160" i="104"/>
  <c r="K160" i="104"/>
  <c r="L160" i="104"/>
  <c r="B161" i="104"/>
  <c r="C161" i="104"/>
  <c r="K161" i="104"/>
  <c r="L161" i="104"/>
  <c r="B162" i="104"/>
  <c r="C162" i="104"/>
  <c r="K162" i="104"/>
  <c r="L162" i="104"/>
  <c r="B163" i="104"/>
  <c r="C163" i="104"/>
  <c r="K163" i="104"/>
  <c r="L163" i="104"/>
  <c r="B164" i="104"/>
  <c r="C164" i="104"/>
  <c r="K164" i="104"/>
  <c r="L164" i="104"/>
  <c r="B165" i="104"/>
  <c r="C165" i="104"/>
  <c r="K165" i="104"/>
  <c r="L165" i="104"/>
  <c r="B166" i="104"/>
  <c r="C166" i="104"/>
  <c r="K166" i="104"/>
  <c r="L166" i="104"/>
  <c r="B167" i="104"/>
  <c r="C167" i="104"/>
  <c r="K167" i="104"/>
  <c r="L167" i="104"/>
  <c r="B168" i="104"/>
  <c r="C168" i="104"/>
  <c r="K168" i="104"/>
  <c r="L168" i="104"/>
  <c r="B169" i="104"/>
  <c r="C169" i="104"/>
  <c r="K169" i="104"/>
  <c r="L169" i="104"/>
  <c r="B170" i="104"/>
  <c r="C170" i="104"/>
  <c r="K170" i="104"/>
  <c r="L170" i="104"/>
  <c r="B171" i="104"/>
  <c r="C171" i="104"/>
  <c r="K171" i="104"/>
  <c r="L171" i="104"/>
  <c r="B172" i="104"/>
  <c r="C172" i="104"/>
  <c r="K172" i="104"/>
  <c r="L172" i="104"/>
  <c r="B173" i="104"/>
  <c r="C173" i="104"/>
  <c r="K173" i="104"/>
  <c r="L173" i="104"/>
  <c r="B174" i="104"/>
  <c r="C174" i="104"/>
  <c r="K174" i="104"/>
  <c r="L174" i="104"/>
  <c r="B175" i="104"/>
  <c r="C175" i="104"/>
  <c r="K175" i="104"/>
  <c r="L175" i="104"/>
  <c r="B176" i="104"/>
  <c r="C176" i="104"/>
  <c r="K176" i="104"/>
  <c r="L176" i="104"/>
  <c r="B177" i="104"/>
  <c r="C177" i="104"/>
  <c r="K177" i="104"/>
  <c r="L177" i="104"/>
  <c r="B178" i="104"/>
  <c r="C178" i="104"/>
  <c r="K178" i="104"/>
  <c r="L178" i="104"/>
  <c r="B179" i="104"/>
  <c r="C179" i="104"/>
  <c r="K179" i="104"/>
  <c r="L179" i="104"/>
  <c r="B180" i="104"/>
  <c r="C180" i="104"/>
  <c r="K180" i="104"/>
  <c r="L180" i="104"/>
  <c r="B181" i="104"/>
  <c r="C181" i="104"/>
  <c r="K181" i="104"/>
  <c r="L181" i="104"/>
  <c r="B182" i="104"/>
  <c r="C182" i="104"/>
  <c r="K182" i="104"/>
  <c r="L182" i="104"/>
  <c r="B183" i="104"/>
  <c r="C183" i="104"/>
  <c r="K183" i="104"/>
  <c r="L183" i="104"/>
  <c r="B184" i="104"/>
  <c r="C184" i="104"/>
  <c r="K184" i="104"/>
  <c r="L184" i="104"/>
  <c r="B185" i="104"/>
  <c r="C185" i="104"/>
  <c r="K185" i="104"/>
  <c r="L185" i="104"/>
  <c r="B186" i="104"/>
  <c r="C186" i="104"/>
  <c r="K186" i="104"/>
  <c r="L186" i="104"/>
  <c r="B187" i="104"/>
  <c r="C187" i="104"/>
  <c r="K187" i="104"/>
  <c r="L187" i="104"/>
  <c r="B188" i="104"/>
  <c r="C188" i="104"/>
  <c r="K188" i="104"/>
  <c r="L188" i="104"/>
  <c r="B189" i="104"/>
  <c r="C189" i="104"/>
  <c r="K189" i="104"/>
  <c r="L189" i="104"/>
  <c r="B190" i="104"/>
  <c r="C190" i="104"/>
  <c r="K190" i="104"/>
  <c r="L190" i="104"/>
  <c r="B191" i="104"/>
  <c r="C191" i="104"/>
  <c r="K191" i="104"/>
  <c r="L191" i="104"/>
  <c r="B192" i="104"/>
  <c r="C192" i="104"/>
  <c r="K192" i="104"/>
  <c r="L192" i="104"/>
  <c r="B193" i="104"/>
  <c r="C193" i="104"/>
  <c r="K193" i="104"/>
  <c r="L193" i="104"/>
  <c r="B194" i="104"/>
  <c r="C194" i="104"/>
  <c r="K194" i="104"/>
  <c r="L194" i="104"/>
  <c r="B195" i="104"/>
  <c r="C195" i="104"/>
  <c r="K195" i="104"/>
  <c r="L195" i="104"/>
  <c r="B196" i="104"/>
  <c r="C196" i="104"/>
  <c r="K196" i="104"/>
  <c r="L196" i="104"/>
  <c r="B197" i="104"/>
  <c r="C197" i="104"/>
  <c r="K197" i="104"/>
  <c r="L197" i="104"/>
  <c r="B198" i="104"/>
  <c r="C198" i="104"/>
  <c r="K198" i="104"/>
  <c r="L198" i="104"/>
  <c r="B199" i="104"/>
  <c r="C199" i="104"/>
  <c r="K199" i="104"/>
  <c r="L199" i="104"/>
  <c r="B200" i="104"/>
  <c r="C200" i="104"/>
  <c r="K200" i="104"/>
  <c r="L200" i="104"/>
  <c r="B201" i="104"/>
  <c r="C201" i="104"/>
  <c r="K201" i="104"/>
  <c r="L201" i="104"/>
  <c r="B202" i="104"/>
  <c r="C202" i="104"/>
  <c r="K202" i="104"/>
  <c r="L202" i="104"/>
  <c r="B203" i="104"/>
  <c r="C203" i="104"/>
  <c r="K203" i="104"/>
  <c r="L203" i="104"/>
  <c r="AC170" i="98" l="1"/>
  <c r="AD177" i="98"/>
  <c r="AD91" i="98"/>
  <c r="AD178" i="98"/>
  <c r="AC91" i="98"/>
  <c r="AB170" i="98"/>
  <c r="AB177" i="98"/>
  <c r="AC89" i="98"/>
  <c r="AD72" i="98"/>
  <c r="AC166" i="98"/>
  <c r="AC178" i="98"/>
  <c r="AC192" i="98"/>
  <c r="AB184" i="98"/>
  <c r="AC196" i="98"/>
  <c r="AD200" i="98"/>
  <c r="AB190" i="98"/>
  <c r="AB155" i="98"/>
  <c r="AB89" i="98"/>
  <c r="AB166" i="98"/>
  <c r="AD196" i="98"/>
  <c r="AA153" i="98"/>
  <c r="AB153" i="98" s="1"/>
  <c r="AA92" i="98"/>
  <c r="AB92" i="98" s="1"/>
  <c r="AA156" i="98"/>
  <c r="AD156" i="98" s="1"/>
  <c r="AA189" i="98"/>
  <c r="AD189" i="98" s="1"/>
  <c r="AA171" i="98"/>
  <c r="AD171" i="98" s="1"/>
  <c r="AA98" i="98"/>
  <c r="AD98" i="98" s="1"/>
  <c r="AA146" i="98"/>
  <c r="AD146" i="98" s="1"/>
  <c r="AA185" i="98"/>
  <c r="AB185" i="98" s="1"/>
  <c r="AA99" i="98"/>
  <c r="AD99" i="98" s="1"/>
  <c r="AA175" i="98"/>
  <c r="AC175" i="98" s="1"/>
  <c r="AA80" i="98"/>
  <c r="AD80" i="98" s="1"/>
  <c r="AA93" i="98"/>
  <c r="AD93" i="98" s="1"/>
  <c r="AA157" i="98"/>
  <c r="AA173" i="98"/>
  <c r="AC173" i="98" s="1"/>
  <c r="AA96" i="98"/>
  <c r="AB96" i="98" s="1"/>
  <c r="AA144" i="98"/>
  <c r="AD144" i="98" s="1"/>
  <c r="AA160" i="98"/>
  <c r="AB160" i="98" s="1"/>
  <c r="AA84" i="98"/>
  <c r="AB84" i="98" s="1"/>
  <c r="AA193" i="98"/>
  <c r="AD193" i="98" s="1"/>
  <c r="AA151" i="98"/>
  <c r="AD151" i="98" s="1"/>
  <c r="AA202" i="98"/>
  <c r="AA162" i="98"/>
  <c r="AC162" i="98" s="1"/>
  <c r="AA204" i="98"/>
  <c r="AD204" i="98" s="1"/>
  <c r="AA147" i="98"/>
  <c r="AC147" i="98" s="1"/>
  <c r="AA198" i="98"/>
  <c r="AD198" i="98" s="1"/>
  <c r="AA161" i="98"/>
  <c r="AB161" i="98" s="1"/>
  <c r="AA179" i="98"/>
  <c r="AA199" i="98"/>
  <c r="AD199" i="98" s="1"/>
  <c r="AA79" i="98"/>
  <c r="AC79" i="98" s="1"/>
  <c r="AA169" i="98"/>
  <c r="AC169" i="98" s="1"/>
  <c r="AA172" i="98"/>
  <c r="AC172" i="98" s="1"/>
  <c r="AA191" i="98"/>
  <c r="AB191" i="98" s="1"/>
  <c r="AA182" i="98"/>
  <c r="AA77" i="98"/>
  <c r="AC77" i="98" s="1"/>
  <c r="AA149" i="98"/>
  <c r="AC149" i="98" s="1"/>
  <c r="AA165" i="98"/>
  <c r="AC165" i="98" s="1"/>
  <c r="AA163" i="98"/>
  <c r="AB163" i="98" s="1"/>
  <c r="AA94" i="98"/>
  <c r="AD94" i="98" s="1"/>
  <c r="AA142" i="98"/>
  <c r="AC142" i="98" s="1"/>
  <c r="AA158" i="98"/>
  <c r="AC158" i="98" s="1"/>
  <c r="AA174" i="98"/>
  <c r="AC174" i="98" s="1"/>
  <c r="AA181" i="98"/>
  <c r="AB181" i="98" s="1"/>
  <c r="AA194" i="98"/>
  <c r="AB194" i="98" s="1"/>
  <c r="AA95" i="98"/>
  <c r="AA187" i="98"/>
  <c r="AD187" i="98" s="1"/>
  <c r="AA180" i="98"/>
  <c r="AD180" i="98" s="1"/>
  <c r="AB146" i="98"/>
  <c r="AB175" i="98"/>
  <c r="AC198" i="98"/>
  <c r="AC98" i="98"/>
  <c r="AC163" i="98"/>
  <c r="AD73" i="98"/>
  <c r="AC73" i="98"/>
  <c r="AB76" i="98"/>
  <c r="AD81" i="98"/>
  <c r="AC97" i="98"/>
  <c r="AC145" i="98"/>
  <c r="AB85" i="98"/>
  <c r="AB148" i="98"/>
  <c r="AD173" i="98"/>
  <c r="AB83" i="98"/>
  <c r="AD83" i="98"/>
  <c r="AD74" i="98"/>
  <c r="AB78" i="98"/>
  <c r="AC87" i="98"/>
  <c r="AB90" i="98"/>
  <c r="AC164" i="98"/>
  <c r="AC84" i="98"/>
  <c r="AD85" i="98"/>
  <c r="AC78" i="98"/>
  <c r="AB87" i="98"/>
  <c r="AC83" i="98"/>
  <c r="AD88" i="98"/>
  <c r="AB143" i="98"/>
  <c r="AC186" i="98"/>
  <c r="AC99" i="98"/>
  <c r="AC88" i="98"/>
  <c r="AC181" i="98"/>
  <c r="AD188" i="98"/>
  <c r="AB186" i="98"/>
  <c r="AC188" i="98"/>
  <c r="AD160" i="98"/>
  <c r="AC161" i="98"/>
  <c r="AB203" i="98"/>
  <c r="AC160" i="98"/>
  <c r="AC197" i="98"/>
  <c r="AD195" i="98"/>
  <c r="AD197" i="98"/>
  <c r="AB201" i="98"/>
  <c r="AB195" i="98"/>
  <c r="AC201" i="98"/>
  <c r="AD110" i="98"/>
  <c r="AB110" i="98"/>
  <c r="AC110" i="98"/>
  <c r="AC130" i="98"/>
  <c r="AD130" i="98"/>
  <c r="AB130" i="98"/>
  <c r="AD103" i="98"/>
  <c r="AB103" i="98"/>
  <c r="AC103" i="98"/>
  <c r="AD104" i="98"/>
  <c r="AB104" i="98"/>
  <c r="AC104" i="98"/>
  <c r="AD112" i="98"/>
  <c r="AB112" i="98"/>
  <c r="AC112" i="98"/>
  <c r="AD120" i="98"/>
  <c r="AB120" i="98"/>
  <c r="AC120" i="98"/>
  <c r="AC126" i="98"/>
  <c r="AD126" i="98"/>
  <c r="AB126" i="98"/>
  <c r="AC131" i="98"/>
  <c r="AD131" i="98"/>
  <c r="AB131" i="98"/>
  <c r="AD105" i="98"/>
  <c r="AB105" i="98"/>
  <c r="AC105" i="98"/>
  <c r="AD113" i="98"/>
  <c r="AB113" i="98"/>
  <c r="AC113" i="98"/>
  <c r="AC132" i="98"/>
  <c r="AD132" i="98"/>
  <c r="AB132" i="98"/>
  <c r="AB150" i="98"/>
  <c r="AC150" i="98"/>
  <c r="AD150" i="98"/>
  <c r="AD102" i="98"/>
  <c r="AB102" i="98"/>
  <c r="AC102" i="98"/>
  <c r="AD118" i="98"/>
  <c r="AB118" i="98"/>
  <c r="AC118" i="98"/>
  <c r="AC135" i="98"/>
  <c r="AD135" i="98"/>
  <c r="AB135" i="98"/>
  <c r="AD111" i="98"/>
  <c r="AB111" i="98"/>
  <c r="AC111" i="98"/>
  <c r="AC136" i="98"/>
  <c r="AD136" i="98"/>
  <c r="AB136" i="98"/>
  <c r="AD106" i="98"/>
  <c r="AB106" i="98"/>
  <c r="AC106" i="98"/>
  <c r="AD114" i="98"/>
  <c r="AB114" i="98"/>
  <c r="AC114" i="98"/>
  <c r="AC122" i="98"/>
  <c r="AD122" i="98"/>
  <c r="AB122" i="98"/>
  <c r="AC138" i="98"/>
  <c r="AD138" i="98"/>
  <c r="AB138" i="98"/>
  <c r="AC127" i="98"/>
  <c r="AD127" i="98"/>
  <c r="AB127" i="98"/>
  <c r="AD107" i="98"/>
  <c r="AB107" i="98"/>
  <c r="AC107" i="98"/>
  <c r="AD115" i="98"/>
  <c r="AB115" i="98"/>
  <c r="AC115" i="98"/>
  <c r="AC128" i="98"/>
  <c r="AD128" i="98"/>
  <c r="AB128" i="98"/>
  <c r="AD119" i="98"/>
  <c r="AB119" i="98"/>
  <c r="AC119" i="98"/>
  <c r="AC133" i="98"/>
  <c r="AD133" i="98"/>
  <c r="AB133" i="98"/>
  <c r="AB152" i="98"/>
  <c r="AC152" i="98"/>
  <c r="AD152" i="98"/>
  <c r="AD100" i="98"/>
  <c r="AB100" i="98"/>
  <c r="AC100" i="98"/>
  <c r="AD108" i="98"/>
  <c r="AB108" i="98"/>
  <c r="AC108" i="98"/>
  <c r="AD116" i="98"/>
  <c r="AB116" i="98"/>
  <c r="AC116" i="98"/>
  <c r="AC134" i="98"/>
  <c r="AD134" i="98"/>
  <c r="AB134" i="98"/>
  <c r="AC123" i="98"/>
  <c r="AD123" i="98"/>
  <c r="AB123" i="98"/>
  <c r="AC139" i="98"/>
  <c r="AD139" i="98"/>
  <c r="AB139" i="98"/>
  <c r="AD101" i="98"/>
  <c r="AB101" i="98"/>
  <c r="AC101" i="98"/>
  <c r="AD109" i="98"/>
  <c r="AB109" i="98"/>
  <c r="AC109" i="98"/>
  <c r="AD117" i="98"/>
  <c r="AB117" i="98"/>
  <c r="AC117" i="98"/>
  <c r="AC124" i="98"/>
  <c r="AD124" i="98"/>
  <c r="AB124" i="98"/>
  <c r="AC140" i="98"/>
  <c r="AD140" i="98"/>
  <c r="AB140" i="98"/>
  <c r="AC121" i="98"/>
  <c r="AD121" i="98"/>
  <c r="AB121" i="98"/>
  <c r="AC137" i="98"/>
  <c r="AD137" i="98"/>
  <c r="AB137" i="98"/>
  <c r="AC129" i="98"/>
  <c r="AD129" i="98"/>
  <c r="AB129" i="98"/>
  <c r="AC125" i="98"/>
  <c r="AD125" i="98"/>
  <c r="AB125" i="98"/>
  <c r="AC141" i="98"/>
  <c r="AD141" i="98"/>
  <c r="AB141" i="98"/>
  <c r="G391" i="76"/>
  <c r="E396" i="76"/>
  <c r="D396" i="76"/>
  <c r="E392" i="76"/>
  <c r="D392" i="76"/>
  <c r="B74" i="60"/>
  <c r="C74" i="60"/>
  <c r="D74" i="60"/>
  <c r="N74" i="60"/>
  <c r="I71" i="104" s="1"/>
  <c r="P74" i="60"/>
  <c r="Q74" i="60"/>
  <c r="R74" i="60"/>
  <c r="AB74" i="60"/>
  <c r="R71" i="104" s="1"/>
  <c r="B75" i="60"/>
  <c r="C75" i="60"/>
  <c r="D75" i="60"/>
  <c r="N75" i="60"/>
  <c r="I72" i="104" s="1"/>
  <c r="P75" i="60"/>
  <c r="Q75" i="60"/>
  <c r="R75" i="60"/>
  <c r="AB75" i="60"/>
  <c r="R72" i="104" s="1"/>
  <c r="B76" i="60"/>
  <c r="C76" i="60"/>
  <c r="D76" i="60"/>
  <c r="N76" i="60"/>
  <c r="I73" i="104" s="1"/>
  <c r="P76" i="60"/>
  <c r="Q76" i="60"/>
  <c r="R76" i="60"/>
  <c r="AB76" i="60"/>
  <c r="R73" i="104" s="1"/>
  <c r="B77" i="60"/>
  <c r="C77" i="60"/>
  <c r="D77" i="60"/>
  <c r="N77" i="60"/>
  <c r="I74" i="104" s="1"/>
  <c r="P77" i="60"/>
  <c r="Q77" i="60"/>
  <c r="R77" i="60"/>
  <c r="AB77" i="60"/>
  <c r="R74" i="104" s="1"/>
  <c r="B78" i="60"/>
  <c r="C78" i="60"/>
  <c r="D78" i="60"/>
  <c r="N78" i="60"/>
  <c r="I75" i="104" s="1"/>
  <c r="P78" i="60"/>
  <c r="Q78" i="60"/>
  <c r="R78" i="60"/>
  <c r="AB78" i="60"/>
  <c r="R75" i="104" s="1"/>
  <c r="B79" i="60"/>
  <c r="C79" i="60"/>
  <c r="D79" i="60"/>
  <c r="N79" i="60"/>
  <c r="I76" i="104" s="1"/>
  <c r="P79" i="60"/>
  <c r="Q79" i="60"/>
  <c r="R79" i="60"/>
  <c r="AB79" i="60"/>
  <c r="R76" i="104" s="1"/>
  <c r="B80" i="60"/>
  <c r="C80" i="60"/>
  <c r="D80" i="60"/>
  <c r="N80" i="60"/>
  <c r="I77" i="104" s="1"/>
  <c r="P80" i="60"/>
  <c r="Q80" i="60"/>
  <c r="R80" i="60"/>
  <c r="AB80" i="60"/>
  <c r="R77" i="104" s="1"/>
  <c r="B81" i="60"/>
  <c r="C81" i="60"/>
  <c r="D81" i="60"/>
  <c r="N81" i="60"/>
  <c r="I78" i="104" s="1"/>
  <c r="P81" i="60"/>
  <c r="Q81" i="60"/>
  <c r="R81" i="60"/>
  <c r="AB81" i="60"/>
  <c r="R78" i="104" s="1"/>
  <c r="B82" i="60"/>
  <c r="C82" i="60"/>
  <c r="D82" i="60"/>
  <c r="N82" i="60"/>
  <c r="I79" i="104" s="1"/>
  <c r="P82" i="60"/>
  <c r="Q82" i="60"/>
  <c r="R82" i="60"/>
  <c r="AB82" i="60"/>
  <c r="R79" i="104" s="1"/>
  <c r="B83" i="60"/>
  <c r="C83" i="60"/>
  <c r="D83" i="60"/>
  <c r="N83" i="60"/>
  <c r="I80" i="104" s="1"/>
  <c r="P83" i="60"/>
  <c r="Q83" i="60"/>
  <c r="R83" i="60"/>
  <c r="AB83" i="60"/>
  <c r="R80" i="104" s="1"/>
  <c r="B84" i="60"/>
  <c r="C84" i="60"/>
  <c r="D84" i="60"/>
  <c r="N84" i="60"/>
  <c r="I81" i="104" s="1"/>
  <c r="P84" i="60"/>
  <c r="Q84" i="60"/>
  <c r="R84" i="60"/>
  <c r="AB84" i="60"/>
  <c r="R81" i="104" s="1"/>
  <c r="B85" i="60"/>
  <c r="C85" i="60"/>
  <c r="D85" i="60"/>
  <c r="N85" i="60"/>
  <c r="I82" i="104" s="1"/>
  <c r="P85" i="60"/>
  <c r="Q85" i="60"/>
  <c r="R85" i="60"/>
  <c r="AB85" i="60"/>
  <c r="R82" i="104" s="1"/>
  <c r="B86" i="60"/>
  <c r="C86" i="60"/>
  <c r="D86" i="60"/>
  <c r="N86" i="60"/>
  <c r="I83" i="104" s="1"/>
  <c r="P86" i="60"/>
  <c r="Q86" i="60"/>
  <c r="R86" i="60"/>
  <c r="AB86" i="60"/>
  <c r="R83" i="104" s="1"/>
  <c r="B87" i="60"/>
  <c r="C87" i="60"/>
  <c r="D87" i="60"/>
  <c r="N87" i="60"/>
  <c r="I84" i="104" s="1"/>
  <c r="P87" i="60"/>
  <c r="Q87" i="60"/>
  <c r="R87" i="60"/>
  <c r="AB87" i="60"/>
  <c r="R84" i="104" s="1"/>
  <c r="B88" i="60"/>
  <c r="C88" i="60"/>
  <c r="D88" i="60"/>
  <c r="N88" i="60"/>
  <c r="I85" i="104" s="1"/>
  <c r="P88" i="60"/>
  <c r="Q88" i="60"/>
  <c r="R88" i="60"/>
  <c r="AB88" i="60"/>
  <c r="R85" i="104" s="1"/>
  <c r="B89" i="60"/>
  <c r="C89" i="60"/>
  <c r="D89" i="60"/>
  <c r="N89" i="60"/>
  <c r="I86" i="104" s="1"/>
  <c r="P89" i="60"/>
  <c r="Q89" i="60"/>
  <c r="R89" i="60"/>
  <c r="AB89" i="60"/>
  <c r="R86" i="104" s="1"/>
  <c r="B90" i="60"/>
  <c r="C90" i="60"/>
  <c r="D90" i="60"/>
  <c r="N90" i="60"/>
  <c r="I87" i="104" s="1"/>
  <c r="P90" i="60"/>
  <c r="Q90" i="60"/>
  <c r="R90" i="60"/>
  <c r="AB90" i="60"/>
  <c r="R87" i="104" s="1"/>
  <c r="B91" i="60"/>
  <c r="C91" i="60"/>
  <c r="D91" i="60"/>
  <c r="N91" i="60"/>
  <c r="I88" i="104" s="1"/>
  <c r="P91" i="60"/>
  <c r="Q91" i="60"/>
  <c r="R91" i="60"/>
  <c r="AB91" i="60"/>
  <c r="R88" i="104" s="1"/>
  <c r="B92" i="60"/>
  <c r="C92" i="60"/>
  <c r="D92" i="60"/>
  <c r="N92" i="60"/>
  <c r="I89" i="104" s="1"/>
  <c r="P92" i="60"/>
  <c r="Q92" i="60"/>
  <c r="R92" i="60"/>
  <c r="AB92" i="60"/>
  <c r="R89" i="104" s="1"/>
  <c r="B93" i="60"/>
  <c r="C93" i="60"/>
  <c r="D93" i="60"/>
  <c r="N93" i="60"/>
  <c r="I90" i="104" s="1"/>
  <c r="P93" i="60"/>
  <c r="Q93" i="60"/>
  <c r="R93" i="60"/>
  <c r="AB93" i="60"/>
  <c r="R90" i="104" s="1"/>
  <c r="B94" i="60"/>
  <c r="C94" i="60"/>
  <c r="D94" i="60"/>
  <c r="N94" i="60"/>
  <c r="I91" i="104" s="1"/>
  <c r="P94" i="60"/>
  <c r="Q94" i="60"/>
  <c r="R94" i="60"/>
  <c r="AB94" i="60"/>
  <c r="R91" i="104" s="1"/>
  <c r="B95" i="60"/>
  <c r="C95" i="60"/>
  <c r="D95" i="60"/>
  <c r="N95" i="60"/>
  <c r="I92" i="104" s="1"/>
  <c r="P95" i="60"/>
  <c r="Q95" i="60"/>
  <c r="R95" i="60"/>
  <c r="AB95" i="60"/>
  <c r="R92" i="104" s="1"/>
  <c r="B96" i="60"/>
  <c r="C96" i="60"/>
  <c r="D96" i="60"/>
  <c r="N96" i="60"/>
  <c r="I93" i="104" s="1"/>
  <c r="P96" i="60"/>
  <c r="Q96" i="60"/>
  <c r="R96" i="60"/>
  <c r="AB96" i="60"/>
  <c r="R93" i="104" s="1"/>
  <c r="B97" i="60"/>
  <c r="C97" i="60"/>
  <c r="D97" i="60"/>
  <c r="N97" i="60"/>
  <c r="I94" i="104" s="1"/>
  <c r="P97" i="60"/>
  <c r="Q97" i="60"/>
  <c r="R97" i="60"/>
  <c r="AB97" i="60"/>
  <c r="R94" i="104" s="1"/>
  <c r="B98" i="60"/>
  <c r="C98" i="60"/>
  <c r="D98" i="60"/>
  <c r="N98" i="60"/>
  <c r="I95" i="104" s="1"/>
  <c r="P98" i="60"/>
  <c r="Q98" i="60"/>
  <c r="R98" i="60"/>
  <c r="AB98" i="60"/>
  <c r="R95" i="104" s="1"/>
  <c r="B99" i="60"/>
  <c r="C99" i="60"/>
  <c r="D99" i="60"/>
  <c r="N99" i="60"/>
  <c r="I96" i="104" s="1"/>
  <c r="P99" i="60"/>
  <c r="Q99" i="60"/>
  <c r="R99" i="60"/>
  <c r="AB99" i="60"/>
  <c r="R96" i="104" s="1"/>
  <c r="B100" i="60"/>
  <c r="C100" i="60"/>
  <c r="D100" i="60"/>
  <c r="N100" i="60"/>
  <c r="I97" i="104" s="1"/>
  <c r="P100" i="60"/>
  <c r="Q100" i="60"/>
  <c r="R100" i="60"/>
  <c r="AB100" i="60"/>
  <c r="R97" i="104" s="1"/>
  <c r="B101" i="60"/>
  <c r="C101" i="60"/>
  <c r="D101" i="60"/>
  <c r="N101" i="60"/>
  <c r="I98" i="104" s="1"/>
  <c r="P101" i="60"/>
  <c r="Q101" i="60"/>
  <c r="R101" i="60"/>
  <c r="AB101" i="60"/>
  <c r="R98" i="104" s="1"/>
  <c r="B102" i="60"/>
  <c r="C102" i="60"/>
  <c r="D102" i="60"/>
  <c r="N102" i="60"/>
  <c r="I99" i="104" s="1"/>
  <c r="P102" i="60"/>
  <c r="Q102" i="60"/>
  <c r="R102" i="60"/>
  <c r="AB102" i="60"/>
  <c r="R99" i="104" s="1"/>
  <c r="B103" i="60"/>
  <c r="C103" i="60"/>
  <c r="D103" i="60"/>
  <c r="N103" i="60"/>
  <c r="I100" i="104" s="1"/>
  <c r="P103" i="60"/>
  <c r="Q103" i="60"/>
  <c r="R103" i="60"/>
  <c r="AB103" i="60"/>
  <c r="R100" i="104" s="1"/>
  <c r="B104" i="60"/>
  <c r="C104" i="60"/>
  <c r="D104" i="60"/>
  <c r="N104" i="60"/>
  <c r="I101" i="104" s="1"/>
  <c r="P104" i="60"/>
  <c r="Q104" i="60"/>
  <c r="R104" i="60"/>
  <c r="AB104" i="60"/>
  <c r="R101" i="104" s="1"/>
  <c r="B105" i="60"/>
  <c r="C105" i="60"/>
  <c r="D105" i="60"/>
  <c r="N105" i="60"/>
  <c r="I102" i="104" s="1"/>
  <c r="P105" i="60"/>
  <c r="Q105" i="60"/>
  <c r="R105" i="60"/>
  <c r="AB105" i="60"/>
  <c r="R102" i="104" s="1"/>
  <c r="B106" i="60"/>
  <c r="C106" i="60"/>
  <c r="D106" i="60"/>
  <c r="N106" i="60"/>
  <c r="I103" i="104" s="1"/>
  <c r="P106" i="60"/>
  <c r="Q106" i="60"/>
  <c r="R106" i="60"/>
  <c r="AB106" i="60"/>
  <c r="R103" i="104" s="1"/>
  <c r="B107" i="60"/>
  <c r="C107" i="60"/>
  <c r="D107" i="60"/>
  <c r="N107" i="60"/>
  <c r="I104" i="104" s="1"/>
  <c r="P107" i="60"/>
  <c r="Q107" i="60"/>
  <c r="R107" i="60"/>
  <c r="AB107" i="60"/>
  <c r="R104" i="104" s="1"/>
  <c r="B108" i="60"/>
  <c r="C108" i="60"/>
  <c r="D108" i="60"/>
  <c r="N108" i="60"/>
  <c r="I105" i="104" s="1"/>
  <c r="P108" i="60"/>
  <c r="Q108" i="60"/>
  <c r="R108" i="60"/>
  <c r="AB108" i="60"/>
  <c r="R105" i="104" s="1"/>
  <c r="B109" i="60"/>
  <c r="C109" i="60"/>
  <c r="D109" i="60"/>
  <c r="N109" i="60"/>
  <c r="I106" i="104" s="1"/>
  <c r="P109" i="60"/>
  <c r="Q109" i="60"/>
  <c r="R109" i="60"/>
  <c r="AB109" i="60"/>
  <c r="R106" i="104" s="1"/>
  <c r="B110" i="60"/>
  <c r="C110" i="60"/>
  <c r="D110" i="60"/>
  <c r="N110" i="60"/>
  <c r="I107" i="104" s="1"/>
  <c r="P110" i="60"/>
  <c r="Q110" i="60"/>
  <c r="R110" i="60"/>
  <c r="AB110" i="60"/>
  <c r="R107" i="104" s="1"/>
  <c r="B111" i="60"/>
  <c r="C111" i="60"/>
  <c r="D111" i="60"/>
  <c r="N111" i="60"/>
  <c r="I108" i="104" s="1"/>
  <c r="P111" i="60"/>
  <c r="Q111" i="60"/>
  <c r="R111" i="60"/>
  <c r="AB111" i="60"/>
  <c r="R108" i="104" s="1"/>
  <c r="B112" i="60"/>
  <c r="C112" i="60"/>
  <c r="D112" i="60"/>
  <c r="N112" i="60"/>
  <c r="I109" i="104" s="1"/>
  <c r="P112" i="60"/>
  <c r="Q112" i="60"/>
  <c r="R112" i="60"/>
  <c r="AB112" i="60"/>
  <c r="R109" i="104" s="1"/>
  <c r="B113" i="60"/>
  <c r="C113" i="60"/>
  <c r="D113" i="60"/>
  <c r="N113" i="60"/>
  <c r="I110" i="104" s="1"/>
  <c r="P113" i="60"/>
  <c r="Q113" i="60"/>
  <c r="R113" i="60"/>
  <c r="AB113" i="60"/>
  <c r="R110" i="104" s="1"/>
  <c r="B114" i="60"/>
  <c r="C114" i="60"/>
  <c r="D114" i="60"/>
  <c r="N114" i="60"/>
  <c r="I111" i="104" s="1"/>
  <c r="P114" i="60"/>
  <c r="Q114" i="60"/>
  <c r="R114" i="60"/>
  <c r="AB114" i="60"/>
  <c r="R111" i="104" s="1"/>
  <c r="B115" i="60"/>
  <c r="C115" i="60"/>
  <c r="D115" i="60"/>
  <c r="N115" i="60"/>
  <c r="I112" i="104" s="1"/>
  <c r="P115" i="60"/>
  <c r="Q115" i="60"/>
  <c r="R115" i="60"/>
  <c r="AB115" i="60"/>
  <c r="R112" i="104" s="1"/>
  <c r="B116" i="60"/>
  <c r="C116" i="60"/>
  <c r="D116" i="60"/>
  <c r="N116" i="60"/>
  <c r="I113" i="104" s="1"/>
  <c r="P116" i="60"/>
  <c r="Q116" i="60"/>
  <c r="R116" i="60"/>
  <c r="AB116" i="60"/>
  <c r="R113" i="104" s="1"/>
  <c r="B117" i="60"/>
  <c r="C117" i="60"/>
  <c r="D117" i="60"/>
  <c r="N117" i="60"/>
  <c r="I114" i="104" s="1"/>
  <c r="P117" i="60"/>
  <c r="Q117" i="60"/>
  <c r="R117" i="60"/>
  <c r="AB117" i="60"/>
  <c r="R114" i="104" s="1"/>
  <c r="B118" i="60"/>
  <c r="C118" i="60"/>
  <c r="D118" i="60"/>
  <c r="N118" i="60"/>
  <c r="I115" i="104" s="1"/>
  <c r="P118" i="60"/>
  <c r="Q118" i="60"/>
  <c r="R118" i="60"/>
  <c r="AB118" i="60"/>
  <c r="R115" i="104" s="1"/>
  <c r="B119" i="60"/>
  <c r="C119" i="60"/>
  <c r="D119" i="60"/>
  <c r="N119" i="60"/>
  <c r="I116" i="104" s="1"/>
  <c r="P119" i="60"/>
  <c r="Q119" i="60"/>
  <c r="R119" i="60"/>
  <c r="AB119" i="60"/>
  <c r="R116" i="104" s="1"/>
  <c r="B120" i="60"/>
  <c r="C120" i="60"/>
  <c r="D120" i="60"/>
  <c r="N120" i="60"/>
  <c r="I117" i="104" s="1"/>
  <c r="P120" i="60"/>
  <c r="Q120" i="60"/>
  <c r="R120" i="60"/>
  <c r="AB120" i="60"/>
  <c r="R117" i="104" s="1"/>
  <c r="B121" i="60"/>
  <c r="C121" i="60"/>
  <c r="D121" i="60"/>
  <c r="N121" i="60"/>
  <c r="I118" i="104" s="1"/>
  <c r="P121" i="60"/>
  <c r="Q121" i="60"/>
  <c r="R121" i="60"/>
  <c r="AB121" i="60"/>
  <c r="R118" i="104" s="1"/>
  <c r="B122" i="60"/>
  <c r="C122" i="60"/>
  <c r="D122" i="60"/>
  <c r="N122" i="60"/>
  <c r="I119" i="104" s="1"/>
  <c r="P122" i="60"/>
  <c r="Q122" i="60"/>
  <c r="R122" i="60"/>
  <c r="AB122" i="60"/>
  <c r="R119" i="104" s="1"/>
  <c r="B123" i="60"/>
  <c r="C123" i="60"/>
  <c r="D123" i="60"/>
  <c r="N123" i="60"/>
  <c r="I120" i="104" s="1"/>
  <c r="P123" i="60"/>
  <c r="Q123" i="60"/>
  <c r="R123" i="60"/>
  <c r="AB123" i="60"/>
  <c r="R120" i="104" s="1"/>
  <c r="B124" i="60"/>
  <c r="C124" i="60"/>
  <c r="D124" i="60"/>
  <c r="N124" i="60"/>
  <c r="I121" i="104" s="1"/>
  <c r="P124" i="60"/>
  <c r="Q124" i="60"/>
  <c r="R124" i="60"/>
  <c r="AB124" i="60"/>
  <c r="R121" i="104" s="1"/>
  <c r="B125" i="60"/>
  <c r="C125" i="60"/>
  <c r="D125" i="60"/>
  <c r="N125" i="60"/>
  <c r="I122" i="104" s="1"/>
  <c r="P125" i="60"/>
  <c r="Q125" i="60"/>
  <c r="R125" i="60"/>
  <c r="AB125" i="60"/>
  <c r="R122" i="104" s="1"/>
  <c r="B126" i="60"/>
  <c r="C126" i="60"/>
  <c r="D126" i="60"/>
  <c r="N126" i="60"/>
  <c r="I123" i="104" s="1"/>
  <c r="P126" i="60"/>
  <c r="Q126" i="60"/>
  <c r="R126" i="60"/>
  <c r="AB126" i="60"/>
  <c r="R123" i="104" s="1"/>
  <c r="B127" i="60"/>
  <c r="C127" i="60"/>
  <c r="D127" i="60"/>
  <c r="N127" i="60"/>
  <c r="I124" i="104" s="1"/>
  <c r="P127" i="60"/>
  <c r="Q127" i="60"/>
  <c r="R127" i="60"/>
  <c r="AB127" i="60"/>
  <c r="R124" i="104" s="1"/>
  <c r="B128" i="60"/>
  <c r="C128" i="60"/>
  <c r="D128" i="60"/>
  <c r="N128" i="60"/>
  <c r="I125" i="104" s="1"/>
  <c r="P128" i="60"/>
  <c r="Q128" i="60"/>
  <c r="R128" i="60"/>
  <c r="AB128" i="60"/>
  <c r="R125" i="104" s="1"/>
  <c r="B129" i="60"/>
  <c r="C129" i="60"/>
  <c r="D129" i="60"/>
  <c r="N129" i="60"/>
  <c r="I126" i="104" s="1"/>
  <c r="P129" i="60"/>
  <c r="Q129" i="60"/>
  <c r="R129" i="60"/>
  <c r="AB129" i="60"/>
  <c r="R126" i="104" s="1"/>
  <c r="B130" i="60"/>
  <c r="C130" i="60"/>
  <c r="D130" i="60"/>
  <c r="N130" i="60"/>
  <c r="I127" i="104" s="1"/>
  <c r="P130" i="60"/>
  <c r="Q130" i="60"/>
  <c r="R130" i="60"/>
  <c r="AB130" i="60"/>
  <c r="R127" i="104" s="1"/>
  <c r="B131" i="60"/>
  <c r="C131" i="60"/>
  <c r="D131" i="60"/>
  <c r="N131" i="60"/>
  <c r="I128" i="104" s="1"/>
  <c r="P131" i="60"/>
  <c r="Q131" i="60"/>
  <c r="R131" i="60"/>
  <c r="AB131" i="60"/>
  <c r="R128" i="104" s="1"/>
  <c r="B132" i="60"/>
  <c r="C132" i="60"/>
  <c r="D132" i="60"/>
  <c r="N132" i="60"/>
  <c r="I129" i="104" s="1"/>
  <c r="P132" i="60"/>
  <c r="Q132" i="60"/>
  <c r="R132" i="60"/>
  <c r="AB132" i="60"/>
  <c r="R129" i="104" s="1"/>
  <c r="B133" i="60"/>
  <c r="C133" i="60"/>
  <c r="D133" i="60"/>
  <c r="N133" i="60"/>
  <c r="I130" i="104" s="1"/>
  <c r="P133" i="60"/>
  <c r="Q133" i="60"/>
  <c r="R133" i="60"/>
  <c r="AB133" i="60"/>
  <c r="R130" i="104" s="1"/>
  <c r="B134" i="60"/>
  <c r="C134" i="60"/>
  <c r="D134" i="60"/>
  <c r="N134" i="60"/>
  <c r="I131" i="104" s="1"/>
  <c r="P134" i="60"/>
  <c r="Q134" i="60"/>
  <c r="R134" i="60"/>
  <c r="AB134" i="60"/>
  <c r="R131" i="104" s="1"/>
  <c r="B135" i="60"/>
  <c r="C135" i="60"/>
  <c r="D135" i="60"/>
  <c r="N135" i="60"/>
  <c r="I132" i="104" s="1"/>
  <c r="P135" i="60"/>
  <c r="Q135" i="60"/>
  <c r="R135" i="60"/>
  <c r="AB135" i="60"/>
  <c r="R132" i="104" s="1"/>
  <c r="B136" i="60"/>
  <c r="C136" i="60"/>
  <c r="D136" i="60"/>
  <c r="N136" i="60"/>
  <c r="I133" i="104" s="1"/>
  <c r="P136" i="60"/>
  <c r="Q136" i="60"/>
  <c r="R136" i="60"/>
  <c r="AB136" i="60"/>
  <c r="R133" i="104" s="1"/>
  <c r="B137" i="60"/>
  <c r="C137" i="60"/>
  <c r="D137" i="60"/>
  <c r="N137" i="60"/>
  <c r="I134" i="104" s="1"/>
  <c r="P137" i="60"/>
  <c r="Q137" i="60"/>
  <c r="R137" i="60"/>
  <c r="AB137" i="60"/>
  <c r="R134" i="104" s="1"/>
  <c r="B138" i="60"/>
  <c r="C138" i="60"/>
  <c r="D138" i="60"/>
  <c r="N138" i="60"/>
  <c r="I135" i="104" s="1"/>
  <c r="P138" i="60"/>
  <c r="Q138" i="60"/>
  <c r="R138" i="60"/>
  <c r="AB138" i="60"/>
  <c r="R135" i="104" s="1"/>
  <c r="B139" i="60"/>
  <c r="C139" i="60"/>
  <c r="D139" i="60"/>
  <c r="N139" i="60"/>
  <c r="I136" i="104" s="1"/>
  <c r="P139" i="60"/>
  <c r="Q139" i="60"/>
  <c r="R139" i="60"/>
  <c r="AB139" i="60"/>
  <c r="R136" i="104" s="1"/>
  <c r="B140" i="60"/>
  <c r="C140" i="60"/>
  <c r="D140" i="60"/>
  <c r="N140" i="60"/>
  <c r="I137" i="104" s="1"/>
  <c r="P140" i="60"/>
  <c r="Q140" i="60"/>
  <c r="R140" i="60"/>
  <c r="AB140" i="60"/>
  <c r="R137" i="104" s="1"/>
  <c r="B141" i="60"/>
  <c r="C141" i="60"/>
  <c r="D141" i="60"/>
  <c r="N141" i="60"/>
  <c r="I138" i="104" s="1"/>
  <c r="P141" i="60"/>
  <c r="Q141" i="60"/>
  <c r="R141" i="60"/>
  <c r="AB141" i="60"/>
  <c r="R138" i="104" s="1"/>
  <c r="B142" i="60"/>
  <c r="C142" i="60"/>
  <c r="D142" i="60"/>
  <c r="N142" i="60"/>
  <c r="I139" i="104" s="1"/>
  <c r="P142" i="60"/>
  <c r="Q142" i="60"/>
  <c r="R142" i="60"/>
  <c r="AB142" i="60"/>
  <c r="R139" i="104" s="1"/>
  <c r="B143" i="60"/>
  <c r="C143" i="60"/>
  <c r="D143" i="60"/>
  <c r="N143" i="60"/>
  <c r="I140" i="104" s="1"/>
  <c r="P143" i="60"/>
  <c r="Q143" i="60"/>
  <c r="R143" i="60"/>
  <c r="AB143" i="60"/>
  <c r="R140" i="104" s="1"/>
  <c r="B144" i="60"/>
  <c r="C144" i="60"/>
  <c r="D144" i="60"/>
  <c r="N144" i="60"/>
  <c r="I141" i="104" s="1"/>
  <c r="P144" i="60"/>
  <c r="Q144" i="60"/>
  <c r="R144" i="60"/>
  <c r="AB144" i="60"/>
  <c r="R141" i="104" s="1"/>
  <c r="B145" i="60"/>
  <c r="C145" i="60"/>
  <c r="D145" i="60"/>
  <c r="N145" i="60"/>
  <c r="I142" i="104" s="1"/>
  <c r="P145" i="60"/>
  <c r="Q145" i="60"/>
  <c r="R145" i="60"/>
  <c r="AB145" i="60"/>
  <c r="R142" i="104" s="1"/>
  <c r="B146" i="60"/>
  <c r="C146" i="60"/>
  <c r="D146" i="60"/>
  <c r="N146" i="60"/>
  <c r="I143" i="104" s="1"/>
  <c r="P146" i="60"/>
  <c r="Q146" i="60"/>
  <c r="R146" i="60"/>
  <c r="AB146" i="60"/>
  <c r="R143" i="104" s="1"/>
  <c r="B147" i="60"/>
  <c r="C147" i="60"/>
  <c r="D147" i="60"/>
  <c r="N147" i="60"/>
  <c r="I144" i="104" s="1"/>
  <c r="P147" i="60"/>
  <c r="Q147" i="60"/>
  <c r="R147" i="60"/>
  <c r="AB147" i="60"/>
  <c r="R144" i="104" s="1"/>
  <c r="B148" i="60"/>
  <c r="C148" i="60"/>
  <c r="D148" i="60"/>
  <c r="N148" i="60"/>
  <c r="I145" i="104" s="1"/>
  <c r="P148" i="60"/>
  <c r="Q148" i="60"/>
  <c r="R148" i="60"/>
  <c r="AB148" i="60"/>
  <c r="R145" i="104" s="1"/>
  <c r="B149" i="60"/>
  <c r="C149" i="60"/>
  <c r="D149" i="60"/>
  <c r="N149" i="60"/>
  <c r="I146" i="104" s="1"/>
  <c r="P149" i="60"/>
  <c r="Q149" i="60"/>
  <c r="R149" i="60"/>
  <c r="AB149" i="60"/>
  <c r="R146" i="104" s="1"/>
  <c r="B150" i="60"/>
  <c r="C150" i="60"/>
  <c r="D150" i="60"/>
  <c r="N150" i="60"/>
  <c r="I147" i="104" s="1"/>
  <c r="P150" i="60"/>
  <c r="Q150" i="60"/>
  <c r="R150" i="60"/>
  <c r="AB150" i="60"/>
  <c r="R147" i="104" s="1"/>
  <c r="B151" i="60"/>
  <c r="C151" i="60"/>
  <c r="D151" i="60"/>
  <c r="N151" i="60"/>
  <c r="I148" i="104" s="1"/>
  <c r="P151" i="60"/>
  <c r="Q151" i="60"/>
  <c r="R151" i="60"/>
  <c r="AB151" i="60"/>
  <c r="R148" i="104" s="1"/>
  <c r="B152" i="60"/>
  <c r="C152" i="60"/>
  <c r="D152" i="60"/>
  <c r="N152" i="60"/>
  <c r="I149" i="104" s="1"/>
  <c r="P152" i="60"/>
  <c r="Q152" i="60"/>
  <c r="R152" i="60"/>
  <c r="AB152" i="60"/>
  <c r="R149" i="104" s="1"/>
  <c r="B153" i="60"/>
  <c r="C153" i="60"/>
  <c r="D153" i="60"/>
  <c r="N153" i="60"/>
  <c r="I150" i="104" s="1"/>
  <c r="P153" i="60"/>
  <c r="Q153" i="60"/>
  <c r="R153" i="60"/>
  <c r="AB153" i="60"/>
  <c r="R150" i="104" s="1"/>
  <c r="B154" i="60"/>
  <c r="C154" i="60"/>
  <c r="D154" i="60"/>
  <c r="N154" i="60"/>
  <c r="I151" i="104" s="1"/>
  <c r="P154" i="60"/>
  <c r="Q154" i="60"/>
  <c r="R154" i="60"/>
  <c r="AB154" i="60"/>
  <c r="R151" i="104" s="1"/>
  <c r="B155" i="60"/>
  <c r="C155" i="60"/>
  <c r="D155" i="60"/>
  <c r="N155" i="60"/>
  <c r="I152" i="104" s="1"/>
  <c r="P155" i="60"/>
  <c r="Q155" i="60"/>
  <c r="R155" i="60"/>
  <c r="AB155" i="60"/>
  <c r="R152" i="104" s="1"/>
  <c r="B156" i="60"/>
  <c r="C156" i="60"/>
  <c r="D156" i="60"/>
  <c r="N156" i="60"/>
  <c r="I153" i="104" s="1"/>
  <c r="P156" i="60"/>
  <c r="Q156" i="60"/>
  <c r="R156" i="60"/>
  <c r="AB156" i="60"/>
  <c r="R153" i="104" s="1"/>
  <c r="B157" i="60"/>
  <c r="C157" i="60"/>
  <c r="D157" i="60"/>
  <c r="N157" i="60"/>
  <c r="I154" i="104" s="1"/>
  <c r="P157" i="60"/>
  <c r="Q157" i="60"/>
  <c r="R157" i="60"/>
  <c r="AB157" i="60"/>
  <c r="R154" i="104" s="1"/>
  <c r="B158" i="60"/>
  <c r="C158" i="60"/>
  <c r="D158" i="60"/>
  <c r="N158" i="60"/>
  <c r="I155" i="104" s="1"/>
  <c r="P158" i="60"/>
  <c r="Q158" i="60"/>
  <c r="R158" i="60"/>
  <c r="AB158" i="60"/>
  <c r="R155" i="104" s="1"/>
  <c r="B159" i="60"/>
  <c r="C159" i="60"/>
  <c r="D159" i="60"/>
  <c r="N159" i="60"/>
  <c r="I156" i="104" s="1"/>
  <c r="P159" i="60"/>
  <c r="Q159" i="60"/>
  <c r="R159" i="60"/>
  <c r="AB159" i="60"/>
  <c r="R156" i="104" s="1"/>
  <c r="B160" i="60"/>
  <c r="C160" i="60"/>
  <c r="D160" i="60"/>
  <c r="N160" i="60"/>
  <c r="I157" i="104" s="1"/>
  <c r="P160" i="60"/>
  <c r="Q160" i="60"/>
  <c r="R160" i="60"/>
  <c r="AB160" i="60"/>
  <c r="R157" i="104" s="1"/>
  <c r="B161" i="60"/>
  <c r="C161" i="60"/>
  <c r="D161" i="60"/>
  <c r="N161" i="60"/>
  <c r="I158" i="104" s="1"/>
  <c r="P161" i="60"/>
  <c r="Q161" i="60"/>
  <c r="R161" i="60"/>
  <c r="AB161" i="60"/>
  <c r="R158" i="104" s="1"/>
  <c r="B162" i="60"/>
  <c r="C162" i="60"/>
  <c r="D162" i="60"/>
  <c r="N162" i="60"/>
  <c r="I159" i="104" s="1"/>
  <c r="P162" i="60"/>
  <c r="Q162" i="60"/>
  <c r="R162" i="60"/>
  <c r="AB162" i="60"/>
  <c r="R159" i="104" s="1"/>
  <c r="B163" i="60"/>
  <c r="C163" i="60"/>
  <c r="D163" i="60"/>
  <c r="N163" i="60"/>
  <c r="I160" i="104" s="1"/>
  <c r="P163" i="60"/>
  <c r="Q163" i="60"/>
  <c r="R163" i="60"/>
  <c r="AB163" i="60"/>
  <c r="R160" i="104" s="1"/>
  <c r="B164" i="60"/>
  <c r="C164" i="60"/>
  <c r="D164" i="60"/>
  <c r="N164" i="60"/>
  <c r="I161" i="104" s="1"/>
  <c r="P164" i="60"/>
  <c r="Q164" i="60"/>
  <c r="R164" i="60"/>
  <c r="AB164" i="60"/>
  <c r="R161" i="104" s="1"/>
  <c r="B165" i="60"/>
  <c r="C165" i="60"/>
  <c r="D165" i="60"/>
  <c r="N165" i="60"/>
  <c r="I162" i="104" s="1"/>
  <c r="P165" i="60"/>
  <c r="Q165" i="60"/>
  <c r="R165" i="60"/>
  <c r="AB165" i="60"/>
  <c r="R162" i="104" s="1"/>
  <c r="B166" i="60"/>
  <c r="C166" i="60"/>
  <c r="D166" i="60"/>
  <c r="N166" i="60"/>
  <c r="I163" i="104" s="1"/>
  <c r="P166" i="60"/>
  <c r="Q166" i="60"/>
  <c r="R166" i="60"/>
  <c r="AB166" i="60"/>
  <c r="R163" i="104" s="1"/>
  <c r="B167" i="60"/>
  <c r="C167" i="60"/>
  <c r="D167" i="60"/>
  <c r="N167" i="60"/>
  <c r="I164" i="104" s="1"/>
  <c r="P167" i="60"/>
  <c r="Q167" i="60"/>
  <c r="R167" i="60"/>
  <c r="AB167" i="60"/>
  <c r="R164" i="104" s="1"/>
  <c r="B168" i="60"/>
  <c r="C168" i="60"/>
  <c r="D168" i="60"/>
  <c r="N168" i="60"/>
  <c r="I165" i="104" s="1"/>
  <c r="P168" i="60"/>
  <c r="Q168" i="60"/>
  <c r="R168" i="60"/>
  <c r="AB168" i="60"/>
  <c r="R165" i="104" s="1"/>
  <c r="B169" i="60"/>
  <c r="C169" i="60"/>
  <c r="D169" i="60"/>
  <c r="N169" i="60"/>
  <c r="I166" i="104" s="1"/>
  <c r="P169" i="60"/>
  <c r="Q169" i="60"/>
  <c r="R169" i="60"/>
  <c r="AB169" i="60"/>
  <c r="R166" i="104" s="1"/>
  <c r="B170" i="60"/>
  <c r="C170" i="60"/>
  <c r="D170" i="60"/>
  <c r="N170" i="60"/>
  <c r="I167" i="104" s="1"/>
  <c r="P170" i="60"/>
  <c r="Q170" i="60"/>
  <c r="R170" i="60"/>
  <c r="AB170" i="60"/>
  <c r="R167" i="104" s="1"/>
  <c r="B171" i="60"/>
  <c r="C171" i="60"/>
  <c r="D171" i="60"/>
  <c r="N171" i="60"/>
  <c r="I168" i="104" s="1"/>
  <c r="P171" i="60"/>
  <c r="Q171" i="60"/>
  <c r="R171" i="60"/>
  <c r="AB171" i="60"/>
  <c r="R168" i="104" s="1"/>
  <c r="B172" i="60"/>
  <c r="C172" i="60"/>
  <c r="D172" i="60"/>
  <c r="N172" i="60"/>
  <c r="I169" i="104" s="1"/>
  <c r="P172" i="60"/>
  <c r="Q172" i="60"/>
  <c r="R172" i="60"/>
  <c r="AB172" i="60"/>
  <c r="R169" i="104" s="1"/>
  <c r="B173" i="60"/>
  <c r="C173" i="60"/>
  <c r="D173" i="60"/>
  <c r="N173" i="60"/>
  <c r="I170" i="104" s="1"/>
  <c r="P173" i="60"/>
  <c r="Q173" i="60"/>
  <c r="R173" i="60"/>
  <c r="AB173" i="60"/>
  <c r="R170" i="104" s="1"/>
  <c r="B174" i="60"/>
  <c r="C174" i="60"/>
  <c r="D174" i="60"/>
  <c r="N174" i="60"/>
  <c r="I171" i="104" s="1"/>
  <c r="P174" i="60"/>
  <c r="Q174" i="60"/>
  <c r="R174" i="60"/>
  <c r="AB174" i="60"/>
  <c r="R171" i="104" s="1"/>
  <c r="B175" i="60"/>
  <c r="C175" i="60"/>
  <c r="D175" i="60"/>
  <c r="N175" i="60"/>
  <c r="I172" i="104" s="1"/>
  <c r="P175" i="60"/>
  <c r="Q175" i="60"/>
  <c r="R175" i="60"/>
  <c r="AB175" i="60"/>
  <c r="R172" i="104" s="1"/>
  <c r="B176" i="60"/>
  <c r="C176" i="60"/>
  <c r="D176" i="60"/>
  <c r="N176" i="60"/>
  <c r="I173" i="104" s="1"/>
  <c r="P176" i="60"/>
  <c r="Q176" i="60"/>
  <c r="R176" i="60"/>
  <c r="AB176" i="60"/>
  <c r="R173" i="104" s="1"/>
  <c r="B177" i="60"/>
  <c r="C177" i="60"/>
  <c r="D177" i="60"/>
  <c r="N177" i="60"/>
  <c r="I174" i="104" s="1"/>
  <c r="P177" i="60"/>
  <c r="Q177" i="60"/>
  <c r="R177" i="60"/>
  <c r="AB177" i="60"/>
  <c r="R174" i="104" s="1"/>
  <c r="B178" i="60"/>
  <c r="C178" i="60"/>
  <c r="D178" i="60"/>
  <c r="N178" i="60"/>
  <c r="I175" i="104" s="1"/>
  <c r="P178" i="60"/>
  <c r="Q178" i="60"/>
  <c r="R178" i="60"/>
  <c r="AB178" i="60"/>
  <c r="R175" i="104" s="1"/>
  <c r="B179" i="60"/>
  <c r="C179" i="60"/>
  <c r="D179" i="60"/>
  <c r="N179" i="60"/>
  <c r="I176" i="104" s="1"/>
  <c r="P179" i="60"/>
  <c r="Q179" i="60"/>
  <c r="R179" i="60"/>
  <c r="AB179" i="60"/>
  <c r="R176" i="104" s="1"/>
  <c r="B180" i="60"/>
  <c r="C180" i="60"/>
  <c r="D180" i="60"/>
  <c r="N180" i="60"/>
  <c r="I177" i="104" s="1"/>
  <c r="P180" i="60"/>
  <c r="Q180" i="60"/>
  <c r="R180" i="60"/>
  <c r="AB180" i="60"/>
  <c r="R177" i="104" s="1"/>
  <c r="B181" i="60"/>
  <c r="C181" i="60"/>
  <c r="D181" i="60"/>
  <c r="N181" i="60"/>
  <c r="I178" i="104" s="1"/>
  <c r="P181" i="60"/>
  <c r="Q181" i="60"/>
  <c r="R181" i="60"/>
  <c r="AB181" i="60"/>
  <c r="R178" i="104" s="1"/>
  <c r="B182" i="60"/>
  <c r="C182" i="60"/>
  <c r="D182" i="60"/>
  <c r="N182" i="60"/>
  <c r="I179" i="104" s="1"/>
  <c r="P182" i="60"/>
  <c r="Q182" i="60"/>
  <c r="R182" i="60"/>
  <c r="AB182" i="60"/>
  <c r="R179" i="104" s="1"/>
  <c r="B183" i="60"/>
  <c r="C183" i="60"/>
  <c r="D183" i="60"/>
  <c r="N183" i="60"/>
  <c r="I180" i="104" s="1"/>
  <c r="P183" i="60"/>
  <c r="Q183" i="60"/>
  <c r="R183" i="60"/>
  <c r="AB183" i="60"/>
  <c r="R180" i="104" s="1"/>
  <c r="B184" i="60"/>
  <c r="C184" i="60"/>
  <c r="D184" i="60"/>
  <c r="N184" i="60"/>
  <c r="I181" i="104" s="1"/>
  <c r="P184" i="60"/>
  <c r="Q184" i="60"/>
  <c r="R184" i="60"/>
  <c r="AB184" i="60"/>
  <c r="R181" i="104" s="1"/>
  <c r="B185" i="60"/>
  <c r="C185" i="60"/>
  <c r="D185" i="60"/>
  <c r="N185" i="60"/>
  <c r="I182" i="104" s="1"/>
  <c r="P185" i="60"/>
  <c r="Q185" i="60"/>
  <c r="R185" i="60"/>
  <c r="AB185" i="60"/>
  <c r="R182" i="104" s="1"/>
  <c r="B186" i="60"/>
  <c r="C186" i="60"/>
  <c r="D186" i="60"/>
  <c r="N186" i="60"/>
  <c r="I183" i="104" s="1"/>
  <c r="P186" i="60"/>
  <c r="Q186" i="60"/>
  <c r="R186" i="60"/>
  <c r="AB186" i="60"/>
  <c r="R183" i="104" s="1"/>
  <c r="B187" i="60"/>
  <c r="C187" i="60"/>
  <c r="D187" i="60"/>
  <c r="N187" i="60"/>
  <c r="I184" i="104" s="1"/>
  <c r="P187" i="60"/>
  <c r="Q187" i="60"/>
  <c r="R187" i="60"/>
  <c r="AB187" i="60"/>
  <c r="R184" i="104" s="1"/>
  <c r="B188" i="60"/>
  <c r="C188" i="60"/>
  <c r="D188" i="60"/>
  <c r="N188" i="60"/>
  <c r="I185" i="104" s="1"/>
  <c r="P188" i="60"/>
  <c r="Q188" i="60"/>
  <c r="R188" i="60"/>
  <c r="AB188" i="60"/>
  <c r="R185" i="104" s="1"/>
  <c r="B189" i="60"/>
  <c r="C189" i="60"/>
  <c r="D189" i="60"/>
  <c r="N189" i="60"/>
  <c r="I186" i="104" s="1"/>
  <c r="P189" i="60"/>
  <c r="Q189" i="60"/>
  <c r="R189" i="60"/>
  <c r="AB189" i="60"/>
  <c r="R186" i="104" s="1"/>
  <c r="B190" i="60"/>
  <c r="C190" i="60"/>
  <c r="D190" i="60"/>
  <c r="N190" i="60"/>
  <c r="I187" i="104" s="1"/>
  <c r="P190" i="60"/>
  <c r="Q190" i="60"/>
  <c r="R190" i="60"/>
  <c r="AB190" i="60"/>
  <c r="R187" i="104" s="1"/>
  <c r="B191" i="60"/>
  <c r="C191" i="60"/>
  <c r="D191" i="60"/>
  <c r="N191" i="60"/>
  <c r="I188" i="104" s="1"/>
  <c r="P191" i="60"/>
  <c r="Q191" i="60"/>
  <c r="R191" i="60"/>
  <c r="AB191" i="60"/>
  <c r="R188" i="104" s="1"/>
  <c r="B192" i="60"/>
  <c r="C192" i="60"/>
  <c r="D192" i="60"/>
  <c r="N192" i="60"/>
  <c r="I189" i="104" s="1"/>
  <c r="P192" i="60"/>
  <c r="Q192" i="60"/>
  <c r="R192" i="60"/>
  <c r="AB192" i="60"/>
  <c r="R189" i="104" s="1"/>
  <c r="B193" i="60"/>
  <c r="C193" i="60"/>
  <c r="D193" i="60"/>
  <c r="N193" i="60"/>
  <c r="I190" i="104" s="1"/>
  <c r="P193" i="60"/>
  <c r="Q193" i="60"/>
  <c r="R193" i="60"/>
  <c r="AB193" i="60"/>
  <c r="R190" i="104" s="1"/>
  <c r="B194" i="60"/>
  <c r="C194" i="60"/>
  <c r="D194" i="60"/>
  <c r="N194" i="60"/>
  <c r="I191" i="104" s="1"/>
  <c r="P194" i="60"/>
  <c r="Q194" i="60"/>
  <c r="R194" i="60"/>
  <c r="AB194" i="60"/>
  <c r="R191" i="104" s="1"/>
  <c r="B195" i="60"/>
  <c r="C195" i="60"/>
  <c r="D195" i="60"/>
  <c r="N195" i="60"/>
  <c r="I192" i="104" s="1"/>
  <c r="P195" i="60"/>
  <c r="Q195" i="60"/>
  <c r="R195" i="60"/>
  <c r="AB195" i="60"/>
  <c r="R192" i="104" s="1"/>
  <c r="B196" i="60"/>
  <c r="C196" i="60"/>
  <c r="D196" i="60"/>
  <c r="N196" i="60"/>
  <c r="I193" i="104" s="1"/>
  <c r="P196" i="60"/>
  <c r="Q196" i="60"/>
  <c r="R196" i="60"/>
  <c r="AB196" i="60"/>
  <c r="R193" i="104" s="1"/>
  <c r="B197" i="60"/>
  <c r="C197" i="60"/>
  <c r="D197" i="60"/>
  <c r="N197" i="60"/>
  <c r="I194" i="104" s="1"/>
  <c r="P197" i="60"/>
  <c r="Q197" i="60"/>
  <c r="R197" i="60"/>
  <c r="AB197" i="60"/>
  <c r="R194" i="104" s="1"/>
  <c r="B198" i="60"/>
  <c r="C198" i="60"/>
  <c r="D198" i="60"/>
  <c r="N198" i="60"/>
  <c r="I195" i="104" s="1"/>
  <c r="P198" i="60"/>
  <c r="Q198" i="60"/>
  <c r="R198" i="60"/>
  <c r="AB198" i="60"/>
  <c r="R195" i="104" s="1"/>
  <c r="B199" i="60"/>
  <c r="C199" i="60"/>
  <c r="D199" i="60"/>
  <c r="N199" i="60"/>
  <c r="I196" i="104" s="1"/>
  <c r="P199" i="60"/>
  <c r="Q199" i="60"/>
  <c r="R199" i="60"/>
  <c r="AB199" i="60"/>
  <c r="R196" i="104" s="1"/>
  <c r="B200" i="60"/>
  <c r="C200" i="60"/>
  <c r="D200" i="60"/>
  <c r="N200" i="60"/>
  <c r="I197" i="104" s="1"/>
  <c r="P200" i="60"/>
  <c r="Q200" i="60"/>
  <c r="R200" i="60"/>
  <c r="AB200" i="60"/>
  <c r="R197" i="104" s="1"/>
  <c r="B201" i="60"/>
  <c r="C201" i="60"/>
  <c r="D201" i="60"/>
  <c r="N201" i="60"/>
  <c r="I198" i="104" s="1"/>
  <c r="P201" i="60"/>
  <c r="Q201" i="60"/>
  <c r="R201" i="60"/>
  <c r="AB201" i="60"/>
  <c r="R198" i="104" s="1"/>
  <c r="B202" i="60"/>
  <c r="C202" i="60"/>
  <c r="D202" i="60"/>
  <c r="N202" i="60"/>
  <c r="I199" i="104" s="1"/>
  <c r="P202" i="60"/>
  <c r="Q202" i="60"/>
  <c r="R202" i="60"/>
  <c r="AB202" i="60"/>
  <c r="R199" i="104" s="1"/>
  <c r="B203" i="60"/>
  <c r="C203" i="60"/>
  <c r="D203" i="60"/>
  <c r="N203" i="60"/>
  <c r="I200" i="104" s="1"/>
  <c r="P203" i="60"/>
  <c r="Q203" i="60"/>
  <c r="R203" i="60"/>
  <c r="AB203" i="60"/>
  <c r="R200" i="104" s="1"/>
  <c r="B204" i="60"/>
  <c r="C204" i="60"/>
  <c r="D204" i="60"/>
  <c r="N204" i="60"/>
  <c r="I201" i="104" s="1"/>
  <c r="P204" i="60"/>
  <c r="Q204" i="60"/>
  <c r="R204" i="60"/>
  <c r="AB204" i="60"/>
  <c r="R201" i="104" s="1"/>
  <c r="B205" i="60"/>
  <c r="C205" i="60"/>
  <c r="D205" i="60"/>
  <c r="N205" i="60"/>
  <c r="I202" i="104" s="1"/>
  <c r="P205" i="60"/>
  <c r="Q205" i="60"/>
  <c r="R205" i="60"/>
  <c r="AB205" i="60"/>
  <c r="R202" i="104" s="1"/>
  <c r="B206" i="60"/>
  <c r="C206" i="60"/>
  <c r="D206" i="60"/>
  <c r="N206" i="60"/>
  <c r="I203" i="104" s="1"/>
  <c r="P206" i="60"/>
  <c r="Q206" i="60"/>
  <c r="R206" i="60"/>
  <c r="AB206" i="60"/>
  <c r="R203" i="104" s="1"/>
  <c r="B74" i="33"/>
  <c r="C74" i="33"/>
  <c r="D74" i="33"/>
  <c r="N74" i="33"/>
  <c r="H71" i="104" s="1"/>
  <c r="P74" i="33"/>
  <c r="Q74" i="33"/>
  <c r="R74" i="33"/>
  <c r="AB74" i="33"/>
  <c r="Q71" i="104" s="1"/>
  <c r="B75" i="33"/>
  <c r="C75" i="33"/>
  <c r="D75" i="33"/>
  <c r="N75" i="33"/>
  <c r="H72" i="104" s="1"/>
  <c r="P75" i="33"/>
  <c r="Q75" i="33"/>
  <c r="R75" i="33"/>
  <c r="AB75" i="33"/>
  <c r="Q72" i="104" s="1"/>
  <c r="B76" i="33"/>
  <c r="C76" i="33"/>
  <c r="D76" i="33"/>
  <c r="N76" i="33"/>
  <c r="H73" i="104" s="1"/>
  <c r="P76" i="33"/>
  <c r="Q76" i="33"/>
  <c r="R76" i="33"/>
  <c r="AB76" i="33"/>
  <c r="Q73" i="104" s="1"/>
  <c r="B77" i="33"/>
  <c r="C77" i="33"/>
  <c r="D77" i="33"/>
  <c r="N77" i="33"/>
  <c r="H74" i="104" s="1"/>
  <c r="P77" i="33"/>
  <c r="Q77" i="33"/>
  <c r="R77" i="33"/>
  <c r="AB77" i="33"/>
  <c r="Q74" i="104" s="1"/>
  <c r="B78" i="33"/>
  <c r="C78" i="33"/>
  <c r="D78" i="33"/>
  <c r="N78" i="33"/>
  <c r="H75" i="104" s="1"/>
  <c r="P78" i="33"/>
  <c r="Q78" i="33"/>
  <c r="R78" i="33"/>
  <c r="AB78" i="33"/>
  <c r="Q75" i="104" s="1"/>
  <c r="B79" i="33"/>
  <c r="C79" i="33"/>
  <c r="D79" i="33"/>
  <c r="N79" i="33"/>
  <c r="H76" i="104" s="1"/>
  <c r="P79" i="33"/>
  <c r="Q79" i="33"/>
  <c r="R79" i="33"/>
  <c r="AB79" i="33"/>
  <c r="Q76" i="104" s="1"/>
  <c r="B80" i="33"/>
  <c r="C80" i="33"/>
  <c r="D80" i="33"/>
  <c r="N80" i="33"/>
  <c r="H77" i="104" s="1"/>
  <c r="P80" i="33"/>
  <c r="Q80" i="33"/>
  <c r="R80" i="33"/>
  <c r="AB80" i="33"/>
  <c r="Q77" i="104" s="1"/>
  <c r="B81" i="33"/>
  <c r="C81" i="33"/>
  <c r="D81" i="33"/>
  <c r="N81" i="33"/>
  <c r="H78" i="104" s="1"/>
  <c r="P81" i="33"/>
  <c r="Q81" i="33"/>
  <c r="R81" i="33"/>
  <c r="AB81" i="33"/>
  <c r="Q78" i="104" s="1"/>
  <c r="B82" i="33"/>
  <c r="C82" i="33"/>
  <c r="D82" i="33"/>
  <c r="N82" i="33"/>
  <c r="H79" i="104" s="1"/>
  <c r="P82" i="33"/>
  <c r="Q82" i="33"/>
  <c r="R82" i="33"/>
  <c r="AB82" i="33"/>
  <c r="Q79" i="104" s="1"/>
  <c r="B83" i="33"/>
  <c r="C83" i="33"/>
  <c r="D83" i="33"/>
  <c r="N83" i="33"/>
  <c r="H80" i="104" s="1"/>
  <c r="P83" i="33"/>
  <c r="Q83" i="33"/>
  <c r="R83" i="33"/>
  <c r="AB83" i="33"/>
  <c r="Q80" i="104" s="1"/>
  <c r="B84" i="33"/>
  <c r="C84" i="33"/>
  <c r="D84" i="33"/>
  <c r="N84" i="33"/>
  <c r="H81" i="104" s="1"/>
  <c r="P84" i="33"/>
  <c r="Q84" i="33"/>
  <c r="R84" i="33"/>
  <c r="AB84" i="33"/>
  <c r="Q81" i="104" s="1"/>
  <c r="B85" i="33"/>
  <c r="C85" i="33"/>
  <c r="D85" i="33"/>
  <c r="N85" i="33"/>
  <c r="H82" i="104" s="1"/>
  <c r="P85" i="33"/>
  <c r="Q85" i="33"/>
  <c r="R85" i="33"/>
  <c r="AB85" i="33"/>
  <c r="Q82" i="104" s="1"/>
  <c r="B86" i="33"/>
  <c r="C86" i="33"/>
  <c r="D86" i="33"/>
  <c r="N86" i="33"/>
  <c r="H83" i="104" s="1"/>
  <c r="P86" i="33"/>
  <c r="Q86" i="33"/>
  <c r="R86" i="33"/>
  <c r="AB86" i="33"/>
  <c r="Q83" i="104" s="1"/>
  <c r="B87" i="33"/>
  <c r="C87" i="33"/>
  <c r="D87" i="33"/>
  <c r="N87" i="33"/>
  <c r="H84" i="104" s="1"/>
  <c r="P87" i="33"/>
  <c r="Q87" i="33"/>
  <c r="R87" i="33"/>
  <c r="AB87" i="33"/>
  <c r="Q84" i="104" s="1"/>
  <c r="B88" i="33"/>
  <c r="C88" i="33"/>
  <c r="D88" i="33"/>
  <c r="N88" i="33"/>
  <c r="H85" i="104" s="1"/>
  <c r="P88" i="33"/>
  <c r="Q88" i="33"/>
  <c r="R88" i="33"/>
  <c r="AB88" i="33"/>
  <c r="Q85" i="104" s="1"/>
  <c r="B89" i="33"/>
  <c r="C89" i="33"/>
  <c r="D89" i="33"/>
  <c r="N89" i="33"/>
  <c r="H86" i="104" s="1"/>
  <c r="P89" i="33"/>
  <c r="Q89" i="33"/>
  <c r="R89" i="33"/>
  <c r="AB89" i="33"/>
  <c r="Q86" i="104" s="1"/>
  <c r="B90" i="33"/>
  <c r="C90" i="33"/>
  <c r="D90" i="33"/>
  <c r="N90" i="33"/>
  <c r="H87" i="104" s="1"/>
  <c r="P90" i="33"/>
  <c r="Q90" i="33"/>
  <c r="R90" i="33"/>
  <c r="AB90" i="33"/>
  <c r="Q87" i="104" s="1"/>
  <c r="B91" i="33"/>
  <c r="C91" i="33"/>
  <c r="D91" i="33"/>
  <c r="N91" i="33"/>
  <c r="H88" i="104" s="1"/>
  <c r="P91" i="33"/>
  <c r="Q91" i="33"/>
  <c r="R91" i="33"/>
  <c r="AB91" i="33"/>
  <c r="Q88" i="104" s="1"/>
  <c r="B92" i="33"/>
  <c r="C92" i="33"/>
  <c r="D92" i="33"/>
  <c r="N92" i="33"/>
  <c r="H89" i="104" s="1"/>
  <c r="P92" i="33"/>
  <c r="Q92" i="33"/>
  <c r="R92" i="33"/>
  <c r="AB92" i="33"/>
  <c r="Q89" i="104" s="1"/>
  <c r="B93" i="33"/>
  <c r="C93" i="33"/>
  <c r="D93" i="33"/>
  <c r="N93" i="33"/>
  <c r="H90" i="104" s="1"/>
  <c r="P93" i="33"/>
  <c r="Q93" i="33"/>
  <c r="R93" i="33"/>
  <c r="AB93" i="33"/>
  <c r="Q90" i="104" s="1"/>
  <c r="B94" i="33"/>
  <c r="C94" i="33"/>
  <c r="D94" i="33"/>
  <c r="N94" i="33"/>
  <c r="H91" i="104" s="1"/>
  <c r="P94" i="33"/>
  <c r="Q94" i="33"/>
  <c r="R94" i="33"/>
  <c r="AB94" i="33"/>
  <c r="Q91" i="104" s="1"/>
  <c r="B95" i="33"/>
  <c r="C95" i="33"/>
  <c r="D95" i="33"/>
  <c r="N95" i="33"/>
  <c r="H92" i="104" s="1"/>
  <c r="P95" i="33"/>
  <c r="Q95" i="33"/>
  <c r="R95" i="33"/>
  <c r="AB95" i="33"/>
  <c r="Q92" i="104" s="1"/>
  <c r="B96" i="33"/>
  <c r="C96" i="33"/>
  <c r="D96" i="33"/>
  <c r="N96" i="33"/>
  <c r="H93" i="104" s="1"/>
  <c r="P96" i="33"/>
  <c r="Q96" i="33"/>
  <c r="R96" i="33"/>
  <c r="AB96" i="33"/>
  <c r="Q93" i="104" s="1"/>
  <c r="B97" i="33"/>
  <c r="C97" i="33"/>
  <c r="D97" i="33"/>
  <c r="N97" i="33"/>
  <c r="H94" i="104" s="1"/>
  <c r="P97" i="33"/>
  <c r="Q97" i="33"/>
  <c r="R97" i="33"/>
  <c r="AB97" i="33"/>
  <c r="Q94" i="104" s="1"/>
  <c r="B98" i="33"/>
  <c r="C98" i="33"/>
  <c r="D98" i="33"/>
  <c r="N98" i="33"/>
  <c r="H95" i="104" s="1"/>
  <c r="P98" i="33"/>
  <c r="Q98" i="33"/>
  <c r="R98" i="33"/>
  <c r="AB98" i="33"/>
  <c r="Q95" i="104" s="1"/>
  <c r="B99" i="33"/>
  <c r="C99" i="33"/>
  <c r="D99" i="33"/>
  <c r="N99" i="33"/>
  <c r="H96" i="104" s="1"/>
  <c r="P99" i="33"/>
  <c r="Q99" i="33"/>
  <c r="R99" i="33"/>
  <c r="AB99" i="33"/>
  <c r="Q96" i="104" s="1"/>
  <c r="B100" i="33"/>
  <c r="C100" i="33"/>
  <c r="D100" i="33"/>
  <c r="N100" i="33"/>
  <c r="H97" i="104" s="1"/>
  <c r="P100" i="33"/>
  <c r="Q100" i="33"/>
  <c r="R100" i="33"/>
  <c r="AB100" i="33"/>
  <c r="Q97" i="104" s="1"/>
  <c r="B101" i="33"/>
  <c r="C101" i="33"/>
  <c r="D101" i="33"/>
  <c r="N101" i="33"/>
  <c r="H98" i="104" s="1"/>
  <c r="P101" i="33"/>
  <c r="Q101" i="33"/>
  <c r="R101" i="33"/>
  <c r="AB101" i="33"/>
  <c r="Q98" i="104" s="1"/>
  <c r="B102" i="33"/>
  <c r="C102" i="33"/>
  <c r="D102" i="33"/>
  <c r="N102" i="33"/>
  <c r="H99" i="104" s="1"/>
  <c r="P102" i="33"/>
  <c r="Q102" i="33"/>
  <c r="R102" i="33"/>
  <c r="AB102" i="33"/>
  <c r="Q99" i="104" s="1"/>
  <c r="B103" i="33"/>
  <c r="C103" i="33"/>
  <c r="D103" i="33"/>
  <c r="N103" i="33"/>
  <c r="H100" i="104" s="1"/>
  <c r="P103" i="33"/>
  <c r="Q103" i="33"/>
  <c r="R103" i="33"/>
  <c r="AB103" i="33"/>
  <c r="Q100" i="104" s="1"/>
  <c r="B104" i="33"/>
  <c r="C104" i="33"/>
  <c r="D104" i="33"/>
  <c r="N104" i="33"/>
  <c r="H101" i="104" s="1"/>
  <c r="P104" i="33"/>
  <c r="Q104" i="33"/>
  <c r="R104" i="33"/>
  <c r="AB104" i="33"/>
  <c r="Q101" i="104" s="1"/>
  <c r="B105" i="33"/>
  <c r="C105" i="33"/>
  <c r="D105" i="33"/>
  <c r="N105" i="33"/>
  <c r="H102" i="104" s="1"/>
  <c r="P105" i="33"/>
  <c r="Q105" i="33"/>
  <c r="R105" i="33"/>
  <c r="AB105" i="33"/>
  <c r="Q102" i="104" s="1"/>
  <c r="B106" i="33"/>
  <c r="C106" i="33"/>
  <c r="D106" i="33"/>
  <c r="N106" i="33"/>
  <c r="H103" i="104" s="1"/>
  <c r="P106" i="33"/>
  <c r="Q106" i="33"/>
  <c r="R106" i="33"/>
  <c r="AB106" i="33"/>
  <c r="Q103" i="104" s="1"/>
  <c r="B107" i="33"/>
  <c r="C107" i="33"/>
  <c r="D107" i="33"/>
  <c r="N107" i="33"/>
  <c r="H104" i="104" s="1"/>
  <c r="P107" i="33"/>
  <c r="Q107" i="33"/>
  <c r="R107" i="33"/>
  <c r="AB107" i="33"/>
  <c r="Q104" i="104" s="1"/>
  <c r="B108" i="33"/>
  <c r="C108" i="33"/>
  <c r="D108" i="33"/>
  <c r="N108" i="33"/>
  <c r="H105" i="104" s="1"/>
  <c r="P108" i="33"/>
  <c r="Q108" i="33"/>
  <c r="R108" i="33"/>
  <c r="AB108" i="33"/>
  <c r="Q105" i="104" s="1"/>
  <c r="B109" i="33"/>
  <c r="C109" i="33"/>
  <c r="D109" i="33"/>
  <c r="N109" i="33"/>
  <c r="H106" i="104" s="1"/>
  <c r="P109" i="33"/>
  <c r="Q109" i="33"/>
  <c r="R109" i="33"/>
  <c r="AB109" i="33"/>
  <c r="Q106" i="104" s="1"/>
  <c r="B110" i="33"/>
  <c r="C110" i="33"/>
  <c r="D110" i="33"/>
  <c r="N110" i="33"/>
  <c r="H107" i="104" s="1"/>
  <c r="P110" i="33"/>
  <c r="Q110" i="33"/>
  <c r="R110" i="33"/>
  <c r="AB110" i="33"/>
  <c r="Q107" i="104" s="1"/>
  <c r="B111" i="33"/>
  <c r="C111" i="33"/>
  <c r="D111" i="33"/>
  <c r="N111" i="33"/>
  <c r="H108" i="104" s="1"/>
  <c r="P111" i="33"/>
  <c r="Q111" i="33"/>
  <c r="R111" i="33"/>
  <c r="AB111" i="33"/>
  <c r="Q108" i="104" s="1"/>
  <c r="B112" i="33"/>
  <c r="C112" i="33"/>
  <c r="D112" i="33"/>
  <c r="N112" i="33"/>
  <c r="H109" i="104" s="1"/>
  <c r="P112" i="33"/>
  <c r="Q112" i="33"/>
  <c r="R112" i="33"/>
  <c r="AB112" i="33"/>
  <c r="Q109" i="104" s="1"/>
  <c r="B113" i="33"/>
  <c r="C113" i="33"/>
  <c r="D113" i="33"/>
  <c r="N113" i="33"/>
  <c r="H110" i="104" s="1"/>
  <c r="P113" i="33"/>
  <c r="Q113" i="33"/>
  <c r="R113" i="33"/>
  <c r="AB113" i="33"/>
  <c r="Q110" i="104" s="1"/>
  <c r="B114" i="33"/>
  <c r="C114" i="33"/>
  <c r="D114" i="33"/>
  <c r="N114" i="33"/>
  <c r="H111" i="104" s="1"/>
  <c r="P114" i="33"/>
  <c r="Q114" i="33"/>
  <c r="R114" i="33"/>
  <c r="AB114" i="33"/>
  <c r="Q111" i="104" s="1"/>
  <c r="B115" i="33"/>
  <c r="C115" i="33"/>
  <c r="D115" i="33"/>
  <c r="N115" i="33"/>
  <c r="H112" i="104" s="1"/>
  <c r="P115" i="33"/>
  <c r="Q115" i="33"/>
  <c r="R115" i="33"/>
  <c r="AB115" i="33"/>
  <c r="Q112" i="104" s="1"/>
  <c r="B116" i="33"/>
  <c r="C116" i="33"/>
  <c r="D116" i="33"/>
  <c r="N116" i="33"/>
  <c r="H113" i="104" s="1"/>
  <c r="P116" i="33"/>
  <c r="Q116" i="33"/>
  <c r="R116" i="33"/>
  <c r="AB116" i="33"/>
  <c r="Q113" i="104" s="1"/>
  <c r="B117" i="33"/>
  <c r="C117" i="33"/>
  <c r="D117" i="33"/>
  <c r="N117" i="33"/>
  <c r="H114" i="104" s="1"/>
  <c r="P117" i="33"/>
  <c r="Q117" i="33"/>
  <c r="R117" i="33"/>
  <c r="AB117" i="33"/>
  <c r="Q114" i="104" s="1"/>
  <c r="B118" i="33"/>
  <c r="C118" i="33"/>
  <c r="D118" i="33"/>
  <c r="N118" i="33"/>
  <c r="H115" i="104" s="1"/>
  <c r="P118" i="33"/>
  <c r="Q118" i="33"/>
  <c r="R118" i="33"/>
  <c r="AB118" i="33"/>
  <c r="Q115" i="104" s="1"/>
  <c r="B119" i="33"/>
  <c r="C119" i="33"/>
  <c r="D119" i="33"/>
  <c r="N119" i="33"/>
  <c r="H116" i="104" s="1"/>
  <c r="P119" i="33"/>
  <c r="Q119" i="33"/>
  <c r="R119" i="33"/>
  <c r="AB119" i="33"/>
  <c r="Q116" i="104" s="1"/>
  <c r="B120" i="33"/>
  <c r="C120" i="33"/>
  <c r="D120" i="33"/>
  <c r="N120" i="33"/>
  <c r="H117" i="104" s="1"/>
  <c r="P120" i="33"/>
  <c r="Q120" i="33"/>
  <c r="R120" i="33"/>
  <c r="AB120" i="33"/>
  <c r="Q117" i="104" s="1"/>
  <c r="B121" i="33"/>
  <c r="C121" i="33"/>
  <c r="D121" i="33"/>
  <c r="N121" i="33"/>
  <c r="H118" i="104" s="1"/>
  <c r="P121" i="33"/>
  <c r="Q121" i="33"/>
  <c r="R121" i="33"/>
  <c r="AB121" i="33"/>
  <c r="Q118" i="104" s="1"/>
  <c r="B122" i="33"/>
  <c r="C122" i="33"/>
  <c r="D122" i="33"/>
  <c r="N122" i="33"/>
  <c r="H119" i="104" s="1"/>
  <c r="P122" i="33"/>
  <c r="Q122" i="33"/>
  <c r="R122" i="33"/>
  <c r="AB122" i="33"/>
  <c r="Q119" i="104" s="1"/>
  <c r="B123" i="33"/>
  <c r="C123" i="33"/>
  <c r="D123" i="33"/>
  <c r="N123" i="33"/>
  <c r="H120" i="104" s="1"/>
  <c r="P123" i="33"/>
  <c r="Q123" i="33"/>
  <c r="R123" i="33"/>
  <c r="AB123" i="33"/>
  <c r="Q120" i="104" s="1"/>
  <c r="B124" i="33"/>
  <c r="C124" i="33"/>
  <c r="D124" i="33"/>
  <c r="N124" i="33"/>
  <c r="H121" i="104" s="1"/>
  <c r="P124" i="33"/>
  <c r="Q124" i="33"/>
  <c r="R124" i="33"/>
  <c r="AB124" i="33"/>
  <c r="Q121" i="104" s="1"/>
  <c r="B125" i="33"/>
  <c r="C125" i="33"/>
  <c r="D125" i="33"/>
  <c r="N125" i="33"/>
  <c r="H122" i="104" s="1"/>
  <c r="P125" i="33"/>
  <c r="Q125" i="33"/>
  <c r="R125" i="33"/>
  <c r="AB125" i="33"/>
  <c r="Q122" i="104" s="1"/>
  <c r="B126" i="33"/>
  <c r="C126" i="33"/>
  <c r="D126" i="33"/>
  <c r="N126" i="33"/>
  <c r="H123" i="104" s="1"/>
  <c r="P126" i="33"/>
  <c r="Q126" i="33"/>
  <c r="R126" i="33"/>
  <c r="AB126" i="33"/>
  <c r="Q123" i="104" s="1"/>
  <c r="B127" i="33"/>
  <c r="C127" i="33"/>
  <c r="D127" i="33"/>
  <c r="N127" i="33"/>
  <c r="H124" i="104" s="1"/>
  <c r="P127" i="33"/>
  <c r="Q127" i="33"/>
  <c r="R127" i="33"/>
  <c r="AB127" i="33"/>
  <c r="Q124" i="104" s="1"/>
  <c r="B128" i="33"/>
  <c r="C128" i="33"/>
  <c r="D128" i="33"/>
  <c r="N128" i="33"/>
  <c r="H125" i="104" s="1"/>
  <c r="P128" i="33"/>
  <c r="Q128" i="33"/>
  <c r="R128" i="33"/>
  <c r="AB128" i="33"/>
  <c r="Q125" i="104" s="1"/>
  <c r="B129" i="33"/>
  <c r="C129" i="33"/>
  <c r="D129" i="33"/>
  <c r="N129" i="33"/>
  <c r="H126" i="104" s="1"/>
  <c r="P129" i="33"/>
  <c r="Q129" i="33"/>
  <c r="R129" i="33"/>
  <c r="AB129" i="33"/>
  <c r="Q126" i="104" s="1"/>
  <c r="B130" i="33"/>
  <c r="C130" i="33"/>
  <c r="D130" i="33"/>
  <c r="N130" i="33"/>
  <c r="H127" i="104" s="1"/>
  <c r="P130" i="33"/>
  <c r="Q130" i="33"/>
  <c r="R130" i="33"/>
  <c r="AB130" i="33"/>
  <c r="Q127" i="104" s="1"/>
  <c r="B131" i="33"/>
  <c r="C131" i="33"/>
  <c r="D131" i="33"/>
  <c r="N131" i="33"/>
  <c r="H128" i="104" s="1"/>
  <c r="P131" i="33"/>
  <c r="Q131" i="33"/>
  <c r="R131" i="33"/>
  <c r="AB131" i="33"/>
  <c r="Q128" i="104" s="1"/>
  <c r="B132" i="33"/>
  <c r="C132" i="33"/>
  <c r="D132" i="33"/>
  <c r="N132" i="33"/>
  <c r="H129" i="104" s="1"/>
  <c r="P132" i="33"/>
  <c r="Q132" i="33"/>
  <c r="R132" i="33"/>
  <c r="AB132" i="33"/>
  <c r="Q129" i="104" s="1"/>
  <c r="B133" i="33"/>
  <c r="C133" i="33"/>
  <c r="D133" i="33"/>
  <c r="N133" i="33"/>
  <c r="H130" i="104" s="1"/>
  <c r="P133" i="33"/>
  <c r="Q133" i="33"/>
  <c r="R133" i="33"/>
  <c r="AB133" i="33"/>
  <c r="Q130" i="104" s="1"/>
  <c r="B134" i="33"/>
  <c r="C134" i="33"/>
  <c r="D134" i="33"/>
  <c r="N134" i="33"/>
  <c r="H131" i="104" s="1"/>
  <c r="P134" i="33"/>
  <c r="Q134" i="33"/>
  <c r="R134" i="33"/>
  <c r="AB134" i="33"/>
  <c r="Q131" i="104" s="1"/>
  <c r="B135" i="33"/>
  <c r="C135" i="33"/>
  <c r="D135" i="33"/>
  <c r="N135" i="33"/>
  <c r="H132" i="104" s="1"/>
  <c r="P135" i="33"/>
  <c r="Q135" i="33"/>
  <c r="R135" i="33"/>
  <c r="AB135" i="33"/>
  <c r="Q132" i="104" s="1"/>
  <c r="B136" i="33"/>
  <c r="C136" i="33"/>
  <c r="D136" i="33"/>
  <c r="N136" i="33"/>
  <c r="H133" i="104" s="1"/>
  <c r="P136" i="33"/>
  <c r="Q136" i="33"/>
  <c r="R136" i="33"/>
  <c r="AB136" i="33"/>
  <c r="Q133" i="104" s="1"/>
  <c r="B137" i="33"/>
  <c r="C137" i="33"/>
  <c r="D137" i="33"/>
  <c r="N137" i="33"/>
  <c r="H134" i="104" s="1"/>
  <c r="P137" i="33"/>
  <c r="Q137" i="33"/>
  <c r="R137" i="33"/>
  <c r="AB137" i="33"/>
  <c r="Q134" i="104" s="1"/>
  <c r="B138" i="33"/>
  <c r="C138" i="33"/>
  <c r="D138" i="33"/>
  <c r="N138" i="33"/>
  <c r="H135" i="104" s="1"/>
  <c r="P138" i="33"/>
  <c r="Q138" i="33"/>
  <c r="R138" i="33"/>
  <c r="AB138" i="33"/>
  <c r="Q135" i="104" s="1"/>
  <c r="B139" i="33"/>
  <c r="C139" i="33"/>
  <c r="D139" i="33"/>
  <c r="N139" i="33"/>
  <c r="H136" i="104" s="1"/>
  <c r="P139" i="33"/>
  <c r="Q139" i="33"/>
  <c r="R139" i="33"/>
  <c r="AB139" i="33"/>
  <c r="Q136" i="104" s="1"/>
  <c r="B140" i="33"/>
  <c r="C140" i="33"/>
  <c r="D140" i="33"/>
  <c r="N140" i="33"/>
  <c r="H137" i="104" s="1"/>
  <c r="P140" i="33"/>
  <c r="Q140" i="33"/>
  <c r="R140" i="33"/>
  <c r="AB140" i="33"/>
  <c r="Q137" i="104" s="1"/>
  <c r="B141" i="33"/>
  <c r="C141" i="33"/>
  <c r="D141" i="33"/>
  <c r="N141" i="33"/>
  <c r="H138" i="104" s="1"/>
  <c r="P141" i="33"/>
  <c r="Q141" i="33"/>
  <c r="R141" i="33"/>
  <c r="AB141" i="33"/>
  <c r="Q138" i="104" s="1"/>
  <c r="B142" i="33"/>
  <c r="C142" i="33"/>
  <c r="D142" i="33"/>
  <c r="N142" i="33"/>
  <c r="H139" i="104" s="1"/>
  <c r="P142" i="33"/>
  <c r="Q142" i="33"/>
  <c r="R142" i="33"/>
  <c r="AB142" i="33"/>
  <c r="Q139" i="104" s="1"/>
  <c r="B143" i="33"/>
  <c r="C143" i="33"/>
  <c r="D143" i="33"/>
  <c r="N143" i="33"/>
  <c r="H140" i="104" s="1"/>
  <c r="P143" i="33"/>
  <c r="Q143" i="33"/>
  <c r="R143" i="33"/>
  <c r="AB143" i="33"/>
  <c r="Q140" i="104" s="1"/>
  <c r="B144" i="33"/>
  <c r="C144" i="33"/>
  <c r="D144" i="33"/>
  <c r="N144" i="33"/>
  <c r="H141" i="104" s="1"/>
  <c r="P144" i="33"/>
  <c r="Q144" i="33"/>
  <c r="R144" i="33"/>
  <c r="AB144" i="33"/>
  <c r="Q141" i="104" s="1"/>
  <c r="B145" i="33"/>
  <c r="C145" i="33"/>
  <c r="D145" i="33"/>
  <c r="N145" i="33"/>
  <c r="H142" i="104" s="1"/>
  <c r="P145" i="33"/>
  <c r="Q145" i="33"/>
  <c r="R145" i="33"/>
  <c r="AB145" i="33"/>
  <c r="Q142" i="104" s="1"/>
  <c r="B146" i="33"/>
  <c r="C146" i="33"/>
  <c r="D146" i="33"/>
  <c r="N146" i="33"/>
  <c r="H143" i="104" s="1"/>
  <c r="P146" i="33"/>
  <c r="Q146" i="33"/>
  <c r="R146" i="33"/>
  <c r="AB146" i="33"/>
  <c r="Q143" i="104" s="1"/>
  <c r="B147" i="33"/>
  <c r="C147" i="33"/>
  <c r="D147" i="33"/>
  <c r="N147" i="33"/>
  <c r="H144" i="104" s="1"/>
  <c r="P147" i="33"/>
  <c r="Q147" i="33"/>
  <c r="R147" i="33"/>
  <c r="AB147" i="33"/>
  <c r="Q144" i="104" s="1"/>
  <c r="B148" i="33"/>
  <c r="C148" i="33"/>
  <c r="D148" i="33"/>
  <c r="N148" i="33"/>
  <c r="H145" i="104" s="1"/>
  <c r="P148" i="33"/>
  <c r="Q148" i="33"/>
  <c r="R148" i="33"/>
  <c r="AB148" i="33"/>
  <c r="Q145" i="104" s="1"/>
  <c r="B149" i="33"/>
  <c r="C149" i="33"/>
  <c r="D149" i="33"/>
  <c r="N149" i="33"/>
  <c r="H146" i="104" s="1"/>
  <c r="P149" i="33"/>
  <c r="Q149" i="33"/>
  <c r="R149" i="33"/>
  <c r="AB149" i="33"/>
  <c r="Q146" i="104" s="1"/>
  <c r="B150" i="33"/>
  <c r="C150" i="33"/>
  <c r="D150" i="33"/>
  <c r="N150" i="33"/>
  <c r="H147" i="104" s="1"/>
  <c r="P150" i="33"/>
  <c r="Q150" i="33"/>
  <c r="R150" i="33"/>
  <c r="AB150" i="33"/>
  <c r="Q147" i="104" s="1"/>
  <c r="B151" i="33"/>
  <c r="C151" i="33"/>
  <c r="D151" i="33"/>
  <c r="N151" i="33"/>
  <c r="H148" i="104" s="1"/>
  <c r="P151" i="33"/>
  <c r="Q151" i="33"/>
  <c r="R151" i="33"/>
  <c r="AB151" i="33"/>
  <c r="Q148" i="104" s="1"/>
  <c r="B152" i="33"/>
  <c r="C152" i="33"/>
  <c r="D152" i="33"/>
  <c r="N152" i="33"/>
  <c r="H149" i="104" s="1"/>
  <c r="P152" i="33"/>
  <c r="Q152" i="33"/>
  <c r="R152" i="33"/>
  <c r="AB152" i="33"/>
  <c r="Q149" i="104" s="1"/>
  <c r="B153" i="33"/>
  <c r="C153" i="33"/>
  <c r="D153" i="33"/>
  <c r="N153" i="33"/>
  <c r="H150" i="104" s="1"/>
  <c r="P153" i="33"/>
  <c r="Q153" i="33"/>
  <c r="R153" i="33"/>
  <c r="AB153" i="33"/>
  <c r="Q150" i="104" s="1"/>
  <c r="B154" i="33"/>
  <c r="C154" i="33"/>
  <c r="D154" i="33"/>
  <c r="N154" i="33"/>
  <c r="H151" i="104" s="1"/>
  <c r="P154" i="33"/>
  <c r="Q154" i="33"/>
  <c r="R154" i="33"/>
  <c r="AB154" i="33"/>
  <c r="Q151" i="104" s="1"/>
  <c r="B155" i="33"/>
  <c r="C155" i="33"/>
  <c r="D155" i="33"/>
  <c r="N155" i="33"/>
  <c r="H152" i="104" s="1"/>
  <c r="P155" i="33"/>
  <c r="Q155" i="33"/>
  <c r="R155" i="33"/>
  <c r="AB155" i="33"/>
  <c r="Q152" i="104" s="1"/>
  <c r="B156" i="33"/>
  <c r="C156" i="33"/>
  <c r="D156" i="33"/>
  <c r="N156" i="33"/>
  <c r="H153" i="104" s="1"/>
  <c r="P156" i="33"/>
  <c r="Q156" i="33"/>
  <c r="R156" i="33"/>
  <c r="AB156" i="33"/>
  <c r="Q153" i="104" s="1"/>
  <c r="B157" i="33"/>
  <c r="C157" i="33"/>
  <c r="D157" i="33"/>
  <c r="N157" i="33"/>
  <c r="H154" i="104" s="1"/>
  <c r="P157" i="33"/>
  <c r="Q157" i="33"/>
  <c r="R157" i="33"/>
  <c r="AB157" i="33"/>
  <c r="Q154" i="104" s="1"/>
  <c r="B158" i="33"/>
  <c r="C158" i="33"/>
  <c r="D158" i="33"/>
  <c r="N158" i="33"/>
  <c r="H155" i="104" s="1"/>
  <c r="P158" i="33"/>
  <c r="Q158" i="33"/>
  <c r="R158" i="33"/>
  <c r="AB158" i="33"/>
  <c r="Q155" i="104" s="1"/>
  <c r="B159" i="33"/>
  <c r="C159" i="33"/>
  <c r="D159" i="33"/>
  <c r="N159" i="33"/>
  <c r="H156" i="104" s="1"/>
  <c r="P159" i="33"/>
  <c r="Q159" i="33"/>
  <c r="R159" i="33"/>
  <c r="AB159" i="33"/>
  <c r="Q156" i="104" s="1"/>
  <c r="B160" i="33"/>
  <c r="C160" i="33"/>
  <c r="D160" i="33"/>
  <c r="N160" i="33"/>
  <c r="H157" i="104" s="1"/>
  <c r="P160" i="33"/>
  <c r="Q160" i="33"/>
  <c r="R160" i="33"/>
  <c r="AB160" i="33"/>
  <c r="Q157" i="104" s="1"/>
  <c r="B161" i="33"/>
  <c r="C161" i="33"/>
  <c r="D161" i="33"/>
  <c r="N161" i="33"/>
  <c r="H158" i="104" s="1"/>
  <c r="P161" i="33"/>
  <c r="Q161" i="33"/>
  <c r="R161" i="33"/>
  <c r="AB161" i="33"/>
  <c r="Q158" i="104" s="1"/>
  <c r="B162" i="33"/>
  <c r="C162" i="33"/>
  <c r="D162" i="33"/>
  <c r="N162" i="33"/>
  <c r="H159" i="104" s="1"/>
  <c r="P162" i="33"/>
  <c r="Q162" i="33"/>
  <c r="R162" i="33"/>
  <c r="AB162" i="33"/>
  <c r="Q159" i="104" s="1"/>
  <c r="B163" i="33"/>
  <c r="C163" i="33"/>
  <c r="D163" i="33"/>
  <c r="N163" i="33"/>
  <c r="H160" i="104" s="1"/>
  <c r="P163" i="33"/>
  <c r="Q163" i="33"/>
  <c r="R163" i="33"/>
  <c r="AB163" i="33"/>
  <c r="Q160" i="104" s="1"/>
  <c r="B164" i="33"/>
  <c r="C164" i="33"/>
  <c r="D164" i="33"/>
  <c r="N164" i="33"/>
  <c r="H161" i="104" s="1"/>
  <c r="P164" i="33"/>
  <c r="Q164" i="33"/>
  <c r="R164" i="33"/>
  <c r="AB164" i="33"/>
  <c r="Q161" i="104" s="1"/>
  <c r="B165" i="33"/>
  <c r="C165" i="33"/>
  <c r="D165" i="33"/>
  <c r="N165" i="33"/>
  <c r="H162" i="104" s="1"/>
  <c r="P165" i="33"/>
  <c r="Q165" i="33"/>
  <c r="R165" i="33"/>
  <c r="AB165" i="33"/>
  <c r="Q162" i="104" s="1"/>
  <c r="B166" i="33"/>
  <c r="C166" i="33"/>
  <c r="D166" i="33"/>
  <c r="N166" i="33"/>
  <c r="H163" i="104" s="1"/>
  <c r="P166" i="33"/>
  <c r="Q166" i="33"/>
  <c r="R166" i="33"/>
  <c r="AB166" i="33"/>
  <c r="Q163" i="104" s="1"/>
  <c r="B167" i="33"/>
  <c r="C167" i="33"/>
  <c r="D167" i="33"/>
  <c r="N167" i="33"/>
  <c r="H164" i="104" s="1"/>
  <c r="P167" i="33"/>
  <c r="Q167" i="33"/>
  <c r="R167" i="33"/>
  <c r="AB167" i="33"/>
  <c r="Q164" i="104" s="1"/>
  <c r="B168" i="33"/>
  <c r="C168" i="33"/>
  <c r="D168" i="33"/>
  <c r="N168" i="33"/>
  <c r="H165" i="104" s="1"/>
  <c r="P168" i="33"/>
  <c r="Q168" i="33"/>
  <c r="R168" i="33"/>
  <c r="AB168" i="33"/>
  <c r="Q165" i="104" s="1"/>
  <c r="B169" i="33"/>
  <c r="C169" i="33"/>
  <c r="D169" i="33"/>
  <c r="N169" i="33"/>
  <c r="H166" i="104" s="1"/>
  <c r="P169" i="33"/>
  <c r="Q169" i="33"/>
  <c r="R169" i="33"/>
  <c r="AB169" i="33"/>
  <c r="Q166" i="104" s="1"/>
  <c r="B170" i="33"/>
  <c r="C170" i="33"/>
  <c r="D170" i="33"/>
  <c r="N170" i="33"/>
  <c r="H167" i="104" s="1"/>
  <c r="P170" i="33"/>
  <c r="Q170" i="33"/>
  <c r="R170" i="33"/>
  <c r="AB170" i="33"/>
  <c r="Q167" i="104" s="1"/>
  <c r="B171" i="33"/>
  <c r="C171" i="33"/>
  <c r="D171" i="33"/>
  <c r="N171" i="33"/>
  <c r="H168" i="104" s="1"/>
  <c r="P171" i="33"/>
  <c r="Q171" i="33"/>
  <c r="R171" i="33"/>
  <c r="AB171" i="33"/>
  <c r="Q168" i="104" s="1"/>
  <c r="B172" i="33"/>
  <c r="C172" i="33"/>
  <c r="D172" i="33"/>
  <c r="N172" i="33"/>
  <c r="H169" i="104" s="1"/>
  <c r="P172" i="33"/>
  <c r="Q172" i="33"/>
  <c r="R172" i="33"/>
  <c r="AB172" i="33"/>
  <c r="Q169" i="104" s="1"/>
  <c r="B173" i="33"/>
  <c r="C173" i="33"/>
  <c r="D173" i="33"/>
  <c r="N173" i="33"/>
  <c r="H170" i="104" s="1"/>
  <c r="P173" i="33"/>
  <c r="Q173" i="33"/>
  <c r="R173" i="33"/>
  <c r="AB173" i="33"/>
  <c r="Q170" i="104" s="1"/>
  <c r="B174" i="33"/>
  <c r="C174" i="33"/>
  <c r="D174" i="33"/>
  <c r="N174" i="33"/>
  <c r="H171" i="104" s="1"/>
  <c r="P174" i="33"/>
  <c r="Q174" i="33"/>
  <c r="R174" i="33"/>
  <c r="AB174" i="33"/>
  <c r="Q171" i="104" s="1"/>
  <c r="B175" i="33"/>
  <c r="C175" i="33"/>
  <c r="D175" i="33"/>
  <c r="N175" i="33"/>
  <c r="H172" i="104" s="1"/>
  <c r="P175" i="33"/>
  <c r="Q175" i="33"/>
  <c r="R175" i="33"/>
  <c r="AB175" i="33"/>
  <c r="Q172" i="104" s="1"/>
  <c r="B176" i="33"/>
  <c r="C176" i="33"/>
  <c r="D176" i="33"/>
  <c r="N176" i="33"/>
  <c r="H173" i="104" s="1"/>
  <c r="P176" i="33"/>
  <c r="Q176" i="33"/>
  <c r="R176" i="33"/>
  <c r="AB176" i="33"/>
  <c r="Q173" i="104" s="1"/>
  <c r="B177" i="33"/>
  <c r="C177" i="33"/>
  <c r="D177" i="33"/>
  <c r="N177" i="33"/>
  <c r="H174" i="104" s="1"/>
  <c r="P177" i="33"/>
  <c r="Q177" i="33"/>
  <c r="R177" i="33"/>
  <c r="AB177" i="33"/>
  <c r="Q174" i="104" s="1"/>
  <c r="B178" i="33"/>
  <c r="C178" i="33"/>
  <c r="D178" i="33"/>
  <c r="N178" i="33"/>
  <c r="H175" i="104" s="1"/>
  <c r="P178" i="33"/>
  <c r="Q178" i="33"/>
  <c r="R178" i="33"/>
  <c r="AB178" i="33"/>
  <c r="Q175" i="104" s="1"/>
  <c r="B179" i="33"/>
  <c r="C179" i="33"/>
  <c r="D179" i="33"/>
  <c r="N179" i="33"/>
  <c r="H176" i="104" s="1"/>
  <c r="P179" i="33"/>
  <c r="Q179" i="33"/>
  <c r="R179" i="33"/>
  <c r="AB179" i="33"/>
  <c r="Q176" i="104" s="1"/>
  <c r="B180" i="33"/>
  <c r="C180" i="33"/>
  <c r="D180" i="33"/>
  <c r="N180" i="33"/>
  <c r="H177" i="104" s="1"/>
  <c r="P180" i="33"/>
  <c r="Q180" i="33"/>
  <c r="R180" i="33"/>
  <c r="AB180" i="33"/>
  <c r="Q177" i="104" s="1"/>
  <c r="B181" i="33"/>
  <c r="C181" i="33"/>
  <c r="D181" i="33"/>
  <c r="N181" i="33"/>
  <c r="H178" i="104" s="1"/>
  <c r="P181" i="33"/>
  <c r="Q181" i="33"/>
  <c r="R181" i="33"/>
  <c r="AB181" i="33"/>
  <c r="Q178" i="104" s="1"/>
  <c r="B182" i="33"/>
  <c r="C182" i="33"/>
  <c r="D182" i="33"/>
  <c r="N182" i="33"/>
  <c r="H179" i="104" s="1"/>
  <c r="P182" i="33"/>
  <c r="Q182" i="33"/>
  <c r="R182" i="33"/>
  <c r="AB182" i="33"/>
  <c r="Q179" i="104" s="1"/>
  <c r="B183" i="33"/>
  <c r="C183" i="33"/>
  <c r="D183" i="33"/>
  <c r="N183" i="33"/>
  <c r="H180" i="104" s="1"/>
  <c r="P183" i="33"/>
  <c r="Q183" i="33"/>
  <c r="R183" i="33"/>
  <c r="AB183" i="33"/>
  <c r="Q180" i="104" s="1"/>
  <c r="B184" i="33"/>
  <c r="C184" i="33"/>
  <c r="D184" i="33"/>
  <c r="N184" i="33"/>
  <c r="H181" i="104" s="1"/>
  <c r="P184" i="33"/>
  <c r="Q184" i="33"/>
  <c r="R184" i="33"/>
  <c r="AB184" i="33"/>
  <c r="Q181" i="104" s="1"/>
  <c r="B185" i="33"/>
  <c r="C185" i="33"/>
  <c r="D185" i="33"/>
  <c r="N185" i="33"/>
  <c r="H182" i="104" s="1"/>
  <c r="P185" i="33"/>
  <c r="Q185" i="33"/>
  <c r="R185" i="33"/>
  <c r="AB185" i="33"/>
  <c r="Q182" i="104" s="1"/>
  <c r="B186" i="33"/>
  <c r="C186" i="33"/>
  <c r="D186" i="33"/>
  <c r="N186" i="33"/>
  <c r="H183" i="104" s="1"/>
  <c r="P186" i="33"/>
  <c r="Q186" i="33"/>
  <c r="R186" i="33"/>
  <c r="AB186" i="33"/>
  <c r="Q183" i="104" s="1"/>
  <c r="B187" i="33"/>
  <c r="C187" i="33"/>
  <c r="D187" i="33"/>
  <c r="N187" i="33"/>
  <c r="H184" i="104" s="1"/>
  <c r="P187" i="33"/>
  <c r="Q187" i="33"/>
  <c r="R187" i="33"/>
  <c r="AB187" i="33"/>
  <c r="Q184" i="104" s="1"/>
  <c r="B188" i="33"/>
  <c r="C188" i="33"/>
  <c r="D188" i="33"/>
  <c r="N188" i="33"/>
  <c r="H185" i="104" s="1"/>
  <c r="P188" i="33"/>
  <c r="Q188" i="33"/>
  <c r="R188" i="33"/>
  <c r="AB188" i="33"/>
  <c r="Q185" i="104" s="1"/>
  <c r="B189" i="33"/>
  <c r="C189" i="33"/>
  <c r="D189" i="33"/>
  <c r="N189" i="33"/>
  <c r="H186" i="104" s="1"/>
  <c r="P189" i="33"/>
  <c r="Q189" i="33"/>
  <c r="R189" i="33"/>
  <c r="AB189" i="33"/>
  <c r="Q186" i="104" s="1"/>
  <c r="B190" i="33"/>
  <c r="C190" i="33"/>
  <c r="D190" i="33"/>
  <c r="N190" i="33"/>
  <c r="H187" i="104" s="1"/>
  <c r="P190" i="33"/>
  <c r="Q190" i="33"/>
  <c r="R190" i="33"/>
  <c r="AB190" i="33"/>
  <c r="Q187" i="104" s="1"/>
  <c r="B191" i="33"/>
  <c r="C191" i="33"/>
  <c r="D191" i="33"/>
  <c r="N191" i="33"/>
  <c r="H188" i="104" s="1"/>
  <c r="P191" i="33"/>
  <c r="Q191" i="33"/>
  <c r="R191" i="33"/>
  <c r="AB191" i="33"/>
  <c r="Q188" i="104" s="1"/>
  <c r="B192" i="33"/>
  <c r="C192" i="33"/>
  <c r="D192" i="33"/>
  <c r="N192" i="33"/>
  <c r="H189" i="104" s="1"/>
  <c r="P192" i="33"/>
  <c r="Q192" i="33"/>
  <c r="R192" i="33"/>
  <c r="AB192" i="33"/>
  <c r="Q189" i="104" s="1"/>
  <c r="B193" i="33"/>
  <c r="C193" i="33"/>
  <c r="D193" i="33"/>
  <c r="N193" i="33"/>
  <c r="H190" i="104" s="1"/>
  <c r="P193" i="33"/>
  <c r="Q193" i="33"/>
  <c r="R193" i="33"/>
  <c r="AB193" i="33"/>
  <c r="Q190" i="104" s="1"/>
  <c r="B194" i="33"/>
  <c r="C194" i="33"/>
  <c r="D194" i="33"/>
  <c r="N194" i="33"/>
  <c r="H191" i="104" s="1"/>
  <c r="P194" i="33"/>
  <c r="Q194" i="33"/>
  <c r="R194" i="33"/>
  <c r="AB194" i="33"/>
  <c r="Q191" i="104" s="1"/>
  <c r="B195" i="33"/>
  <c r="C195" i="33"/>
  <c r="D195" i="33"/>
  <c r="N195" i="33"/>
  <c r="H192" i="104" s="1"/>
  <c r="P195" i="33"/>
  <c r="Q195" i="33"/>
  <c r="R195" i="33"/>
  <c r="AB195" i="33"/>
  <c r="Q192" i="104" s="1"/>
  <c r="B196" i="33"/>
  <c r="C196" i="33"/>
  <c r="D196" i="33"/>
  <c r="N196" i="33"/>
  <c r="H193" i="104" s="1"/>
  <c r="P196" i="33"/>
  <c r="Q196" i="33"/>
  <c r="R196" i="33"/>
  <c r="AB196" i="33"/>
  <c r="Q193" i="104" s="1"/>
  <c r="B197" i="33"/>
  <c r="C197" i="33"/>
  <c r="D197" i="33"/>
  <c r="N197" i="33"/>
  <c r="H194" i="104" s="1"/>
  <c r="P197" i="33"/>
  <c r="Q197" i="33"/>
  <c r="R197" i="33"/>
  <c r="AB197" i="33"/>
  <c r="Q194" i="104" s="1"/>
  <c r="B198" i="33"/>
  <c r="C198" i="33"/>
  <c r="D198" i="33"/>
  <c r="N198" i="33"/>
  <c r="H195" i="104" s="1"/>
  <c r="P198" i="33"/>
  <c r="Q198" i="33"/>
  <c r="R198" i="33"/>
  <c r="AB198" i="33"/>
  <c r="Q195" i="104" s="1"/>
  <c r="B199" i="33"/>
  <c r="C199" i="33"/>
  <c r="D199" i="33"/>
  <c r="N199" i="33"/>
  <c r="H196" i="104" s="1"/>
  <c r="P199" i="33"/>
  <c r="Q199" i="33"/>
  <c r="R199" i="33"/>
  <c r="AB199" i="33"/>
  <c r="Q196" i="104" s="1"/>
  <c r="B200" i="33"/>
  <c r="C200" i="33"/>
  <c r="D200" i="33"/>
  <c r="N200" i="33"/>
  <c r="H197" i="104" s="1"/>
  <c r="P200" i="33"/>
  <c r="Q200" i="33"/>
  <c r="R200" i="33"/>
  <c r="AB200" i="33"/>
  <c r="Q197" i="104" s="1"/>
  <c r="B201" i="33"/>
  <c r="C201" i="33"/>
  <c r="D201" i="33"/>
  <c r="N201" i="33"/>
  <c r="H198" i="104" s="1"/>
  <c r="P201" i="33"/>
  <c r="Q201" i="33"/>
  <c r="R201" i="33"/>
  <c r="AB201" i="33"/>
  <c r="Q198" i="104" s="1"/>
  <c r="B202" i="33"/>
  <c r="C202" i="33"/>
  <c r="D202" i="33"/>
  <c r="N202" i="33"/>
  <c r="H199" i="104" s="1"/>
  <c r="P202" i="33"/>
  <c r="Q202" i="33"/>
  <c r="R202" i="33"/>
  <c r="AB202" i="33"/>
  <c r="Q199" i="104" s="1"/>
  <c r="B203" i="33"/>
  <c r="C203" i="33"/>
  <c r="D203" i="33"/>
  <c r="N203" i="33"/>
  <c r="H200" i="104" s="1"/>
  <c r="P203" i="33"/>
  <c r="Q203" i="33"/>
  <c r="R203" i="33"/>
  <c r="AB203" i="33"/>
  <c r="Q200" i="104" s="1"/>
  <c r="B204" i="33"/>
  <c r="C204" i="33"/>
  <c r="D204" i="33"/>
  <c r="N204" i="33"/>
  <c r="H201" i="104" s="1"/>
  <c r="P204" i="33"/>
  <c r="Q204" i="33"/>
  <c r="R204" i="33"/>
  <c r="AB204" i="33"/>
  <c r="Q201" i="104" s="1"/>
  <c r="B205" i="33"/>
  <c r="C205" i="33"/>
  <c r="D205" i="33"/>
  <c r="N205" i="33"/>
  <c r="H202" i="104" s="1"/>
  <c r="P205" i="33"/>
  <c r="Q205" i="33"/>
  <c r="R205" i="33"/>
  <c r="AB205" i="33"/>
  <c r="Q202" i="104" s="1"/>
  <c r="B206" i="33"/>
  <c r="C206" i="33"/>
  <c r="D206" i="33"/>
  <c r="N206" i="33"/>
  <c r="H203" i="104" s="1"/>
  <c r="P206" i="33"/>
  <c r="Q206" i="33"/>
  <c r="R206" i="33"/>
  <c r="AB206" i="33"/>
  <c r="Q203" i="104" s="1"/>
  <c r="B107" i="61"/>
  <c r="C107" i="61"/>
  <c r="D107" i="61"/>
  <c r="N107" i="61"/>
  <c r="G104" i="104" s="1"/>
  <c r="P107" i="61"/>
  <c r="Q107" i="61"/>
  <c r="R107" i="61"/>
  <c r="AB107" i="61"/>
  <c r="P104" i="104" s="1"/>
  <c r="B108" i="61"/>
  <c r="C108" i="61"/>
  <c r="D108" i="61"/>
  <c r="N108" i="61"/>
  <c r="G105" i="104" s="1"/>
  <c r="P108" i="61"/>
  <c r="Q108" i="61"/>
  <c r="R108" i="61"/>
  <c r="AB108" i="61"/>
  <c r="P105" i="104" s="1"/>
  <c r="B109" i="61"/>
  <c r="C109" i="61"/>
  <c r="D109" i="61"/>
  <c r="N109" i="61"/>
  <c r="G106" i="104" s="1"/>
  <c r="P109" i="61"/>
  <c r="Q109" i="61"/>
  <c r="R109" i="61"/>
  <c r="AB109" i="61"/>
  <c r="P106" i="104" s="1"/>
  <c r="B110" i="61"/>
  <c r="C110" i="61"/>
  <c r="D110" i="61"/>
  <c r="N110" i="61"/>
  <c r="G107" i="104" s="1"/>
  <c r="P110" i="61"/>
  <c r="Q110" i="61"/>
  <c r="R110" i="61"/>
  <c r="AB110" i="61"/>
  <c r="P107" i="104" s="1"/>
  <c r="B111" i="61"/>
  <c r="C111" i="61"/>
  <c r="D111" i="61"/>
  <c r="N111" i="61"/>
  <c r="G108" i="104" s="1"/>
  <c r="P111" i="61"/>
  <c r="Q111" i="61"/>
  <c r="R111" i="61"/>
  <c r="AB111" i="61"/>
  <c r="P108" i="104" s="1"/>
  <c r="B112" i="61"/>
  <c r="C112" i="61"/>
  <c r="D112" i="61"/>
  <c r="N112" i="61"/>
  <c r="G109" i="104" s="1"/>
  <c r="P112" i="61"/>
  <c r="Q112" i="61"/>
  <c r="R112" i="61"/>
  <c r="AB112" i="61"/>
  <c r="P109" i="104" s="1"/>
  <c r="B113" i="61"/>
  <c r="C113" i="61"/>
  <c r="D113" i="61"/>
  <c r="N113" i="61"/>
  <c r="G110" i="104" s="1"/>
  <c r="P113" i="61"/>
  <c r="Q113" i="61"/>
  <c r="R113" i="61"/>
  <c r="AB113" i="61"/>
  <c r="P110" i="104" s="1"/>
  <c r="B114" i="61"/>
  <c r="C114" i="61"/>
  <c r="D114" i="61"/>
  <c r="N114" i="61"/>
  <c r="G111" i="104" s="1"/>
  <c r="P114" i="61"/>
  <c r="Q114" i="61"/>
  <c r="R114" i="61"/>
  <c r="AB114" i="61"/>
  <c r="P111" i="104" s="1"/>
  <c r="B115" i="61"/>
  <c r="C115" i="61"/>
  <c r="D115" i="61"/>
  <c r="N115" i="61"/>
  <c r="G112" i="104" s="1"/>
  <c r="P115" i="61"/>
  <c r="Q115" i="61"/>
  <c r="R115" i="61"/>
  <c r="AB115" i="61"/>
  <c r="P112" i="104" s="1"/>
  <c r="B116" i="61"/>
  <c r="C116" i="61"/>
  <c r="D116" i="61"/>
  <c r="N116" i="61"/>
  <c r="G113" i="104" s="1"/>
  <c r="P116" i="61"/>
  <c r="Q116" i="61"/>
  <c r="R116" i="61"/>
  <c r="AB116" i="61"/>
  <c r="P113" i="104" s="1"/>
  <c r="B117" i="61"/>
  <c r="C117" i="61"/>
  <c r="D117" i="61"/>
  <c r="N117" i="61"/>
  <c r="G114" i="104" s="1"/>
  <c r="P117" i="61"/>
  <c r="Q117" i="61"/>
  <c r="R117" i="61"/>
  <c r="AB117" i="61"/>
  <c r="P114" i="104" s="1"/>
  <c r="B118" i="61"/>
  <c r="C118" i="61"/>
  <c r="D118" i="61"/>
  <c r="N118" i="61"/>
  <c r="G115" i="104" s="1"/>
  <c r="P118" i="61"/>
  <c r="Q118" i="61"/>
  <c r="R118" i="61"/>
  <c r="AB118" i="61"/>
  <c r="P115" i="104" s="1"/>
  <c r="B119" i="61"/>
  <c r="C119" i="61"/>
  <c r="D119" i="61"/>
  <c r="N119" i="61"/>
  <c r="G116" i="104" s="1"/>
  <c r="P119" i="61"/>
  <c r="Q119" i="61"/>
  <c r="R119" i="61"/>
  <c r="AB119" i="61"/>
  <c r="P116" i="104" s="1"/>
  <c r="B120" i="61"/>
  <c r="C120" i="61"/>
  <c r="D120" i="61"/>
  <c r="N120" i="61"/>
  <c r="G117" i="104" s="1"/>
  <c r="P120" i="61"/>
  <c r="Q120" i="61"/>
  <c r="R120" i="61"/>
  <c r="AB120" i="61"/>
  <c r="P117" i="104" s="1"/>
  <c r="B121" i="61"/>
  <c r="C121" i="61"/>
  <c r="D121" i="61"/>
  <c r="N121" i="61"/>
  <c r="G118" i="104" s="1"/>
  <c r="P121" i="61"/>
  <c r="Q121" i="61"/>
  <c r="R121" i="61"/>
  <c r="AB121" i="61"/>
  <c r="P118" i="104" s="1"/>
  <c r="B122" i="61"/>
  <c r="C122" i="61"/>
  <c r="D122" i="61"/>
  <c r="N122" i="61"/>
  <c r="G119" i="104" s="1"/>
  <c r="P122" i="61"/>
  <c r="Q122" i="61"/>
  <c r="R122" i="61"/>
  <c r="AB122" i="61"/>
  <c r="P119" i="104" s="1"/>
  <c r="B123" i="61"/>
  <c r="C123" i="61"/>
  <c r="D123" i="61"/>
  <c r="N123" i="61"/>
  <c r="G120" i="104" s="1"/>
  <c r="P123" i="61"/>
  <c r="Q123" i="61"/>
  <c r="R123" i="61"/>
  <c r="AB123" i="61"/>
  <c r="P120" i="104" s="1"/>
  <c r="B124" i="61"/>
  <c r="C124" i="61"/>
  <c r="D124" i="61"/>
  <c r="N124" i="61"/>
  <c r="G121" i="104" s="1"/>
  <c r="P124" i="61"/>
  <c r="Q124" i="61"/>
  <c r="R124" i="61"/>
  <c r="AB124" i="61"/>
  <c r="P121" i="104" s="1"/>
  <c r="B125" i="61"/>
  <c r="C125" i="61"/>
  <c r="D125" i="61"/>
  <c r="N125" i="61"/>
  <c r="G122" i="104" s="1"/>
  <c r="P125" i="61"/>
  <c r="Q125" i="61"/>
  <c r="R125" i="61"/>
  <c r="AB125" i="61"/>
  <c r="P122" i="104" s="1"/>
  <c r="B126" i="61"/>
  <c r="C126" i="61"/>
  <c r="D126" i="61"/>
  <c r="N126" i="61"/>
  <c r="G123" i="104" s="1"/>
  <c r="P126" i="61"/>
  <c r="Q126" i="61"/>
  <c r="R126" i="61"/>
  <c r="AB126" i="61"/>
  <c r="P123" i="104" s="1"/>
  <c r="B127" i="61"/>
  <c r="C127" i="61"/>
  <c r="D127" i="61"/>
  <c r="N127" i="61"/>
  <c r="G124" i="104" s="1"/>
  <c r="P127" i="61"/>
  <c r="Q127" i="61"/>
  <c r="R127" i="61"/>
  <c r="AB127" i="61"/>
  <c r="P124" i="104" s="1"/>
  <c r="B128" i="61"/>
  <c r="C128" i="61"/>
  <c r="D128" i="61"/>
  <c r="N128" i="61"/>
  <c r="G125" i="104" s="1"/>
  <c r="P128" i="61"/>
  <c r="Q128" i="61"/>
  <c r="R128" i="61"/>
  <c r="AB128" i="61"/>
  <c r="P125" i="104" s="1"/>
  <c r="B129" i="61"/>
  <c r="C129" i="61"/>
  <c r="D129" i="61"/>
  <c r="N129" i="61"/>
  <c r="G126" i="104" s="1"/>
  <c r="P129" i="61"/>
  <c r="Q129" i="61"/>
  <c r="R129" i="61"/>
  <c r="AB129" i="61"/>
  <c r="P126" i="104" s="1"/>
  <c r="B130" i="61"/>
  <c r="C130" i="61"/>
  <c r="D130" i="61"/>
  <c r="N130" i="61"/>
  <c r="G127" i="104" s="1"/>
  <c r="P130" i="61"/>
  <c r="Q130" i="61"/>
  <c r="R130" i="61"/>
  <c r="AB130" i="61"/>
  <c r="P127" i="104" s="1"/>
  <c r="B131" i="61"/>
  <c r="C131" i="61"/>
  <c r="D131" i="61"/>
  <c r="N131" i="61"/>
  <c r="G128" i="104" s="1"/>
  <c r="P131" i="61"/>
  <c r="Q131" i="61"/>
  <c r="R131" i="61"/>
  <c r="AB131" i="61"/>
  <c r="P128" i="104" s="1"/>
  <c r="B132" i="61"/>
  <c r="C132" i="61"/>
  <c r="D132" i="61"/>
  <c r="N132" i="61"/>
  <c r="G129" i="104" s="1"/>
  <c r="P132" i="61"/>
  <c r="Q132" i="61"/>
  <c r="R132" i="61"/>
  <c r="AB132" i="61"/>
  <c r="P129" i="104" s="1"/>
  <c r="B133" i="61"/>
  <c r="C133" i="61"/>
  <c r="D133" i="61"/>
  <c r="N133" i="61"/>
  <c r="G130" i="104" s="1"/>
  <c r="P133" i="61"/>
  <c r="Q133" i="61"/>
  <c r="R133" i="61"/>
  <c r="AB133" i="61"/>
  <c r="P130" i="104" s="1"/>
  <c r="B134" i="61"/>
  <c r="C134" i="61"/>
  <c r="D134" i="61"/>
  <c r="N134" i="61"/>
  <c r="G131" i="104" s="1"/>
  <c r="P134" i="61"/>
  <c r="Q134" i="61"/>
  <c r="R134" i="61"/>
  <c r="AB134" i="61"/>
  <c r="P131" i="104" s="1"/>
  <c r="B135" i="61"/>
  <c r="C135" i="61"/>
  <c r="D135" i="61"/>
  <c r="N135" i="61"/>
  <c r="G132" i="104" s="1"/>
  <c r="P135" i="61"/>
  <c r="Q135" i="61"/>
  <c r="R135" i="61"/>
  <c r="AB135" i="61"/>
  <c r="P132" i="104" s="1"/>
  <c r="B136" i="61"/>
  <c r="C136" i="61"/>
  <c r="D136" i="61"/>
  <c r="N136" i="61"/>
  <c r="G133" i="104" s="1"/>
  <c r="P136" i="61"/>
  <c r="Q136" i="61"/>
  <c r="R136" i="61"/>
  <c r="AB136" i="61"/>
  <c r="P133" i="104" s="1"/>
  <c r="B137" i="61"/>
  <c r="C137" i="61"/>
  <c r="D137" i="61"/>
  <c r="N137" i="61"/>
  <c r="G134" i="104" s="1"/>
  <c r="P137" i="61"/>
  <c r="Q137" i="61"/>
  <c r="R137" i="61"/>
  <c r="AB137" i="61"/>
  <c r="P134" i="104" s="1"/>
  <c r="B138" i="61"/>
  <c r="C138" i="61"/>
  <c r="D138" i="61"/>
  <c r="N138" i="61"/>
  <c r="G135" i="104" s="1"/>
  <c r="P138" i="61"/>
  <c r="Q138" i="61"/>
  <c r="R138" i="61"/>
  <c r="AB138" i="61"/>
  <c r="P135" i="104" s="1"/>
  <c r="B139" i="61"/>
  <c r="C139" i="61"/>
  <c r="D139" i="61"/>
  <c r="N139" i="61"/>
  <c r="G136" i="104" s="1"/>
  <c r="P139" i="61"/>
  <c r="Q139" i="61"/>
  <c r="R139" i="61"/>
  <c r="AB139" i="61"/>
  <c r="P136" i="104" s="1"/>
  <c r="B140" i="61"/>
  <c r="C140" i="61"/>
  <c r="D140" i="61"/>
  <c r="N140" i="61"/>
  <c r="G137" i="104" s="1"/>
  <c r="P140" i="61"/>
  <c r="Q140" i="61"/>
  <c r="R140" i="61"/>
  <c r="AB140" i="61"/>
  <c r="P137" i="104" s="1"/>
  <c r="B141" i="61"/>
  <c r="C141" i="61"/>
  <c r="D141" i="61"/>
  <c r="N141" i="61"/>
  <c r="G138" i="104" s="1"/>
  <c r="P141" i="61"/>
  <c r="Q141" i="61"/>
  <c r="R141" i="61"/>
  <c r="AB141" i="61"/>
  <c r="P138" i="104" s="1"/>
  <c r="B142" i="61"/>
  <c r="C142" i="61"/>
  <c r="D142" i="61"/>
  <c r="N142" i="61"/>
  <c r="G139" i="104" s="1"/>
  <c r="P142" i="61"/>
  <c r="Q142" i="61"/>
  <c r="R142" i="61"/>
  <c r="AB142" i="61"/>
  <c r="P139" i="104" s="1"/>
  <c r="B143" i="61"/>
  <c r="C143" i="61"/>
  <c r="D143" i="61"/>
  <c r="N143" i="61"/>
  <c r="G140" i="104" s="1"/>
  <c r="P143" i="61"/>
  <c r="Q143" i="61"/>
  <c r="R143" i="61"/>
  <c r="AB143" i="61"/>
  <c r="P140" i="104" s="1"/>
  <c r="B144" i="61"/>
  <c r="C144" i="61"/>
  <c r="D144" i="61"/>
  <c r="N144" i="61"/>
  <c r="G141" i="104" s="1"/>
  <c r="P144" i="61"/>
  <c r="Q144" i="61"/>
  <c r="R144" i="61"/>
  <c r="AB144" i="61"/>
  <c r="P141" i="104" s="1"/>
  <c r="B145" i="61"/>
  <c r="C145" i="61"/>
  <c r="D145" i="61"/>
  <c r="N145" i="61"/>
  <c r="G142" i="104" s="1"/>
  <c r="P145" i="61"/>
  <c r="Q145" i="61"/>
  <c r="R145" i="61"/>
  <c r="AB145" i="61"/>
  <c r="P142" i="104" s="1"/>
  <c r="B146" i="61"/>
  <c r="C146" i="61"/>
  <c r="D146" i="61"/>
  <c r="N146" i="61"/>
  <c r="G143" i="104" s="1"/>
  <c r="P146" i="61"/>
  <c r="Q146" i="61"/>
  <c r="R146" i="61"/>
  <c r="AB146" i="61"/>
  <c r="P143" i="104" s="1"/>
  <c r="B147" i="61"/>
  <c r="C147" i="61"/>
  <c r="D147" i="61"/>
  <c r="N147" i="61"/>
  <c r="G144" i="104" s="1"/>
  <c r="P147" i="61"/>
  <c r="Q147" i="61"/>
  <c r="R147" i="61"/>
  <c r="AB147" i="61"/>
  <c r="P144" i="104" s="1"/>
  <c r="B148" i="61"/>
  <c r="C148" i="61"/>
  <c r="D148" i="61"/>
  <c r="N148" i="61"/>
  <c r="G145" i="104" s="1"/>
  <c r="P148" i="61"/>
  <c r="Q148" i="61"/>
  <c r="R148" i="61"/>
  <c r="AB148" i="61"/>
  <c r="P145" i="104" s="1"/>
  <c r="B149" i="61"/>
  <c r="C149" i="61"/>
  <c r="D149" i="61"/>
  <c r="N149" i="61"/>
  <c r="G146" i="104" s="1"/>
  <c r="P149" i="61"/>
  <c r="Q149" i="61"/>
  <c r="R149" i="61"/>
  <c r="AB149" i="61"/>
  <c r="P146" i="104" s="1"/>
  <c r="B150" i="61"/>
  <c r="C150" i="61"/>
  <c r="D150" i="61"/>
  <c r="N150" i="61"/>
  <c r="G147" i="104" s="1"/>
  <c r="P150" i="61"/>
  <c r="Q150" i="61"/>
  <c r="R150" i="61"/>
  <c r="AB150" i="61"/>
  <c r="P147" i="104" s="1"/>
  <c r="B151" i="61"/>
  <c r="C151" i="61"/>
  <c r="D151" i="61"/>
  <c r="N151" i="61"/>
  <c r="G148" i="104" s="1"/>
  <c r="P151" i="61"/>
  <c r="Q151" i="61"/>
  <c r="R151" i="61"/>
  <c r="AB151" i="61"/>
  <c r="P148" i="104" s="1"/>
  <c r="B152" i="61"/>
  <c r="C152" i="61"/>
  <c r="D152" i="61"/>
  <c r="N152" i="61"/>
  <c r="G149" i="104" s="1"/>
  <c r="P152" i="61"/>
  <c r="Q152" i="61"/>
  <c r="R152" i="61"/>
  <c r="AB152" i="61"/>
  <c r="P149" i="104" s="1"/>
  <c r="B153" i="61"/>
  <c r="C153" i="61"/>
  <c r="D153" i="61"/>
  <c r="N153" i="61"/>
  <c r="G150" i="104" s="1"/>
  <c r="P153" i="61"/>
  <c r="Q153" i="61"/>
  <c r="R153" i="61"/>
  <c r="AB153" i="61"/>
  <c r="P150" i="104" s="1"/>
  <c r="B154" i="61"/>
  <c r="C154" i="61"/>
  <c r="D154" i="61"/>
  <c r="N154" i="61"/>
  <c r="G151" i="104" s="1"/>
  <c r="P154" i="61"/>
  <c r="Q154" i="61"/>
  <c r="R154" i="61"/>
  <c r="AB154" i="61"/>
  <c r="P151" i="104" s="1"/>
  <c r="B155" i="61"/>
  <c r="C155" i="61"/>
  <c r="D155" i="61"/>
  <c r="N155" i="61"/>
  <c r="G152" i="104" s="1"/>
  <c r="P155" i="61"/>
  <c r="Q155" i="61"/>
  <c r="R155" i="61"/>
  <c r="AB155" i="61"/>
  <c r="P152" i="104" s="1"/>
  <c r="B156" i="61"/>
  <c r="C156" i="61"/>
  <c r="D156" i="61"/>
  <c r="N156" i="61"/>
  <c r="G153" i="104" s="1"/>
  <c r="P156" i="61"/>
  <c r="Q156" i="61"/>
  <c r="R156" i="61"/>
  <c r="AB156" i="61"/>
  <c r="P153" i="104" s="1"/>
  <c r="B157" i="61"/>
  <c r="C157" i="61"/>
  <c r="D157" i="61"/>
  <c r="N157" i="61"/>
  <c r="G154" i="104" s="1"/>
  <c r="P157" i="61"/>
  <c r="Q157" i="61"/>
  <c r="R157" i="61"/>
  <c r="AB157" i="61"/>
  <c r="P154" i="104" s="1"/>
  <c r="B158" i="61"/>
  <c r="C158" i="61"/>
  <c r="D158" i="61"/>
  <c r="N158" i="61"/>
  <c r="G155" i="104" s="1"/>
  <c r="P158" i="61"/>
  <c r="Q158" i="61"/>
  <c r="R158" i="61"/>
  <c r="AB158" i="61"/>
  <c r="P155" i="104" s="1"/>
  <c r="B159" i="61"/>
  <c r="C159" i="61"/>
  <c r="D159" i="61"/>
  <c r="N159" i="61"/>
  <c r="G156" i="104" s="1"/>
  <c r="P159" i="61"/>
  <c r="Q159" i="61"/>
  <c r="R159" i="61"/>
  <c r="AB159" i="61"/>
  <c r="P156" i="104" s="1"/>
  <c r="B160" i="61"/>
  <c r="C160" i="61"/>
  <c r="D160" i="61"/>
  <c r="N160" i="61"/>
  <c r="G157" i="104" s="1"/>
  <c r="P160" i="61"/>
  <c r="Q160" i="61"/>
  <c r="R160" i="61"/>
  <c r="AB160" i="61"/>
  <c r="P157" i="104" s="1"/>
  <c r="B161" i="61"/>
  <c r="C161" i="61"/>
  <c r="D161" i="61"/>
  <c r="N161" i="61"/>
  <c r="G158" i="104" s="1"/>
  <c r="P161" i="61"/>
  <c r="Q161" i="61"/>
  <c r="R161" i="61"/>
  <c r="AB161" i="61"/>
  <c r="P158" i="104" s="1"/>
  <c r="B162" i="61"/>
  <c r="C162" i="61"/>
  <c r="D162" i="61"/>
  <c r="N162" i="61"/>
  <c r="G159" i="104" s="1"/>
  <c r="P162" i="61"/>
  <c r="Q162" i="61"/>
  <c r="R162" i="61"/>
  <c r="AB162" i="61"/>
  <c r="P159" i="104" s="1"/>
  <c r="B163" i="61"/>
  <c r="C163" i="61"/>
  <c r="D163" i="61"/>
  <c r="N163" i="61"/>
  <c r="G160" i="104" s="1"/>
  <c r="P163" i="61"/>
  <c r="Q163" i="61"/>
  <c r="R163" i="61"/>
  <c r="AB163" i="61"/>
  <c r="P160" i="104" s="1"/>
  <c r="B164" i="61"/>
  <c r="C164" i="61"/>
  <c r="D164" i="61"/>
  <c r="N164" i="61"/>
  <c r="G161" i="104" s="1"/>
  <c r="P164" i="61"/>
  <c r="Q164" i="61"/>
  <c r="R164" i="61"/>
  <c r="AB164" i="61"/>
  <c r="P161" i="104" s="1"/>
  <c r="B165" i="61"/>
  <c r="C165" i="61"/>
  <c r="D165" i="61"/>
  <c r="N165" i="61"/>
  <c r="G162" i="104" s="1"/>
  <c r="P165" i="61"/>
  <c r="Q165" i="61"/>
  <c r="R165" i="61"/>
  <c r="AB165" i="61"/>
  <c r="P162" i="104" s="1"/>
  <c r="B166" i="61"/>
  <c r="C166" i="61"/>
  <c r="D166" i="61"/>
  <c r="N166" i="61"/>
  <c r="G163" i="104" s="1"/>
  <c r="P166" i="61"/>
  <c r="Q166" i="61"/>
  <c r="R166" i="61"/>
  <c r="AB166" i="61"/>
  <c r="P163" i="104" s="1"/>
  <c r="B167" i="61"/>
  <c r="C167" i="61"/>
  <c r="D167" i="61"/>
  <c r="N167" i="61"/>
  <c r="G164" i="104" s="1"/>
  <c r="P167" i="61"/>
  <c r="Q167" i="61"/>
  <c r="R167" i="61"/>
  <c r="AB167" i="61"/>
  <c r="P164" i="104" s="1"/>
  <c r="B168" i="61"/>
  <c r="C168" i="61"/>
  <c r="D168" i="61"/>
  <c r="N168" i="61"/>
  <c r="G165" i="104" s="1"/>
  <c r="P168" i="61"/>
  <c r="Q168" i="61"/>
  <c r="R168" i="61"/>
  <c r="AB168" i="61"/>
  <c r="P165" i="104" s="1"/>
  <c r="B169" i="61"/>
  <c r="C169" i="61"/>
  <c r="D169" i="61"/>
  <c r="N169" i="61"/>
  <c r="G166" i="104" s="1"/>
  <c r="P169" i="61"/>
  <c r="Q169" i="61"/>
  <c r="R169" i="61"/>
  <c r="AB169" i="61"/>
  <c r="P166" i="104" s="1"/>
  <c r="B170" i="61"/>
  <c r="C170" i="61"/>
  <c r="D170" i="61"/>
  <c r="N170" i="61"/>
  <c r="G167" i="104" s="1"/>
  <c r="P170" i="61"/>
  <c r="Q170" i="61"/>
  <c r="R170" i="61"/>
  <c r="AB170" i="61"/>
  <c r="P167" i="104" s="1"/>
  <c r="B171" i="61"/>
  <c r="C171" i="61"/>
  <c r="D171" i="61"/>
  <c r="N171" i="61"/>
  <c r="G168" i="104" s="1"/>
  <c r="P171" i="61"/>
  <c r="Q171" i="61"/>
  <c r="R171" i="61"/>
  <c r="AB171" i="61"/>
  <c r="P168" i="104" s="1"/>
  <c r="B172" i="61"/>
  <c r="C172" i="61"/>
  <c r="D172" i="61"/>
  <c r="N172" i="61"/>
  <c r="G169" i="104" s="1"/>
  <c r="P172" i="61"/>
  <c r="Q172" i="61"/>
  <c r="R172" i="61"/>
  <c r="AB172" i="61"/>
  <c r="P169" i="104" s="1"/>
  <c r="B173" i="61"/>
  <c r="C173" i="61"/>
  <c r="D173" i="61"/>
  <c r="N173" i="61"/>
  <c r="G170" i="104" s="1"/>
  <c r="P173" i="61"/>
  <c r="Q173" i="61"/>
  <c r="R173" i="61"/>
  <c r="AB173" i="61"/>
  <c r="P170" i="104" s="1"/>
  <c r="B174" i="61"/>
  <c r="C174" i="61"/>
  <c r="D174" i="61"/>
  <c r="N174" i="61"/>
  <c r="G171" i="104" s="1"/>
  <c r="P174" i="61"/>
  <c r="Q174" i="61"/>
  <c r="R174" i="61"/>
  <c r="AB174" i="61"/>
  <c r="P171" i="104" s="1"/>
  <c r="B175" i="61"/>
  <c r="C175" i="61"/>
  <c r="D175" i="61"/>
  <c r="N175" i="61"/>
  <c r="G172" i="104" s="1"/>
  <c r="P175" i="61"/>
  <c r="Q175" i="61"/>
  <c r="R175" i="61"/>
  <c r="AB175" i="61"/>
  <c r="P172" i="104" s="1"/>
  <c r="B176" i="61"/>
  <c r="C176" i="61"/>
  <c r="D176" i="61"/>
  <c r="N176" i="61"/>
  <c r="G173" i="104" s="1"/>
  <c r="P176" i="61"/>
  <c r="Q176" i="61"/>
  <c r="R176" i="61"/>
  <c r="AB176" i="61"/>
  <c r="P173" i="104" s="1"/>
  <c r="B177" i="61"/>
  <c r="C177" i="61"/>
  <c r="D177" i="61"/>
  <c r="N177" i="61"/>
  <c r="G174" i="104" s="1"/>
  <c r="P177" i="61"/>
  <c r="Q177" i="61"/>
  <c r="R177" i="61"/>
  <c r="AB177" i="61"/>
  <c r="P174" i="104" s="1"/>
  <c r="B178" i="61"/>
  <c r="C178" i="61"/>
  <c r="D178" i="61"/>
  <c r="N178" i="61"/>
  <c r="G175" i="104" s="1"/>
  <c r="P178" i="61"/>
  <c r="Q178" i="61"/>
  <c r="R178" i="61"/>
  <c r="AB178" i="61"/>
  <c r="P175" i="104" s="1"/>
  <c r="B179" i="61"/>
  <c r="C179" i="61"/>
  <c r="D179" i="61"/>
  <c r="N179" i="61"/>
  <c r="G176" i="104" s="1"/>
  <c r="P179" i="61"/>
  <c r="Q179" i="61"/>
  <c r="R179" i="61"/>
  <c r="AB179" i="61"/>
  <c r="P176" i="104" s="1"/>
  <c r="B180" i="61"/>
  <c r="C180" i="61"/>
  <c r="D180" i="61"/>
  <c r="N180" i="61"/>
  <c r="G177" i="104" s="1"/>
  <c r="P180" i="61"/>
  <c r="Q180" i="61"/>
  <c r="R180" i="61"/>
  <c r="AB180" i="61"/>
  <c r="P177" i="104" s="1"/>
  <c r="B181" i="61"/>
  <c r="C181" i="61"/>
  <c r="D181" i="61"/>
  <c r="N181" i="61"/>
  <c r="G178" i="104" s="1"/>
  <c r="P181" i="61"/>
  <c r="Q181" i="61"/>
  <c r="R181" i="61"/>
  <c r="AB181" i="61"/>
  <c r="P178" i="104" s="1"/>
  <c r="B182" i="61"/>
  <c r="C182" i="61"/>
  <c r="D182" i="61"/>
  <c r="N182" i="61"/>
  <c r="G179" i="104" s="1"/>
  <c r="P182" i="61"/>
  <c r="Q182" i="61"/>
  <c r="R182" i="61"/>
  <c r="AB182" i="61"/>
  <c r="P179" i="104" s="1"/>
  <c r="B183" i="61"/>
  <c r="C183" i="61"/>
  <c r="D183" i="61"/>
  <c r="N183" i="61"/>
  <c r="G180" i="104" s="1"/>
  <c r="P183" i="61"/>
  <c r="Q183" i="61"/>
  <c r="R183" i="61"/>
  <c r="AB183" i="61"/>
  <c r="P180" i="104" s="1"/>
  <c r="B184" i="61"/>
  <c r="C184" i="61"/>
  <c r="D184" i="61"/>
  <c r="N184" i="61"/>
  <c r="G181" i="104" s="1"/>
  <c r="P184" i="61"/>
  <c r="Q184" i="61"/>
  <c r="R184" i="61"/>
  <c r="AB184" i="61"/>
  <c r="P181" i="104" s="1"/>
  <c r="B185" i="61"/>
  <c r="C185" i="61"/>
  <c r="D185" i="61"/>
  <c r="N185" i="61"/>
  <c r="G182" i="104" s="1"/>
  <c r="P185" i="61"/>
  <c r="Q185" i="61"/>
  <c r="R185" i="61"/>
  <c r="AB185" i="61"/>
  <c r="P182" i="104" s="1"/>
  <c r="B186" i="61"/>
  <c r="C186" i="61"/>
  <c r="D186" i="61"/>
  <c r="N186" i="61"/>
  <c r="G183" i="104" s="1"/>
  <c r="P186" i="61"/>
  <c r="Q186" i="61"/>
  <c r="R186" i="61"/>
  <c r="AB186" i="61"/>
  <c r="P183" i="104" s="1"/>
  <c r="B187" i="61"/>
  <c r="C187" i="61"/>
  <c r="D187" i="61"/>
  <c r="N187" i="61"/>
  <c r="G184" i="104" s="1"/>
  <c r="P187" i="61"/>
  <c r="Q187" i="61"/>
  <c r="R187" i="61"/>
  <c r="AB187" i="61"/>
  <c r="P184" i="104" s="1"/>
  <c r="B188" i="61"/>
  <c r="C188" i="61"/>
  <c r="D188" i="61"/>
  <c r="N188" i="61"/>
  <c r="G185" i="104" s="1"/>
  <c r="P188" i="61"/>
  <c r="Q188" i="61"/>
  <c r="R188" i="61"/>
  <c r="AB188" i="61"/>
  <c r="P185" i="104" s="1"/>
  <c r="B189" i="61"/>
  <c r="C189" i="61"/>
  <c r="D189" i="61"/>
  <c r="N189" i="61"/>
  <c r="G186" i="104" s="1"/>
  <c r="P189" i="61"/>
  <c r="Q189" i="61"/>
  <c r="R189" i="61"/>
  <c r="AB189" i="61"/>
  <c r="P186" i="104" s="1"/>
  <c r="B190" i="61"/>
  <c r="C190" i="61"/>
  <c r="D190" i="61"/>
  <c r="N190" i="61"/>
  <c r="G187" i="104" s="1"/>
  <c r="P190" i="61"/>
  <c r="Q190" i="61"/>
  <c r="R190" i="61"/>
  <c r="AB190" i="61"/>
  <c r="P187" i="104" s="1"/>
  <c r="B191" i="61"/>
  <c r="C191" i="61"/>
  <c r="D191" i="61"/>
  <c r="N191" i="61"/>
  <c r="G188" i="104" s="1"/>
  <c r="P191" i="61"/>
  <c r="Q191" i="61"/>
  <c r="R191" i="61"/>
  <c r="AB191" i="61"/>
  <c r="P188" i="104" s="1"/>
  <c r="B192" i="61"/>
  <c r="C192" i="61"/>
  <c r="D192" i="61"/>
  <c r="N192" i="61"/>
  <c r="G189" i="104" s="1"/>
  <c r="P192" i="61"/>
  <c r="Q192" i="61"/>
  <c r="R192" i="61"/>
  <c r="AB192" i="61"/>
  <c r="P189" i="104" s="1"/>
  <c r="B193" i="61"/>
  <c r="C193" i="61"/>
  <c r="D193" i="61"/>
  <c r="N193" i="61"/>
  <c r="G190" i="104" s="1"/>
  <c r="P193" i="61"/>
  <c r="Q193" i="61"/>
  <c r="R193" i="61"/>
  <c r="AB193" i="61"/>
  <c r="P190" i="104" s="1"/>
  <c r="B194" i="61"/>
  <c r="C194" i="61"/>
  <c r="D194" i="61"/>
  <c r="N194" i="61"/>
  <c r="G191" i="104" s="1"/>
  <c r="P194" i="61"/>
  <c r="Q194" i="61"/>
  <c r="R194" i="61"/>
  <c r="AB194" i="61"/>
  <c r="P191" i="104" s="1"/>
  <c r="B195" i="61"/>
  <c r="C195" i="61"/>
  <c r="D195" i="61"/>
  <c r="N195" i="61"/>
  <c r="G192" i="104" s="1"/>
  <c r="P195" i="61"/>
  <c r="Q195" i="61"/>
  <c r="R195" i="61"/>
  <c r="AB195" i="61"/>
  <c r="P192" i="104" s="1"/>
  <c r="B196" i="61"/>
  <c r="C196" i="61"/>
  <c r="D196" i="61"/>
  <c r="N196" i="61"/>
  <c r="G193" i="104" s="1"/>
  <c r="P196" i="61"/>
  <c r="Q196" i="61"/>
  <c r="R196" i="61"/>
  <c r="AB196" i="61"/>
  <c r="P193" i="104" s="1"/>
  <c r="B197" i="61"/>
  <c r="C197" i="61"/>
  <c r="D197" i="61"/>
  <c r="N197" i="61"/>
  <c r="G194" i="104" s="1"/>
  <c r="P197" i="61"/>
  <c r="Q197" i="61"/>
  <c r="R197" i="61"/>
  <c r="AB197" i="61"/>
  <c r="P194" i="104" s="1"/>
  <c r="B198" i="61"/>
  <c r="C198" i="61"/>
  <c r="D198" i="61"/>
  <c r="N198" i="61"/>
  <c r="G195" i="104" s="1"/>
  <c r="P198" i="61"/>
  <c r="Q198" i="61"/>
  <c r="R198" i="61"/>
  <c r="AB198" i="61"/>
  <c r="P195" i="104" s="1"/>
  <c r="B199" i="61"/>
  <c r="C199" i="61"/>
  <c r="D199" i="61"/>
  <c r="N199" i="61"/>
  <c r="G196" i="104" s="1"/>
  <c r="P199" i="61"/>
  <c r="Q199" i="61"/>
  <c r="R199" i="61"/>
  <c r="AB199" i="61"/>
  <c r="P196" i="104" s="1"/>
  <c r="B200" i="61"/>
  <c r="C200" i="61"/>
  <c r="D200" i="61"/>
  <c r="N200" i="61"/>
  <c r="G197" i="104" s="1"/>
  <c r="P200" i="61"/>
  <c r="Q200" i="61"/>
  <c r="R200" i="61"/>
  <c r="AB200" i="61"/>
  <c r="P197" i="104" s="1"/>
  <c r="B201" i="61"/>
  <c r="C201" i="61"/>
  <c r="D201" i="61"/>
  <c r="N201" i="61"/>
  <c r="G198" i="104" s="1"/>
  <c r="P201" i="61"/>
  <c r="Q201" i="61"/>
  <c r="R201" i="61"/>
  <c r="AB201" i="61"/>
  <c r="P198" i="104" s="1"/>
  <c r="B202" i="61"/>
  <c r="C202" i="61"/>
  <c r="D202" i="61"/>
  <c r="N202" i="61"/>
  <c r="G199" i="104" s="1"/>
  <c r="P202" i="61"/>
  <c r="Q202" i="61"/>
  <c r="R202" i="61"/>
  <c r="AB202" i="61"/>
  <c r="P199" i="104" s="1"/>
  <c r="B203" i="61"/>
  <c r="C203" i="61"/>
  <c r="D203" i="61"/>
  <c r="N203" i="61"/>
  <c r="G200" i="104" s="1"/>
  <c r="P203" i="61"/>
  <c r="Q203" i="61"/>
  <c r="R203" i="61"/>
  <c r="AB203" i="61"/>
  <c r="P200" i="104" s="1"/>
  <c r="B204" i="61"/>
  <c r="C204" i="61"/>
  <c r="D204" i="61"/>
  <c r="N204" i="61"/>
  <c r="G201" i="104" s="1"/>
  <c r="P204" i="61"/>
  <c r="Q204" i="61"/>
  <c r="R204" i="61"/>
  <c r="AB204" i="61"/>
  <c r="P201" i="104" s="1"/>
  <c r="B205" i="61"/>
  <c r="C205" i="61"/>
  <c r="D205" i="61"/>
  <c r="N205" i="61"/>
  <c r="G202" i="104" s="1"/>
  <c r="P205" i="61"/>
  <c r="Q205" i="61"/>
  <c r="R205" i="61"/>
  <c r="AB205" i="61"/>
  <c r="P202" i="104" s="1"/>
  <c r="B206" i="61"/>
  <c r="C206" i="61"/>
  <c r="D206" i="61"/>
  <c r="N206" i="61"/>
  <c r="G203" i="104" s="1"/>
  <c r="P206" i="61"/>
  <c r="Q206" i="61"/>
  <c r="R206" i="61"/>
  <c r="AB206" i="61"/>
  <c r="P203" i="104" s="1"/>
  <c r="AD149" i="98" l="1"/>
  <c r="AB199" i="98"/>
  <c r="AB171" i="98"/>
  <c r="AD174" i="98"/>
  <c r="AB99" i="98"/>
  <c r="AD153" i="98"/>
  <c r="AC171" i="98"/>
  <c r="AB174" i="98"/>
  <c r="AC153" i="98"/>
  <c r="AC156" i="98"/>
  <c r="AC96" i="98"/>
  <c r="AD96" i="98"/>
  <c r="AD142" i="98"/>
  <c r="AB156" i="98"/>
  <c r="AC80" i="98"/>
  <c r="AB204" i="98"/>
  <c r="AB193" i="98"/>
  <c r="AC193" i="98"/>
  <c r="AB142" i="98"/>
  <c r="AC194" i="98"/>
  <c r="AB172" i="98"/>
  <c r="AD163" i="98"/>
  <c r="AC187" i="98"/>
  <c r="AB198" i="98"/>
  <c r="AD95" i="98"/>
  <c r="AC95" i="98"/>
  <c r="AC191" i="98"/>
  <c r="AB98" i="98"/>
  <c r="AD84" i="98"/>
  <c r="AC189" i="98"/>
  <c r="AD92" i="98"/>
  <c r="AB169" i="98"/>
  <c r="AD77" i="98"/>
  <c r="AB189" i="98"/>
  <c r="AB180" i="98"/>
  <c r="AB95" i="98"/>
  <c r="AD181" i="98"/>
  <c r="AD158" i="98"/>
  <c r="AC94" i="98"/>
  <c r="AB165" i="98"/>
  <c r="AB77" i="98"/>
  <c r="AD191" i="98"/>
  <c r="AD169" i="98"/>
  <c r="AC199" i="98"/>
  <c r="AD161" i="98"/>
  <c r="AB147" i="98"/>
  <c r="AD162" i="98"/>
  <c r="AC144" i="98"/>
  <c r="AB173" i="98"/>
  <c r="AB93" i="98"/>
  <c r="AD175" i="98"/>
  <c r="AC92" i="98"/>
  <c r="AD185" i="98"/>
  <c r="AC185" i="98"/>
  <c r="AB158" i="98"/>
  <c r="AB162" i="98"/>
  <c r="AC93" i="98"/>
  <c r="AB144" i="98"/>
  <c r="AB94" i="98"/>
  <c r="AD147" i="98"/>
  <c r="AB182" i="98"/>
  <c r="AD182" i="98"/>
  <c r="AC179" i="98"/>
  <c r="AD179" i="98"/>
  <c r="AB202" i="98"/>
  <c r="AC202" i="98"/>
  <c r="AD157" i="98"/>
  <c r="AB157" i="98"/>
  <c r="AB151" i="98"/>
  <c r="AC151" i="98"/>
  <c r="AD172" i="98"/>
  <c r="AC180" i="98"/>
  <c r="AC204" i="98"/>
  <c r="AD165" i="98"/>
  <c r="AB79" i="98"/>
  <c r="AB187" i="98"/>
  <c r="AD194" i="98"/>
  <c r="AB149" i="98"/>
  <c r="AC182" i="98"/>
  <c r="AD79" i="98"/>
  <c r="AB179" i="98"/>
  <c r="AD202" i="98"/>
  <c r="AC157" i="98"/>
  <c r="AB80" i="98"/>
  <c r="AC146" i="98"/>
  <c r="AD76" i="98"/>
  <c r="AC90" i="98"/>
  <c r="AD90" i="98"/>
  <c r="AB164" i="98"/>
  <c r="AD164" i="98"/>
  <c r="AD78" i="98"/>
  <c r="AC86" i="98"/>
  <c r="AB86" i="98"/>
  <c r="AD86" i="98"/>
  <c r="AB82" i="98"/>
  <c r="AC82" i="98"/>
  <c r="AD148" i="98"/>
  <c r="AB145" i="98"/>
  <c r="AB81" i="98"/>
  <c r="AD145" i="98"/>
  <c r="AC148" i="98"/>
  <c r="AC75" i="98"/>
  <c r="AB75" i="98"/>
  <c r="AD82" i="98"/>
  <c r="AD87" i="98"/>
  <c r="AB74" i="98"/>
  <c r="AC74" i="98"/>
  <c r="AC81" i="98"/>
  <c r="AC85" i="98"/>
  <c r="AB97" i="98"/>
  <c r="AD75" i="98"/>
  <c r="AD97" i="98"/>
  <c r="AC76" i="98"/>
  <c r="B107" i="54"/>
  <c r="C107" i="54"/>
  <c r="D107" i="54"/>
  <c r="M107" i="54"/>
  <c r="R107" i="54" s="1"/>
  <c r="F104" i="104" s="1"/>
  <c r="P107" i="54"/>
  <c r="T107" i="54"/>
  <c r="U107" i="54"/>
  <c r="V107" i="54"/>
  <c r="AE107" i="54"/>
  <c r="AJ107" i="54" s="1"/>
  <c r="O104" i="104" s="1"/>
  <c r="AH107" i="54"/>
  <c r="B108" i="54"/>
  <c r="C108" i="54"/>
  <c r="D108" i="54"/>
  <c r="M108" i="54"/>
  <c r="P108" i="54"/>
  <c r="R108" i="54"/>
  <c r="F105" i="104" s="1"/>
  <c r="T108" i="54"/>
  <c r="U108" i="54"/>
  <c r="V108" i="54"/>
  <c r="AE108" i="54"/>
  <c r="AH108" i="54"/>
  <c r="AJ108" i="54"/>
  <c r="O105" i="104" s="1"/>
  <c r="B109" i="54"/>
  <c r="C109" i="54"/>
  <c r="D109" i="54"/>
  <c r="M109" i="54"/>
  <c r="R109" i="54" s="1"/>
  <c r="F106" i="104" s="1"/>
  <c r="P109" i="54"/>
  <c r="T109" i="54"/>
  <c r="U109" i="54"/>
  <c r="V109" i="54"/>
  <c r="AE109" i="54"/>
  <c r="AJ109" i="54" s="1"/>
  <c r="O106" i="104" s="1"/>
  <c r="AH109" i="54"/>
  <c r="B110" i="54"/>
  <c r="C110" i="54"/>
  <c r="D110" i="54"/>
  <c r="M110" i="54"/>
  <c r="P110" i="54"/>
  <c r="R110" i="54"/>
  <c r="F107" i="104" s="1"/>
  <c r="T110" i="54"/>
  <c r="U110" i="54"/>
  <c r="V110" i="54"/>
  <c r="AE110" i="54"/>
  <c r="AH110" i="54"/>
  <c r="AJ110" i="54"/>
  <c r="O107" i="104" s="1"/>
  <c r="B111" i="54"/>
  <c r="C111" i="54"/>
  <c r="D111" i="54"/>
  <c r="M111" i="54"/>
  <c r="R111" i="54" s="1"/>
  <c r="F108" i="104" s="1"/>
  <c r="P111" i="54"/>
  <c r="T111" i="54"/>
  <c r="U111" i="54"/>
  <c r="V111" i="54"/>
  <c r="AE111" i="54"/>
  <c r="AJ111" i="54" s="1"/>
  <c r="O108" i="104" s="1"/>
  <c r="AH111" i="54"/>
  <c r="B112" i="54"/>
  <c r="C112" i="54"/>
  <c r="D112" i="54"/>
  <c r="M112" i="54"/>
  <c r="P112" i="54"/>
  <c r="R112" i="54"/>
  <c r="F109" i="104" s="1"/>
  <c r="T112" i="54"/>
  <c r="U112" i="54"/>
  <c r="V112" i="54"/>
  <c r="AE112" i="54"/>
  <c r="AH112" i="54"/>
  <c r="AJ112" i="54"/>
  <c r="O109" i="104" s="1"/>
  <c r="B113" i="54"/>
  <c r="C113" i="54"/>
  <c r="D113" i="54"/>
  <c r="M113" i="54"/>
  <c r="R113" i="54" s="1"/>
  <c r="F110" i="104" s="1"/>
  <c r="P113" i="54"/>
  <c r="T113" i="54"/>
  <c r="U113" i="54"/>
  <c r="V113" i="54"/>
  <c r="AE113" i="54"/>
  <c r="AJ113" i="54" s="1"/>
  <c r="O110" i="104" s="1"/>
  <c r="AH113" i="54"/>
  <c r="B114" i="54"/>
  <c r="C114" i="54"/>
  <c r="D114" i="54"/>
  <c r="M114" i="54"/>
  <c r="P114" i="54"/>
  <c r="R114" i="54"/>
  <c r="F111" i="104" s="1"/>
  <c r="T114" i="54"/>
  <c r="U114" i="54"/>
  <c r="V114" i="54"/>
  <c r="AE114" i="54"/>
  <c r="AH114" i="54"/>
  <c r="AJ114" i="54"/>
  <c r="O111" i="104" s="1"/>
  <c r="B115" i="54"/>
  <c r="C115" i="54"/>
  <c r="D115" i="54"/>
  <c r="M115" i="54"/>
  <c r="R115" i="54" s="1"/>
  <c r="F112" i="104" s="1"/>
  <c r="P115" i="54"/>
  <c r="T115" i="54"/>
  <c r="U115" i="54"/>
  <c r="V115" i="54"/>
  <c r="AE115" i="54"/>
  <c r="AJ115" i="54" s="1"/>
  <c r="O112" i="104" s="1"/>
  <c r="AH115" i="54"/>
  <c r="B116" i="54"/>
  <c r="C116" i="54"/>
  <c r="D116" i="54"/>
  <c r="M116" i="54"/>
  <c r="P116" i="54"/>
  <c r="R116" i="54"/>
  <c r="F113" i="104" s="1"/>
  <c r="T116" i="54"/>
  <c r="U116" i="54"/>
  <c r="V116" i="54"/>
  <c r="AE116" i="54"/>
  <c r="AH116" i="54"/>
  <c r="AJ116" i="54"/>
  <c r="O113" i="104" s="1"/>
  <c r="B117" i="54"/>
  <c r="C117" i="54"/>
  <c r="D117" i="54"/>
  <c r="M117" i="54"/>
  <c r="R117" i="54" s="1"/>
  <c r="F114" i="104" s="1"/>
  <c r="P117" i="54"/>
  <c r="T117" i="54"/>
  <c r="U117" i="54"/>
  <c r="V117" i="54"/>
  <c r="AE117" i="54"/>
  <c r="AJ117" i="54" s="1"/>
  <c r="O114" i="104" s="1"/>
  <c r="AH117" i="54"/>
  <c r="B118" i="54"/>
  <c r="C118" i="54"/>
  <c r="D118" i="54"/>
  <c r="M118" i="54"/>
  <c r="P118" i="54"/>
  <c r="R118" i="54"/>
  <c r="F115" i="104" s="1"/>
  <c r="T118" i="54"/>
  <c r="U118" i="54"/>
  <c r="V118" i="54"/>
  <c r="AE118" i="54"/>
  <c r="AH118" i="54"/>
  <c r="AJ118" i="54"/>
  <c r="O115" i="104" s="1"/>
  <c r="B119" i="54"/>
  <c r="C119" i="54"/>
  <c r="D119" i="54"/>
  <c r="M119" i="54"/>
  <c r="R119" i="54" s="1"/>
  <c r="F116" i="104" s="1"/>
  <c r="P119" i="54"/>
  <c r="T119" i="54"/>
  <c r="U119" i="54"/>
  <c r="V119" i="54"/>
  <c r="AE119" i="54"/>
  <c r="AJ119" i="54" s="1"/>
  <c r="O116" i="104" s="1"/>
  <c r="AH119" i="54"/>
  <c r="B120" i="54"/>
  <c r="C120" i="54"/>
  <c r="D120" i="54"/>
  <c r="M120" i="54"/>
  <c r="P120" i="54"/>
  <c r="R120" i="54"/>
  <c r="F117" i="104" s="1"/>
  <c r="T120" i="54"/>
  <c r="U120" i="54"/>
  <c r="V120" i="54"/>
  <c r="AE120" i="54"/>
  <c r="AH120" i="54"/>
  <c r="AJ120" i="54"/>
  <c r="O117" i="104" s="1"/>
  <c r="B121" i="54"/>
  <c r="C121" i="54"/>
  <c r="D121" i="54"/>
  <c r="M121" i="54"/>
  <c r="R121" i="54" s="1"/>
  <c r="F118" i="104" s="1"/>
  <c r="P121" i="54"/>
  <c r="T121" i="54"/>
  <c r="U121" i="54"/>
  <c r="V121" i="54"/>
  <c r="AE121" i="54"/>
  <c r="AJ121" i="54" s="1"/>
  <c r="O118" i="104" s="1"/>
  <c r="AH121" i="54"/>
  <c r="B122" i="54"/>
  <c r="C122" i="54"/>
  <c r="D122" i="54"/>
  <c r="M122" i="54"/>
  <c r="P122" i="54"/>
  <c r="R122" i="54"/>
  <c r="F119" i="104" s="1"/>
  <c r="T122" i="54"/>
  <c r="U122" i="54"/>
  <c r="V122" i="54"/>
  <c r="AE122" i="54"/>
  <c r="AH122" i="54"/>
  <c r="AJ122" i="54"/>
  <c r="O119" i="104" s="1"/>
  <c r="B123" i="54"/>
  <c r="C123" i="54"/>
  <c r="D123" i="54"/>
  <c r="M123" i="54"/>
  <c r="R123" i="54" s="1"/>
  <c r="F120" i="104" s="1"/>
  <c r="P123" i="54"/>
  <c r="T123" i="54"/>
  <c r="U123" i="54"/>
  <c r="V123" i="54"/>
  <c r="AE123" i="54"/>
  <c r="AJ123" i="54" s="1"/>
  <c r="O120" i="104" s="1"/>
  <c r="AH123" i="54"/>
  <c r="B124" i="54"/>
  <c r="C124" i="54"/>
  <c r="D124" i="54"/>
  <c r="M124" i="54"/>
  <c r="P124" i="54"/>
  <c r="R124" i="54"/>
  <c r="F121" i="104" s="1"/>
  <c r="T124" i="54"/>
  <c r="U124" i="54"/>
  <c r="V124" i="54"/>
  <c r="AE124" i="54"/>
  <c r="AH124" i="54"/>
  <c r="AJ124" i="54"/>
  <c r="O121" i="104" s="1"/>
  <c r="B125" i="54"/>
  <c r="C125" i="54"/>
  <c r="D125" i="54"/>
  <c r="M125" i="54"/>
  <c r="R125" i="54" s="1"/>
  <c r="F122" i="104" s="1"/>
  <c r="P125" i="54"/>
  <c r="T125" i="54"/>
  <c r="U125" i="54"/>
  <c r="V125" i="54"/>
  <c r="AE125" i="54"/>
  <c r="AJ125" i="54" s="1"/>
  <c r="O122" i="104" s="1"/>
  <c r="AH125" i="54"/>
  <c r="B126" i="54"/>
  <c r="C126" i="54"/>
  <c r="D126" i="54"/>
  <c r="M126" i="54"/>
  <c r="P126" i="54"/>
  <c r="R126" i="54"/>
  <c r="F123" i="104" s="1"/>
  <c r="T126" i="54"/>
  <c r="U126" i="54"/>
  <c r="V126" i="54"/>
  <c r="AE126" i="54"/>
  <c r="AH126" i="54"/>
  <c r="AJ126" i="54"/>
  <c r="O123" i="104" s="1"/>
  <c r="B127" i="54"/>
  <c r="C127" i="54"/>
  <c r="D127" i="54"/>
  <c r="M127" i="54"/>
  <c r="R127" i="54" s="1"/>
  <c r="F124" i="104" s="1"/>
  <c r="P127" i="54"/>
  <c r="T127" i="54"/>
  <c r="U127" i="54"/>
  <c r="V127" i="54"/>
  <c r="AE127" i="54"/>
  <c r="AJ127" i="54" s="1"/>
  <c r="O124" i="104" s="1"/>
  <c r="AH127" i="54"/>
  <c r="B128" i="54"/>
  <c r="C128" i="54"/>
  <c r="D128" i="54"/>
  <c r="M128" i="54"/>
  <c r="P128" i="54"/>
  <c r="R128" i="54"/>
  <c r="F125" i="104" s="1"/>
  <c r="T128" i="54"/>
  <c r="U128" i="54"/>
  <c r="V128" i="54"/>
  <c r="AE128" i="54"/>
  <c r="AH128" i="54"/>
  <c r="AJ128" i="54"/>
  <c r="O125" i="104" s="1"/>
  <c r="B129" i="54"/>
  <c r="C129" i="54"/>
  <c r="D129" i="54"/>
  <c r="M129" i="54"/>
  <c r="R129" i="54" s="1"/>
  <c r="F126" i="104" s="1"/>
  <c r="P129" i="54"/>
  <c r="T129" i="54"/>
  <c r="U129" i="54"/>
  <c r="V129" i="54"/>
  <c r="AE129" i="54"/>
  <c r="AJ129" i="54" s="1"/>
  <c r="O126" i="104" s="1"/>
  <c r="AH129" i="54"/>
  <c r="B130" i="54"/>
  <c r="C130" i="54"/>
  <c r="D130" i="54"/>
  <c r="M130" i="54"/>
  <c r="P130" i="54"/>
  <c r="R130" i="54"/>
  <c r="F127" i="104" s="1"/>
  <c r="T130" i="54"/>
  <c r="U130" i="54"/>
  <c r="V130" i="54"/>
  <c r="AE130" i="54"/>
  <c r="AH130" i="54"/>
  <c r="AJ130" i="54"/>
  <c r="O127" i="104" s="1"/>
  <c r="B131" i="54"/>
  <c r="C131" i="54"/>
  <c r="D131" i="54"/>
  <c r="M131" i="54"/>
  <c r="R131" i="54" s="1"/>
  <c r="F128" i="104" s="1"/>
  <c r="P131" i="54"/>
  <c r="T131" i="54"/>
  <c r="U131" i="54"/>
  <c r="V131" i="54"/>
  <c r="AE131" i="54"/>
  <c r="AJ131" i="54" s="1"/>
  <c r="O128" i="104" s="1"/>
  <c r="AH131" i="54"/>
  <c r="B132" i="54"/>
  <c r="C132" i="54"/>
  <c r="D132" i="54"/>
  <c r="M132" i="54"/>
  <c r="P132" i="54"/>
  <c r="R132" i="54"/>
  <c r="F129" i="104" s="1"/>
  <c r="T132" i="54"/>
  <c r="U132" i="54"/>
  <c r="V132" i="54"/>
  <c r="AE132" i="54"/>
  <c r="AH132" i="54"/>
  <c r="AJ132" i="54"/>
  <c r="O129" i="104" s="1"/>
  <c r="B133" i="54"/>
  <c r="C133" i="54"/>
  <c r="D133" i="54"/>
  <c r="M133" i="54"/>
  <c r="R133" i="54" s="1"/>
  <c r="F130" i="104" s="1"/>
  <c r="P133" i="54"/>
  <c r="T133" i="54"/>
  <c r="U133" i="54"/>
  <c r="V133" i="54"/>
  <c r="AE133" i="54"/>
  <c r="AJ133" i="54" s="1"/>
  <c r="O130" i="104" s="1"/>
  <c r="AH133" i="54"/>
  <c r="B134" i="54"/>
  <c r="C134" i="54"/>
  <c r="D134" i="54"/>
  <c r="M134" i="54"/>
  <c r="P134" i="54"/>
  <c r="R134" i="54"/>
  <c r="F131" i="104" s="1"/>
  <c r="T134" i="54"/>
  <c r="U134" i="54"/>
  <c r="V134" i="54"/>
  <c r="AE134" i="54"/>
  <c r="AH134" i="54"/>
  <c r="AJ134" i="54"/>
  <c r="O131" i="104" s="1"/>
  <c r="B135" i="54"/>
  <c r="C135" i="54"/>
  <c r="D135" i="54"/>
  <c r="M135" i="54"/>
  <c r="R135" i="54" s="1"/>
  <c r="F132" i="104" s="1"/>
  <c r="P135" i="54"/>
  <c r="T135" i="54"/>
  <c r="U135" i="54"/>
  <c r="V135" i="54"/>
  <c r="AE135" i="54"/>
  <c r="AJ135" i="54" s="1"/>
  <c r="O132" i="104" s="1"/>
  <c r="AH135" i="54"/>
  <c r="B136" i="54"/>
  <c r="C136" i="54"/>
  <c r="D136" i="54"/>
  <c r="M136" i="54"/>
  <c r="P136" i="54"/>
  <c r="R136" i="54"/>
  <c r="F133" i="104" s="1"/>
  <c r="T136" i="54"/>
  <c r="U136" i="54"/>
  <c r="V136" i="54"/>
  <c r="AE136" i="54"/>
  <c r="AH136" i="54"/>
  <c r="AJ136" i="54"/>
  <c r="O133" i="104" s="1"/>
  <c r="B137" i="54"/>
  <c r="C137" i="54"/>
  <c r="D137" i="54"/>
  <c r="M137" i="54"/>
  <c r="R137" i="54" s="1"/>
  <c r="F134" i="104" s="1"/>
  <c r="P137" i="54"/>
  <c r="T137" i="54"/>
  <c r="U137" i="54"/>
  <c r="V137" i="54"/>
  <c r="AE137" i="54"/>
  <c r="AJ137" i="54" s="1"/>
  <c r="O134" i="104" s="1"/>
  <c r="AH137" i="54"/>
  <c r="B138" i="54"/>
  <c r="C138" i="54"/>
  <c r="D138" i="54"/>
  <c r="M138" i="54"/>
  <c r="P138" i="54"/>
  <c r="R138" i="54"/>
  <c r="F135" i="104" s="1"/>
  <c r="T138" i="54"/>
  <c r="U138" i="54"/>
  <c r="V138" i="54"/>
  <c r="AE138" i="54"/>
  <c r="AH138" i="54"/>
  <c r="AJ138" i="54"/>
  <c r="O135" i="104" s="1"/>
  <c r="B139" i="54"/>
  <c r="C139" i="54"/>
  <c r="D139" i="54"/>
  <c r="M139" i="54"/>
  <c r="R139" i="54" s="1"/>
  <c r="F136" i="104" s="1"/>
  <c r="P139" i="54"/>
  <c r="T139" i="54"/>
  <c r="U139" i="54"/>
  <c r="V139" i="54"/>
  <c r="AE139" i="54"/>
  <c r="AJ139" i="54" s="1"/>
  <c r="O136" i="104" s="1"/>
  <c r="AH139" i="54"/>
  <c r="B140" i="54"/>
  <c r="C140" i="54"/>
  <c r="D140" i="54"/>
  <c r="M140" i="54"/>
  <c r="P140" i="54"/>
  <c r="T140" i="54"/>
  <c r="U140" i="54"/>
  <c r="V140" i="54"/>
  <c r="AE140" i="54"/>
  <c r="AH140" i="54"/>
  <c r="AJ140" i="54"/>
  <c r="O137" i="104" s="1"/>
  <c r="B141" i="54"/>
  <c r="C141" i="54"/>
  <c r="D141" i="54"/>
  <c r="M141" i="54"/>
  <c r="R141" i="54" s="1"/>
  <c r="F138" i="104" s="1"/>
  <c r="P141" i="54"/>
  <c r="T141" i="54"/>
  <c r="U141" i="54"/>
  <c r="V141" i="54"/>
  <c r="AE141" i="54"/>
  <c r="AJ141" i="54" s="1"/>
  <c r="O138" i="104" s="1"/>
  <c r="AH141" i="54"/>
  <c r="B142" i="54"/>
  <c r="C142" i="54"/>
  <c r="D142" i="54"/>
  <c r="M142" i="54"/>
  <c r="P142" i="54"/>
  <c r="T142" i="54"/>
  <c r="U142" i="54"/>
  <c r="V142" i="54"/>
  <c r="AE142" i="54"/>
  <c r="AH142" i="54"/>
  <c r="AJ142" i="54"/>
  <c r="O139" i="104" s="1"/>
  <c r="B143" i="54"/>
  <c r="C143" i="54"/>
  <c r="D143" i="54"/>
  <c r="M143" i="54"/>
  <c r="R143" i="54" s="1"/>
  <c r="F140" i="104" s="1"/>
  <c r="P143" i="54"/>
  <c r="T143" i="54"/>
  <c r="U143" i="54"/>
  <c r="V143" i="54"/>
  <c r="AE143" i="54"/>
  <c r="AJ143" i="54" s="1"/>
  <c r="O140" i="104" s="1"/>
  <c r="AH143" i="54"/>
  <c r="B144" i="54"/>
  <c r="C144" i="54"/>
  <c r="D144" i="54"/>
  <c r="M144" i="54"/>
  <c r="P144" i="54"/>
  <c r="T144" i="54"/>
  <c r="U144" i="54"/>
  <c r="V144" i="54"/>
  <c r="AE144" i="54"/>
  <c r="AH144" i="54"/>
  <c r="AJ144" i="54"/>
  <c r="O141" i="104" s="1"/>
  <c r="B145" i="54"/>
  <c r="C145" i="54"/>
  <c r="D145" i="54"/>
  <c r="M145" i="54"/>
  <c r="R145" i="54" s="1"/>
  <c r="F142" i="104" s="1"/>
  <c r="P145" i="54"/>
  <c r="T145" i="54"/>
  <c r="U145" i="54"/>
  <c r="V145" i="54"/>
  <c r="AE145" i="54"/>
  <c r="AJ145" i="54" s="1"/>
  <c r="O142" i="104" s="1"/>
  <c r="AH145" i="54"/>
  <c r="B146" i="54"/>
  <c r="C146" i="54"/>
  <c r="D146" i="54"/>
  <c r="M146" i="54"/>
  <c r="P146" i="54"/>
  <c r="T146" i="54"/>
  <c r="U146" i="54"/>
  <c r="V146" i="54"/>
  <c r="AE146" i="54"/>
  <c r="AH146" i="54"/>
  <c r="AJ146" i="54"/>
  <c r="O143" i="104" s="1"/>
  <c r="B147" i="54"/>
  <c r="C147" i="54"/>
  <c r="D147" i="54"/>
  <c r="M147" i="54"/>
  <c r="R147" i="54" s="1"/>
  <c r="F144" i="104" s="1"/>
  <c r="P147" i="54"/>
  <c r="T147" i="54"/>
  <c r="U147" i="54"/>
  <c r="V147" i="54"/>
  <c r="AE147" i="54"/>
  <c r="AJ147" i="54" s="1"/>
  <c r="O144" i="104" s="1"/>
  <c r="AH147" i="54"/>
  <c r="B148" i="54"/>
  <c r="C148" i="54"/>
  <c r="D148" i="54"/>
  <c r="M148" i="54"/>
  <c r="P148" i="54"/>
  <c r="T148" i="54"/>
  <c r="U148" i="54"/>
  <c r="V148" i="54"/>
  <c r="AE148" i="54"/>
  <c r="AH148" i="54"/>
  <c r="AJ148" i="54"/>
  <c r="O145" i="104" s="1"/>
  <c r="B149" i="54"/>
  <c r="C149" i="54"/>
  <c r="D149" i="54"/>
  <c r="M149" i="54"/>
  <c r="R149" i="54" s="1"/>
  <c r="F146" i="104" s="1"/>
  <c r="P149" i="54"/>
  <c r="T149" i="54"/>
  <c r="U149" i="54"/>
  <c r="V149" i="54"/>
  <c r="AE149" i="54"/>
  <c r="AJ149" i="54" s="1"/>
  <c r="O146" i="104" s="1"/>
  <c r="AH149" i="54"/>
  <c r="B150" i="54"/>
  <c r="C150" i="54"/>
  <c r="D150" i="54"/>
  <c r="M150" i="54"/>
  <c r="R150" i="54" s="1"/>
  <c r="F147" i="104" s="1"/>
  <c r="P150" i="54"/>
  <c r="T150" i="54"/>
  <c r="U150" i="54"/>
  <c r="V150" i="54"/>
  <c r="AE150" i="54"/>
  <c r="AJ150" i="54" s="1"/>
  <c r="O147" i="104" s="1"/>
  <c r="AH150" i="54"/>
  <c r="B151" i="54"/>
  <c r="C151" i="54"/>
  <c r="D151" i="54"/>
  <c r="M151" i="54"/>
  <c r="R151" i="54" s="1"/>
  <c r="F148" i="104" s="1"/>
  <c r="P151" i="54"/>
  <c r="T151" i="54"/>
  <c r="U151" i="54"/>
  <c r="V151" i="54"/>
  <c r="AE151" i="54"/>
  <c r="AJ151" i="54" s="1"/>
  <c r="O148" i="104" s="1"/>
  <c r="AH151" i="54"/>
  <c r="B152" i="54"/>
  <c r="C152" i="54"/>
  <c r="D152" i="54"/>
  <c r="M152" i="54"/>
  <c r="R152" i="54" s="1"/>
  <c r="F149" i="104" s="1"/>
  <c r="P152" i="54"/>
  <c r="T152" i="54"/>
  <c r="U152" i="54"/>
  <c r="V152" i="54"/>
  <c r="AE152" i="54"/>
  <c r="AJ152" i="54" s="1"/>
  <c r="O149" i="104" s="1"/>
  <c r="AH152" i="54"/>
  <c r="B153" i="54"/>
  <c r="C153" i="54"/>
  <c r="D153" i="54"/>
  <c r="M153" i="54"/>
  <c r="R153" i="54" s="1"/>
  <c r="F150" i="104" s="1"/>
  <c r="P153" i="54"/>
  <c r="T153" i="54"/>
  <c r="U153" i="54"/>
  <c r="V153" i="54"/>
  <c r="AE153" i="54"/>
  <c r="AJ153" i="54" s="1"/>
  <c r="O150" i="104" s="1"/>
  <c r="AH153" i="54"/>
  <c r="B154" i="54"/>
  <c r="C154" i="54"/>
  <c r="D154" i="54"/>
  <c r="M154" i="54"/>
  <c r="R154" i="54" s="1"/>
  <c r="F151" i="104" s="1"/>
  <c r="P154" i="54"/>
  <c r="T154" i="54"/>
  <c r="U154" i="54"/>
  <c r="V154" i="54"/>
  <c r="AE154" i="54"/>
  <c r="AJ154" i="54" s="1"/>
  <c r="O151" i="104" s="1"/>
  <c r="AH154" i="54"/>
  <c r="B155" i="54"/>
  <c r="C155" i="54"/>
  <c r="D155" i="54"/>
  <c r="M155" i="54"/>
  <c r="R155" i="54" s="1"/>
  <c r="F152" i="104" s="1"/>
  <c r="P155" i="54"/>
  <c r="T155" i="54"/>
  <c r="U155" i="54"/>
  <c r="V155" i="54"/>
  <c r="AE155" i="54"/>
  <c r="AJ155" i="54" s="1"/>
  <c r="O152" i="104" s="1"/>
  <c r="AH155" i="54"/>
  <c r="B156" i="54"/>
  <c r="C156" i="54"/>
  <c r="D156" i="54"/>
  <c r="M156" i="54"/>
  <c r="R156" i="54" s="1"/>
  <c r="F153" i="104" s="1"/>
  <c r="P156" i="54"/>
  <c r="T156" i="54"/>
  <c r="U156" i="54"/>
  <c r="V156" i="54"/>
  <c r="AE156" i="54"/>
  <c r="AJ156" i="54" s="1"/>
  <c r="O153" i="104" s="1"/>
  <c r="AH156" i="54"/>
  <c r="B157" i="54"/>
  <c r="C157" i="54"/>
  <c r="D157" i="54"/>
  <c r="M157" i="54"/>
  <c r="R157" i="54" s="1"/>
  <c r="F154" i="104" s="1"/>
  <c r="P157" i="54"/>
  <c r="T157" i="54"/>
  <c r="U157" i="54"/>
  <c r="V157" i="54"/>
  <c r="AE157" i="54"/>
  <c r="AJ157" i="54" s="1"/>
  <c r="O154" i="104" s="1"/>
  <c r="AH157" i="54"/>
  <c r="B158" i="54"/>
  <c r="C158" i="54"/>
  <c r="D158" i="54"/>
  <c r="M158" i="54"/>
  <c r="R158" i="54" s="1"/>
  <c r="F155" i="104" s="1"/>
  <c r="P158" i="54"/>
  <c r="T158" i="54"/>
  <c r="U158" i="54"/>
  <c r="V158" i="54"/>
  <c r="AE158" i="54"/>
  <c r="AJ158" i="54" s="1"/>
  <c r="O155" i="104" s="1"/>
  <c r="AH158" i="54"/>
  <c r="B159" i="54"/>
  <c r="C159" i="54"/>
  <c r="D159" i="54"/>
  <c r="M159" i="54"/>
  <c r="R159" i="54" s="1"/>
  <c r="F156" i="104" s="1"/>
  <c r="P159" i="54"/>
  <c r="T159" i="54"/>
  <c r="U159" i="54"/>
  <c r="V159" i="54"/>
  <c r="AE159" i="54"/>
  <c r="AJ159" i="54" s="1"/>
  <c r="O156" i="104" s="1"/>
  <c r="AH159" i="54"/>
  <c r="B160" i="54"/>
  <c r="C160" i="54"/>
  <c r="D160" i="54"/>
  <c r="M160" i="54"/>
  <c r="R160" i="54" s="1"/>
  <c r="F157" i="104" s="1"/>
  <c r="P160" i="54"/>
  <c r="T160" i="54"/>
  <c r="U160" i="54"/>
  <c r="V160" i="54"/>
  <c r="AE160" i="54"/>
  <c r="AJ160" i="54" s="1"/>
  <c r="O157" i="104" s="1"/>
  <c r="AH160" i="54"/>
  <c r="B161" i="54"/>
  <c r="C161" i="54"/>
  <c r="D161" i="54"/>
  <c r="M161" i="54"/>
  <c r="R161" i="54" s="1"/>
  <c r="F158" i="104" s="1"/>
  <c r="P161" i="54"/>
  <c r="T161" i="54"/>
  <c r="U161" i="54"/>
  <c r="V161" i="54"/>
  <c r="AE161" i="54"/>
  <c r="AJ161" i="54" s="1"/>
  <c r="O158" i="104" s="1"/>
  <c r="AH161" i="54"/>
  <c r="B162" i="54"/>
  <c r="C162" i="54"/>
  <c r="D162" i="54"/>
  <c r="M162" i="54"/>
  <c r="R162" i="54" s="1"/>
  <c r="F159" i="104" s="1"/>
  <c r="P162" i="54"/>
  <c r="T162" i="54"/>
  <c r="U162" i="54"/>
  <c r="V162" i="54"/>
  <c r="AE162" i="54"/>
  <c r="AJ162" i="54" s="1"/>
  <c r="O159" i="104" s="1"/>
  <c r="AH162" i="54"/>
  <c r="B163" i="54"/>
  <c r="C163" i="54"/>
  <c r="D163" i="54"/>
  <c r="M163" i="54"/>
  <c r="R163" i="54" s="1"/>
  <c r="F160" i="104" s="1"/>
  <c r="P163" i="54"/>
  <c r="T163" i="54"/>
  <c r="U163" i="54"/>
  <c r="V163" i="54"/>
  <c r="AE163" i="54"/>
  <c r="AJ163" i="54" s="1"/>
  <c r="O160" i="104" s="1"/>
  <c r="AH163" i="54"/>
  <c r="B164" i="54"/>
  <c r="C164" i="54"/>
  <c r="D164" i="54"/>
  <c r="M164" i="54"/>
  <c r="R164" i="54" s="1"/>
  <c r="F161" i="104" s="1"/>
  <c r="P164" i="54"/>
  <c r="T164" i="54"/>
  <c r="U164" i="54"/>
  <c r="V164" i="54"/>
  <c r="AE164" i="54"/>
  <c r="AJ164" i="54" s="1"/>
  <c r="O161" i="104" s="1"/>
  <c r="AH164" i="54"/>
  <c r="B165" i="54"/>
  <c r="C165" i="54"/>
  <c r="D165" i="54"/>
  <c r="M165" i="54"/>
  <c r="R165" i="54" s="1"/>
  <c r="F162" i="104" s="1"/>
  <c r="P165" i="54"/>
  <c r="T165" i="54"/>
  <c r="U165" i="54"/>
  <c r="V165" i="54"/>
  <c r="AE165" i="54"/>
  <c r="AJ165" i="54" s="1"/>
  <c r="O162" i="104" s="1"/>
  <c r="AH165" i="54"/>
  <c r="B166" i="54"/>
  <c r="C166" i="54"/>
  <c r="D166" i="54"/>
  <c r="M166" i="54"/>
  <c r="R166" i="54" s="1"/>
  <c r="F163" i="104" s="1"/>
  <c r="P166" i="54"/>
  <c r="T166" i="54"/>
  <c r="U166" i="54"/>
  <c r="V166" i="54"/>
  <c r="AE166" i="54"/>
  <c r="AJ166" i="54" s="1"/>
  <c r="O163" i="104" s="1"/>
  <c r="AH166" i="54"/>
  <c r="B167" i="54"/>
  <c r="C167" i="54"/>
  <c r="D167" i="54"/>
  <c r="M167" i="54"/>
  <c r="R167" i="54" s="1"/>
  <c r="F164" i="104" s="1"/>
  <c r="P167" i="54"/>
  <c r="T167" i="54"/>
  <c r="U167" i="54"/>
  <c r="V167" i="54"/>
  <c r="AE167" i="54"/>
  <c r="AJ167" i="54" s="1"/>
  <c r="O164" i="104" s="1"/>
  <c r="AH167" i="54"/>
  <c r="B168" i="54"/>
  <c r="C168" i="54"/>
  <c r="D168" i="54"/>
  <c r="M168" i="54"/>
  <c r="R168" i="54" s="1"/>
  <c r="F165" i="104" s="1"/>
  <c r="P168" i="54"/>
  <c r="T168" i="54"/>
  <c r="U168" i="54"/>
  <c r="V168" i="54"/>
  <c r="AE168" i="54"/>
  <c r="AJ168" i="54" s="1"/>
  <c r="O165" i="104" s="1"/>
  <c r="AH168" i="54"/>
  <c r="B169" i="54"/>
  <c r="C169" i="54"/>
  <c r="D169" i="54"/>
  <c r="M169" i="54"/>
  <c r="R169" i="54" s="1"/>
  <c r="F166" i="104" s="1"/>
  <c r="P169" i="54"/>
  <c r="T169" i="54"/>
  <c r="U169" i="54"/>
  <c r="V169" i="54"/>
  <c r="AE169" i="54"/>
  <c r="AJ169" i="54" s="1"/>
  <c r="O166" i="104" s="1"/>
  <c r="AH169" i="54"/>
  <c r="B170" i="54"/>
  <c r="C170" i="54"/>
  <c r="D170" i="54"/>
  <c r="M170" i="54"/>
  <c r="R170" i="54" s="1"/>
  <c r="F167" i="104" s="1"/>
  <c r="P170" i="54"/>
  <c r="T170" i="54"/>
  <c r="U170" i="54"/>
  <c r="V170" i="54"/>
  <c r="AE170" i="54"/>
  <c r="AJ170" i="54" s="1"/>
  <c r="O167" i="104" s="1"/>
  <c r="AH170" i="54"/>
  <c r="B171" i="54"/>
  <c r="C171" i="54"/>
  <c r="D171" i="54"/>
  <c r="M171" i="54"/>
  <c r="R171" i="54" s="1"/>
  <c r="F168" i="104" s="1"/>
  <c r="P171" i="54"/>
  <c r="T171" i="54"/>
  <c r="U171" i="54"/>
  <c r="V171" i="54"/>
  <c r="AE171" i="54"/>
  <c r="AJ171" i="54" s="1"/>
  <c r="O168" i="104" s="1"/>
  <c r="AH171" i="54"/>
  <c r="B172" i="54"/>
  <c r="C172" i="54"/>
  <c r="D172" i="54"/>
  <c r="M172" i="54"/>
  <c r="R172" i="54" s="1"/>
  <c r="F169" i="104" s="1"/>
  <c r="P172" i="54"/>
  <c r="T172" i="54"/>
  <c r="U172" i="54"/>
  <c r="V172" i="54"/>
  <c r="AE172" i="54"/>
  <c r="AJ172" i="54" s="1"/>
  <c r="O169" i="104" s="1"/>
  <c r="AH172" i="54"/>
  <c r="B173" i="54"/>
  <c r="C173" i="54"/>
  <c r="D173" i="54"/>
  <c r="M173" i="54"/>
  <c r="R173" i="54" s="1"/>
  <c r="F170" i="104" s="1"/>
  <c r="P173" i="54"/>
  <c r="T173" i="54"/>
  <c r="U173" i="54"/>
  <c r="V173" i="54"/>
  <c r="AE173" i="54"/>
  <c r="AJ173" i="54" s="1"/>
  <c r="O170" i="104" s="1"/>
  <c r="AH173" i="54"/>
  <c r="B174" i="54"/>
  <c r="C174" i="54"/>
  <c r="D174" i="54"/>
  <c r="M174" i="54"/>
  <c r="R174" i="54" s="1"/>
  <c r="F171" i="104" s="1"/>
  <c r="P174" i="54"/>
  <c r="T174" i="54"/>
  <c r="U174" i="54"/>
  <c r="V174" i="54"/>
  <c r="AE174" i="54"/>
  <c r="AJ174" i="54" s="1"/>
  <c r="O171" i="104" s="1"/>
  <c r="AH174" i="54"/>
  <c r="B175" i="54"/>
  <c r="C175" i="54"/>
  <c r="D175" i="54"/>
  <c r="M175" i="54"/>
  <c r="R175" i="54" s="1"/>
  <c r="F172" i="104" s="1"/>
  <c r="P175" i="54"/>
  <c r="T175" i="54"/>
  <c r="U175" i="54"/>
  <c r="V175" i="54"/>
  <c r="AE175" i="54"/>
  <c r="AJ175" i="54" s="1"/>
  <c r="O172" i="104" s="1"/>
  <c r="AH175" i="54"/>
  <c r="B176" i="54"/>
  <c r="C176" i="54"/>
  <c r="D176" i="54"/>
  <c r="M176" i="54"/>
  <c r="R176" i="54" s="1"/>
  <c r="F173" i="104" s="1"/>
  <c r="P176" i="54"/>
  <c r="T176" i="54"/>
  <c r="U176" i="54"/>
  <c r="V176" i="54"/>
  <c r="AE176" i="54"/>
  <c r="AJ176" i="54" s="1"/>
  <c r="O173" i="104" s="1"/>
  <c r="AH176" i="54"/>
  <c r="B177" i="54"/>
  <c r="C177" i="54"/>
  <c r="D177" i="54"/>
  <c r="M177" i="54"/>
  <c r="R177" i="54" s="1"/>
  <c r="F174" i="104" s="1"/>
  <c r="P177" i="54"/>
  <c r="T177" i="54"/>
  <c r="U177" i="54"/>
  <c r="V177" i="54"/>
  <c r="AE177" i="54"/>
  <c r="AJ177" i="54" s="1"/>
  <c r="O174" i="104" s="1"/>
  <c r="AH177" i="54"/>
  <c r="B178" i="54"/>
  <c r="C178" i="54"/>
  <c r="D178" i="54"/>
  <c r="M178" i="54"/>
  <c r="R178" i="54" s="1"/>
  <c r="F175" i="104" s="1"/>
  <c r="P178" i="54"/>
  <c r="T178" i="54"/>
  <c r="U178" i="54"/>
  <c r="V178" i="54"/>
  <c r="AE178" i="54"/>
  <c r="AJ178" i="54" s="1"/>
  <c r="O175" i="104" s="1"/>
  <c r="AH178" i="54"/>
  <c r="B179" i="54"/>
  <c r="C179" i="54"/>
  <c r="D179" i="54"/>
  <c r="M179" i="54"/>
  <c r="R179" i="54" s="1"/>
  <c r="F176" i="104" s="1"/>
  <c r="P179" i="54"/>
  <c r="T179" i="54"/>
  <c r="U179" i="54"/>
  <c r="V179" i="54"/>
  <c r="AE179" i="54"/>
  <c r="AJ179" i="54" s="1"/>
  <c r="O176" i="104" s="1"/>
  <c r="AH179" i="54"/>
  <c r="B180" i="54"/>
  <c r="C180" i="54"/>
  <c r="D180" i="54"/>
  <c r="M180" i="54"/>
  <c r="R180" i="54" s="1"/>
  <c r="F177" i="104" s="1"/>
  <c r="P180" i="54"/>
  <c r="T180" i="54"/>
  <c r="U180" i="54"/>
  <c r="V180" i="54"/>
  <c r="AE180" i="54"/>
  <c r="AJ180" i="54" s="1"/>
  <c r="O177" i="104" s="1"/>
  <c r="AH180" i="54"/>
  <c r="B181" i="54"/>
  <c r="C181" i="54"/>
  <c r="D181" i="54"/>
  <c r="M181" i="54"/>
  <c r="R181" i="54" s="1"/>
  <c r="F178" i="104" s="1"/>
  <c r="P181" i="54"/>
  <c r="T181" i="54"/>
  <c r="U181" i="54"/>
  <c r="V181" i="54"/>
  <c r="AE181" i="54"/>
  <c r="AJ181" i="54" s="1"/>
  <c r="O178" i="104" s="1"/>
  <c r="AH181" i="54"/>
  <c r="B182" i="54"/>
  <c r="C182" i="54"/>
  <c r="D182" i="54"/>
  <c r="M182" i="54"/>
  <c r="P182" i="54"/>
  <c r="R182" i="54" s="1"/>
  <c r="F179" i="104" s="1"/>
  <c r="T182" i="54"/>
  <c r="U182" i="54"/>
  <c r="V182" i="54"/>
  <c r="AE182" i="54"/>
  <c r="AH182" i="54"/>
  <c r="AJ182" i="54"/>
  <c r="O179" i="104" s="1"/>
  <c r="B183" i="54"/>
  <c r="C183" i="54"/>
  <c r="D183" i="54"/>
  <c r="M183" i="54"/>
  <c r="R183" i="54" s="1"/>
  <c r="F180" i="104" s="1"/>
  <c r="P183" i="54"/>
  <c r="T183" i="54"/>
  <c r="U183" i="54"/>
  <c r="V183" i="54"/>
  <c r="AE183" i="54"/>
  <c r="AJ183" i="54" s="1"/>
  <c r="O180" i="104" s="1"/>
  <c r="AH183" i="54"/>
  <c r="B184" i="54"/>
  <c r="C184" i="54"/>
  <c r="D184" i="54"/>
  <c r="M184" i="54"/>
  <c r="P184" i="54"/>
  <c r="R184" i="54" s="1"/>
  <c r="F181" i="104" s="1"/>
  <c r="T184" i="54"/>
  <c r="U184" i="54"/>
  <c r="V184" i="54"/>
  <c r="AE184" i="54"/>
  <c r="AH184" i="54"/>
  <c r="AJ184" i="54"/>
  <c r="O181" i="104" s="1"/>
  <c r="B185" i="54"/>
  <c r="C185" i="54"/>
  <c r="D185" i="54"/>
  <c r="M185" i="54"/>
  <c r="R185" i="54" s="1"/>
  <c r="F182" i="104" s="1"/>
  <c r="P185" i="54"/>
  <c r="T185" i="54"/>
  <c r="U185" i="54"/>
  <c r="V185" i="54"/>
  <c r="AE185" i="54"/>
  <c r="AJ185" i="54" s="1"/>
  <c r="O182" i="104" s="1"/>
  <c r="AH185" i="54"/>
  <c r="B186" i="54"/>
  <c r="C186" i="54"/>
  <c r="D186" i="54"/>
  <c r="M186" i="54"/>
  <c r="P186" i="54"/>
  <c r="R186" i="54" s="1"/>
  <c r="F183" i="104" s="1"/>
  <c r="T186" i="54"/>
  <c r="U186" i="54"/>
  <c r="V186" i="54"/>
  <c r="AE186" i="54"/>
  <c r="AH186" i="54"/>
  <c r="AJ186" i="54"/>
  <c r="O183" i="104" s="1"/>
  <c r="B187" i="54"/>
  <c r="C187" i="54"/>
  <c r="D187" i="54"/>
  <c r="M187" i="54"/>
  <c r="R187" i="54" s="1"/>
  <c r="F184" i="104" s="1"/>
  <c r="P187" i="54"/>
  <c r="T187" i="54"/>
  <c r="U187" i="54"/>
  <c r="V187" i="54"/>
  <c r="AE187" i="54"/>
  <c r="AJ187" i="54" s="1"/>
  <c r="O184" i="104" s="1"/>
  <c r="AH187" i="54"/>
  <c r="B188" i="54"/>
  <c r="C188" i="54"/>
  <c r="D188" i="54"/>
  <c r="M188" i="54"/>
  <c r="P188" i="54"/>
  <c r="R188" i="54" s="1"/>
  <c r="F185" i="104" s="1"/>
  <c r="T188" i="54"/>
  <c r="U188" i="54"/>
  <c r="V188" i="54"/>
  <c r="AE188" i="54"/>
  <c r="AH188" i="54"/>
  <c r="AJ188" i="54"/>
  <c r="O185" i="104" s="1"/>
  <c r="B189" i="54"/>
  <c r="C189" i="54"/>
  <c r="D189" i="54"/>
  <c r="M189" i="54"/>
  <c r="R189" i="54" s="1"/>
  <c r="F186" i="104" s="1"/>
  <c r="P189" i="54"/>
  <c r="T189" i="54"/>
  <c r="U189" i="54"/>
  <c r="V189" i="54"/>
  <c r="AE189" i="54"/>
  <c r="AJ189" i="54" s="1"/>
  <c r="O186" i="104" s="1"/>
  <c r="AH189" i="54"/>
  <c r="B190" i="54"/>
  <c r="C190" i="54"/>
  <c r="D190" i="54"/>
  <c r="M190" i="54"/>
  <c r="R190" i="54" s="1"/>
  <c r="F187" i="104" s="1"/>
  <c r="P190" i="54"/>
  <c r="T190" i="54"/>
  <c r="U190" i="54"/>
  <c r="V190" i="54"/>
  <c r="AE190" i="54"/>
  <c r="AJ190" i="54" s="1"/>
  <c r="O187" i="104" s="1"/>
  <c r="AH190" i="54"/>
  <c r="B191" i="54"/>
  <c r="C191" i="54"/>
  <c r="D191" i="54"/>
  <c r="M191" i="54"/>
  <c r="R191" i="54" s="1"/>
  <c r="F188" i="104" s="1"/>
  <c r="P191" i="54"/>
  <c r="T191" i="54"/>
  <c r="U191" i="54"/>
  <c r="V191" i="54"/>
  <c r="AE191" i="54"/>
  <c r="AJ191" i="54" s="1"/>
  <c r="O188" i="104" s="1"/>
  <c r="AH191" i="54"/>
  <c r="B192" i="54"/>
  <c r="C192" i="54"/>
  <c r="D192" i="54"/>
  <c r="M192" i="54"/>
  <c r="R192" i="54" s="1"/>
  <c r="F189" i="104" s="1"/>
  <c r="P192" i="54"/>
  <c r="T192" i="54"/>
  <c r="U192" i="54"/>
  <c r="V192" i="54"/>
  <c r="AE192" i="54"/>
  <c r="AJ192" i="54" s="1"/>
  <c r="O189" i="104" s="1"/>
  <c r="AH192" i="54"/>
  <c r="B193" i="54"/>
  <c r="C193" i="54"/>
  <c r="D193" i="54"/>
  <c r="M193" i="54"/>
  <c r="R193" i="54" s="1"/>
  <c r="F190" i="104" s="1"/>
  <c r="P193" i="54"/>
  <c r="T193" i="54"/>
  <c r="U193" i="54"/>
  <c r="V193" i="54"/>
  <c r="AE193" i="54"/>
  <c r="AJ193" i="54" s="1"/>
  <c r="O190" i="104" s="1"/>
  <c r="AH193" i="54"/>
  <c r="B194" i="54"/>
  <c r="C194" i="54"/>
  <c r="D194" i="54"/>
  <c r="M194" i="54"/>
  <c r="R194" i="54" s="1"/>
  <c r="F191" i="104" s="1"/>
  <c r="P194" i="54"/>
  <c r="T194" i="54"/>
  <c r="U194" i="54"/>
  <c r="V194" i="54"/>
  <c r="AE194" i="54"/>
  <c r="AJ194" i="54" s="1"/>
  <c r="O191" i="104" s="1"/>
  <c r="AH194" i="54"/>
  <c r="B195" i="54"/>
  <c r="C195" i="54"/>
  <c r="D195" i="54"/>
  <c r="M195" i="54"/>
  <c r="R195" i="54" s="1"/>
  <c r="F192" i="104" s="1"/>
  <c r="P195" i="54"/>
  <c r="T195" i="54"/>
  <c r="U195" i="54"/>
  <c r="V195" i="54"/>
  <c r="AE195" i="54"/>
  <c r="AJ195" i="54" s="1"/>
  <c r="O192" i="104" s="1"/>
  <c r="AH195" i="54"/>
  <c r="B196" i="54"/>
  <c r="C196" i="54"/>
  <c r="D196" i="54"/>
  <c r="M196" i="54"/>
  <c r="R196" i="54" s="1"/>
  <c r="F193" i="104" s="1"/>
  <c r="P196" i="54"/>
  <c r="T196" i="54"/>
  <c r="U196" i="54"/>
  <c r="V196" i="54"/>
  <c r="AE196" i="54"/>
  <c r="AJ196" i="54" s="1"/>
  <c r="O193" i="104" s="1"/>
  <c r="AH196" i="54"/>
  <c r="B197" i="54"/>
  <c r="C197" i="54"/>
  <c r="D197" i="54"/>
  <c r="M197" i="54"/>
  <c r="R197" i="54" s="1"/>
  <c r="F194" i="104" s="1"/>
  <c r="P197" i="54"/>
  <c r="T197" i="54"/>
  <c r="U197" i="54"/>
  <c r="V197" i="54"/>
  <c r="AE197" i="54"/>
  <c r="AJ197" i="54" s="1"/>
  <c r="O194" i="104" s="1"/>
  <c r="AH197" i="54"/>
  <c r="B198" i="54"/>
  <c r="C198" i="54"/>
  <c r="D198" i="54"/>
  <c r="M198" i="54"/>
  <c r="R198" i="54" s="1"/>
  <c r="F195" i="104" s="1"/>
  <c r="P198" i="54"/>
  <c r="T198" i="54"/>
  <c r="U198" i="54"/>
  <c r="V198" i="54"/>
  <c r="AE198" i="54"/>
  <c r="AJ198" i="54" s="1"/>
  <c r="O195" i="104" s="1"/>
  <c r="AH198" i="54"/>
  <c r="B199" i="54"/>
  <c r="C199" i="54"/>
  <c r="D199" i="54"/>
  <c r="M199" i="54"/>
  <c r="R199" i="54" s="1"/>
  <c r="F196" i="104" s="1"/>
  <c r="P199" i="54"/>
  <c r="T199" i="54"/>
  <c r="U199" i="54"/>
  <c r="V199" i="54"/>
  <c r="AE199" i="54"/>
  <c r="AJ199" i="54" s="1"/>
  <c r="O196" i="104" s="1"/>
  <c r="AH199" i="54"/>
  <c r="B200" i="54"/>
  <c r="C200" i="54"/>
  <c r="D200" i="54"/>
  <c r="M200" i="54"/>
  <c r="R200" i="54" s="1"/>
  <c r="F197" i="104" s="1"/>
  <c r="P200" i="54"/>
  <c r="T200" i="54"/>
  <c r="U200" i="54"/>
  <c r="V200" i="54"/>
  <c r="AE200" i="54"/>
  <c r="AJ200" i="54" s="1"/>
  <c r="O197" i="104" s="1"/>
  <c r="AH200" i="54"/>
  <c r="B201" i="54"/>
  <c r="C201" i="54"/>
  <c r="D201" i="54"/>
  <c r="M201" i="54"/>
  <c r="R201" i="54" s="1"/>
  <c r="F198" i="104" s="1"/>
  <c r="P201" i="54"/>
  <c r="T201" i="54"/>
  <c r="U201" i="54"/>
  <c r="V201" i="54"/>
  <c r="AE201" i="54"/>
  <c r="AJ201" i="54" s="1"/>
  <c r="O198" i="104" s="1"/>
  <c r="AH201" i="54"/>
  <c r="B202" i="54"/>
  <c r="C202" i="54"/>
  <c r="D202" i="54"/>
  <c r="M202" i="54"/>
  <c r="R202" i="54" s="1"/>
  <c r="F199" i="104" s="1"/>
  <c r="P202" i="54"/>
  <c r="T202" i="54"/>
  <c r="U202" i="54"/>
  <c r="V202" i="54"/>
  <c r="AE202" i="54"/>
  <c r="AJ202" i="54" s="1"/>
  <c r="O199" i="104" s="1"/>
  <c r="AH202" i="54"/>
  <c r="B203" i="54"/>
  <c r="C203" i="54"/>
  <c r="D203" i="54"/>
  <c r="M203" i="54"/>
  <c r="R203" i="54" s="1"/>
  <c r="F200" i="104" s="1"/>
  <c r="P203" i="54"/>
  <c r="T203" i="54"/>
  <c r="U203" i="54"/>
  <c r="V203" i="54"/>
  <c r="AE203" i="54"/>
  <c r="AJ203" i="54" s="1"/>
  <c r="O200" i="104" s="1"/>
  <c r="AH203" i="54"/>
  <c r="B204" i="54"/>
  <c r="C204" i="54"/>
  <c r="D204" i="54"/>
  <c r="M204" i="54"/>
  <c r="R204" i="54" s="1"/>
  <c r="F201" i="104" s="1"/>
  <c r="P204" i="54"/>
  <c r="T204" i="54"/>
  <c r="U204" i="54"/>
  <c r="V204" i="54"/>
  <c r="AE204" i="54"/>
  <c r="AJ204" i="54" s="1"/>
  <c r="O201" i="104" s="1"/>
  <c r="AH204" i="54"/>
  <c r="B205" i="54"/>
  <c r="C205" i="54"/>
  <c r="D205" i="54"/>
  <c r="M205" i="54"/>
  <c r="R205" i="54" s="1"/>
  <c r="F202" i="104" s="1"/>
  <c r="P205" i="54"/>
  <c r="T205" i="54"/>
  <c r="U205" i="54"/>
  <c r="V205" i="54"/>
  <c r="AE205" i="54"/>
  <c r="AJ205" i="54" s="1"/>
  <c r="O202" i="104" s="1"/>
  <c r="AH205" i="54"/>
  <c r="B206" i="54"/>
  <c r="C206" i="54"/>
  <c r="D206" i="54"/>
  <c r="M206" i="54"/>
  <c r="R206" i="54" s="1"/>
  <c r="F203" i="104" s="1"/>
  <c r="P206" i="54"/>
  <c r="T206" i="54"/>
  <c r="U206" i="54"/>
  <c r="V206" i="54"/>
  <c r="AE206" i="54"/>
  <c r="AJ206" i="54" s="1"/>
  <c r="O203" i="104" s="1"/>
  <c r="AH206" i="54"/>
  <c r="B107" i="38"/>
  <c r="C107" i="38"/>
  <c r="D107" i="38"/>
  <c r="M107" i="38"/>
  <c r="R107" i="38" s="1"/>
  <c r="E104" i="104" s="1"/>
  <c r="P107" i="38"/>
  <c r="T107" i="38"/>
  <c r="U107" i="38"/>
  <c r="V107" i="38"/>
  <c r="AE107" i="38"/>
  <c r="AJ107" i="38" s="1"/>
  <c r="N104" i="104" s="1"/>
  <c r="AH107" i="38"/>
  <c r="B108" i="38"/>
  <c r="C108" i="38"/>
  <c r="D108" i="38"/>
  <c r="M108" i="38"/>
  <c r="P108" i="38"/>
  <c r="R108" i="38"/>
  <c r="E105" i="104" s="1"/>
  <c r="T108" i="38"/>
  <c r="U108" i="38"/>
  <c r="V108" i="38"/>
  <c r="AE108" i="38"/>
  <c r="AH108" i="38"/>
  <c r="AJ108" i="38"/>
  <c r="N105" i="104" s="1"/>
  <c r="B109" i="38"/>
  <c r="C109" i="38"/>
  <c r="D109" i="38"/>
  <c r="M109" i="38"/>
  <c r="R109" i="38" s="1"/>
  <c r="E106" i="104" s="1"/>
  <c r="P109" i="38"/>
  <c r="T109" i="38"/>
  <c r="U109" i="38"/>
  <c r="V109" i="38"/>
  <c r="AE109" i="38"/>
  <c r="AJ109" i="38" s="1"/>
  <c r="N106" i="104" s="1"/>
  <c r="AH109" i="38"/>
  <c r="B110" i="38"/>
  <c r="C110" i="38"/>
  <c r="D110" i="38"/>
  <c r="M110" i="38"/>
  <c r="P110" i="38"/>
  <c r="R110" i="38"/>
  <c r="E107" i="104" s="1"/>
  <c r="T110" i="38"/>
  <c r="U110" i="38"/>
  <c r="V110" i="38"/>
  <c r="AE110" i="38"/>
  <c r="AH110" i="38"/>
  <c r="AJ110" i="38"/>
  <c r="N107" i="104" s="1"/>
  <c r="B111" i="38"/>
  <c r="C111" i="38"/>
  <c r="D111" i="38"/>
  <c r="M111" i="38"/>
  <c r="R111" i="38" s="1"/>
  <c r="E108" i="104" s="1"/>
  <c r="P111" i="38"/>
  <c r="T111" i="38"/>
  <c r="U111" i="38"/>
  <c r="V111" i="38"/>
  <c r="AE111" i="38"/>
  <c r="AJ111" i="38" s="1"/>
  <c r="N108" i="104" s="1"/>
  <c r="AH111" i="38"/>
  <c r="B112" i="38"/>
  <c r="C112" i="38"/>
  <c r="D112" i="38"/>
  <c r="M112" i="38"/>
  <c r="P112" i="38"/>
  <c r="R112" i="38"/>
  <c r="E109" i="104" s="1"/>
  <c r="T112" i="38"/>
  <c r="U112" i="38"/>
  <c r="V112" i="38"/>
  <c r="AE112" i="38"/>
  <c r="AH112" i="38"/>
  <c r="AJ112" i="38"/>
  <c r="N109" i="104" s="1"/>
  <c r="B113" i="38"/>
  <c r="C113" i="38"/>
  <c r="D113" i="38"/>
  <c r="M113" i="38"/>
  <c r="R113" i="38" s="1"/>
  <c r="E110" i="104" s="1"/>
  <c r="P113" i="38"/>
  <c r="T113" i="38"/>
  <c r="U113" i="38"/>
  <c r="V113" i="38"/>
  <c r="AE113" i="38"/>
  <c r="AJ113" i="38" s="1"/>
  <c r="N110" i="104" s="1"/>
  <c r="AH113" i="38"/>
  <c r="B114" i="38"/>
  <c r="C114" i="38"/>
  <c r="D114" i="38"/>
  <c r="M114" i="38"/>
  <c r="P114" i="38"/>
  <c r="R114" i="38"/>
  <c r="E111" i="104" s="1"/>
  <c r="T114" i="38"/>
  <c r="U114" i="38"/>
  <c r="V114" i="38"/>
  <c r="AE114" i="38"/>
  <c r="AH114" i="38"/>
  <c r="AJ114" i="38"/>
  <c r="N111" i="104" s="1"/>
  <c r="B115" i="38"/>
  <c r="C115" i="38"/>
  <c r="D115" i="38"/>
  <c r="M115" i="38"/>
  <c r="R115" i="38" s="1"/>
  <c r="E112" i="104" s="1"/>
  <c r="P115" i="38"/>
  <c r="T115" i="38"/>
  <c r="U115" i="38"/>
  <c r="V115" i="38"/>
  <c r="AE115" i="38"/>
  <c r="AJ115" i="38" s="1"/>
  <c r="N112" i="104" s="1"/>
  <c r="AH115" i="38"/>
  <c r="B116" i="38"/>
  <c r="C116" i="38"/>
  <c r="D116" i="38"/>
  <c r="M116" i="38"/>
  <c r="P116" i="38"/>
  <c r="R116" i="38"/>
  <c r="E113" i="104" s="1"/>
  <c r="T116" i="38"/>
  <c r="U116" i="38"/>
  <c r="V116" i="38"/>
  <c r="AE116" i="38"/>
  <c r="AH116" i="38"/>
  <c r="AJ116" i="38"/>
  <c r="N113" i="104" s="1"/>
  <c r="B117" i="38"/>
  <c r="C117" i="38"/>
  <c r="D117" i="38"/>
  <c r="M117" i="38"/>
  <c r="R117" i="38" s="1"/>
  <c r="E114" i="104" s="1"/>
  <c r="P117" i="38"/>
  <c r="T117" i="38"/>
  <c r="U117" i="38"/>
  <c r="V117" i="38"/>
  <c r="AE117" i="38"/>
  <c r="AJ117" i="38" s="1"/>
  <c r="N114" i="104" s="1"/>
  <c r="AH117" i="38"/>
  <c r="B118" i="38"/>
  <c r="C118" i="38"/>
  <c r="D118" i="38"/>
  <c r="M118" i="38"/>
  <c r="P118" i="38"/>
  <c r="R118" i="38"/>
  <c r="E115" i="104" s="1"/>
  <c r="T118" i="38"/>
  <c r="U118" i="38"/>
  <c r="V118" i="38"/>
  <c r="AE118" i="38"/>
  <c r="AH118" i="38"/>
  <c r="AJ118" i="38"/>
  <c r="N115" i="104" s="1"/>
  <c r="B119" i="38"/>
  <c r="C119" i="38"/>
  <c r="D119" i="38"/>
  <c r="M119" i="38"/>
  <c r="R119" i="38" s="1"/>
  <c r="E116" i="104" s="1"/>
  <c r="P119" i="38"/>
  <c r="T119" i="38"/>
  <c r="U119" i="38"/>
  <c r="V119" i="38"/>
  <c r="AE119" i="38"/>
  <c r="AJ119" i="38" s="1"/>
  <c r="N116" i="104" s="1"/>
  <c r="AH119" i="38"/>
  <c r="B120" i="38"/>
  <c r="C120" i="38"/>
  <c r="D120" i="38"/>
  <c r="M120" i="38"/>
  <c r="P120" i="38"/>
  <c r="R120" i="38"/>
  <c r="E117" i="104" s="1"/>
  <c r="T120" i="38"/>
  <c r="U120" i="38"/>
  <c r="V120" i="38"/>
  <c r="AE120" i="38"/>
  <c r="AH120" i="38"/>
  <c r="AJ120" i="38"/>
  <c r="N117" i="104" s="1"/>
  <c r="B121" i="38"/>
  <c r="C121" i="38"/>
  <c r="D121" i="38"/>
  <c r="M121" i="38"/>
  <c r="R121" i="38" s="1"/>
  <c r="E118" i="104" s="1"/>
  <c r="P121" i="38"/>
  <c r="T121" i="38"/>
  <c r="U121" i="38"/>
  <c r="V121" i="38"/>
  <c r="AE121" i="38"/>
  <c r="AJ121" i="38" s="1"/>
  <c r="N118" i="104" s="1"/>
  <c r="AH121" i="38"/>
  <c r="B122" i="38"/>
  <c r="C122" i="38"/>
  <c r="D122" i="38"/>
  <c r="M122" i="38"/>
  <c r="P122" i="38"/>
  <c r="R122" i="38"/>
  <c r="E119" i="104" s="1"/>
  <c r="T122" i="38"/>
  <c r="U122" i="38"/>
  <c r="V122" i="38"/>
  <c r="AE122" i="38"/>
  <c r="AH122" i="38"/>
  <c r="AJ122" i="38"/>
  <c r="N119" i="104" s="1"/>
  <c r="B123" i="38"/>
  <c r="C123" i="38"/>
  <c r="D123" i="38"/>
  <c r="M123" i="38"/>
  <c r="R123" i="38" s="1"/>
  <c r="E120" i="104" s="1"/>
  <c r="P123" i="38"/>
  <c r="T123" i="38"/>
  <c r="U123" i="38"/>
  <c r="V123" i="38"/>
  <c r="AE123" i="38"/>
  <c r="AJ123" i="38" s="1"/>
  <c r="N120" i="104" s="1"/>
  <c r="AH123" i="38"/>
  <c r="B124" i="38"/>
  <c r="C124" i="38"/>
  <c r="D124" i="38"/>
  <c r="M124" i="38"/>
  <c r="P124" i="38"/>
  <c r="R124" i="38"/>
  <c r="E121" i="104" s="1"/>
  <c r="T124" i="38"/>
  <c r="U124" i="38"/>
  <c r="V124" i="38"/>
  <c r="AE124" i="38"/>
  <c r="AH124" i="38"/>
  <c r="AJ124" i="38"/>
  <c r="N121" i="104" s="1"/>
  <c r="B125" i="38"/>
  <c r="C125" i="38"/>
  <c r="D125" i="38"/>
  <c r="M125" i="38"/>
  <c r="R125" i="38" s="1"/>
  <c r="E122" i="104" s="1"/>
  <c r="P125" i="38"/>
  <c r="T125" i="38"/>
  <c r="U125" i="38"/>
  <c r="V125" i="38"/>
  <c r="AE125" i="38"/>
  <c r="AJ125" i="38" s="1"/>
  <c r="N122" i="104" s="1"/>
  <c r="AH125" i="38"/>
  <c r="B126" i="38"/>
  <c r="C126" i="38"/>
  <c r="D126" i="38"/>
  <c r="M126" i="38"/>
  <c r="P126" i="38"/>
  <c r="R126" i="38"/>
  <c r="E123" i="104" s="1"/>
  <c r="T126" i="38"/>
  <c r="U126" i="38"/>
  <c r="V126" i="38"/>
  <c r="AE126" i="38"/>
  <c r="AH126" i="38"/>
  <c r="AJ126" i="38"/>
  <c r="N123" i="104" s="1"/>
  <c r="B127" i="38"/>
  <c r="C127" i="38"/>
  <c r="D127" i="38"/>
  <c r="M127" i="38"/>
  <c r="R127" i="38" s="1"/>
  <c r="E124" i="104" s="1"/>
  <c r="P127" i="38"/>
  <c r="T127" i="38"/>
  <c r="U127" i="38"/>
  <c r="V127" i="38"/>
  <c r="AE127" i="38"/>
  <c r="AJ127" i="38" s="1"/>
  <c r="N124" i="104" s="1"/>
  <c r="AH127" i="38"/>
  <c r="B128" i="38"/>
  <c r="C128" i="38"/>
  <c r="D128" i="38"/>
  <c r="M128" i="38"/>
  <c r="P128" i="38"/>
  <c r="R128" i="38"/>
  <c r="E125" i="104" s="1"/>
  <c r="T128" i="38"/>
  <c r="U128" i="38"/>
  <c r="V128" i="38"/>
  <c r="AE128" i="38"/>
  <c r="AH128" i="38"/>
  <c r="AJ128" i="38"/>
  <c r="N125" i="104" s="1"/>
  <c r="B129" i="38"/>
  <c r="C129" i="38"/>
  <c r="D129" i="38"/>
  <c r="M129" i="38"/>
  <c r="R129" i="38" s="1"/>
  <c r="E126" i="104" s="1"/>
  <c r="P129" i="38"/>
  <c r="T129" i="38"/>
  <c r="U129" i="38"/>
  <c r="V129" i="38"/>
  <c r="AE129" i="38"/>
  <c r="AJ129" i="38" s="1"/>
  <c r="N126" i="104" s="1"/>
  <c r="AH129" i="38"/>
  <c r="B130" i="38"/>
  <c r="C130" i="38"/>
  <c r="D130" i="38"/>
  <c r="M130" i="38"/>
  <c r="P130" i="38"/>
  <c r="R130" i="38"/>
  <c r="E127" i="104" s="1"/>
  <c r="T130" i="38"/>
  <c r="U130" i="38"/>
  <c r="V130" i="38"/>
  <c r="AE130" i="38"/>
  <c r="AH130" i="38"/>
  <c r="AJ130" i="38"/>
  <c r="N127" i="104" s="1"/>
  <c r="B131" i="38"/>
  <c r="C131" i="38"/>
  <c r="D131" i="38"/>
  <c r="M131" i="38"/>
  <c r="R131" i="38" s="1"/>
  <c r="E128" i="104" s="1"/>
  <c r="P131" i="38"/>
  <c r="T131" i="38"/>
  <c r="U131" i="38"/>
  <c r="V131" i="38"/>
  <c r="AE131" i="38"/>
  <c r="AJ131" i="38" s="1"/>
  <c r="N128" i="104" s="1"/>
  <c r="AH131" i="38"/>
  <c r="B132" i="38"/>
  <c r="C132" i="38"/>
  <c r="D132" i="38"/>
  <c r="M132" i="38"/>
  <c r="P132" i="38"/>
  <c r="R132" i="38"/>
  <c r="E129" i="104" s="1"/>
  <c r="T132" i="38"/>
  <c r="U132" i="38"/>
  <c r="V132" i="38"/>
  <c r="AE132" i="38"/>
  <c r="AH132" i="38"/>
  <c r="AJ132" i="38"/>
  <c r="N129" i="104" s="1"/>
  <c r="B133" i="38"/>
  <c r="C133" i="38"/>
  <c r="D133" i="38"/>
  <c r="M133" i="38"/>
  <c r="R133" i="38" s="1"/>
  <c r="E130" i="104" s="1"/>
  <c r="P133" i="38"/>
  <c r="T133" i="38"/>
  <c r="U133" i="38"/>
  <c r="V133" i="38"/>
  <c r="AE133" i="38"/>
  <c r="AJ133" i="38" s="1"/>
  <c r="N130" i="104" s="1"/>
  <c r="AH133" i="38"/>
  <c r="B134" i="38"/>
  <c r="C134" i="38"/>
  <c r="D134" i="38"/>
  <c r="M134" i="38"/>
  <c r="P134" i="38"/>
  <c r="R134" i="38"/>
  <c r="E131" i="104" s="1"/>
  <c r="T134" i="38"/>
  <c r="U134" i="38"/>
  <c r="V134" i="38"/>
  <c r="AE134" i="38"/>
  <c r="AH134" i="38"/>
  <c r="AJ134" i="38"/>
  <c r="N131" i="104" s="1"/>
  <c r="B135" i="38"/>
  <c r="C135" i="38"/>
  <c r="D135" i="38"/>
  <c r="M135" i="38"/>
  <c r="R135" i="38" s="1"/>
  <c r="E132" i="104" s="1"/>
  <c r="P135" i="38"/>
  <c r="T135" i="38"/>
  <c r="U135" i="38"/>
  <c r="V135" i="38"/>
  <c r="AE135" i="38"/>
  <c r="AJ135" i="38" s="1"/>
  <c r="N132" i="104" s="1"/>
  <c r="AH135" i="38"/>
  <c r="B136" i="38"/>
  <c r="C136" i="38"/>
  <c r="D136" i="38"/>
  <c r="M136" i="38"/>
  <c r="P136" i="38"/>
  <c r="R136" i="38"/>
  <c r="E133" i="104" s="1"/>
  <c r="T136" i="38"/>
  <c r="U136" i="38"/>
  <c r="V136" i="38"/>
  <c r="AE136" i="38"/>
  <c r="AH136" i="38"/>
  <c r="AJ136" i="38"/>
  <c r="N133" i="104" s="1"/>
  <c r="B137" i="38"/>
  <c r="C137" i="38"/>
  <c r="D137" i="38"/>
  <c r="M137" i="38"/>
  <c r="R137" i="38" s="1"/>
  <c r="E134" i="104" s="1"/>
  <c r="P137" i="38"/>
  <c r="T137" i="38"/>
  <c r="U137" i="38"/>
  <c r="V137" i="38"/>
  <c r="AE137" i="38"/>
  <c r="AJ137" i="38" s="1"/>
  <c r="N134" i="104" s="1"/>
  <c r="AH137" i="38"/>
  <c r="B138" i="38"/>
  <c r="C138" i="38"/>
  <c r="D138" i="38"/>
  <c r="M138" i="38"/>
  <c r="P138" i="38"/>
  <c r="R138" i="38"/>
  <c r="E135" i="104" s="1"/>
  <c r="T138" i="38"/>
  <c r="U138" i="38"/>
  <c r="V138" i="38"/>
  <c r="AE138" i="38"/>
  <c r="AH138" i="38"/>
  <c r="AJ138" i="38"/>
  <c r="N135" i="104" s="1"/>
  <c r="B139" i="38"/>
  <c r="C139" i="38"/>
  <c r="D139" i="38"/>
  <c r="M139" i="38"/>
  <c r="R139" i="38" s="1"/>
  <c r="E136" i="104" s="1"/>
  <c r="P139" i="38"/>
  <c r="T139" i="38"/>
  <c r="U139" i="38"/>
  <c r="V139" i="38"/>
  <c r="AE139" i="38"/>
  <c r="AJ139" i="38" s="1"/>
  <c r="N136" i="104" s="1"/>
  <c r="AH139" i="38"/>
  <c r="B140" i="38"/>
  <c r="C140" i="38"/>
  <c r="D140" i="38"/>
  <c r="M140" i="38"/>
  <c r="P140" i="38"/>
  <c r="R140" i="38"/>
  <c r="E137" i="104" s="1"/>
  <c r="T140" i="38"/>
  <c r="U140" i="38"/>
  <c r="V140" i="38"/>
  <c r="AE140" i="38"/>
  <c r="AH140" i="38"/>
  <c r="AJ140" i="38"/>
  <c r="N137" i="104" s="1"/>
  <c r="B141" i="38"/>
  <c r="C141" i="38"/>
  <c r="D141" i="38"/>
  <c r="M141" i="38"/>
  <c r="R141" i="38" s="1"/>
  <c r="E138" i="104" s="1"/>
  <c r="P141" i="38"/>
  <c r="T141" i="38"/>
  <c r="U141" i="38"/>
  <c r="V141" i="38"/>
  <c r="AE141" i="38"/>
  <c r="AJ141" i="38" s="1"/>
  <c r="N138" i="104" s="1"/>
  <c r="AH141" i="38"/>
  <c r="B142" i="38"/>
  <c r="C142" i="38"/>
  <c r="D142" i="38"/>
  <c r="M142" i="38"/>
  <c r="P142" i="38"/>
  <c r="T142" i="38"/>
  <c r="U142" i="38"/>
  <c r="V142" i="38"/>
  <c r="AE142" i="38"/>
  <c r="AH142" i="38"/>
  <c r="AJ142" i="38"/>
  <c r="N139" i="104" s="1"/>
  <c r="B143" i="38"/>
  <c r="C143" i="38"/>
  <c r="D143" i="38"/>
  <c r="M143" i="38"/>
  <c r="R143" i="38" s="1"/>
  <c r="E140" i="104" s="1"/>
  <c r="P143" i="38"/>
  <c r="T143" i="38"/>
  <c r="U143" i="38"/>
  <c r="V143" i="38"/>
  <c r="AE143" i="38"/>
  <c r="AJ143" i="38" s="1"/>
  <c r="N140" i="104" s="1"/>
  <c r="AH143" i="38"/>
  <c r="B144" i="38"/>
  <c r="C144" i="38"/>
  <c r="D144" i="38"/>
  <c r="M144" i="38"/>
  <c r="P144" i="38"/>
  <c r="T144" i="38"/>
  <c r="U144" i="38"/>
  <c r="V144" i="38"/>
  <c r="AE144" i="38"/>
  <c r="AH144" i="38"/>
  <c r="AJ144" i="38"/>
  <c r="N141" i="104" s="1"/>
  <c r="B145" i="38"/>
  <c r="C145" i="38"/>
  <c r="D145" i="38"/>
  <c r="M145" i="38"/>
  <c r="R145" i="38" s="1"/>
  <c r="E142" i="104" s="1"/>
  <c r="P145" i="38"/>
  <c r="T145" i="38"/>
  <c r="U145" i="38"/>
  <c r="V145" i="38"/>
  <c r="AE145" i="38"/>
  <c r="AJ145" i="38" s="1"/>
  <c r="N142" i="104" s="1"/>
  <c r="AH145" i="38"/>
  <c r="B146" i="38"/>
  <c r="C146" i="38"/>
  <c r="D146" i="38"/>
  <c r="M146" i="38"/>
  <c r="P146" i="38"/>
  <c r="T146" i="38"/>
  <c r="U146" i="38"/>
  <c r="V146" i="38"/>
  <c r="AE146" i="38"/>
  <c r="AH146" i="38"/>
  <c r="AJ146" i="38"/>
  <c r="N143" i="104" s="1"/>
  <c r="B147" i="38"/>
  <c r="C147" i="38"/>
  <c r="D147" i="38"/>
  <c r="M147" i="38"/>
  <c r="R147" i="38" s="1"/>
  <c r="E144" i="104" s="1"/>
  <c r="P147" i="38"/>
  <c r="T147" i="38"/>
  <c r="U147" i="38"/>
  <c r="V147" i="38"/>
  <c r="AE147" i="38"/>
  <c r="AJ147" i="38" s="1"/>
  <c r="N144" i="104" s="1"/>
  <c r="AH147" i="38"/>
  <c r="B148" i="38"/>
  <c r="C148" i="38"/>
  <c r="D148" i="38"/>
  <c r="M148" i="38"/>
  <c r="P148" i="38"/>
  <c r="T148" i="38"/>
  <c r="U148" i="38"/>
  <c r="V148" i="38"/>
  <c r="AE148" i="38"/>
  <c r="AH148" i="38"/>
  <c r="AJ148" i="38"/>
  <c r="N145" i="104" s="1"/>
  <c r="B149" i="38"/>
  <c r="C149" i="38"/>
  <c r="D149" i="38"/>
  <c r="M149" i="38"/>
  <c r="R149" i="38" s="1"/>
  <c r="E146" i="104" s="1"/>
  <c r="P149" i="38"/>
  <c r="T149" i="38"/>
  <c r="U149" i="38"/>
  <c r="V149" i="38"/>
  <c r="AE149" i="38"/>
  <c r="AJ149" i="38" s="1"/>
  <c r="N146" i="104" s="1"/>
  <c r="AH149" i="38"/>
  <c r="B150" i="38"/>
  <c r="C150" i="38"/>
  <c r="D150" i="38"/>
  <c r="M150" i="38"/>
  <c r="R150" i="38" s="1"/>
  <c r="E147" i="104" s="1"/>
  <c r="P150" i="38"/>
  <c r="T150" i="38"/>
  <c r="U150" i="38"/>
  <c r="V150" i="38"/>
  <c r="AE150" i="38"/>
  <c r="AJ150" i="38" s="1"/>
  <c r="N147" i="104" s="1"/>
  <c r="AH150" i="38"/>
  <c r="B151" i="38"/>
  <c r="C151" i="38"/>
  <c r="D151" i="38"/>
  <c r="M151" i="38"/>
  <c r="R151" i="38" s="1"/>
  <c r="E148" i="104" s="1"/>
  <c r="P151" i="38"/>
  <c r="T151" i="38"/>
  <c r="U151" i="38"/>
  <c r="V151" i="38"/>
  <c r="AE151" i="38"/>
  <c r="AJ151" i="38" s="1"/>
  <c r="N148" i="104" s="1"/>
  <c r="AH151" i="38"/>
  <c r="B152" i="38"/>
  <c r="C152" i="38"/>
  <c r="D152" i="38"/>
  <c r="M152" i="38"/>
  <c r="R152" i="38" s="1"/>
  <c r="E149" i="104" s="1"/>
  <c r="P152" i="38"/>
  <c r="T152" i="38"/>
  <c r="U152" i="38"/>
  <c r="V152" i="38"/>
  <c r="AE152" i="38"/>
  <c r="AJ152" i="38" s="1"/>
  <c r="N149" i="104" s="1"/>
  <c r="AH152" i="38"/>
  <c r="B153" i="38"/>
  <c r="C153" i="38"/>
  <c r="D153" i="38"/>
  <c r="M153" i="38"/>
  <c r="R153" i="38" s="1"/>
  <c r="E150" i="104" s="1"/>
  <c r="P153" i="38"/>
  <c r="T153" i="38"/>
  <c r="U153" i="38"/>
  <c r="V153" i="38"/>
  <c r="AE153" i="38"/>
  <c r="AJ153" i="38" s="1"/>
  <c r="N150" i="104" s="1"/>
  <c r="AH153" i="38"/>
  <c r="B154" i="38"/>
  <c r="C154" i="38"/>
  <c r="D154" i="38"/>
  <c r="M154" i="38"/>
  <c r="R154" i="38" s="1"/>
  <c r="E151" i="104" s="1"/>
  <c r="P154" i="38"/>
  <c r="T154" i="38"/>
  <c r="U154" i="38"/>
  <c r="V154" i="38"/>
  <c r="AE154" i="38"/>
  <c r="AJ154" i="38" s="1"/>
  <c r="N151" i="104" s="1"/>
  <c r="AH154" i="38"/>
  <c r="B155" i="38"/>
  <c r="C155" i="38"/>
  <c r="D155" i="38"/>
  <c r="M155" i="38"/>
  <c r="R155" i="38" s="1"/>
  <c r="E152" i="104" s="1"/>
  <c r="P155" i="38"/>
  <c r="T155" i="38"/>
  <c r="U155" i="38"/>
  <c r="V155" i="38"/>
  <c r="AE155" i="38"/>
  <c r="AJ155" i="38" s="1"/>
  <c r="N152" i="104" s="1"/>
  <c r="AH155" i="38"/>
  <c r="B156" i="38"/>
  <c r="C156" i="38"/>
  <c r="D156" i="38"/>
  <c r="M156" i="38"/>
  <c r="R156" i="38" s="1"/>
  <c r="E153" i="104" s="1"/>
  <c r="P156" i="38"/>
  <c r="T156" i="38"/>
  <c r="U156" i="38"/>
  <c r="V156" i="38"/>
  <c r="AE156" i="38"/>
  <c r="AJ156" i="38" s="1"/>
  <c r="N153" i="104" s="1"/>
  <c r="AH156" i="38"/>
  <c r="B157" i="38"/>
  <c r="C157" i="38"/>
  <c r="D157" i="38"/>
  <c r="M157" i="38"/>
  <c r="R157" i="38" s="1"/>
  <c r="E154" i="104" s="1"/>
  <c r="P157" i="38"/>
  <c r="T157" i="38"/>
  <c r="U157" i="38"/>
  <c r="V157" i="38"/>
  <c r="AE157" i="38"/>
  <c r="AJ157" i="38" s="1"/>
  <c r="N154" i="104" s="1"/>
  <c r="AH157" i="38"/>
  <c r="B158" i="38"/>
  <c r="C158" i="38"/>
  <c r="D158" i="38"/>
  <c r="M158" i="38"/>
  <c r="R158" i="38" s="1"/>
  <c r="E155" i="104" s="1"/>
  <c r="P158" i="38"/>
  <c r="T158" i="38"/>
  <c r="U158" i="38"/>
  <c r="V158" i="38"/>
  <c r="AE158" i="38"/>
  <c r="AJ158" i="38" s="1"/>
  <c r="N155" i="104" s="1"/>
  <c r="AH158" i="38"/>
  <c r="B159" i="38"/>
  <c r="C159" i="38"/>
  <c r="D159" i="38"/>
  <c r="M159" i="38"/>
  <c r="R159" i="38" s="1"/>
  <c r="E156" i="104" s="1"/>
  <c r="P159" i="38"/>
  <c r="T159" i="38"/>
  <c r="U159" i="38"/>
  <c r="V159" i="38"/>
  <c r="AE159" i="38"/>
  <c r="AJ159" i="38" s="1"/>
  <c r="N156" i="104" s="1"/>
  <c r="AH159" i="38"/>
  <c r="B160" i="38"/>
  <c r="C160" i="38"/>
  <c r="D160" i="38"/>
  <c r="M160" i="38"/>
  <c r="R160" i="38" s="1"/>
  <c r="E157" i="104" s="1"/>
  <c r="P160" i="38"/>
  <c r="T160" i="38"/>
  <c r="U160" i="38"/>
  <c r="V160" i="38"/>
  <c r="AE160" i="38"/>
  <c r="AJ160" i="38" s="1"/>
  <c r="N157" i="104" s="1"/>
  <c r="AH160" i="38"/>
  <c r="B161" i="38"/>
  <c r="C161" i="38"/>
  <c r="D161" i="38"/>
  <c r="M161" i="38"/>
  <c r="R161" i="38" s="1"/>
  <c r="E158" i="104" s="1"/>
  <c r="P161" i="38"/>
  <c r="T161" i="38"/>
  <c r="U161" i="38"/>
  <c r="V161" i="38"/>
  <c r="AE161" i="38"/>
  <c r="AJ161" i="38" s="1"/>
  <c r="N158" i="104" s="1"/>
  <c r="AH161" i="38"/>
  <c r="B162" i="38"/>
  <c r="C162" i="38"/>
  <c r="D162" i="38"/>
  <c r="M162" i="38"/>
  <c r="R162" i="38" s="1"/>
  <c r="E159" i="104" s="1"/>
  <c r="P162" i="38"/>
  <c r="T162" i="38"/>
  <c r="U162" i="38"/>
  <c r="V162" i="38"/>
  <c r="AE162" i="38"/>
  <c r="AJ162" i="38" s="1"/>
  <c r="N159" i="104" s="1"/>
  <c r="AH162" i="38"/>
  <c r="B163" i="38"/>
  <c r="C163" i="38"/>
  <c r="D163" i="38"/>
  <c r="M163" i="38"/>
  <c r="R163" i="38" s="1"/>
  <c r="E160" i="104" s="1"/>
  <c r="P163" i="38"/>
  <c r="T163" i="38"/>
  <c r="U163" i="38"/>
  <c r="V163" i="38"/>
  <c r="AE163" i="38"/>
  <c r="AJ163" i="38" s="1"/>
  <c r="N160" i="104" s="1"/>
  <c r="AH163" i="38"/>
  <c r="B164" i="38"/>
  <c r="C164" i="38"/>
  <c r="D164" i="38"/>
  <c r="M164" i="38"/>
  <c r="R164" i="38" s="1"/>
  <c r="E161" i="104" s="1"/>
  <c r="P164" i="38"/>
  <c r="T164" i="38"/>
  <c r="U164" i="38"/>
  <c r="V164" i="38"/>
  <c r="AE164" i="38"/>
  <c r="AJ164" i="38" s="1"/>
  <c r="N161" i="104" s="1"/>
  <c r="AH164" i="38"/>
  <c r="B165" i="38"/>
  <c r="C165" i="38"/>
  <c r="D165" i="38"/>
  <c r="M165" i="38"/>
  <c r="R165" i="38" s="1"/>
  <c r="E162" i="104" s="1"/>
  <c r="P165" i="38"/>
  <c r="T165" i="38"/>
  <c r="U165" i="38"/>
  <c r="V165" i="38"/>
  <c r="AE165" i="38"/>
  <c r="AJ165" i="38" s="1"/>
  <c r="N162" i="104" s="1"/>
  <c r="AH165" i="38"/>
  <c r="B166" i="38"/>
  <c r="C166" i="38"/>
  <c r="D166" i="38"/>
  <c r="M166" i="38"/>
  <c r="P166" i="38"/>
  <c r="T166" i="38"/>
  <c r="U166" i="38"/>
  <c r="V166" i="38"/>
  <c r="AE166" i="38"/>
  <c r="AJ166" i="38" s="1"/>
  <c r="N163" i="104" s="1"/>
  <c r="AH166" i="38"/>
  <c r="B167" i="38"/>
  <c r="C167" i="38"/>
  <c r="D167" i="38"/>
  <c r="M167" i="38"/>
  <c r="P167" i="38"/>
  <c r="T167" i="38"/>
  <c r="U167" i="38"/>
  <c r="V167" i="38"/>
  <c r="AE167" i="38"/>
  <c r="AJ167" i="38" s="1"/>
  <c r="N164" i="104" s="1"/>
  <c r="AH167" i="38"/>
  <c r="B168" i="38"/>
  <c r="C168" i="38"/>
  <c r="D168" i="38"/>
  <c r="M168" i="38"/>
  <c r="P168" i="38"/>
  <c r="T168" i="38"/>
  <c r="U168" i="38"/>
  <c r="V168" i="38"/>
  <c r="AE168" i="38"/>
  <c r="AJ168" i="38" s="1"/>
  <c r="N165" i="104" s="1"/>
  <c r="AH168" i="38"/>
  <c r="B169" i="38"/>
  <c r="C169" i="38"/>
  <c r="D169" i="38"/>
  <c r="M169" i="38"/>
  <c r="P169" i="38"/>
  <c r="T169" i="38"/>
  <c r="U169" i="38"/>
  <c r="V169" i="38"/>
  <c r="AE169" i="38"/>
  <c r="AJ169" i="38" s="1"/>
  <c r="N166" i="104" s="1"/>
  <c r="AH169" i="38"/>
  <c r="B170" i="38"/>
  <c r="C170" i="38"/>
  <c r="D170" i="38"/>
  <c r="M170" i="38"/>
  <c r="P170" i="38"/>
  <c r="T170" i="38"/>
  <c r="U170" i="38"/>
  <c r="V170" i="38"/>
  <c r="AE170" i="38"/>
  <c r="AJ170" i="38" s="1"/>
  <c r="N167" i="104" s="1"/>
  <c r="AH170" i="38"/>
  <c r="B171" i="38"/>
  <c r="C171" i="38"/>
  <c r="D171" i="38"/>
  <c r="M171" i="38"/>
  <c r="P171" i="38"/>
  <c r="T171" i="38"/>
  <c r="U171" i="38"/>
  <c r="V171" i="38"/>
  <c r="AE171" i="38"/>
  <c r="AJ171" i="38" s="1"/>
  <c r="N168" i="104" s="1"/>
  <c r="AH171" i="38"/>
  <c r="B172" i="38"/>
  <c r="C172" i="38"/>
  <c r="D172" i="38"/>
  <c r="M172" i="38"/>
  <c r="P172" i="38"/>
  <c r="T172" i="38"/>
  <c r="U172" i="38"/>
  <c r="V172" i="38"/>
  <c r="AE172" i="38"/>
  <c r="AJ172" i="38" s="1"/>
  <c r="N169" i="104" s="1"/>
  <c r="AH172" i="38"/>
  <c r="B173" i="38"/>
  <c r="C173" i="38"/>
  <c r="D173" i="38"/>
  <c r="M173" i="38"/>
  <c r="P173" i="38"/>
  <c r="T173" i="38"/>
  <c r="U173" i="38"/>
  <c r="V173" i="38"/>
  <c r="AE173" i="38"/>
  <c r="AJ173" i="38" s="1"/>
  <c r="N170" i="104" s="1"/>
  <c r="AH173" i="38"/>
  <c r="B174" i="38"/>
  <c r="C174" i="38"/>
  <c r="D174" i="38"/>
  <c r="M174" i="38"/>
  <c r="P174" i="38"/>
  <c r="T174" i="38"/>
  <c r="U174" i="38"/>
  <c r="V174" i="38"/>
  <c r="AE174" i="38"/>
  <c r="AJ174" i="38" s="1"/>
  <c r="N171" i="104" s="1"/>
  <c r="AH174" i="38"/>
  <c r="B175" i="38"/>
  <c r="C175" i="38"/>
  <c r="D175" i="38"/>
  <c r="M175" i="38"/>
  <c r="P175" i="38"/>
  <c r="T175" i="38"/>
  <c r="U175" i="38"/>
  <c r="V175" i="38"/>
  <c r="AE175" i="38"/>
  <c r="AJ175" i="38" s="1"/>
  <c r="N172" i="104" s="1"/>
  <c r="AH175" i="38"/>
  <c r="B176" i="38"/>
  <c r="C176" i="38"/>
  <c r="D176" i="38"/>
  <c r="M176" i="38"/>
  <c r="P176" i="38"/>
  <c r="T176" i="38"/>
  <c r="U176" i="38"/>
  <c r="V176" i="38"/>
  <c r="AE176" i="38"/>
  <c r="AJ176" i="38" s="1"/>
  <c r="N173" i="104" s="1"/>
  <c r="AH176" i="38"/>
  <c r="B177" i="38"/>
  <c r="C177" i="38"/>
  <c r="D177" i="38"/>
  <c r="M177" i="38"/>
  <c r="P177" i="38"/>
  <c r="T177" i="38"/>
  <c r="U177" i="38"/>
  <c r="V177" i="38"/>
  <c r="AE177" i="38"/>
  <c r="AJ177" i="38" s="1"/>
  <c r="N174" i="104" s="1"/>
  <c r="AH177" i="38"/>
  <c r="B178" i="38"/>
  <c r="C178" i="38"/>
  <c r="D178" i="38"/>
  <c r="M178" i="38"/>
  <c r="P178" i="38"/>
  <c r="T178" i="38"/>
  <c r="U178" i="38"/>
  <c r="V178" i="38"/>
  <c r="AE178" i="38"/>
  <c r="AJ178" i="38" s="1"/>
  <c r="N175" i="104" s="1"/>
  <c r="AH178" i="38"/>
  <c r="B179" i="38"/>
  <c r="C179" i="38"/>
  <c r="D179" i="38"/>
  <c r="M179" i="38"/>
  <c r="P179" i="38"/>
  <c r="T179" i="38"/>
  <c r="U179" i="38"/>
  <c r="V179" i="38"/>
  <c r="AE179" i="38"/>
  <c r="AJ179" i="38" s="1"/>
  <c r="N176" i="104" s="1"/>
  <c r="AH179" i="38"/>
  <c r="B180" i="38"/>
  <c r="C180" i="38"/>
  <c r="D180" i="38"/>
  <c r="M180" i="38"/>
  <c r="P180" i="38"/>
  <c r="T180" i="38"/>
  <c r="U180" i="38"/>
  <c r="V180" i="38"/>
  <c r="AE180" i="38"/>
  <c r="AJ180" i="38" s="1"/>
  <c r="N177" i="104" s="1"/>
  <c r="AH180" i="38"/>
  <c r="B181" i="38"/>
  <c r="C181" i="38"/>
  <c r="D181" i="38"/>
  <c r="M181" i="38"/>
  <c r="P181" i="38"/>
  <c r="T181" i="38"/>
  <c r="U181" i="38"/>
  <c r="V181" i="38"/>
  <c r="AE181" i="38"/>
  <c r="AJ181" i="38" s="1"/>
  <c r="N178" i="104" s="1"/>
  <c r="AH181" i="38"/>
  <c r="B182" i="38"/>
  <c r="C182" i="38"/>
  <c r="D182" i="38"/>
  <c r="M182" i="38"/>
  <c r="R182" i="38" s="1"/>
  <c r="E179" i="104" s="1"/>
  <c r="P182" i="38"/>
  <c r="T182" i="38"/>
  <c r="U182" i="38"/>
  <c r="V182" i="38"/>
  <c r="AE182" i="38"/>
  <c r="AH182" i="38"/>
  <c r="AJ182" i="38" s="1"/>
  <c r="N179" i="104" s="1"/>
  <c r="B183" i="38"/>
  <c r="C183" i="38"/>
  <c r="D183" i="38"/>
  <c r="M183" i="38"/>
  <c r="P183" i="38"/>
  <c r="R183" i="38"/>
  <c r="E180" i="104" s="1"/>
  <c r="T183" i="38"/>
  <c r="U183" i="38"/>
  <c r="V183" i="38"/>
  <c r="AE183" i="38"/>
  <c r="AJ183" i="38" s="1"/>
  <c r="N180" i="104" s="1"/>
  <c r="AH183" i="38"/>
  <c r="B184" i="38"/>
  <c r="C184" i="38"/>
  <c r="D184" i="38"/>
  <c r="M184" i="38"/>
  <c r="R184" i="38" s="1"/>
  <c r="E181" i="104" s="1"/>
  <c r="P184" i="38"/>
  <c r="T184" i="38"/>
  <c r="U184" i="38"/>
  <c r="V184" i="38"/>
  <c r="AE184" i="38"/>
  <c r="AH184" i="38"/>
  <c r="AJ184" i="38" s="1"/>
  <c r="N181" i="104" s="1"/>
  <c r="B185" i="38"/>
  <c r="C185" i="38"/>
  <c r="D185" i="38"/>
  <c r="M185" i="38"/>
  <c r="P185" i="38"/>
  <c r="R185" i="38"/>
  <c r="E182" i="104" s="1"/>
  <c r="T185" i="38"/>
  <c r="U185" i="38"/>
  <c r="V185" i="38"/>
  <c r="AE185" i="38"/>
  <c r="AJ185" i="38" s="1"/>
  <c r="N182" i="104" s="1"/>
  <c r="AH185" i="38"/>
  <c r="B186" i="38"/>
  <c r="C186" i="38"/>
  <c r="D186" i="38"/>
  <c r="M186" i="38"/>
  <c r="R186" i="38" s="1"/>
  <c r="E183" i="104" s="1"/>
  <c r="P186" i="38"/>
  <c r="T186" i="38"/>
  <c r="U186" i="38"/>
  <c r="V186" i="38"/>
  <c r="AE186" i="38"/>
  <c r="AH186" i="38"/>
  <c r="AJ186" i="38" s="1"/>
  <c r="N183" i="104" s="1"/>
  <c r="B187" i="38"/>
  <c r="C187" i="38"/>
  <c r="D187" i="38"/>
  <c r="M187" i="38"/>
  <c r="P187" i="38"/>
  <c r="R187" i="38"/>
  <c r="E184" i="104" s="1"/>
  <c r="T187" i="38"/>
  <c r="U187" i="38"/>
  <c r="V187" i="38"/>
  <c r="AE187" i="38"/>
  <c r="AJ187" i="38" s="1"/>
  <c r="N184" i="104" s="1"/>
  <c r="AH187" i="38"/>
  <c r="B188" i="38"/>
  <c r="C188" i="38"/>
  <c r="D188" i="38"/>
  <c r="M188" i="38"/>
  <c r="R188" i="38" s="1"/>
  <c r="E185" i="104" s="1"/>
  <c r="P188" i="38"/>
  <c r="T188" i="38"/>
  <c r="U188" i="38"/>
  <c r="V188" i="38"/>
  <c r="AE188" i="38"/>
  <c r="AH188" i="38"/>
  <c r="AJ188" i="38" s="1"/>
  <c r="N185" i="104" s="1"/>
  <c r="B189" i="38"/>
  <c r="C189" i="38"/>
  <c r="D189" i="38"/>
  <c r="M189" i="38"/>
  <c r="P189" i="38"/>
  <c r="R189" i="38"/>
  <c r="E186" i="104" s="1"/>
  <c r="T189" i="38"/>
  <c r="U189" i="38"/>
  <c r="V189" i="38"/>
  <c r="AE189" i="38"/>
  <c r="AJ189" i="38" s="1"/>
  <c r="N186" i="104" s="1"/>
  <c r="AH189" i="38"/>
  <c r="B190" i="38"/>
  <c r="C190" i="38"/>
  <c r="D190" i="38"/>
  <c r="M190" i="38"/>
  <c r="R190" i="38" s="1"/>
  <c r="E187" i="104" s="1"/>
  <c r="P190" i="38"/>
  <c r="T190" i="38"/>
  <c r="U190" i="38"/>
  <c r="V190" i="38"/>
  <c r="AE190" i="38"/>
  <c r="AH190" i="38"/>
  <c r="AJ190" i="38" s="1"/>
  <c r="N187" i="104" s="1"/>
  <c r="B191" i="38"/>
  <c r="C191" i="38"/>
  <c r="D191" i="38"/>
  <c r="M191" i="38"/>
  <c r="P191" i="38"/>
  <c r="R191" i="38"/>
  <c r="E188" i="104" s="1"/>
  <c r="T191" i="38"/>
  <c r="U191" i="38"/>
  <c r="V191" i="38"/>
  <c r="AE191" i="38"/>
  <c r="AJ191" i="38" s="1"/>
  <c r="N188" i="104" s="1"/>
  <c r="AH191" i="38"/>
  <c r="B192" i="38"/>
  <c r="C192" i="38"/>
  <c r="D192" i="38"/>
  <c r="M192" i="38"/>
  <c r="R192" i="38" s="1"/>
  <c r="E189" i="104" s="1"/>
  <c r="P192" i="38"/>
  <c r="T192" i="38"/>
  <c r="U192" i="38"/>
  <c r="V192" i="38"/>
  <c r="AE192" i="38"/>
  <c r="AH192" i="38"/>
  <c r="AJ192" i="38" s="1"/>
  <c r="N189" i="104" s="1"/>
  <c r="B193" i="38"/>
  <c r="C193" i="38"/>
  <c r="D193" i="38"/>
  <c r="M193" i="38"/>
  <c r="P193" i="38"/>
  <c r="R193" i="38"/>
  <c r="E190" i="104" s="1"/>
  <c r="T193" i="38"/>
  <c r="U193" i="38"/>
  <c r="V193" i="38"/>
  <c r="AE193" i="38"/>
  <c r="AJ193" i="38" s="1"/>
  <c r="N190" i="104" s="1"/>
  <c r="AH193" i="38"/>
  <c r="B194" i="38"/>
  <c r="C194" i="38"/>
  <c r="D194" i="38"/>
  <c r="M194" i="38"/>
  <c r="R194" i="38" s="1"/>
  <c r="E191" i="104" s="1"/>
  <c r="P194" i="38"/>
  <c r="T194" i="38"/>
  <c r="U194" i="38"/>
  <c r="V194" i="38"/>
  <c r="AE194" i="38"/>
  <c r="AH194" i="38"/>
  <c r="AJ194" i="38" s="1"/>
  <c r="N191" i="104" s="1"/>
  <c r="B195" i="38"/>
  <c r="C195" i="38"/>
  <c r="D195" i="38"/>
  <c r="M195" i="38"/>
  <c r="P195" i="38"/>
  <c r="R195" i="38"/>
  <c r="E192" i="104" s="1"/>
  <c r="T195" i="38"/>
  <c r="U195" i="38"/>
  <c r="V195" i="38"/>
  <c r="AE195" i="38"/>
  <c r="AJ195" i="38" s="1"/>
  <c r="N192" i="104" s="1"/>
  <c r="AH195" i="38"/>
  <c r="B196" i="38"/>
  <c r="C196" i="38"/>
  <c r="D196" i="38"/>
  <c r="M196" i="38"/>
  <c r="R196" i="38" s="1"/>
  <c r="E193" i="104" s="1"/>
  <c r="P196" i="38"/>
  <c r="T196" i="38"/>
  <c r="U196" i="38"/>
  <c r="V196" i="38"/>
  <c r="AE196" i="38"/>
  <c r="AH196" i="38"/>
  <c r="AJ196" i="38" s="1"/>
  <c r="N193" i="104" s="1"/>
  <c r="B197" i="38"/>
  <c r="C197" i="38"/>
  <c r="D197" i="38"/>
  <c r="M197" i="38"/>
  <c r="P197" i="38"/>
  <c r="R197" i="38"/>
  <c r="E194" i="104" s="1"/>
  <c r="T197" i="38"/>
  <c r="U197" i="38"/>
  <c r="V197" i="38"/>
  <c r="AE197" i="38"/>
  <c r="AJ197" i="38" s="1"/>
  <c r="N194" i="104" s="1"/>
  <c r="AH197" i="38"/>
  <c r="B198" i="38"/>
  <c r="C198" i="38"/>
  <c r="D198" i="38"/>
  <c r="M198" i="38"/>
  <c r="R198" i="38" s="1"/>
  <c r="E195" i="104" s="1"/>
  <c r="P198" i="38"/>
  <c r="T198" i="38"/>
  <c r="U198" i="38"/>
  <c r="V198" i="38"/>
  <c r="AE198" i="38"/>
  <c r="AH198" i="38"/>
  <c r="AJ198" i="38" s="1"/>
  <c r="N195" i="104" s="1"/>
  <c r="B199" i="38"/>
  <c r="C199" i="38"/>
  <c r="D199" i="38"/>
  <c r="M199" i="38"/>
  <c r="P199" i="38"/>
  <c r="R199" i="38" s="1"/>
  <c r="E196" i="104" s="1"/>
  <c r="T199" i="38"/>
  <c r="U199" i="38"/>
  <c r="V199" i="38"/>
  <c r="AE199" i="38"/>
  <c r="AH199" i="38"/>
  <c r="AJ199" i="38" s="1"/>
  <c r="N196" i="104" s="1"/>
  <c r="B200" i="38"/>
  <c r="C200" i="38"/>
  <c r="D200" i="38"/>
  <c r="M200" i="38"/>
  <c r="P200" i="38"/>
  <c r="R200" i="38" s="1"/>
  <c r="E197" i="104" s="1"/>
  <c r="T200" i="38"/>
  <c r="U200" i="38"/>
  <c r="V200" i="38"/>
  <c r="AE200" i="38"/>
  <c r="AH200" i="38"/>
  <c r="AJ200" i="38" s="1"/>
  <c r="N197" i="104" s="1"/>
  <c r="B201" i="38"/>
  <c r="C201" i="38"/>
  <c r="D201" i="38"/>
  <c r="M201" i="38"/>
  <c r="P201" i="38"/>
  <c r="R201" i="38" s="1"/>
  <c r="E198" i="104" s="1"/>
  <c r="T201" i="38"/>
  <c r="U201" i="38"/>
  <c r="V201" i="38"/>
  <c r="AE201" i="38"/>
  <c r="AH201" i="38"/>
  <c r="AJ201" i="38" s="1"/>
  <c r="N198" i="104" s="1"/>
  <c r="B202" i="38"/>
  <c r="C202" i="38"/>
  <c r="D202" i="38"/>
  <c r="M202" i="38"/>
  <c r="P202" i="38"/>
  <c r="R202" i="38" s="1"/>
  <c r="E199" i="104" s="1"/>
  <c r="T202" i="38"/>
  <c r="U202" i="38"/>
  <c r="V202" i="38"/>
  <c r="AE202" i="38"/>
  <c r="AH202" i="38"/>
  <c r="AJ202" i="38" s="1"/>
  <c r="N199" i="104" s="1"/>
  <c r="B203" i="38"/>
  <c r="C203" i="38"/>
  <c r="D203" i="38"/>
  <c r="M203" i="38"/>
  <c r="P203" i="38"/>
  <c r="R203" i="38" s="1"/>
  <c r="E200" i="104" s="1"/>
  <c r="T203" i="38"/>
  <c r="U203" i="38"/>
  <c r="V203" i="38"/>
  <c r="AE203" i="38"/>
  <c r="AH203" i="38"/>
  <c r="AJ203" i="38" s="1"/>
  <c r="N200" i="104" s="1"/>
  <c r="B204" i="38"/>
  <c r="C204" i="38"/>
  <c r="D204" i="38"/>
  <c r="M204" i="38"/>
  <c r="P204" i="38"/>
  <c r="R204" i="38" s="1"/>
  <c r="E201" i="104" s="1"/>
  <c r="T204" i="38"/>
  <c r="U204" i="38"/>
  <c r="V204" i="38"/>
  <c r="AE204" i="38"/>
  <c r="AH204" i="38"/>
  <c r="AJ204" i="38" s="1"/>
  <c r="N201" i="104" s="1"/>
  <c r="B205" i="38"/>
  <c r="C205" i="38"/>
  <c r="D205" i="38"/>
  <c r="M205" i="38"/>
  <c r="P205" i="38"/>
  <c r="R205" i="38" s="1"/>
  <c r="E202" i="104" s="1"/>
  <c r="T205" i="38"/>
  <c r="U205" i="38"/>
  <c r="V205" i="38"/>
  <c r="AE205" i="38"/>
  <c r="AH205" i="38"/>
  <c r="AJ205" i="38" s="1"/>
  <c r="N202" i="104" s="1"/>
  <c r="B206" i="38"/>
  <c r="C206" i="38"/>
  <c r="D206" i="38"/>
  <c r="M206" i="38"/>
  <c r="P206" i="38"/>
  <c r="R206" i="38" s="1"/>
  <c r="E203" i="104" s="1"/>
  <c r="T206" i="38"/>
  <c r="U206" i="38"/>
  <c r="V206" i="38"/>
  <c r="AE206" i="38"/>
  <c r="AH206" i="38"/>
  <c r="AJ206" i="38" s="1"/>
  <c r="N203" i="104" s="1"/>
  <c r="B109" i="52"/>
  <c r="C109" i="52"/>
  <c r="D109" i="52"/>
  <c r="M109" i="52"/>
  <c r="P109" i="52"/>
  <c r="T109" i="52"/>
  <c r="U109" i="52"/>
  <c r="V109" i="52"/>
  <c r="AE109" i="52"/>
  <c r="AJ109" i="52" s="1"/>
  <c r="M106" i="104" s="1"/>
  <c r="AH109" i="52"/>
  <c r="B110" i="52"/>
  <c r="C110" i="52"/>
  <c r="D110" i="52"/>
  <c r="M110" i="52"/>
  <c r="P110" i="52"/>
  <c r="T110" i="52"/>
  <c r="U110" i="52"/>
  <c r="V110" i="52"/>
  <c r="AE110" i="52"/>
  <c r="AH110" i="52"/>
  <c r="AJ110" i="52"/>
  <c r="M107" i="104" s="1"/>
  <c r="B111" i="52"/>
  <c r="C111" i="52"/>
  <c r="D111" i="52"/>
  <c r="M111" i="52"/>
  <c r="P111" i="52"/>
  <c r="T111" i="52"/>
  <c r="U111" i="52"/>
  <c r="V111" i="52"/>
  <c r="AE111" i="52"/>
  <c r="AJ111" i="52" s="1"/>
  <c r="M108" i="104" s="1"/>
  <c r="AH111" i="52"/>
  <c r="B112" i="52"/>
  <c r="C112" i="52"/>
  <c r="D112" i="52"/>
  <c r="M112" i="52"/>
  <c r="P112" i="52"/>
  <c r="T112" i="52"/>
  <c r="U112" i="52"/>
  <c r="V112" i="52"/>
  <c r="AE112" i="52"/>
  <c r="AH112" i="52"/>
  <c r="AJ112" i="52"/>
  <c r="M109" i="104" s="1"/>
  <c r="B113" i="52"/>
  <c r="C113" i="52"/>
  <c r="D113" i="52"/>
  <c r="M113" i="52"/>
  <c r="P113" i="52"/>
  <c r="T113" i="52"/>
  <c r="U113" i="52"/>
  <c r="V113" i="52"/>
  <c r="AE113" i="52"/>
  <c r="AJ113" i="52" s="1"/>
  <c r="M110" i="104" s="1"/>
  <c r="AH113" i="52"/>
  <c r="B114" i="52"/>
  <c r="C114" i="52"/>
  <c r="D114" i="52"/>
  <c r="M114" i="52"/>
  <c r="P114" i="52"/>
  <c r="T114" i="52"/>
  <c r="U114" i="52"/>
  <c r="V114" i="52"/>
  <c r="AE114" i="52"/>
  <c r="AH114" i="52"/>
  <c r="AJ114" i="52"/>
  <c r="M111" i="104" s="1"/>
  <c r="B115" i="52"/>
  <c r="C115" i="52"/>
  <c r="D115" i="52"/>
  <c r="M115" i="52"/>
  <c r="P115" i="52"/>
  <c r="T115" i="52"/>
  <c r="U115" i="52"/>
  <c r="V115" i="52"/>
  <c r="AE115" i="52"/>
  <c r="AJ115" i="52" s="1"/>
  <c r="M112" i="104" s="1"/>
  <c r="AH115" i="52"/>
  <c r="B116" i="52"/>
  <c r="C116" i="52"/>
  <c r="D116" i="52"/>
  <c r="M116" i="52"/>
  <c r="P116" i="52"/>
  <c r="T116" i="52"/>
  <c r="U116" i="52"/>
  <c r="V116" i="52"/>
  <c r="AE116" i="52"/>
  <c r="AH116" i="52"/>
  <c r="AJ116" i="52"/>
  <c r="M113" i="104" s="1"/>
  <c r="B117" i="52"/>
  <c r="C117" i="52"/>
  <c r="D117" i="52"/>
  <c r="M117" i="52"/>
  <c r="P117" i="52"/>
  <c r="T117" i="52"/>
  <c r="U117" i="52"/>
  <c r="V117" i="52"/>
  <c r="AE117" i="52"/>
  <c r="AJ117" i="52" s="1"/>
  <c r="M114" i="104" s="1"/>
  <c r="AH117" i="52"/>
  <c r="B118" i="52"/>
  <c r="C118" i="52"/>
  <c r="D118" i="52"/>
  <c r="M118" i="52"/>
  <c r="P118" i="52"/>
  <c r="T118" i="52"/>
  <c r="U118" i="52"/>
  <c r="V118" i="52"/>
  <c r="AE118" i="52"/>
  <c r="AH118" i="52"/>
  <c r="AJ118" i="52"/>
  <c r="M115" i="104" s="1"/>
  <c r="B119" i="52"/>
  <c r="C119" i="52"/>
  <c r="D119" i="52"/>
  <c r="M119" i="52"/>
  <c r="P119" i="52"/>
  <c r="T119" i="52"/>
  <c r="U119" i="52"/>
  <c r="V119" i="52"/>
  <c r="AE119" i="52"/>
  <c r="AJ119" i="52" s="1"/>
  <c r="M116" i="104" s="1"/>
  <c r="AH119" i="52"/>
  <c r="B120" i="52"/>
  <c r="C120" i="52"/>
  <c r="D120" i="52"/>
  <c r="M120" i="52"/>
  <c r="P120" i="52"/>
  <c r="T120" i="52"/>
  <c r="U120" i="52"/>
  <c r="V120" i="52"/>
  <c r="AE120" i="52"/>
  <c r="AH120" i="52"/>
  <c r="AJ120" i="52"/>
  <c r="M117" i="104" s="1"/>
  <c r="B121" i="52"/>
  <c r="C121" i="52"/>
  <c r="D121" i="52"/>
  <c r="M121" i="52"/>
  <c r="P121" i="52"/>
  <c r="T121" i="52"/>
  <c r="U121" i="52"/>
  <c r="V121" i="52"/>
  <c r="AE121" i="52"/>
  <c r="AJ121" i="52" s="1"/>
  <c r="M118" i="104" s="1"/>
  <c r="AH121" i="52"/>
  <c r="B122" i="52"/>
  <c r="C122" i="52"/>
  <c r="D122" i="52"/>
  <c r="M122" i="52"/>
  <c r="P122" i="52"/>
  <c r="T122" i="52"/>
  <c r="U122" i="52"/>
  <c r="V122" i="52"/>
  <c r="AE122" i="52"/>
  <c r="AH122" i="52"/>
  <c r="AJ122" i="52"/>
  <c r="M119" i="104" s="1"/>
  <c r="B123" i="52"/>
  <c r="C123" i="52"/>
  <c r="D123" i="52"/>
  <c r="M123" i="52"/>
  <c r="P123" i="52"/>
  <c r="T123" i="52"/>
  <c r="U123" i="52"/>
  <c r="V123" i="52"/>
  <c r="AE123" i="52"/>
  <c r="AJ123" i="52" s="1"/>
  <c r="M120" i="104" s="1"/>
  <c r="AH123" i="52"/>
  <c r="B124" i="52"/>
  <c r="C124" i="52"/>
  <c r="D124" i="52"/>
  <c r="M124" i="52"/>
  <c r="P124" i="52"/>
  <c r="T124" i="52"/>
  <c r="U124" i="52"/>
  <c r="V124" i="52"/>
  <c r="AE124" i="52"/>
  <c r="AH124" i="52"/>
  <c r="AJ124" i="52"/>
  <c r="M121" i="104" s="1"/>
  <c r="B125" i="52"/>
  <c r="C125" i="52"/>
  <c r="D125" i="52"/>
  <c r="M125" i="52"/>
  <c r="P125" i="52"/>
  <c r="T125" i="52"/>
  <c r="U125" i="52"/>
  <c r="V125" i="52"/>
  <c r="AE125" i="52"/>
  <c r="AJ125" i="52" s="1"/>
  <c r="M122" i="104" s="1"/>
  <c r="AH125" i="52"/>
  <c r="B126" i="52"/>
  <c r="C126" i="52"/>
  <c r="D126" i="52"/>
  <c r="M126" i="52"/>
  <c r="P126" i="52"/>
  <c r="T126" i="52"/>
  <c r="U126" i="52"/>
  <c r="V126" i="52"/>
  <c r="AE126" i="52"/>
  <c r="AH126" i="52"/>
  <c r="AJ126" i="52"/>
  <c r="M123" i="104" s="1"/>
  <c r="B127" i="52"/>
  <c r="C127" i="52"/>
  <c r="D127" i="52"/>
  <c r="M127" i="52"/>
  <c r="P127" i="52"/>
  <c r="T127" i="52"/>
  <c r="U127" i="52"/>
  <c r="V127" i="52"/>
  <c r="AE127" i="52"/>
  <c r="AJ127" i="52" s="1"/>
  <c r="M124" i="104" s="1"/>
  <c r="AH127" i="52"/>
  <c r="B128" i="52"/>
  <c r="C128" i="52"/>
  <c r="D128" i="52"/>
  <c r="M128" i="52"/>
  <c r="P128" i="52"/>
  <c r="T128" i="52"/>
  <c r="U128" i="52"/>
  <c r="V128" i="52"/>
  <c r="AE128" i="52"/>
  <c r="AH128" i="52"/>
  <c r="AJ128" i="52"/>
  <c r="M125" i="104" s="1"/>
  <c r="B129" i="52"/>
  <c r="C129" i="52"/>
  <c r="D129" i="52"/>
  <c r="M129" i="52"/>
  <c r="P129" i="52"/>
  <c r="T129" i="52"/>
  <c r="U129" i="52"/>
  <c r="V129" i="52"/>
  <c r="AE129" i="52"/>
  <c r="AJ129" i="52" s="1"/>
  <c r="M126" i="104" s="1"/>
  <c r="AH129" i="52"/>
  <c r="B130" i="52"/>
  <c r="C130" i="52"/>
  <c r="D130" i="52"/>
  <c r="M130" i="52"/>
  <c r="P130" i="52"/>
  <c r="T130" i="52"/>
  <c r="U130" i="52"/>
  <c r="V130" i="52"/>
  <c r="AE130" i="52"/>
  <c r="AH130" i="52"/>
  <c r="AJ130" i="52"/>
  <c r="M127" i="104" s="1"/>
  <c r="B131" i="52"/>
  <c r="C131" i="52"/>
  <c r="D131" i="52"/>
  <c r="M131" i="52"/>
  <c r="P131" i="52"/>
  <c r="T131" i="52"/>
  <c r="U131" i="52"/>
  <c r="V131" i="52"/>
  <c r="AE131" i="52"/>
  <c r="AJ131" i="52" s="1"/>
  <c r="M128" i="104" s="1"/>
  <c r="AH131" i="52"/>
  <c r="B132" i="52"/>
  <c r="C132" i="52"/>
  <c r="D132" i="52"/>
  <c r="M132" i="52"/>
  <c r="P132" i="52"/>
  <c r="T132" i="52"/>
  <c r="U132" i="52"/>
  <c r="V132" i="52"/>
  <c r="AE132" i="52"/>
  <c r="AH132" i="52"/>
  <c r="AJ132" i="52"/>
  <c r="M129" i="104" s="1"/>
  <c r="B133" i="52"/>
  <c r="C133" i="52"/>
  <c r="D133" i="52"/>
  <c r="M133" i="52"/>
  <c r="P133" i="52"/>
  <c r="T133" i="52"/>
  <c r="U133" i="52"/>
  <c r="V133" i="52"/>
  <c r="AE133" i="52"/>
  <c r="AJ133" i="52" s="1"/>
  <c r="M130" i="104" s="1"/>
  <c r="AH133" i="52"/>
  <c r="B134" i="52"/>
  <c r="C134" i="52"/>
  <c r="D134" i="52"/>
  <c r="M134" i="52"/>
  <c r="P134" i="52"/>
  <c r="T134" i="52"/>
  <c r="U134" i="52"/>
  <c r="V134" i="52"/>
  <c r="AE134" i="52"/>
  <c r="AH134" i="52"/>
  <c r="AJ134" i="52"/>
  <c r="M131" i="104" s="1"/>
  <c r="B135" i="52"/>
  <c r="C135" i="52"/>
  <c r="D135" i="52"/>
  <c r="M135" i="52"/>
  <c r="P135" i="52"/>
  <c r="T135" i="52"/>
  <c r="U135" i="52"/>
  <c r="V135" i="52"/>
  <c r="AE135" i="52"/>
  <c r="AJ135" i="52" s="1"/>
  <c r="M132" i="104" s="1"/>
  <c r="AH135" i="52"/>
  <c r="B136" i="52"/>
  <c r="C136" i="52"/>
  <c r="D136" i="52"/>
  <c r="M136" i="52"/>
  <c r="P136" i="52"/>
  <c r="T136" i="52"/>
  <c r="U136" i="52"/>
  <c r="V136" i="52"/>
  <c r="AE136" i="52"/>
  <c r="AH136" i="52"/>
  <c r="AJ136" i="52"/>
  <c r="M133" i="104" s="1"/>
  <c r="B137" i="52"/>
  <c r="C137" i="52"/>
  <c r="D137" i="52"/>
  <c r="M137" i="52"/>
  <c r="P137" i="52"/>
  <c r="T137" i="52"/>
  <c r="U137" i="52"/>
  <c r="V137" i="52"/>
  <c r="AE137" i="52"/>
  <c r="AJ137" i="52" s="1"/>
  <c r="M134" i="104" s="1"/>
  <c r="AH137" i="52"/>
  <c r="B138" i="52"/>
  <c r="C138" i="52"/>
  <c r="D138" i="52"/>
  <c r="M138" i="52"/>
  <c r="P138" i="52"/>
  <c r="T138" i="52"/>
  <c r="U138" i="52"/>
  <c r="V138" i="52"/>
  <c r="AE138" i="52"/>
  <c r="AH138" i="52"/>
  <c r="AJ138" i="52"/>
  <c r="M135" i="104" s="1"/>
  <c r="B139" i="52"/>
  <c r="C139" i="52"/>
  <c r="D139" i="52"/>
  <c r="M139" i="52"/>
  <c r="P139" i="52"/>
  <c r="T139" i="52"/>
  <c r="U139" i="52"/>
  <c r="V139" i="52"/>
  <c r="AE139" i="52"/>
  <c r="AJ139" i="52" s="1"/>
  <c r="M136" i="104" s="1"/>
  <c r="AH139" i="52"/>
  <c r="B140" i="52"/>
  <c r="C140" i="52"/>
  <c r="D140" i="52"/>
  <c r="M140" i="52"/>
  <c r="P140" i="52"/>
  <c r="T140" i="52"/>
  <c r="U140" i="52"/>
  <c r="V140" i="52"/>
  <c r="AE140" i="52"/>
  <c r="AH140" i="52"/>
  <c r="AJ140" i="52"/>
  <c r="M137" i="104" s="1"/>
  <c r="B141" i="52"/>
  <c r="C141" i="52"/>
  <c r="D141" i="52"/>
  <c r="M141" i="52"/>
  <c r="P141" i="52"/>
  <c r="T141" i="52"/>
  <c r="U141" i="52"/>
  <c r="V141" i="52"/>
  <c r="AE141" i="52"/>
  <c r="AJ141" i="52" s="1"/>
  <c r="M138" i="104" s="1"/>
  <c r="AH141" i="52"/>
  <c r="B142" i="52"/>
  <c r="C142" i="52"/>
  <c r="D142" i="52"/>
  <c r="M142" i="52"/>
  <c r="P142" i="52"/>
  <c r="T142" i="52"/>
  <c r="U142" i="52"/>
  <c r="V142" i="52"/>
  <c r="AE142" i="52"/>
  <c r="AH142" i="52"/>
  <c r="AJ142" i="52"/>
  <c r="M139" i="104" s="1"/>
  <c r="B143" i="52"/>
  <c r="C143" i="52"/>
  <c r="D143" i="52"/>
  <c r="M143" i="52"/>
  <c r="P143" i="52"/>
  <c r="T143" i="52"/>
  <c r="U143" i="52"/>
  <c r="V143" i="52"/>
  <c r="AE143" i="52"/>
  <c r="AJ143" i="52" s="1"/>
  <c r="M140" i="104" s="1"/>
  <c r="AH143" i="52"/>
  <c r="B144" i="52"/>
  <c r="C144" i="52"/>
  <c r="D144" i="52"/>
  <c r="M144" i="52"/>
  <c r="P144" i="52"/>
  <c r="T144" i="52"/>
  <c r="U144" i="52"/>
  <c r="V144" i="52"/>
  <c r="AE144" i="52"/>
  <c r="AH144" i="52"/>
  <c r="AJ144" i="52"/>
  <c r="M141" i="104" s="1"/>
  <c r="B145" i="52"/>
  <c r="C145" i="52"/>
  <c r="D145" i="52"/>
  <c r="M145" i="52"/>
  <c r="P145" i="52"/>
  <c r="T145" i="52"/>
  <c r="U145" i="52"/>
  <c r="V145" i="52"/>
  <c r="AE145" i="52"/>
  <c r="AJ145" i="52" s="1"/>
  <c r="M142" i="104" s="1"/>
  <c r="AH145" i="52"/>
  <c r="B146" i="52"/>
  <c r="C146" i="52"/>
  <c r="D146" i="52"/>
  <c r="M146" i="52"/>
  <c r="P146" i="52"/>
  <c r="T146" i="52"/>
  <c r="U146" i="52"/>
  <c r="V146" i="52"/>
  <c r="AE146" i="52"/>
  <c r="AH146" i="52"/>
  <c r="AJ146" i="52"/>
  <c r="M143" i="104" s="1"/>
  <c r="B147" i="52"/>
  <c r="C147" i="52"/>
  <c r="D147" i="52"/>
  <c r="M147" i="52"/>
  <c r="P147" i="52"/>
  <c r="T147" i="52"/>
  <c r="U147" i="52"/>
  <c r="V147" i="52"/>
  <c r="AE147" i="52"/>
  <c r="AJ147" i="52" s="1"/>
  <c r="M144" i="104" s="1"/>
  <c r="AH147" i="52"/>
  <c r="B148" i="52"/>
  <c r="C148" i="52"/>
  <c r="D148" i="52"/>
  <c r="M148" i="52"/>
  <c r="P148" i="52"/>
  <c r="T148" i="52"/>
  <c r="U148" i="52"/>
  <c r="V148" i="52"/>
  <c r="AE148" i="52"/>
  <c r="AH148" i="52"/>
  <c r="AJ148" i="52"/>
  <c r="M145" i="104" s="1"/>
  <c r="B149" i="52"/>
  <c r="C149" i="52"/>
  <c r="D149" i="52"/>
  <c r="M149" i="52"/>
  <c r="P149" i="52"/>
  <c r="T149" i="52"/>
  <c r="U149" i="52"/>
  <c r="V149" i="52"/>
  <c r="AE149" i="52"/>
  <c r="AJ149" i="52" s="1"/>
  <c r="M146" i="104" s="1"/>
  <c r="AH149" i="52"/>
  <c r="B150" i="52"/>
  <c r="C150" i="52"/>
  <c r="D150" i="52"/>
  <c r="M150" i="52"/>
  <c r="P150" i="52"/>
  <c r="T150" i="52"/>
  <c r="U150" i="52"/>
  <c r="V150" i="52"/>
  <c r="AE150" i="52"/>
  <c r="AH150" i="52"/>
  <c r="AJ150" i="52"/>
  <c r="M147" i="104" s="1"/>
  <c r="B151" i="52"/>
  <c r="C151" i="52"/>
  <c r="D151" i="52"/>
  <c r="M151" i="52"/>
  <c r="P151" i="52"/>
  <c r="T151" i="52"/>
  <c r="U151" i="52"/>
  <c r="V151" i="52"/>
  <c r="AE151" i="52"/>
  <c r="AJ151" i="52" s="1"/>
  <c r="M148" i="104" s="1"/>
  <c r="AH151" i="52"/>
  <c r="B152" i="52"/>
  <c r="C152" i="52"/>
  <c r="D152" i="52"/>
  <c r="M152" i="52"/>
  <c r="P152" i="52"/>
  <c r="T152" i="52"/>
  <c r="U152" i="52"/>
  <c r="V152" i="52"/>
  <c r="AE152" i="52"/>
  <c r="AJ152" i="52" s="1"/>
  <c r="M149" i="104" s="1"/>
  <c r="AH152" i="52"/>
  <c r="B153" i="52"/>
  <c r="C153" i="52"/>
  <c r="D153" i="52"/>
  <c r="M153" i="52"/>
  <c r="P153" i="52"/>
  <c r="T153" i="52"/>
  <c r="U153" i="52"/>
  <c r="V153" i="52"/>
  <c r="AE153" i="52"/>
  <c r="AJ153" i="52" s="1"/>
  <c r="M150" i="104" s="1"/>
  <c r="AH153" i="52"/>
  <c r="B154" i="52"/>
  <c r="C154" i="52"/>
  <c r="D154" i="52"/>
  <c r="M154" i="52"/>
  <c r="P154" i="52"/>
  <c r="T154" i="52"/>
  <c r="U154" i="52"/>
  <c r="V154" i="52"/>
  <c r="AE154" i="52"/>
  <c r="AJ154" i="52" s="1"/>
  <c r="M151" i="104" s="1"/>
  <c r="AH154" i="52"/>
  <c r="B155" i="52"/>
  <c r="C155" i="52"/>
  <c r="D155" i="52"/>
  <c r="M155" i="52"/>
  <c r="P155" i="52"/>
  <c r="T155" i="52"/>
  <c r="U155" i="52"/>
  <c r="V155" i="52"/>
  <c r="AE155" i="52"/>
  <c r="AJ155" i="52" s="1"/>
  <c r="M152" i="104" s="1"/>
  <c r="AH155" i="52"/>
  <c r="B156" i="52"/>
  <c r="C156" i="52"/>
  <c r="D156" i="52"/>
  <c r="M156" i="52"/>
  <c r="P156" i="52"/>
  <c r="T156" i="52"/>
  <c r="U156" i="52"/>
  <c r="V156" i="52"/>
  <c r="AE156" i="52"/>
  <c r="AJ156" i="52" s="1"/>
  <c r="M153" i="104" s="1"/>
  <c r="AH156" i="52"/>
  <c r="B157" i="52"/>
  <c r="C157" i="52"/>
  <c r="D157" i="52"/>
  <c r="M157" i="52"/>
  <c r="P157" i="52"/>
  <c r="T157" i="52"/>
  <c r="U157" i="52"/>
  <c r="V157" i="52"/>
  <c r="AE157" i="52"/>
  <c r="AJ157" i="52" s="1"/>
  <c r="M154" i="104" s="1"/>
  <c r="AH157" i="52"/>
  <c r="B158" i="52"/>
  <c r="C158" i="52"/>
  <c r="D158" i="52"/>
  <c r="M158" i="52"/>
  <c r="P158" i="52"/>
  <c r="T158" i="52"/>
  <c r="U158" i="52"/>
  <c r="V158" i="52"/>
  <c r="AE158" i="52"/>
  <c r="AJ158" i="52" s="1"/>
  <c r="M155" i="104" s="1"/>
  <c r="AH158" i="52"/>
  <c r="B159" i="52"/>
  <c r="C159" i="52"/>
  <c r="D159" i="52"/>
  <c r="M159" i="52"/>
  <c r="P159" i="52"/>
  <c r="T159" i="52"/>
  <c r="U159" i="52"/>
  <c r="V159" i="52"/>
  <c r="AE159" i="52"/>
  <c r="AJ159" i="52" s="1"/>
  <c r="M156" i="104" s="1"/>
  <c r="AH159" i="52"/>
  <c r="B160" i="52"/>
  <c r="C160" i="52"/>
  <c r="D160" i="52"/>
  <c r="M160" i="52"/>
  <c r="P160" i="52"/>
  <c r="T160" i="52"/>
  <c r="U160" i="52"/>
  <c r="V160" i="52"/>
  <c r="AE160" i="52"/>
  <c r="AJ160" i="52" s="1"/>
  <c r="M157" i="104" s="1"/>
  <c r="AH160" i="52"/>
  <c r="B161" i="52"/>
  <c r="C161" i="52"/>
  <c r="D161" i="52"/>
  <c r="M161" i="52"/>
  <c r="P161" i="52"/>
  <c r="T161" i="52"/>
  <c r="U161" i="52"/>
  <c r="V161" i="52"/>
  <c r="AE161" i="52"/>
  <c r="AJ161" i="52" s="1"/>
  <c r="M158" i="104" s="1"/>
  <c r="AH161" i="52"/>
  <c r="B162" i="52"/>
  <c r="C162" i="52"/>
  <c r="D162" i="52"/>
  <c r="M162" i="52"/>
  <c r="P162" i="52"/>
  <c r="T162" i="52"/>
  <c r="U162" i="52"/>
  <c r="V162" i="52"/>
  <c r="AE162" i="52"/>
  <c r="AJ162" i="52" s="1"/>
  <c r="M159" i="104" s="1"/>
  <c r="AH162" i="52"/>
  <c r="B163" i="52"/>
  <c r="C163" i="52"/>
  <c r="D163" i="52"/>
  <c r="M163" i="52"/>
  <c r="P163" i="52"/>
  <c r="T163" i="52"/>
  <c r="U163" i="52"/>
  <c r="V163" i="52"/>
  <c r="AE163" i="52"/>
  <c r="AJ163" i="52" s="1"/>
  <c r="M160" i="104" s="1"/>
  <c r="AH163" i="52"/>
  <c r="B164" i="52"/>
  <c r="C164" i="52"/>
  <c r="D164" i="52"/>
  <c r="M164" i="52"/>
  <c r="P164" i="52"/>
  <c r="T164" i="52"/>
  <c r="U164" i="52"/>
  <c r="V164" i="52"/>
  <c r="AE164" i="52"/>
  <c r="AJ164" i="52" s="1"/>
  <c r="M161" i="104" s="1"/>
  <c r="AH164" i="52"/>
  <c r="B165" i="52"/>
  <c r="C165" i="52"/>
  <c r="D165" i="52"/>
  <c r="M165" i="52"/>
  <c r="P165" i="52"/>
  <c r="T165" i="52"/>
  <c r="U165" i="52"/>
  <c r="V165" i="52"/>
  <c r="AE165" i="52"/>
  <c r="AJ165" i="52" s="1"/>
  <c r="M162" i="104" s="1"/>
  <c r="AH165" i="52"/>
  <c r="B166" i="52"/>
  <c r="C166" i="52"/>
  <c r="D166" i="52"/>
  <c r="M166" i="52"/>
  <c r="P166" i="52"/>
  <c r="T166" i="52"/>
  <c r="U166" i="52"/>
  <c r="V166" i="52"/>
  <c r="AE166" i="52"/>
  <c r="AJ166" i="52" s="1"/>
  <c r="M163" i="104" s="1"/>
  <c r="AH166" i="52"/>
  <c r="B167" i="52"/>
  <c r="C167" i="52"/>
  <c r="D167" i="52"/>
  <c r="M167" i="52"/>
  <c r="P167" i="52"/>
  <c r="T167" i="52"/>
  <c r="U167" i="52"/>
  <c r="V167" i="52"/>
  <c r="AE167" i="52"/>
  <c r="AJ167" i="52" s="1"/>
  <c r="M164" i="104" s="1"/>
  <c r="AH167" i="52"/>
  <c r="B168" i="52"/>
  <c r="C168" i="52"/>
  <c r="D168" i="52"/>
  <c r="M168" i="52"/>
  <c r="P168" i="52"/>
  <c r="T168" i="52"/>
  <c r="U168" i="52"/>
  <c r="V168" i="52"/>
  <c r="AE168" i="52"/>
  <c r="AJ168" i="52" s="1"/>
  <c r="M165" i="104" s="1"/>
  <c r="AH168" i="52"/>
  <c r="B169" i="52"/>
  <c r="C169" i="52"/>
  <c r="D169" i="52"/>
  <c r="M169" i="52"/>
  <c r="P169" i="52"/>
  <c r="T169" i="52"/>
  <c r="U169" i="52"/>
  <c r="V169" i="52"/>
  <c r="AE169" i="52"/>
  <c r="AJ169" i="52" s="1"/>
  <c r="M166" i="104" s="1"/>
  <c r="AH169" i="52"/>
  <c r="B170" i="52"/>
  <c r="C170" i="52"/>
  <c r="D170" i="52"/>
  <c r="M170" i="52"/>
  <c r="P170" i="52"/>
  <c r="T170" i="52"/>
  <c r="U170" i="52"/>
  <c r="V170" i="52"/>
  <c r="AE170" i="52"/>
  <c r="AJ170" i="52" s="1"/>
  <c r="M167" i="104" s="1"/>
  <c r="AH170" i="52"/>
  <c r="B171" i="52"/>
  <c r="C171" i="52"/>
  <c r="D171" i="52"/>
  <c r="M171" i="52"/>
  <c r="P171" i="52"/>
  <c r="T171" i="52"/>
  <c r="U171" i="52"/>
  <c r="V171" i="52"/>
  <c r="AE171" i="52"/>
  <c r="AJ171" i="52" s="1"/>
  <c r="M168" i="104" s="1"/>
  <c r="AH171" i="52"/>
  <c r="B172" i="52"/>
  <c r="C172" i="52"/>
  <c r="D172" i="52"/>
  <c r="M172" i="52"/>
  <c r="P172" i="52"/>
  <c r="T172" i="52"/>
  <c r="U172" i="52"/>
  <c r="V172" i="52"/>
  <c r="AE172" i="52"/>
  <c r="AJ172" i="52" s="1"/>
  <c r="M169" i="104" s="1"/>
  <c r="AH172" i="52"/>
  <c r="B173" i="52"/>
  <c r="C173" i="52"/>
  <c r="D173" i="52"/>
  <c r="M173" i="52"/>
  <c r="P173" i="52"/>
  <c r="T173" i="52"/>
  <c r="U173" i="52"/>
  <c r="V173" i="52"/>
  <c r="AE173" i="52"/>
  <c r="AJ173" i="52" s="1"/>
  <c r="M170" i="104" s="1"/>
  <c r="AH173" i="52"/>
  <c r="B174" i="52"/>
  <c r="C174" i="52"/>
  <c r="D174" i="52"/>
  <c r="M174" i="52"/>
  <c r="P174" i="52"/>
  <c r="T174" i="52"/>
  <c r="U174" i="52"/>
  <c r="V174" i="52"/>
  <c r="AE174" i="52"/>
  <c r="AJ174" i="52" s="1"/>
  <c r="M171" i="104" s="1"/>
  <c r="AH174" i="52"/>
  <c r="B175" i="52"/>
  <c r="C175" i="52"/>
  <c r="D175" i="52"/>
  <c r="M175" i="52"/>
  <c r="P175" i="52"/>
  <c r="T175" i="52"/>
  <c r="U175" i="52"/>
  <c r="V175" i="52"/>
  <c r="AE175" i="52"/>
  <c r="AJ175" i="52" s="1"/>
  <c r="M172" i="104" s="1"/>
  <c r="AH175" i="52"/>
  <c r="B176" i="52"/>
  <c r="C176" i="52"/>
  <c r="D176" i="52"/>
  <c r="M176" i="52"/>
  <c r="P176" i="52"/>
  <c r="T176" i="52"/>
  <c r="U176" i="52"/>
  <c r="V176" i="52"/>
  <c r="AE176" i="52"/>
  <c r="AJ176" i="52" s="1"/>
  <c r="M173" i="104" s="1"/>
  <c r="AH176" i="52"/>
  <c r="B177" i="52"/>
  <c r="C177" i="52"/>
  <c r="D177" i="52"/>
  <c r="M177" i="52"/>
  <c r="P177" i="52"/>
  <c r="T177" i="52"/>
  <c r="U177" i="52"/>
  <c r="V177" i="52"/>
  <c r="AE177" i="52"/>
  <c r="AJ177" i="52" s="1"/>
  <c r="M174" i="104" s="1"/>
  <c r="AH177" i="52"/>
  <c r="B178" i="52"/>
  <c r="C178" i="52"/>
  <c r="D178" i="52"/>
  <c r="M178" i="52"/>
  <c r="P178" i="52"/>
  <c r="T178" i="52"/>
  <c r="U178" i="52"/>
  <c r="V178" i="52"/>
  <c r="AE178" i="52"/>
  <c r="AJ178" i="52" s="1"/>
  <c r="M175" i="104" s="1"/>
  <c r="AH178" i="52"/>
  <c r="B179" i="52"/>
  <c r="C179" i="52"/>
  <c r="D179" i="52"/>
  <c r="M179" i="52"/>
  <c r="P179" i="52"/>
  <c r="T179" i="52"/>
  <c r="U179" i="52"/>
  <c r="V179" i="52"/>
  <c r="AE179" i="52"/>
  <c r="AJ179" i="52" s="1"/>
  <c r="M176" i="104" s="1"/>
  <c r="AH179" i="52"/>
  <c r="B180" i="52"/>
  <c r="C180" i="52"/>
  <c r="D180" i="52"/>
  <c r="M180" i="52"/>
  <c r="P180" i="52"/>
  <c r="T180" i="52"/>
  <c r="U180" i="52"/>
  <c r="V180" i="52"/>
  <c r="AE180" i="52"/>
  <c r="AJ180" i="52" s="1"/>
  <c r="M177" i="104" s="1"/>
  <c r="AH180" i="52"/>
  <c r="B181" i="52"/>
  <c r="C181" i="52"/>
  <c r="D181" i="52"/>
  <c r="M181" i="52"/>
  <c r="P181" i="52"/>
  <c r="T181" i="52"/>
  <c r="U181" i="52"/>
  <c r="V181" i="52"/>
  <c r="AE181" i="52"/>
  <c r="AJ181" i="52" s="1"/>
  <c r="M178" i="104" s="1"/>
  <c r="AH181" i="52"/>
  <c r="B182" i="52"/>
  <c r="C182" i="52"/>
  <c r="D182" i="52"/>
  <c r="M182" i="52"/>
  <c r="P182" i="52"/>
  <c r="T182" i="52"/>
  <c r="U182" i="52"/>
  <c r="V182" i="52"/>
  <c r="AE182" i="52"/>
  <c r="AJ182" i="52" s="1"/>
  <c r="M179" i="104" s="1"/>
  <c r="AH182" i="52"/>
  <c r="B183" i="52"/>
  <c r="C183" i="52"/>
  <c r="D183" i="52"/>
  <c r="M183" i="52"/>
  <c r="P183" i="52"/>
  <c r="T183" i="52"/>
  <c r="U183" i="52"/>
  <c r="V183" i="52"/>
  <c r="AE183" i="52"/>
  <c r="AH183" i="52"/>
  <c r="AJ183" i="52"/>
  <c r="M180" i="104" s="1"/>
  <c r="B184" i="52"/>
  <c r="C184" i="52"/>
  <c r="D184" i="52"/>
  <c r="M184" i="52"/>
  <c r="P184" i="52"/>
  <c r="T184" i="52"/>
  <c r="U184" i="52"/>
  <c r="V184" i="52"/>
  <c r="AE184" i="52"/>
  <c r="AJ184" i="52" s="1"/>
  <c r="M181" i="104" s="1"/>
  <c r="AH184" i="52"/>
  <c r="B185" i="52"/>
  <c r="C185" i="52"/>
  <c r="D185" i="52"/>
  <c r="M185" i="52"/>
  <c r="P185" i="52"/>
  <c r="T185" i="52"/>
  <c r="U185" i="52"/>
  <c r="V185" i="52"/>
  <c r="AE185" i="52"/>
  <c r="AH185" i="52"/>
  <c r="AJ185" i="52"/>
  <c r="M182" i="104" s="1"/>
  <c r="B186" i="52"/>
  <c r="C186" i="52"/>
  <c r="D186" i="52"/>
  <c r="M186" i="52"/>
  <c r="P186" i="52"/>
  <c r="T186" i="52"/>
  <c r="U186" i="52"/>
  <c r="V186" i="52"/>
  <c r="AE186" i="52"/>
  <c r="AJ186" i="52" s="1"/>
  <c r="M183" i="104" s="1"/>
  <c r="AH186" i="52"/>
  <c r="B187" i="52"/>
  <c r="C187" i="52"/>
  <c r="D187" i="52"/>
  <c r="M187" i="52"/>
  <c r="P187" i="52"/>
  <c r="T187" i="52"/>
  <c r="U187" i="52"/>
  <c r="V187" i="52"/>
  <c r="AE187" i="52"/>
  <c r="AH187" i="52"/>
  <c r="AJ187" i="52"/>
  <c r="M184" i="104" s="1"/>
  <c r="B188" i="52"/>
  <c r="C188" i="52"/>
  <c r="D188" i="52"/>
  <c r="M188" i="52"/>
  <c r="P188" i="52"/>
  <c r="T188" i="52"/>
  <c r="U188" i="52"/>
  <c r="V188" i="52"/>
  <c r="AE188" i="52"/>
  <c r="AJ188" i="52" s="1"/>
  <c r="M185" i="104" s="1"/>
  <c r="AH188" i="52"/>
  <c r="B189" i="52"/>
  <c r="C189" i="52"/>
  <c r="D189" i="52"/>
  <c r="M189" i="52"/>
  <c r="P189" i="52"/>
  <c r="T189" i="52"/>
  <c r="U189" i="52"/>
  <c r="V189" i="52"/>
  <c r="AE189" i="52"/>
  <c r="AH189" i="52"/>
  <c r="AJ189" i="52"/>
  <c r="M186" i="104" s="1"/>
  <c r="B190" i="52"/>
  <c r="C190" i="52"/>
  <c r="D190" i="52"/>
  <c r="M190" i="52"/>
  <c r="P190" i="52"/>
  <c r="T190" i="52"/>
  <c r="U190" i="52"/>
  <c r="V190" i="52"/>
  <c r="AE190" i="52"/>
  <c r="AJ190" i="52" s="1"/>
  <c r="M187" i="104" s="1"/>
  <c r="AH190" i="52"/>
  <c r="B191" i="52"/>
  <c r="C191" i="52"/>
  <c r="D191" i="52"/>
  <c r="M191" i="52"/>
  <c r="P191" i="52"/>
  <c r="T191" i="52"/>
  <c r="U191" i="52"/>
  <c r="V191" i="52"/>
  <c r="AE191" i="52"/>
  <c r="AH191" i="52"/>
  <c r="AJ191" i="52"/>
  <c r="M188" i="104" s="1"/>
  <c r="B192" i="52"/>
  <c r="C192" i="52"/>
  <c r="D192" i="52"/>
  <c r="M192" i="52"/>
  <c r="P192" i="52"/>
  <c r="T192" i="52"/>
  <c r="U192" i="52"/>
  <c r="V192" i="52"/>
  <c r="AE192" i="52"/>
  <c r="AJ192" i="52" s="1"/>
  <c r="M189" i="104" s="1"/>
  <c r="AH192" i="52"/>
  <c r="B193" i="52"/>
  <c r="C193" i="52"/>
  <c r="D193" i="52"/>
  <c r="M193" i="52"/>
  <c r="P193" i="52"/>
  <c r="T193" i="52"/>
  <c r="U193" i="52"/>
  <c r="V193" i="52"/>
  <c r="AE193" i="52"/>
  <c r="AH193" i="52"/>
  <c r="AJ193" i="52"/>
  <c r="M190" i="104" s="1"/>
  <c r="B194" i="52"/>
  <c r="C194" i="52"/>
  <c r="D194" i="52"/>
  <c r="M194" i="52"/>
  <c r="P194" i="52"/>
  <c r="T194" i="52"/>
  <c r="U194" i="52"/>
  <c r="V194" i="52"/>
  <c r="AE194" i="52"/>
  <c r="AJ194" i="52" s="1"/>
  <c r="M191" i="104" s="1"/>
  <c r="AH194" i="52"/>
  <c r="B195" i="52"/>
  <c r="C195" i="52"/>
  <c r="D195" i="52"/>
  <c r="M195" i="52"/>
  <c r="P195" i="52"/>
  <c r="T195" i="52"/>
  <c r="U195" i="52"/>
  <c r="V195" i="52"/>
  <c r="AE195" i="52"/>
  <c r="AH195" i="52"/>
  <c r="AJ195" i="52"/>
  <c r="M192" i="104" s="1"/>
  <c r="B196" i="52"/>
  <c r="C196" i="52"/>
  <c r="D196" i="52"/>
  <c r="M196" i="52"/>
  <c r="P196" i="52"/>
  <c r="T196" i="52"/>
  <c r="U196" i="52"/>
  <c r="V196" i="52"/>
  <c r="AE196" i="52"/>
  <c r="AJ196" i="52" s="1"/>
  <c r="M193" i="104" s="1"/>
  <c r="AH196" i="52"/>
  <c r="B197" i="52"/>
  <c r="C197" i="52"/>
  <c r="D197" i="52"/>
  <c r="M197" i="52"/>
  <c r="P197" i="52"/>
  <c r="T197" i="52"/>
  <c r="U197" i="52"/>
  <c r="V197" i="52"/>
  <c r="AE197" i="52"/>
  <c r="AH197" i="52"/>
  <c r="AJ197" i="52"/>
  <c r="M194" i="104" s="1"/>
  <c r="B198" i="52"/>
  <c r="C198" i="52"/>
  <c r="D198" i="52"/>
  <c r="M198" i="52"/>
  <c r="P198" i="52"/>
  <c r="T198" i="52"/>
  <c r="U198" i="52"/>
  <c r="V198" i="52"/>
  <c r="AE198" i="52"/>
  <c r="AJ198" i="52" s="1"/>
  <c r="M195" i="104" s="1"/>
  <c r="AH198" i="52"/>
  <c r="B199" i="52"/>
  <c r="C199" i="52"/>
  <c r="D199" i="52"/>
  <c r="M199" i="52"/>
  <c r="P199" i="52"/>
  <c r="T199" i="52"/>
  <c r="U199" i="52"/>
  <c r="V199" i="52"/>
  <c r="AE199" i="52"/>
  <c r="AH199" i="52"/>
  <c r="AJ199" i="52"/>
  <c r="M196" i="104" s="1"/>
  <c r="B200" i="52"/>
  <c r="C200" i="52"/>
  <c r="D200" i="52"/>
  <c r="M200" i="52"/>
  <c r="P200" i="52"/>
  <c r="T200" i="52"/>
  <c r="U200" i="52"/>
  <c r="V200" i="52"/>
  <c r="AE200" i="52"/>
  <c r="AJ200" i="52" s="1"/>
  <c r="M197" i="104" s="1"/>
  <c r="AH200" i="52"/>
  <c r="B201" i="52"/>
  <c r="C201" i="52"/>
  <c r="D201" i="52"/>
  <c r="M201" i="52"/>
  <c r="P201" i="52"/>
  <c r="T201" i="52"/>
  <c r="U201" i="52"/>
  <c r="V201" i="52"/>
  <c r="AE201" i="52"/>
  <c r="AH201" i="52"/>
  <c r="AJ201" i="52"/>
  <c r="M198" i="104" s="1"/>
  <c r="B202" i="52"/>
  <c r="C202" i="52"/>
  <c r="D202" i="52"/>
  <c r="M202" i="52"/>
  <c r="P202" i="52"/>
  <c r="T202" i="52"/>
  <c r="U202" i="52"/>
  <c r="V202" i="52"/>
  <c r="AE202" i="52"/>
  <c r="AJ202" i="52" s="1"/>
  <c r="M199" i="104" s="1"/>
  <c r="AH202" i="52"/>
  <c r="B203" i="52"/>
  <c r="C203" i="52"/>
  <c r="D203" i="52"/>
  <c r="M203" i="52"/>
  <c r="P203" i="52"/>
  <c r="T203" i="52"/>
  <c r="U203" i="52"/>
  <c r="V203" i="52"/>
  <c r="AE203" i="52"/>
  <c r="AH203" i="52"/>
  <c r="AJ203" i="52" s="1"/>
  <c r="M200" i="104" s="1"/>
  <c r="B204" i="52"/>
  <c r="C204" i="52"/>
  <c r="D204" i="52"/>
  <c r="M204" i="52"/>
  <c r="P204" i="52"/>
  <c r="T204" i="52"/>
  <c r="U204" i="52"/>
  <c r="V204" i="52"/>
  <c r="AE204" i="52"/>
  <c r="AH204" i="52"/>
  <c r="AJ204" i="52" s="1"/>
  <c r="M201" i="104" s="1"/>
  <c r="B205" i="52"/>
  <c r="C205" i="52"/>
  <c r="D205" i="52"/>
  <c r="M205" i="52"/>
  <c r="P205" i="52"/>
  <c r="T205" i="52"/>
  <c r="U205" i="52"/>
  <c r="V205" i="52"/>
  <c r="AE205" i="52"/>
  <c r="AH205" i="52"/>
  <c r="AJ205" i="52" s="1"/>
  <c r="M202" i="104" s="1"/>
  <c r="B206" i="52"/>
  <c r="C206" i="52"/>
  <c r="D206" i="52"/>
  <c r="M206" i="52"/>
  <c r="P206" i="52"/>
  <c r="T206" i="52"/>
  <c r="U206" i="52"/>
  <c r="V206" i="52"/>
  <c r="AE206" i="52"/>
  <c r="AH206" i="52"/>
  <c r="AJ206" i="52" s="1"/>
  <c r="M203" i="104" s="1"/>
  <c r="B107" i="52"/>
  <c r="C107" i="52"/>
  <c r="D107" i="52"/>
  <c r="M107" i="52"/>
  <c r="P107" i="52"/>
  <c r="T107" i="52"/>
  <c r="U107" i="52"/>
  <c r="V107" i="52"/>
  <c r="AE107" i="52"/>
  <c r="AH107" i="52"/>
  <c r="AJ107" i="52"/>
  <c r="M104" i="104" s="1"/>
  <c r="B108" i="52"/>
  <c r="C108" i="52"/>
  <c r="D108" i="52"/>
  <c r="M108" i="52"/>
  <c r="P108" i="52"/>
  <c r="T108" i="52"/>
  <c r="U108" i="52"/>
  <c r="V108" i="52"/>
  <c r="AE108" i="52"/>
  <c r="AH108" i="52"/>
  <c r="AJ108" i="52"/>
  <c r="M105" i="104" s="1"/>
  <c r="V206" i="30"/>
  <c r="V112" i="30"/>
  <c r="V113" i="30"/>
  <c r="V114" i="30"/>
  <c r="V115" i="30"/>
  <c r="V116" i="30"/>
  <c r="V117" i="30"/>
  <c r="V118" i="30"/>
  <c r="V119" i="30"/>
  <c r="V120" i="30"/>
  <c r="V121" i="30"/>
  <c r="V122" i="30"/>
  <c r="V123" i="30"/>
  <c r="V124" i="30"/>
  <c r="V125" i="30"/>
  <c r="V126" i="30"/>
  <c r="V127" i="30"/>
  <c r="V128" i="30"/>
  <c r="V129" i="30"/>
  <c r="V130" i="30"/>
  <c r="V131" i="30"/>
  <c r="V132" i="30"/>
  <c r="V133" i="30"/>
  <c r="V134" i="30"/>
  <c r="V135" i="30"/>
  <c r="V136" i="30"/>
  <c r="V137" i="30"/>
  <c r="V138" i="30"/>
  <c r="V139" i="30"/>
  <c r="V140" i="30"/>
  <c r="V141" i="30"/>
  <c r="V142" i="30"/>
  <c r="V143" i="30"/>
  <c r="V144" i="30"/>
  <c r="V145" i="30"/>
  <c r="V146" i="30"/>
  <c r="V147" i="30"/>
  <c r="V148" i="30"/>
  <c r="V149" i="30"/>
  <c r="V150" i="30"/>
  <c r="V151" i="30"/>
  <c r="V152" i="30"/>
  <c r="V153" i="30"/>
  <c r="V154" i="30"/>
  <c r="V155" i="30"/>
  <c r="V156" i="30"/>
  <c r="V157" i="30"/>
  <c r="V158" i="30"/>
  <c r="V159" i="30"/>
  <c r="V160" i="30"/>
  <c r="V161" i="30"/>
  <c r="V162" i="30"/>
  <c r="V163" i="30"/>
  <c r="V164" i="30"/>
  <c r="V165" i="30"/>
  <c r="V166" i="30"/>
  <c r="V167" i="30"/>
  <c r="V168" i="30"/>
  <c r="V169" i="30"/>
  <c r="V170" i="30"/>
  <c r="V171" i="30"/>
  <c r="V172" i="30"/>
  <c r="V173" i="30"/>
  <c r="V174" i="30"/>
  <c r="V175" i="30"/>
  <c r="V176" i="30"/>
  <c r="V177" i="30"/>
  <c r="V178" i="30"/>
  <c r="V179" i="30"/>
  <c r="V180" i="30"/>
  <c r="V181" i="30"/>
  <c r="V182" i="30"/>
  <c r="V183" i="30"/>
  <c r="V184" i="30"/>
  <c r="V185" i="30"/>
  <c r="V186" i="30"/>
  <c r="V187" i="30"/>
  <c r="V188" i="30"/>
  <c r="V189" i="30"/>
  <c r="V190" i="30"/>
  <c r="V191" i="30"/>
  <c r="V192" i="30"/>
  <c r="V193" i="30"/>
  <c r="V194" i="30"/>
  <c r="V195" i="30"/>
  <c r="V196" i="30"/>
  <c r="V197" i="30"/>
  <c r="V198" i="30"/>
  <c r="V199" i="30"/>
  <c r="V200" i="30"/>
  <c r="V201" i="30"/>
  <c r="V202" i="30"/>
  <c r="V203" i="30"/>
  <c r="V204" i="30"/>
  <c r="V205" i="30"/>
  <c r="V107" i="30"/>
  <c r="V108" i="30"/>
  <c r="V109" i="30"/>
  <c r="V110" i="30"/>
  <c r="V111" i="30"/>
  <c r="R148" i="54" l="1"/>
  <c r="F145" i="104" s="1"/>
  <c r="R146" i="54"/>
  <c r="F143" i="104" s="1"/>
  <c r="R144" i="54"/>
  <c r="F141" i="104" s="1"/>
  <c r="R142" i="54"/>
  <c r="F139" i="104" s="1"/>
  <c r="R140" i="54"/>
  <c r="F137" i="104" s="1"/>
  <c r="R181" i="38"/>
  <c r="E178" i="104" s="1"/>
  <c r="R180" i="38"/>
  <c r="E177" i="104" s="1"/>
  <c r="R179" i="38"/>
  <c r="E176" i="104" s="1"/>
  <c r="R178" i="38"/>
  <c r="E175" i="104" s="1"/>
  <c r="R177" i="38"/>
  <c r="E174" i="104" s="1"/>
  <c r="R176" i="38"/>
  <c r="E173" i="104" s="1"/>
  <c r="R175" i="38"/>
  <c r="E172" i="104" s="1"/>
  <c r="R174" i="38"/>
  <c r="E171" i="104" s="1"/>
  <c r="R173" i="38"/>
  <c r="E170" i="104" s="1"/>
  <c r="R172" i="38"/>
  <c r="E169" i="104" s="1"/>
  <c r="R171" i="38"/>
  <c r="E168" i="104" s="1"/>
  <c r="R170" i="38"/>
  <c r="E167" i="104" s="1"/>
  <c r="R169" i="38"/>
  <c r="E166" i="104" s="1"/>
  <c r="R168" i="38"/>
  <c r="E165" i="104" s="1"/>
  <c r="R167" i="38"/>
  <c r="E164" i="104" s="1"/>
  <c r="R166" i="38"/>
  <c r="E163" i="104" s="1"/>
  <c r="R148" i="38"/>
  <c r="E145" i="104" s="1"/>
  <c r="R146" i="38"/>
  <c r="E143" i="104" s="1"/>
  <c r="R144" i="38"/>
  <c r="E141" i="104" s="1"/>
  <c r="R142" i="38"/>
  <c r="E139" i="104" s="1"/>
  <c r="B74" i="61"/>
  <c r="C74" i="61"/>
  <c r="D74" i="61"/>
  <c r="N74" i="61"/>
  <c r="G71" i="104" s="1"/>
  <c r="P74" i="61"/>
  <c r="Q74" i="61"/>
  <c r="R74" i="61"/>
  <c r="AB74" i="61"/>
  <c r="P71" i="104" s="1"/>
  <c r="B75" i="61"/>
  <c r="C75" i="61"/>
  <c r="D75" i="61"/>
  <c r="N75" i="61"/>
  <c r="G72" i="104" s="1"/>
  <c r="P75" i="61"/>
  <c r="Q75" i="61"/>
  <c r="R75" i="61"/>
  <c r="AB75" i="61"/>
  <c r="P72" i="104" s="1"/>
  <c r="B76" i="61"/>
  <c r="C76" i="61"/>
  <c r="D76" i="61"/>
  <c r="N76" i="61"/>
  <c r="G73" i="104" s="1"/>
  <c r="P76" i="61"/>
  <c r="Q76" i="61"/>
  <c r="R76" i="61"/>
  <c r="AB76" i="61"/>
  <c r="P73" i="104" s="1"/>
  <c r="B77" i="61"/>
  <c r="C77" i="61"/>
  <c r="D77" i="61"/>
  <c r="N77" i="61"/>
  <c r="G74" i="104" s="1"/>
  <c r="P77" i="61"/>
  <c r="Q77" i="61"/>
  <c r="R77" i="61"/>
  <c r="AB77" i="61"/>
  <c r="P74" i="104" s="1"/>
  <c r="B78" i="61"/>
  <c r="C78" i="61"/>
  <c r="D78" i="61"/>
  <c r="N78" i="61"/>
  <c r="G75" i="104" s="1"/>
  <c r="P78" i="61"/>
  <c r="Q78" i="61"/>
  <c r="R78" i="61"/>
  <c r="AB78" i="61"/>
  <c r="P75" i="104" s="1"/>
  <c r="B79" i="61"/>
  <c r="C79" i="61"/>
  <c r="D79" i="61"/>
  <c r="N79" i="61"/>
  <c r="G76" i="104" s="1"/>
  <c r="P79" i="61"/>
  <c r="Q79" i="61"/>
  <c r="R79" i="61"/>
  <c r="AB79" i="61"/>
  <c r="P76" i="104" s="1"/>
  <c r="B80" i="61"/>
  <c r="C80" i="61"/>
  <c r="D80" i="61"/>
  <c r="N80" i="61"/>
  <c r="G77" i="104" s="1"/>
  <c r="P80" i="61"/>
  <c r="Q80" i="61"/>
  <c r="R80" i="61"/>
  <c r="AB80" i="61"/>
  <c r="P77" i="104" s="1"/>
  <c r="B81" i="61"/>
  <c r="C81" i="61"/>
  <c r="D81" i="61"/>
  <c r="N81" i="61"/>
  <c r="G78" i="104" s="1"/>
  <c r="P81" i="61"/>
  <c r="Q81" i="61"/>
  <c r="R81" i="61"/>
  <c r="AB81" i="61"/>
  <c r="P78" i="104" s="1"/>
  <c r="B82" i="61"/>
  <c r="C82" i="61"/>
  <c r="D82" i="61"/>
  <c r="N82" i="61"/>
  <c r="G79" i="104" s="1"/>
  <c r="P82" i="61"/>
  <c r="Q82" i="61"/>
  <c r="R82" i="61"/>
  <c r="AB82" i="61"/>
  <c r="P79" i="104" s="1"/>
  <c r="B83" i="61"/>
  <c r="C83" i="61"/>
  <c r="D83" i="61"/>
  <c r="N83" i="61"/>
  <c r="G80" i="104" s="1"/>
  <c r="P83" i="61"/>
  <c r="Q83" i="61"/>
  <c r="R83" i="61"/>
  <c r="AB83" i="61"/>
  <c r="P80" i="104" s="1"/>
  <c r="B84" i="61"/>
  <c r="C84" i="61"/>
  <c r="D84" i="61"/>
  <c r="N84" i="61"/>
  <c r="G81" i="104" s="1"/>
  <c r="P84" i="61"/>
  <c r="Q84" i="61"/>
  <c r="R84" i="61"/>
  <c r="AB84" i="61"/>
  <c r="P81" i="104" s="1"/>
  <c r="B85" i="61"/>
  <c r="C85" i="61"/>
  <c r="D85" i="61"/>
  <c r="N85" i="61"/>
  <c r="G82" i="104" s="1"/>
  <c r="P85" i="61"/>
  <c r="Q85" i="61"/>
  <c r="R85" i="61"/>
  <c r="AB85" i="61"/>
  <c r="P82" i="104" s="1"/>
  <c r="B86" i="61"/>
  <c r="C86" i="61"/>
  <c r="D86" i="61"/>
  <c r="N86" i="61"/>
  <c r="G83" i="104" s="1"/>
  <c r="P86" i="61"/>
  <c r="Q86" i="61"/>
  <c r="R86" i="61"/>
  <c r="AB86" i="61"/>
  <c r="P83" i="104" s="1"/>
  <c r="B87" i="61"/>
  <c r="C87" i="61"/>
  <c r="D87" i="61"/>
  <c r="N87" i="61"/>
  <c r="G84" i="104" s="1"/>
  <c r="P87" i="61"/>
  <c r="Q87" i="61"/>
  <c r="R87" i="61"/>
  <c r="AB87" i="61"/>
  <c r="P84" i="104" s="1"/>
  <c r="B88" i="61"/>
  <c r="C88" i="61"/>
  <c r="D88" i="61"/>
  <c r="N88" i="61"/>
  <c r="G85" i="104" s="1"/>
  <c r="P88" i="61"/>
  <c r="Q88" i="61"/>
  <c r="R88" i="61"/>
  <c r="AB88" i="61"/>
  <c r="P85" i="104" s="1"/>
  <c r="B89" i="61"/>
  <c r="C89" i="61"/>
  <c r="D89" i="61"/>
  <c r="N89" i="61"/>
  <c r="G86" i="104" s="1"/>
  <c r="P89" i="61"/>
  <c r="Q89" i="61"/>
  <c r="R89" i="61"/>
  <c r="AB89" i="61"/>
  <c r="P86" i="104" s="1"/>
  <c r="B90" i="61"/>
  <c r="C90" i="61"/>
  <c r="D90" i="61"/>
  <c r="N90" i="61"/>
  <c r="G87" i="104" s="1"/>
  <c r="P90" i="61"/>
  <c r="Q90" i="61"/>
  <c r="R90" i="61"/>
  <c r="AB90" i="61"/>
  <c r="P87" i="104" s="1"/>
  <c r="B91" i="61"/>
  <c r="C91" i="61"/>
  <c r="D91" i="61"/>
  <c r="N91" i="61"/>
  <c r="G88" i="104" s="1"/>
  <c r="P91" i="61"/>
  <c r="Q91" i="61"/>
  <c r="R91" i="61"/>
  <c r="AB91" i="61"/>
  <c r="P88" i="104" s="1"/>
  <c r="B92" i="61"/>
  <c r="C92" i="61"/>
  <c r="D92" i="61"/>
  <c r="N92" i="61"/>
  <c r="G89" i="104" s="1"/>
  <c r="P92" i="61"/>
  <c r="Q92" i="61"/>
  <c r="R92" i="61"/>
  <c r="AB92" i="61"/>
  <c r="P89" i="104" s="1"/>
  <c r="B93" i="61"/>
  <c r="C93" i="61"/>
  <c r="D93" i="61"/>
  <c r="N93" i="61"/>
  <c r="G90" i="104" s="1"/>
  <c r="P93" i="61"/>
  <c r="Q93" i="61"/>
  <c r="R93" i="61"/>
  <c r="AB93" i="61"/>
  <c r="P90" i="104" s="1"/>
  <c r="B94" i="61"/>
  <c r="C94" i="61"/>
  <c r="D94" i="61"/>
  <c r="N94" i="61"/>
  <c r="G91" i="104" s="1"/>
  <c r="P94" i="61"/>
  <c r="Q94" i="61"/>
  <c r="R94" i="61"/>
  <c r="AB94" i="61"/>
  <c r="P91" i="104" s="1"/>
  <c r="B95" i="61"/>
  <c r="C95" i="61"/>
  <c r="D95" i="61"/>
  <c r="N95" i="61"/>
  <c r="G92" i="104" s="1"/>
  <c r="P95" i="61"/>
  <c r="Q95" i="61"/>
  <c r="R95" i="61"/>
  <c r="AB95" i="61"/>
  <c r="P92" i="104" s="1"/>
  <c r="B96" i="61"/>
  <c r="C96" i="61"/>
  <c r="D96" i="61"/>
  <c r="N96" i="61"/>
  <c r="G93" i="104" s="1"/>
  <c r="P96" i="61"/>
  <c r="Q96" i="61"/>
  <c r="R96" i="61"/>
  <c r="AB96" i="61"/>
  <c r="P93" i="104" s="1"/>
  <c r="B97" i="61"/>
  <c r="C97" i="61"/>
  <c r="D97" i="61"/>
  <c r="N97" i="61"/>
  <c r="G94" i="104" s="1"/>
  <c r="P97" i="61"/>
  <c r="Q97" i="61"/>
  <c r="R97" i="61"/>
  <c r="AB97" i="61"/>
  <c r="P94" i="104" s="1"/>
  <c r="B98" i="61"/>
  <c r="C98" i="61"/>
  <c r="D98" i="61"/>
  <c r="N98" i="61"/>
  <c r="G95" i="104" s="1"/>
  <c r="P98" i="61"/>
  <c r="Q98" i="61"/>
  <c r="R98" i="61"/>
  <c r="AB98" i="61"/>
  <c r="P95" i="104" s="1"/>
  <c r="B99" i="61"/>
  <c r="C99" i="61"/>
  <c r="D99" i="61"/>
  <c r="N99" i="61"/>
  <c r="G96" i="104" s="1"/>
  <c r="P99" i="61"/>
  <c r="Q99" i="61"/>
  <c r="R99" i="61"/>
  <c r="AB99" i="61"/>
  <c r="P96" i="104" s="1"/>
  <c r="B100" i="61"/>
  <c r="C100" i="61"/>
  <c r="D100" i="61"/>
  <c r="N100" i="61"/>
  <c r="G97" i="104" s="1"/>
  <c r="P100" i="61"/>
  <c r="Q100" i="61"/>
  <c r="R100" i="61"/>
  <c r="AB100" i="61"/>
  <c r="P97" i="104" s="1"/>
  <c r="B101" i="61"/>
  <c r="C101" i="61"/>
  <c r="D101" i="61"/>
  <c r="N101" i="61"/>
  <c r="G98" i="104" s="1"/>
  <c r="P101" i="61"/>
  <c r="Q101" i="61"/>
  <c r="R101" i="61"/>
  <c r="AB101" i="61"/>
  <c r="P98" i="104" s="1"/>
  <c r="B102" i="61"/>
  <c r="C102" i="61"/>
  <c r="D102" i="61"/>
  <c r="N102" i="61"/>
  <c r="G99" i="104" s="1"/>
  <c r="P102" i="61"/>
  <c r="Q102" i="61"/>
  <c r="R102" i="61"/>
  <c r="AB102" i="61"/>
  <c r="P99" i="104" s="1"/>
  <c r="B103" i="61"/>
  <c r="C103" i="61"/>
  <c r="D103" i="61"/>
  <c r="N103" i="61"/>
  <c r="G100" i="104" s="1"/>
  <c r="P103" i="61"/>
  <c r="Q103" i="61"/>
  <c r="R103" i="61"/>
  <c r="AB103" i="61"/>
  <c r="P100" i="104" s="1"/>
  <c r="B104" i="61"/>
  <c r="C104" i="61"/>
  <c r="D104" i="61"/>
  <c r="N104" i="61"/>
  <c r="G101" i="104" s="1"/>
  <c r="P104" i="61"/>
  <c r="Q104" i="61"/>
  <c r="R104" i="61"/>
  <c r="AB104" i="61"/>
  <c r="P101" i="104" s="1"/>
  <c r="B105" i="61"/>
  <c r="C105" i="61"/>
  <c r="D105" i="61"/>
  <c r="N105" i="61"/>
  <c r="G102" i="104" s="1"/>
  <c r="P105" i="61"/>
  <c r="Q105" i="61"/>
  <c r="R105" i="61"/>
  <c r="AB105" i="61"/>
  <c r="P102" i="104" s="1"/>
  <c r="B106" i="61"/>
  <c r="C106" i="61"/>
  <c r="D106" i="61"/>
  <c r="N106" i="61"/>
  <c r="G103" i="104" s="1"/>
  <c r="P106" i="61"/>
  <c r="Q106" i="61"/>
  <c r="R106" i="61"/>
  <c r="AB106" i="61"/>
  <c r="P103" i="104" s="1"/>
  <c r="B74" i="54"/>
  <c r="C74" i="54"/>
  <c r="D74" i="54"/>
  <c r="M74" i="54"/>
  <c r="R74" i="54" s="1"/>
  <c r="F71" i="104" s="1"/>
  <c r="P74" i="54"/>
  <c r="T74" i="54"/>
  <c r="U74" i="54"/>
  <c r="V74" i="54"/>
  <c r="AE74" i="54"/>
  <c r="AJ74" i="54" s="1"/>
  <c r="O71" i="104" s="1"/>
  <c r="AH74" i="54"/>
  <c r="B75" i="54"/>
  <c r="C75" i="54"/>
  <c r="D75" i="54"/>
  <c r="M75" i="54"/>
  <c r="R75" i="54" s="1"/>
  <c r="F72" i="104" s="1"/>
  <c r="P75" i="54"/>
  <c r="T75" i="54"/>
  <c r="U75" i="54"/>
  <c r="V75" i="54"/>
  <c r="AE75" i="54"/>
  <c r="AJ75" i="54" s="1"/>
  <c r="O72" i="104" s="1"/>
  <c r="AH75" i="54"/>
  <c r="B76" i="54"/>
  <c r="C76" i="54"/>
  <c r="D76" i="54"/>
  <c r="M76" i="54"/>
  <c r="R76" i="54" s="1"/>
  <c r="F73" i="104" s="1"/>
  <c r="P76" i="54"/>
  <c r="T76" i="54"/>
  <c r="U76" i="54"/>
  <c r="V76" i="54"/>
  <c r="AE76" i="54"/>
  <c r="AJ76" i="54" s="1"/>
  <c r="O73" i="104" s="1"/>
  <c r="AH76" i="54"/>
  <c r="B77" i="54"/>
  <c r="C77" i="54"/>
  <c r="D77" i="54"/>
  <c r="M77" i="54"/>
  <c r="R77" i="54" s="1"/>
  <c r="F74" i="104" s="1"/>
  <c r="P77" i="54"/>
  <c r="T77" i="54"/>
  <c r="U77" i="54"/>
  <c r="V77" i="54"/>
  <c r="AE77" i="54"/>
  <c r="AJ77" i="54" s="1"/>
  <c r="O74" i="104" s="1"/>
  <c r="AH77" i="54"/>
  <c r="B78" i="54"/>
  <c r="C78" i="54"/>
  <c r="D78" i="54"/>
  <c r="M78" i="54"/>
  <c r="R78" i="54" s="1"/>
  <c r="F75" i="104" s="1"/>
  <c r="P78" i="54"/>
  <c r="T78" i="54"/>
  <c r="U78" i="54"/>
  <c r="V78" i="54"/>
  <c r="AE78" i="54"/>
  <c r="AJ78" i="54" s="1"/>
  <c r="O75" i="104" s="1"/>
  <c r="AH78" i="54"/>
  <c r="B79" i="54"/>
  <c r="C79" i="54"/>
  <c r="D79" i="54"/>
  <c r="M79" i="54"/>
  <c r="R79" i="54" s="1"/>
  <c r="F76" i="104" s="1"/>
  <c r="P79" i="54"/>
  <c r="T79" i="54"/>
  <c r="U79" i="54"/>
  <c r="V79" i="54"/>
  <c r="AE79" i="54"/>
  <c r="AJ79" i="54" s="1"/>
  <c r="O76" i="104" s="1"/>
  <c r="AH79" i="54"/>
  <c r="B80" i="54"/>
  <c r="C80" i="54"/>
  <c r="D80" i="54"/>
  <c r="M80" i="54"/>
  <c r="R80" i="54" s="1"/>
  <c r="F77" i="104" s="1"/>
  <c r="P80" i="54"/>
  <c r="T80" i="54"/>
  <c r="U80" i="54"/>
  <c r="V80" i="54"/>
  <c r="AE80" i="54"/>
  <c r="AJ80" i="54" s="1"/>
  <c r="O77" i="104" s="1"/>
  <c r="AH80" i="54"/>
  <c r="B81" i="54"/>
  <c r="C81" i="54"/>
  <c r="D81" i="54"/>
  <c r="M81" i="54"/>
  <c r="R81" i="54" s="1"/>
  <c r="F78" i="104" s="1"/>
  <c r="P81" i="54"/>
  <c r="T81" i="54"/>
  <c r="U81" i="54"/>
  <c r="V81" i="54"/>
  <c r="AE81" i="54"/>
  <c r="AJ81" i="54" s="1"/>
  <c r="O78" i="104" s="1"/>
  <c r="AH81" i="54"/>
  <c r="B82" i="54"/>
  <c r="C82" i="54"/>
  <c r="D82" i="54"/>
  <c r="M82" i="54"/>
  <c r="R82" i="54" s="1"/>
  <c r="F79" i="104" s="1"/>
  <c r="P82" i="54"/>
  <c r="T82" i="54"/>
  <c r="U82" i="54"/>
  <c r="V82" i="54"/>
  <c r="AE82" i="54"/>
  <c r="AJ82" i="54" s="1"/>
  <c r="O79" i="104" s="1"/>
  <c r="AH82" i="54"/>
  <c r="B83" i="54"/>
  <c r="C83" i="54"/>
  <c r="D83" i="54"/>
  <c r="M83" i="54"/>
  <c r="R83" i="54" s="1"/>
  <c r="F80" i="104" s="1"/>
  <c r="P83" i="54"/>
  <c r="T83" i="54"/>
  <c r="U83" i="54"/>
  <c r="V83" i="54"/>
  <c r="AE83" i="54"/>
  <c r="AJ83" i="54" s="1"/>
  <c r="O80" i="104" s="1"/>
  <c r="AH83" i="54"/>
  <c r="B84" i="54"/>
  <c r="C84" i="54"/>
  <c r="D84" i="54"/>
  <c r="M84" i="54"/>
  <c r="R84" i="54" s="1"/>
  <c r="F81" i="104" s="1"/>
  <c r="P84" i="54"/>
  <c r="T84" i="54"/>
  <c r="U84" i="54"/>
  <c r="V84" i="54"/>
  <c r="AE84" i="54"/>
  <c r="AJ84" i="54" s="1"/>
  <c r="O81" i="104" s="1"/>
  <c r="AH84" i="54"/>
  <c r="B85" i="54"/>
  <c r="C85" i="54"/>
  <c r="D85" i="54"/>
  <c r="M85" i="54"/>
  <c r="R85" i="54" s="1"/>
  <c r="F82" i="104" s="1"/>
  <c r="P85" i="54"/>
  <c r="T85" i="54"/>
  <c r="U85" i="54"/>
  <c r="V85" i="54"/>
  <c r="AE85" i="54"/>
  <c r="AJ85" i="54" s="1"/>
  <c r="O82" i="104" s="1"/>
  <c r="AH85" i="54"/>
  <c r="B86" i="54"/>
  <c r="C86" i="54"/>
  <c r="D86" i="54"/>
  <c r="M86" i="54"/>
  <c r="R86" i="54" s="1"/>
  <c r="F83" i="104" s="1"/>
  <c r="P86" i="54"/>
  <c r="T86" i="54"/>
  <c r="U86" i="54"/>
  <c r="V86" i="54"/>
  <c r="AE86" i="54"/>
  <c r="AJ86" i="54" s="1"/>
  <c r="O83" i="104" s="1"/>
  <c r="AH86" i="54"/>
  <c r="B87" i="54"/>
  <c r="C87" i="54"/>
  <c r="D87" i="54"/>
  <c r="M87" i="54"/>
  <c r="R87" i="54" s="1"/>
  <c r="F84" i="104" s="1"/>
  <c r="P87" i="54"/>
  <c r="T87" i="54"/>
  <c r="U87" i="54"/>
  <c r="V87" i="54"/>
  <c r="AE87" i="54"/>
  <c r="AJ87" i="54" s="1"/>
  <c r="O84" i="104" s="1"/>
  <c r="AH87" i="54"/>
  <c r="B88" i="54"/>
  <c r="C88" i="54"/>
  <c r="D88" i="54"/>
  <c r="M88" i="54"/>
  <c r="R88" i="54" s="1"/>
  <c r="F85" i="104" s="1"/>
  <c r="P88" i="54"/>
  <c r="T88" i="54"/>
  <c r="U88" i="54"/>
  <c r="V88" i="54"/>
  <c r="AE88" i="54"/>
  <c r="AJ88" i="54" s="1"/>
  <c r="O85" i="104" s="1"/>
  <c r="AH88" i="54"/>
  <c r="B89" i="54"/>
  <c r="C89" i="54"/>
  <c r="D89" i="54"/>
  <c r="M89" i="54"/>
  <c r="R89" i="54" s="1"/>
  <c r="F86" i="104" s="1"/>
  <c r="P89" i="54"/>
  <c r="T89" i="54"/>
  <c r="U89" i="54"/>
  <c r="V89" i="54"/>
  <c r="AE89" i="54"/>
  <c r="AJ89" i="54" s="1"/>
  <c r="O86" i="104" s="1"/>
  <c r="AH89" i="54"/>
  <c r="B90" i="54"/>
  <c r="C90" i="54"/>
  <c r="D90" i="54"/>
  <c r="M90" i="54"/>
  <c r="R90" i="54" s="1"/>
  <c r="F87" i="104" s="1"/>
  <c r="P90" i="54"/>
  <c r="T90" i="54"/>
  <c r="U90" i="54"/>
  <c r="V90" i="54"/>
  <c r="AE90" i="54"/>
  <c r="AJ90" i="54" s="1"/>
  <c r="O87" i="104" s="1"/>
  <c r="AH90" i="54"/>
  <c r="B91" i="54"/>
  <c r="C91" i="54"/>
  <c r="D91" i="54"/>
  <c r="M91" i="54"/>
  <c r="R91" i="54" s="1"/>
  <c r="F88" i="104" s="1"/>
  <c r="P91" i="54"/>
  <c r="T91" i="54"/>
  <c r="U91" i="54"/>
  <c r="V91" i="54"/>
  <c r="AE91" i="54"/>
  <c r="AJ91" i="54" s="1"/>
  <c r="O88" i="104" s="1"/>
  <c r="AH91" i="54"/>
  <c r="B92" i="54"/>
  <c r="C92" i="54"/>
  <c r="D92" i="54"/>
  <c r="M92" i="54"/>
  <c r="R92" i="54" s="1"/>
  <c r="F89" i="104" s="1"/>
  <c r="P92" i="54"/>
  <c r="T92" i="54"/>
  <c r="U92" i="54"/>
  <c r="V92" i="54"/>
  <c r="AE92" i="54"/>
  <c r="AJ92" i="54" s="1"/>
  <c r="O89" i="104" s="1"/>
  <c r="AH92" i="54"/>
  <c r="B93" i="54"/>
  <c r="C93" i="54"/>
  <c r="D93" i="54"/>
  <c r="M93" i="54"/>
  <c r="P93" i="54"/>
  <c r="R93" i="54"/>
  <c r="F90" i="104" s="1"/>
  <c r="T93" i="54"/>
  <c r="U93" i="54"/>
  <c r="V93" i="54"/>
  <c r="AE93" i="54"/>
  <c r="AH93" i="54"/>
  <c r="AJ93" i="54"/>
  <c r="O90" i="104" s="1"/>
  <c r="B94" i="54"/>
  <c r="C94" i="54"/>
  <c r="D94" i="54"/>
  <c r="M94" i="54"/>
  <c r="R94" i="54" s="1"/>
  <c r="F91" i="104" s="1"/>
  <c r="P94" i="54"/>
  <c r="T94" i="54"/>
  <c r="U94" i="54"/>
  <c r="V94" i="54"/>
  <c r="AE94" i="54"/>
  <c r="AJ94" i="54" s="1"/>
  <c r="O91" i="104" s="1"/>
  <c r="AH94" i="54"/>
  <c r="B95" i="54"/>
  <c r="C95" i="54"/>
  <c r="D95" i="54"/>
  <c r="M95" i="54"/>
  <c r="P95" i="54"/>
  <c r="R95" i="54"/>
  <c r="F92" i="104" s="1"/>
  <c r="T95" i="54"/>
  <c r="U95" i="54"/>
  <c r="V95" i="54"/>
  <c r="AE95" i="54"/>
  <c r="AH95" i="54"/>
  <c r="AJ95" i="54"/>
  <c r="O92" i="104" s="1"/>
  <c r="B96" i="54"/>
  <c r="C96" i="54"/>
  <c r="D96" i="54"/>
  <c r="M96" i="54"/>
  <c r="R96" i="54" s="1"/>
  <c r="F93" i="104" s="1"/>
  <c r="P96" i="54"/>
  <c r="T96" i="54"/>
  <c r="U96" i="54"/>
  <c r="V96" i="54"/>
  <c r="AE96" i="54"/>
  <c r="AJ96" i="54" s="1"/>
  <c r="O93" i="104" s="1"/>
  <c r="AH96" i="54"/>
  <c r="B97" i="54"/>
  <c r="C97" i="54"/>
  <c r="D97" i="54"/>
  <c r="M97" i="54"/>
  <c r="P97" i="54"/>
  <c r="R97" i="54"/>
  <c r="F94" i="104" s="1"/>
  <c r="T97" i="54"/>
  <c r="U97" i="54"/>
  <c r="V97" i="54"/>
  <c r="AE97" i="54"/>
  <c r="AH97" i="54"/>
  <c r="AJ97" i="54"/>
  <c r="O94" i="104" s="1"/>
  <c r="B98" i="54"/>
  <c r="C98" i="54"/>
  <c r="D98" i="54"/>
  <c r="M98" i="54"/>
  <c r="R98" i="54" s="1"/>
  <c r="F95" i="104" s="1"/>
  <c r="P98" i="54"/>
  <c r="T98" i="54"/>
  <c r="U98" i="54"/>
  <c r="V98" i="54"/>
  <c r="AE98" i="54"/>
  <c r="AJ98" i="54" s="1"/>
  <c r="O95" i="104" s="1"/>
  <c r="AH98" i="54"/>
  <c r="B99" i="54"/>
  <c r="C99" i="54"/>
  <c r="D99" i="54"/>
  <c r="M99" i="54"/>
  <c r="P99" i="54"/>
  <c r="R99" i="54"/>
  <c r="F96" i="104" s="1"/>
  <c r="T99" i="54"/>
  <c r="U99" i="54"/>
  <c r="V99" i="54"/>
  <c r="AE99" i="54"/>
  <c r="AH99" i="54"/>
  <c r="AJ99" i="54"/>
  <c r="O96" i="104" s="1"/>
  <c r="B100" i="54"/>
  <c r="C100" i="54"/>
  <c r="D100" i="54"/>
  <c r="M100" i="54"/>
  <c r="R100" i="54" s="1"/>
  <c r="F97" i="104" s="1"/>
  <c r="P100" i="54"/>
  <c r="T100" i="54"/>
  <c r="U100" i="54"/>
  <c r="V100" i="54"/>
  <c r="AE100" i="54"/>
  <c r="AJ100" i="54" s="1"/>
  <c r="O97" i="104" s="1"/>
  <c r="AH100" i="54"/>
  <c r="B101" i="54"/>
  <c r="C101" i="54"/>
  <c r="D101" i="54"/>
  <c r="M101" i="54"/>
  <c r="P101" i="54"/>
  <c r="R101" i="54"/>
  <c r="F98" i="104" s="1"/>
  <c r="T101" i="54"/>
  <c r="U101" i="54"/>
  <c r="V101" i="54"/>
  <c r="AE101" i="54"/>
  <c r="AH101" i="54"/>
  <c r="AJ101" i="54"/>
  <c r="O98" i="104" s="1"/>
  <c r="B102" i="54"/>
  <c r="C102" i="54"/>
  <c r="D102" i="54"/>
  <c r="M102" i="54"/>
  <c r="R102" i="54" s="1"/>
  <c r="F99" i="104" s="1"/>
  <c r="P102" i="54"/>
  <c r="T102" i="54"/>
  <c r="U102" i="54"/>
  <c r="V102" i="54"/>
  <c r="AE102" i="54"/>
  <c r="AJ102" i="54" s="1"/>
  <c r="O99" i="104" s="1"/>
  <c r="AH102" i="54"/>
  <c r="B103" i="54"/>
  <c r="C103" i="54"/>
  <c r="D103" i="54"/>
  <c r="M103" i="54"/>
  <c r="P103" i="54"/>
  <c r="R103" i="54"/>
  <c r="F100" i="104" s="1"/>
  <c r="T103" i="54"/>
  <c r="U103" i="54"/>
  <c r="V103" i="54"/>
  <c r="AE103" i="54"/>
  <c r="AH103" i="54"/>
  <c r="AJ103" i="54"/>
  <c r="O100" i="104" s="1"/>
  <c r="B104" i="54"/>
  <c r="C104" i="54"/>
  <c r="D104" i="54"/>
  <c r="M104" i="54"/>
  <c r="R104" i="54" s="1"/>
  <c r="F101" i="104" s="1"/>
  <c r="P104" i="54"/>
  <c r="T104" i="54"/>
  <c r="U104" i="54"/>
  <c r="V104" i="54"/>
  <c r="AE104" i="54"/>
  <c r="AJ104" i="54" s="1"/>
  <c r="O101" i="104" s="1"/>
  <c r="AH104" i="54"/>
  <c r="B105" i="54"/>
  <c r="C105" i="54"/>
  <c r="D105" i="54"/>
  <c r="M105" i="54"/>
  <c r="P105" i="54"/>
  <c r="R105" i="54"/>
  <c r="F102" i="104" s="1"/>
  <c r="T105" i="54"/>
  <c r="U105" i="54"/>
  <c r="V105" i="54"/>
  <c r="AE105" i="54"/>
  <c r="AH105" i="54"/>
  <c r="AJ105" i="54"/>
  <c r="O102" i="104" s="1"/>
  <c r="B106" i="54"/>
  <c r="C106" i="54"/>
  <c r="D106" i="54"/>
  <c r="M106" i="54"/>
  <c r="R106" i="54" s="1"/>
  <c r="F103" i="104" s="1"/>
  <c r="P106" i="54"/>
  <c r="T106" i="54"/>
  <c r="U106" i="54"/>
  <c r="V106" i="54"/>
  <c r="AE106" i="54"/>
  <c r="AJ106" i="54" s="1"/>
  <c r="O103" i="104" s="1"/>
  <c r="AH106" i="54"/>
  <c r="B74" i="38"/>
  <c r="C74" i="38"/>
  <c r="D74" i="38"/>
  <c r="M74" i="38"/>
  <c r="P74" i="38"/>
  <c r="T74" i="38"/>
  <c r="U74" i="38"/>
  <c r="V74" i="38"/>
  <c r="AE74" i="38"/>
  <c r="AH74" i="38"/>
  <c r="B75" i="38"/>
  <c r="C75" i="38"/>
  <c r="D75" i="38"/>
  <c r="M75" i="38"/>
  <c r="P75" i="38"/>
  <c r="T75" i="38"/>
  <c r="U75" i="38"/>
  <c r="V75" i="38"/>
  <c r="AE75" i="38"/>
  <c r="AH75" i="38"/>
  <c r="B76" i="38"/>
  <c r="C76" i="38"/>
  <c r="D76" i="38"/>
  <c r="M76" i="38"/>
  <c r="P76" i="38"/>
  <c r="T76" i="38"/>
  <c r="U76" i="38"/>
  <c r="V76" i="38"/>
  <c r="AE76" i="38"/>
  <c r="AH76" i="38"/>
  <c r="B77" i="38"/>
  <c r="C77" i="38"/>
  <c r="D77" i="38"/>
  <c r="M77" i="38"/>
  <c r="P77" i="38"/>
  <c r="T77" i="38"/>
  <c r="U77" i="38"/>
  <c r="V77" i="38"/>
  <c r="AE77" i="38"/>
  <c r="AH77" i="38"/>
  <c r="B78" i="38"/>
  <c r="C78" i="38"/>
  <c r="D78" i="38"/>
  <c r="M78" i="38"/>
  <c r="P78" i="38"/>
  <c r="T78" i="38"/>
  <c r="U78" i="38"/>
  <c r="V78" i="38"/>
  <c r="AE78" i="38"/>
  <c r="AH78" i="38"/>
  <c r="B79" i="38"/>
  <c r="C79" i="38"/>
  <c r="D79" i="38"/>
  <c r="M79" i="38"/>
  <c r="P79" i="38"/>
  <c r="T79" i="38"/>
  <c r="U79" i="38"/>
  <c r="V79" i="38"/>
  <c r="AE79" i="38"/>
  <c r="AH79" i="38"/>
  <c r="B80" i="38"/>
  <c r="C80" i="38"/>
  <c r="D80" i="38"/>
  <c r="M80" i="38"/>
  <c r="P80" i="38"/>
  <c r="T80" i="38"/>
  <c r="U80" i="38"/>
  <c r="V80" i="38"/>
  <c r="AE80" i="38"/>
  <c r="AH80" i="38"/>
  <c r="B81" i="38"/>
  <c r="C81" i="38"/>
  <c r="D81" i="38"/>
  <c r="M81" i="38"/>
  <c r="P81" i="38"/>
  <c r="T81" i="38"/>
  <c r="U81" i="38"/>
  <c r="V81" i="38"/>
  <c r="AE81" i="38"/>
  <c r="AH81" i="38"/>
  <c r="B82" i="38"/>
  <c r="C82" i="38"/>
  <c r="D82" i="38"/>
  <c r="M82" i="38"/>
  <c r="P82" i="38"/>
  <c r="T82" i="38"/>
  <c r="U82" i="38"/>
  <c r="V82" i="38"/>
  <c r="AE82" i="38"/>
  <c r="AH82" i="38"/>
  <c r="B83" i="38"/>
  <c r="C83" i="38"/>
  <c r="D83" i="38"/>
  <c r="M83" i="38"/>
  <c r="P83" i="38"/>
  <c r="T83" i="38"/>
  <c r="U83" i="38"/>
  <c r="V83" i="38"/>
  <c r="AE83" i="38"/>
  <c r="AH83" i="38"/>
  <c r="B84" i="38"/>
  <c r="C84" i="38"/>
  <c r="D84" i="38"/>
  <c r="M84" i="38"/>
  <c r="P84" i="38"/>
  <c r="T84" i="38"/>
  <c r="U84" i="38"/>
  <c r="V84" i="38"/>
  <c r="AE84" i="38"/>
  <c r="AH84" i="38"/>
  <c r="B85" i="38"/>
  <c r="C85" i="38"/>
  <c r="D85" i="38"/>
  <c r="M85" i="38"/>
  <c r="P85" i="38"/>
  <c r="T85" i="38"/>
  <c r="U85" i="38"/>
  <c r="V85" i="38"/>
  <c r="AE85" i="38"/>
  <c r="AH85" i="38"/>
  <c r="B86" i="38"/>
  <c r="C86" i="38"/>
  <c r="D86" i="38"/>
  <c r="M86" i="38"/>
  <c r="P86" i="38"/>
  <c r="T86" i="38"/>
  <c r="U86" i="38"/>
  <c r="V86" i="38"/>
  <c r="AE86" i="38"/>
  <c r="AH86" i="38"/>
  <c r="B87" i="38"/>
  <c r="C87" i="38"/>
  <c r="D87" i="38"/>
  <c r="M87" i="38"/>
  <c r="P87" i="38"/>
  <c r="T87" i="38"/>
  <c r="U87" i="38"/>
  <c r="V87" i="38"/>
  <c r="AE87" i="38"/>
  <c r="AH87" i="38"/>
  <c r="B88" i="38"/>
  <c r="C88" i="38"/>
  <c r="D88" i="38"/>
  <c r="M88" i="38"/>
  <c r="P88" i="38"/>
  <c r="T88" i="38"/>
  <c r="U88" i="38"/>
  <c r="V88" i="38"/>
  <c r="AE88" i="38"/>
  <c r="AH88" i="38"/>
  <c r="B89" i="38"/>
  <c r="C89" i="38"/>
  <c r="D89" i="38"/>
  <c r="M89" i="38"/>
  <c r="P89" i="38"/>
  <c r="T89" i="38"/>
  <c r="U89" i="38"/>
  <c r="V89" i="38"/>
  <c r="AE89" i="38"/>
  <c r="AH89" i="38"/>
  <c r="B90" i="38"/>
  <c r="C90" i="38"/>
  <c r="D90" i="38"/>
  <c r="M90" i="38"/>
  <c r="P90" i="38"/>
  <c r="T90" i="38"/>
  <c r="U90" i="38"/>
  <c r="V90" i="38"/>
  <c r="AE90" i="38"/>
  <c r="AH90" i="38"/>
  <c r="B91" i="38"/>
  <c r="C91" i="38"/>
  <c r="D91" i="38"/>
  <c r="M91" i="38"/>
  <c r="P91" i="38"/>
  <c r="T91" i="38"/>
  <c r="U91" i="38"/>
  <c r="V91" i="38"/>
  <c r="AE91" i="38"/>
  <c r="AH91" i="38"/>
  <c r="B92" i="38"/>
  <c r="C92" i="38"/>
  <c r="D92" i="38"/>
  <c r="M92" i="38"/>
  <c r="P92" i="38"/>
  <c r="T92" i="38"/>
  <c r="U92" i="38"/>
  <c r="V92" i="38"/>
  <c r="AE92" i="38"/>
  <c r="AH92" i="38"/>
  <c r="B93" i="38"/>
  <c r="C93" i="38"/>
  <c r="D93" i="38"/>
  <c r="M93" i="38"/>
  <c r="P93" i="38"/>
  <c r="T93" i="38"/>
  <c r="U93" i="38"/>
  <c r="V93" i="38"/>
  <c r="AE93" i="38"/>
  <c r="AH93" i="38"/>
  <c r="B94" i="38"/>
  <c r="C94" i="38"/>
  <c r="D94" i="38"/>
  <c r="M94" i="38"/>
  <c r="P94" i="38"/>
  <c r="T94" i="38"/>
  <c r="U94" i="38"/>
  <c r="V94" i="38"/>
  <c r="AE94" i="38"/>
  <c r="AH94" i="38"/>
  <c r="B95" i="38"/>
  <c r="C95" i="38"/>
  <c r="D95" i="38"/>
  <c r="M95" i="38"/>
  <c r="P95" i="38"/>
  <c r="T95" i="38"/>
  <c r="U95" i="38"/>
  <c r="V95" i="38"/>
  <c r="AE95" i="38"/>
  <c r="AH95" i="38"/>
  <c r="B96" i="38"/>
  <c r="C96" i="38"/>
  <c r="D96" i="38"/>
  <c r="M96" i="38"/>
  <c r="P96" i="38"/>
  <c r="T96" i="38"/>
  <c r="U96" i="38"/>
  <c r="V96" i="38"/>
  <c r="AE96" i="38"/>
  <c r="AH96" i="38"/>
  <c r="B97" i="38"/>
  <c r="C97" i="38"/>
  <c r="D97" i="38"/>
  <c r="M97" i="38"/>
  <c r="P97" i="38"/>
  <c r="T97" i="38"/>
  <c r="U97" i="38"/>
  <c r="V97" i="38"/>
  <c r="AE97" i="38"/>
  <c r="AH97" i="38"/>
  <c r="B98" i="38"/>
  <c r="C98" i="38"/>
  <c r="D98" i="38"/>
  <c r="M98" i="38"/>
  <c r="P98" i="38"/>
  <c r="T98" i="38"/>
  <c r="U98" i="38"/>
  <c r="V98" i="38"/>
  <c r="AE98" i="38"/>
  <c r="AH98" i="38"/>
  <c r="B99" i="38"/>
  <c r="C99" i="38"/>
  <c r="D99" i="38"/>
  <c r="M99" i="38"/>
  <c r="P99" i="38"/>
  <c r="T99" i="38"/>
  <c r="U99" i="38"/>
  <c r="V99" i="38"/>
  <c r="AE99" i="38"/>
  <c r="AH99" i="38"/>
  <c r="B100" i="38"/>
  <c r="C100" i="38"/>
  <c r="D100" i="38"/>
  <c r="M100" i="38"/>
  <c r="P100" i="38"/>
  <c r="T100" i="38"/>
  <c r="U100" i="38"/>
  <c r="V100" i="38"/>
  <c r="AE100" i="38"/>
  <c r="AH100" i="38"/>
  <c r="B101" i="38"/>
  <c r="C101" i="38"/>
  <c r="D101" i="38"/>
  <c r="M101" i="38"/>
  <c r="P101" i="38"/>
  <c r="T101" i="38"/>
  <c r="U101" i="38"/>
  <c r="V101" i="38"/>
  <c r="AE101" i="38"/>
  <c r="AH101" i="38"/>
  <c r="B102" i="38"/>
  <c r="C102" i="38"/>
  <c r="D102" i="38"/>
  <c r="M102" i="38"/>
  <c r="P102" i="38"/>
  <c r="T102" i="38"/>
  <c r="U102" i="38"/>
  <c r="V102" i="38"/>
  <c r="AE102" i="38"/>
  <c r="AH102" i="38"/>
  <c r="B103" i="38"/>
  <c r="C103" i="38"/>
  <c r="D103" i="38"/>
  <c r="M103" i="38"/>
  <c r="P103" i="38"/>
  <c r="T103" i="38"/>
  <c r="U103" i="38"/>
  <c r="V103" i="38"/>
  <c r="AE103" i="38"/>
  <c r="AH103" i="38"/>
  <c r="B104" i="38"/>
  <c r="C104" i="38"/>
  <c r="D104" i="38"/>
  <c r="M104" i="38"/>
  <c r="P104" i="38"/>
  <c r="T104" i="38"/>
  <c r="U104" i="38"/>
  <c r="V104" i="38"/>
  <c r="AE104" i="38"/>
  <c r="AH104" i="38"/>
  <c r="B105" i="38"/>
  <c r="C105" i="38"/>
  <c r="D105" i="38"/>
  <c r="M105" i="38"/>
  <c r="P105" i="38"/>
  <c r="T105" i="38"/>
  <c r="U105" i="38"/>
  <c r="V105" i="38"/>
  <c r="AE105" i="38"/>
  <c r="AH105" i="38"/>
  <c r="B106" i="38"/>
  <c r="C106" i="38"/>
  <c r="D106" i="38"/>
  <c r="M106" i="38"/>
  <c r="P106" i="38"/>
  <c r="T106" i="38"/>
  <c r="U106" i="38"/>
  <c r="V106" i="38"/>
  <c r="AE106" i="38"/>
  <c r="AH106" i="38"/>
  <c r="B105" i="52" l="1"/>
  <c r="C105" i="52"/>
  <c r="D105" i="52"/>
  <c r="M105" i="52"/>
  <c r="P105" i="52"/>
  <c r="T105" i="52"/>
  <c r="U105" i="52"/>
  <c r="V105" i="52"/>
  <c r="AE105" i="52"/>
  <c r="AJ105" i="52" s="1"/>
  <c r="M102" i="104" s="1"/>
  <c r="AH105" i="52"/>
  <c r="B106" i="52"/>
  <c r="C106" i="52"/>
  <c r="D106" i="52"/>
  <c r="M106" i="52"/>
  <c r="P106" i="52"/>
  <c r="T106" i="52"/>
  <c r="U106" i="52"/>
  <c r="V106" i="52"/>
  <c r="AE106" i="52"/>
  <c r="AJ106" i="52" s="1"/>
  <c r="M103" i="104" s="1"/>
  <c r="AH106" i="52"/>
  <c r="B100" i="52"/>
  <c r="C100" i="52"/>
  <c r="D100" i="52"/>
  <c r="M100" i="52"/>
  <c r="P100" i="52"/>
  <c r="T100" i="52"/>
  <c r="U100" i="52"/>
  <c r="V100" i="52"/>
  <c r="AE100" i="52"/>
  <c r="AJ100" i="52" s="1"/>
  <c r="M97" i="104" s="1"/>
  <c r="AH100" i="52"/>
  <c r="B101" i="52"/>
  <c r="C101" i="52"/>
  <c r="D101" i="52"/>
  <c r="M101" i="52"/>
  <c r="P101" i="52"/>
  <c r="T101" i="52"/>
  <c r="U101" i="52"/>
  <c r="V101" i="52"/>
  <c r="AE101" i="52"/>
  <c r="AJ101" i="52" s="1"/>
  <c r="M98" i="104" s="1"/>
  <c r="AH101" i="52"/>
  <c r="B102" i="52"/>
  <c r="C102" i="52"/>
  <c r="D102" i="52"/>
  <c r="M102" i="52"/>
  <c r="P102" i="52"/>
  <c r="T102" i="52"/>
  <c r="U102" i="52"/>
  <c r="V102" i="52"/>
  <c r="AE102" i="52"/>
  <c r="AJ102" i="52" s="1"/>
  <c r="M99" i="104" s="1"/>
  <c r="AH102" i="52"/>
  <c r="B103" i="52"/>
  <c r="C103" i="52"/>
  <c r="D103" i="52"/>
  <c r="M103" i="52"/>
  <c r="P103" i="52"/>
  <c r="T103" i="52"/>
  <c r="U103" i="52"/>
  <c r="V103" i="52"/>
  <c r="AE103" i="52"/>
  <c r="AJ103" i="52" s="1"/>
  <c r="M100" i="104" s="1"/>
  <c r="AH103" i="52"/>
  <c r="B104" i="52"/>
  <c r="C104" i="52"/>
  <c r="D104" i="52"/>
  <c r="M104" i="52"/>
  <c r="P104" i="52"/>
  <c r="T104" i="52"/>
  <c r="U104" i="52"/>
  <c r="V104" i="52"/>
  <c r="AE104" i="52"/>
  <c r="AJ104" i="52" s="1"/>
  <c r="M101" i="104" s="1"/>
  <c r="AH104" i="52"/>
  <c r="B93" i="52"/>
  <c r="C93" i="52"/>
  <c r="D93" i="52"/>
  <c r="M93" i="52"/>
  <c r="P93" i="52"/>
  <c r="T93" i="52"/>
  <c r="U93" i="52"/>
  <c r="V93" i="52"/>
  <c r="AE93" i="52"/>
  <c r="AJ93" i="52" s="1"/>
  <c r="M90" i="104" s="1"/>
  <c r="AH93" i="52"/>
  <c r="B94" i="52"/>
  <c r="C94" i="52"/>
  <c r="D94" i="52"/>
  <c r="M94" i="52"/>
  <c r="P94" i="52"/>
  <c r="T94" i="52"/>
  <c r="U94" i="52"/>
  <c r="V94" i="52"/>
  <c r="AE94" i="52"/>
  <c r="AJ94" i="52" s="1"/>
  <c r="M91" i="104" s="1"/>
  <c r="AH94" i="52"/>
  <c r="B95" i="52"/>
  <c r="C95" i="52"/>
  <c r="D95" i="52"/>
  <c r="M95" i="52"/>
  <c r="P95" i="52"/>
  <c r="T95" i="52"/>
  <c r="U95" i="52"/>
  <c r="V95" i="52"/>
  <c r="AE95" i="52"/>
  <c r="AJ95" i="52" s="1"/>
  <c r="M92" i="104" s="1"/>
  <c r="AH95" i="52"/>
  <c r="B96" i="52"/>
  <c r="C96" i="52"/>
  <c r="D96" i="52"/>
  <c r="M96" i="52"/>
  <c r="P96" i="52"/>
  <c r="T96" i="52"/>
  <c r="U96" i="52"/>
  <c r="V96" i="52"/>
  <c r="AE96" i="52"/>
  <c r="AJ96" i="52" s="1"/>
  <c r="M93" i="104" s="1"/>
  <c r="AH96" i="52"/>
  <c r="B97" i="52"/>
  <c r="C97" i="52"/>
  <c r="D97" i="52"/>
  <c r="M97" i="52"/>
  <c r="P97" i="52"/>
  <c r="T97" i="52"/>
  <c r="U97" i="52"/>
  <c r="V97" i="52"/>
  <c r="AE97" i="52"/>
  <c r="AJ97" i="52" s="1"/>
  <c r="M94" i="104" s="1"/>
  <c r="AH97" i="52"/>
  <c r="B98" i="52"/>
  <c r="C98" i="52"/>
  <c r="D98" i="52"/>
  <c r="M98" i="52"/>
  <c r="P98" i="52"/>
  <c r="T98" i="52"/>
  <c r="U98" i="52"/>
  <c r="V98" i="52"/>
  <c r="AE98" i="52"/>
  <c r="AJ98" i="52" s="1"/>
  <c r="M95" i="104" s="1"/>
  <c r="AH98" i="52"/>
  <c r="B99" i="52"/>
  <c r="C99" i="52"/>
  <c r="D99" i="52"/>
  <c r="M99" i="52"/>
  <c r="P99" i="52"/>
  <c r="T99" i="52"/>
  <c r="U99" i="52"/>
  <c r="V99" i="52"/>
  <c r="AE99" i="52"/>
  <c r="AJ99" i="52" s="1"/>
  <c r="M96" i="104" s="1"/>
  <c r="AH99" i="52"/>
  <c r="B75" i="52"/>
  <c r="C75" i="52"/>
  <c r="D75" i="52"/>
  <c r="M75" i="52"/>
  <c r="P75" i="52"/>
  <c r="T75" i="52"/>
  <c r="U75" i="52"/>
  <c r="V75" i="52"/>
  <c r="AE75" i="52"/>
  <c r="AJ75" i="52" s="1"/>
  <c r="M72" i="104" s="1"/>
  <c r="AH75" i="52"/>
  <c r="B76" i="52"/>
  <c r="C76" i="52"/>
  <c r="D76" i="52"/>
  <c r="M76" i="52"/>
  <c r="P76" i="52"/>
  <c r="T76" i="52"/>
  <c r="U76" i="52"/>
  <c r="V76" i="52"/>
  <c r="AE76" i="52"/>
  <c r="AJ76" i="52" s="1"/>
  <c r="M73" i="104" s="1"/>
  <c r="AH76" i="52"/>
  <c r="B77" i="52"/>
  <c r="C77" i="52"/>
  <c r="D77" i="52"/>
  <c r="M77" i="52"/>
  <c r="P77" i="52"/>
  <c r="T77" i="52"/>
  <c r="U77" i="52"/>
  <c r="V77" i="52"/>
  <c r="AE77" i="52"/>
  <c r="AJ77" i="52" s="1"/>
  <c r="M74" i="104" s="1"/>
  <c r="AH77" i="52"/>
  <c r="B78" i="52"/>
  <c r="C78" i="52"/>
  <c r="D78" i="52"/>
  <c r="M78" i="52"/>
  <c r="P78" i="52"/>
  <c r="T78" i="52"/>
  <c r="U78" i="52"/>
  <c r="V78" i="52"/>
  <c r="AE78" i="52"/>
  <c r="AJ78" i="52" s="1"/>
  <c r="M75" i="104" s="1"/>
  <c r="AH78" i="52"/>
  <c r="B79" i="52"/>
  <c r="C79" i="52"/>
  <c r="D79" i="52"/>
  <c r="M79" i="52"/>
  <c r="P79" i="52"/>
  <c r="T79" i="52"/>
  <c r="U79" i="52"/>
  <c r="V79" i="52"/>
  <c r="AE79" i="52"/>
  <c r="AJ79" i="52" s="1"/>
  <c r="M76" i="104" s="1"/>
  <c r="AH79" i="52"/>
  <c r="B80" i="52"/>
  <c r="C80" i="52"/>
  <c r="D80" i="52"/>
  <c r="M80" i="52"/>
  <c r="P80" i="52"/>
  <c r="T80" i="52"/>
  <c r="U80" i="52"/>
  <c r="V80" i="52"/>
  <c r="AE80" i="52"/>
  <c r="AJ80" i="52" s="1"/>
  <c r="M77" i="104" s="1"/>
  <c r="AH80" i="52"/>
  <c r="B81" i="52"/>
  <c r="C81" i="52"/>
  <c r="D81" i="52"/>
  <c r="M81" i="52"/>
  <c r="P81" i="52"/>
  <c r="T81" i="52"/>
  <c r="U81" i="52"/>
  <c r="V81" i="52"/>
  <c r="AE81" i="52"/>
  <c r="AJ81" i="52" s="1"/>
  <c r="M78" i="104" s="1"/>
  <c r="AH81" i="52"/>
  <c r="B82" i="52"/>
  <c r="C82" i="52"/>
  <c r="D82" i="52"/>
  <c r="M82" i="52"/>
  <c r="P82" i="52"/>
  <c r="T82" i="52"/>
  <c r="U82" i="52"/>
  <c r="V82" i="52"/>
  <c r="AE82" i="52"/>
  <c r="AJ82" i="52" s="1"/>
  <c r="M79" i="104" s="1"/>
  <c r="AH82" i="52"/>
  <c r="B83" i="52"/>
  <c r="C83" i="52"/>
  <c r="D83" i="52"/>
  <c r="M83" i="52"/>
  <c r="P83" i="52"/>
  <c r="T83" i="52"/>
  <c r="U83" i="52"/>
  <c r="V83" i="52"/>
  <c r="AE83" i="52"/>
  <c r="AJ83" i="52" s="1"/>
  <c r="M80" i="104" s="1"/>
  <c r="AH83" i="52"/>
  <c r="B84" i="52"/>
  <c r="C84" i="52"/>
  <c r="D84" i="52"/>
  <c r="M84" i="52"/>
  <c r="P84" i="52"/>
  <c r="T84" i="52"/>
  <c r="U84" i="52"/>
  <c r="V84" i="52"/>
  <c r="AE84" i="52"/>
  <c r="AJ84" i="52" s="1"/>
  <c r="M81" i="104" s="1"/>
  <c r="AH84" i="52"/>
  <c r="B85" i="52"/>
  <c r="C85" i="52"/>
  <c r="D85" i="52"/>
  <c r="M85" i="52"/>
  <c r="P85" i="52"/>
  <c r="T85" i="52"/>
  <c r="U85" i="52"/>
  <c r="V85" i="52"/>
  <c r="AE85" i="52"/>
  <c r="AJ85" i="52" s="1"/>
  <c r="M82" i="104" s="1"/>
  <c r="AH85" i="52"/>
  <c r="B86" i="52"/>
  <c r="C86" i="52"/>
  <c r="D86" i="52"/>
  <c r="M86" i="52"/>
  <c r="P86" i="52"/>
  <c r="T86" i="52"/>
  <c r="U86" i="52"/>
  <c r="V86" i="52"/>
  <c r="AE86" i="52"/>
  <c r="AJ86" i="52" s="1"/>
  <c r="M83" i="104" s="1"/>
  <c r="AH86" i="52"/>
  <c r="B87" i="52"/>
  <c r="C87" i="52"/>
  <c r="D87" i="52"/>
  <c r="M87" i="52"/>
  <c r="P87" i="52"/>
  <c r="T87" i="52"/>
  <c r="U87" i="52"/>
  <c r="V87" i="52"/>
  <c r="AE87" i="52"/>
  <c r="AJ87" i="52" s="1"/>
  <c r="M84" i="104" s="1"/>
  <c r="AH87" i="52"/>
  <c r="B88" i="52"/>
  <c r="C88" i="52"/>
  <c r="D88" i="52"/>
  <c r="M88" i="52"/>
  <c r="P88" i="52"/>
  <c r="T88" i="52"/>
  <c r="U88" i="52"/>
  <c r="V88" i="52"/>
  <c r="AE88" i="52"/>
  <c r="AJ88" i="52" s="1"/>
  <c r="M85" i="104" s="1"/>
  <c r="AH88" i="52"/>
  <c r="B89" i="52"/>
  <c r="C89" i="52"/>
  <c r="D89" i="52"/>
  <c r="M89" i="52"/>
  <c r="P89" i="52"/>
  <c r="T89" i="52"/>
  <c r="U89" i="52"/>
  <c r="V89" i="52"/>
  <c r="AE89" i="52"/>
  <c r="AJ89" i="52" s="1"/>
  <c r="M86" i="104" s="1"/>
  <c r="AH89" i="52"/>
  <c r="B90" i="52"/>
  <c r="C90" i="52"/>
  <c r="D90" i="52"/>
  <c r="M90" i="52"/>
  <c r="P90" i="52"/>
  <c r="T90" i="52"/>
  <c r="U90" i="52"/>
  <c r="V90" i="52"/>
  <c r="AE90" i="52"/>
  <c r="AJ90" i="52" s="1"/>
  <c r="M87" i="104" s="1"/>
  <c r="AH90" i="52"/>
  <c r="B91" i="52"/>
  <c r="C91" i="52"/>
  <c r="D91" i="52"/>
  <c r="M91" i="52"/>
  <c r="P91" i="52"/>
  <c r="T91" i="52"/>
  <c r="U91" i="52"/>
  <c r="V91" i="52"/>
  <c r="AE91" i="52"/>
  <c r="AJ91" i="52" s="1"/>
  <c r="M88" i="104" s="1"/>
  <c r="AH91" i="52"/>
  <c r="B92" i="52"/>
  <c r="C92" i="52"/>
  <c r="D92" i="52"/>
  <c r="M92" i="52"/>
  <c r="P92" i="52"/>
  <c r="T92" i="52"/>
  <c r="U92" i="52"/>
  <c r="V92" i="52"/>
  <c r="AE92" i="52"/>
  <c r="AJ92" i="52" s="1"/>
  <c r="M89" i="104" s="1"/>
  <c r="AH92" i="52"/>
  <c r="B74" i="52"/>
  <c r="C74" i="52"/>
  <c r="D74" i="52"/>
  <c r="M74" i="52"/>
  <c r="P74" i="52"/>
  <c r="T74" i="52"/>
  <c r="U74" i="52"/>
  <c r="V74" i="52"/>
  <c r="AE74" i="52"/>
  <c r="AJ74" i="52" s="1"/>
  <c r="M71" i="104" s="1"/>
  <c r="AH74" i="52"/>
  <c r="V74" i="30"/>
  <c r="V75" i="30"/>
  <c r="V76" i="30"/>
  <c r="V77" i="30"/>
  <c r="V78" i="30"/>
  <c r="V79" i="30"/>
  <c r="V80" i="30"/>
  <c r="V81" i="30"/>
  <c r="V82" i="30"/>
  <c r="V83" i="30"/>
  <c r="V84" i="30"/>
  <c r="V85" i="30"/>
  <c r="V86" i="30"/>
  <c r="V87" i="30"/>
  <c r="V88" i="30"/>
  <c r="V89" i="30"/>
  <c r="V90" i="30"/>
  <c r="V91" i="30"/>
  <c r="V92" i="30"/>
  <c r="V93" i="30"/>
  <c r="V94" i="30"/>
  <c r="V95" i="30"/>
  <c r="V96" i="30"/>
  <c r="V97" i="30"/>
  <c r="V98" i="30"/>
  <c r="V99" i="30"/>
  <c r="V100" i="30"/>
  <c r="V101" i="30"/>
  <c r="V102" i="30"/>
  <c r="V103" i="30"/>
  <c r="V104" i="30"/>
  <c r="V105" i="30"/>
  <c r="V106" i="30"/>
  <c r="P26" i="72" l="1"/>
  <c r="B2" i="106" l="1"/>
  <c r="B1" i="72"/>
  <c r="J4" i="104" l="1"/>
  <c r="A4" i="104"/>
  <c r="P5" i="98"/>
  <c r="A5" i="98"/>
  <c r="O7" i="60"/>
  <c r="A7" i="60"/>
  <c r="O7" i="33"/>
  <c r="A7" i="33"/>
  <c r="O7" i="61"/>
  <c r="A7" i="61"/>
  <c r="S7" i="54"/>
  <c r="A7" i="54"/>
  <c r="S7" i="38"/>
  <c r="A7" i="38"/>
  <c r="S7" i="52"/>
  <c r="A7" i="52"/>
  <c r="P6" i="106" l="1"/>
  <c r="P5" i="72"/>
  <c r="Q6" i="35" l="1"/>
  <c r="D8" i="30"/>
  <c r="D9" i="30" s="1"/>
  <c r="D10" i="30" s="1"/>
  <c r="A6" i="35"/>
  <c r="AH72" i="35"/>
  <c r="AH71" i="35"/>
  <c r="AH70" i="35"/>
  <c r="AH69" i="35"/>
  <c r="AH68" i="35"/>
  <c r="AH67" i="35"/>
  <c r="AH66" i="35"/>
  <c r="AH65" i="35"/>
  <c r="AH64" i="35"/>
  <c r="AH63" i="35"/>
  <c r="AH62" i="35"/>
  <c r="AH61" i="35"/>
  <c r="AH60" i="35"/>
  <c r="AH59" i="35"/>
  <c r="AH58" i="35"/>
  <c r="AH57" i="35"/>
  <c r="AH56" i="35"/>
  <c r="AH55" i="35"/>
  <c r="AH54" i="35"/>
  <c r="AH53" i="35"/>
  <c r="AH52" i="35"/>
  <c r="AH51" i="35"/>
  <c r="AH50" i="35"/>
  <c r="AH49" i="35"/>
  <c r="AH48" i="35"/>
  <c r="AH47" i="35"/>
  <c r="AH46" i="35"/>
  <c r="AH45" i="35"/>
  <c r="AH44" i="35"/>
  <c r="AH43" i="35"/>
  <c r="AH42" i="35"/>
  <c r="AH41" i="35"/>
  <c r="AH40" i="35"/>
  <c r="AH39" i="35"/>
  <c r="AH38" i="35"/>
  <c r="AH37" i="35"/>
  <c r="AH36" i="35"/>
  <c r="AH35" i="35"/>
  <c r="AH34" i="35"/>
  <c r="AH33" i="35"/>
  <c r="AH32" i="35"/>
  <c r="AH31" i="35"/>
  <c r="AH30" i="35"/>
  <c r="AH29" i="35"/>
  <c r="AH28" i="35"/>
  <c r="AH27" i="35"/>
  <c r="AH26" i="35"/>
  <c r="AH25" i="35"/>
  <c r="AH24" i="35"/>
  <c r="AH23" i="35"/>
  <c r="AH22" i="35"/>
  <c r="AH21" i="35"/>
  <c r="AH20" i="35"/>
  <c r="AH19" i="35"/>
  <c r="AH18" i="35"/>
  <c r="AH17" i="35"/>
  <c r="AH16" i="35"/>
  <c r="AH15" i="35"/>
  <c r="AH14" i="35"/>
  <c r="AH13" i="35"/>
  <c r="AH12" i="35"/>
  <c r="AH11" i="35"/>
  <c r="AH10" i="35"/>
  <c r="AH9" i="35"/>
  <c r="AH8" i="35"/>
  <c r="AH7" i="35"/>
  <c r="AH6" i="35"/>
  <c r="AG6" i="35"/>
  <c r="P72" i="35"/>
  <c r="P71" i="35"/>
  <c r="P70" i="35"/>
  <c r="P69" i="35"/>
  <c r="P68" i="35"/>
  <c r="P67" i="35"/>
  <c r="P66" i="35"/>
  <c r="P65" i="35"/>
  <c r="P64" i="35"/>
  <c r="P63" i="35"/>
  <c r="P62" i="35"/>
  <c r="P61" i="35"/>
  <c r="P60" i="35"/>
  <c r="P59" i="35"/>
  <c r="P58" i="35"/>
  <c r="P57" i="35"/>
  <c r="P56" i="35"/>
  <c r="P55" i="35"/>
  <c r="P54" i="35"/>
  <c r="P53" i="35"/>
  <c r="P52" i="35"/>
  <c r="P51" i="35"/>
  <c r="P50" i="35"/>
  <c r="P49" i="35"/>
  <c r="P48" i="35"/>
  <c r="P47" i="35"/>
  <c r="P46" i="35"/>
  <c r="P45" i="35"/>
  <c r="P44" i="35"/>
  <c r="P43" i="35"/>
  <c r="P42" i="35"/>
  <c r="P41" i="35"/>
  <c r="P40" i="35"/>
  <c r="P39" i="35"/>
  <c r="P38" i="35"/>
  <c r="P37" i="35"/>
  <c r="P36" i="35"/>
  <c r="P35" i="35"/>
  <c r="P34" i="35"/>
  <c r="P33" i="35"/>
  <c r="P32" i="35"/>
  <c r="P31" i="35"/>
  <c r="P30" i="35"/>
  <c r="P29" i="35"/>
  <c r="P28" i="35"/>
  <c r="P27" i="35"/>
  <c r="P26" i="35"/>
  <c r="P25" i="35"/>
  <c r="P24" i="35"/>
  <c r="P23" i="35"/>
  <c r="P22" i="35"/>
  <c r="P21" i="35"/>
  <c r="P20" i="35"/>
  <c r="P19" i="35"/>
  <c r="P18" i="35"/>
  <c r="P17" i="35"/>
  <c r="P16" i="35"/>
  <c r="P15" i="35"/>
  <c r="P14" i="35"/>
  <c r="P13" i="35"/>
  <c r="P12" i="35"/>
  <c r="P11" i="35"/>
  <c r="P10" i="35"/>
  <c r="P9" i="35"/>
  <c r="P8" i="35"/>
  <c r="P7" i="35"/>
  <c r="P6" i="35"/>
  <c r="O6" i="35"/>
  <c r="M26" i="72" l="1"/>
  <c r="I26" i="72"/>
  <c r="E26" i="72"/>
  <c r="L25" i="72"/>
  <c r="H25" i="72"/>
  <c r="D25" i="72"/>
  <c r="K5" i="72"/>
  <c r="G5" i="72"/>
  <c r="C5" i="72"/>
  <c r="J4" i="72"/>
  <c r="F4" i="72"/>
  <c r="K7" i="106"/>
  <c r="G7" i="106"/>
  <c r="C7" i="106"/>
  <c r="J5" i="106"/>
  <c r="F5" i="106"/>
  <c r="J26" i="72"/>
  <c r="E25" i="72"/>
  <c r="D5" i="72"/>
  <c r="C4" i="72"/>
  <c r="L7" i="106"/>
  <c r="D7" i="106"/>
  <c r="C5" i="106"/>
  <c r="L26" i="72"/>
  <c r="H26" i="72"/>
  <c r="D26" i="72"/>
  <c r="K25" i="72"/>
  <c r="G25" i="72"/>
  <c r="C25" i="72"/>
  <c r="J5" i="72"/>
  <c r="F5" i="72"/>
  <c r="M4" i="72"/>
  <c r="I4" i="72"/>
  <c r="E4" i="72"/>
  <c r="J7" i="106"/>
  <c r="F7" i="106"/>
  <c r="M5" i="106"/>
  <c r="I5" i="106"/>
  <c r="E5" i="106"/>
  <c r="M25" i="72"/>
  <c r="I25" i="72"/>
  <c r="H5" i="72"/>
  <c r="G4" i="72"/>
  <c r="G5" i="106"/>
  <c r="K26" i="72"/>
  <c r="G26" i="72"/>
  <c r="C26" i="72"/>
  <c r="J25" i="72"/>
  <c r="F25" i="72"/>
  <c r="M5" i="72"/>
  <c r="I5" i="72"/>
  <c r="E5" i="72"/>
  <c r="L4" i="72"/>
  <c r="H4" i="72"/>
  <c r="D4" i="72"/>
  <c r="M7" i="106"/>
  <c r="I7" i="106"/>
  <c r="E7" i="106"/>
  <c r="L5" i="106"/>
  <c r="H5" i="106"/>
  <c r="D5" i="106"/>
  <c r="F26" i="72"/>
  <c r="L5" i="72"/>
  <c r="K4" i="72"/>
  <c r="H7" i="106"/>
  <c r="K5" i="106"/>
  <c r="P7" i="98"/>
  <c r="A7" i="98"/>
  <c r="J6" i="104"/>
  <c r="A6" i="104"/>
  <c r="A5" i="104"/>
  <c r="P6" i="98"/>
  <c r="J5" i="104"/>
  <c r="A6" i="98"/>
  <c r="D11" i="30"/>
  <c r="J7" i="104"/>
  <c r="A8" i="98"/>
  <c r="A7" i="104"/>
  <c r="P8" i="98"/>
  <c r="K5" i="109"/>
  <c r="B2" i="109"/>
  <c r="D12" i="30" l="1"/>
  <c r="J8" i="104"/>
  <c r="A8" i="104"/>
  <c r="P9" i="98"/>
  <c r="A9" i="98"/>
  <c r="U15" i="106"/>
  <c r="U33" i="72"/>
  <c r="U12" i="72"/>
  <c r="D13" i="30" l="1"/>
  <c r="A9" i="104"/>
  <c r="P10" i="98"/>
  <c r="A10" i="98"/>
  <c r="J9" i="104"/>
  <c r="D14" i="30" l="1"/>
  <c r="P11" i="98"/>
  <c r="A11" i="98"/>
  <c r="J10" i="104"/>
  <c r="A10" i="104"/>
  <c r="C4" i="108"/>
  <c r="A2" i="108"/>
  <c r="A1" i="108"/>
  <c r="D15" i="30" l="1"/>
  <c r="J11" i="104"/>
  <c r="A12" i="98"/>
  <c r="P12" i="98"/>
  <c r="A11" i="104"/>
  <c r="D16" i="30" l="1"/>
  <c r="J12" i="104"/>
  <c r="A12" i="104"/>
  <c r="P13" i="98"/>
  <c r="A13" i="98"/>
  <c r="B8" i="30"/>
  <c r="B8" i="110" l="1"/>
  <c r="A8" i="110"/>
  <c r="B10" i="108"/>
  <c r="C10" i="108"/>
  <c r="B9" i="30"/>
  <c r="A9" i="61" s="1"/>
  <c r="A8" i="30"/>
  <c r="A7" i="35"/>
  <c r="K7" i="35" s="1"/>
  <c r="A8" i="60"/>
  <c r="A8" i="61"/>
  <c r="A8" i="38"/>
  <c r="O8" i="33"/>
  <c r="S8" i="54"/>
  <c r="S8" i="52"/>
  <c r="A8" i="33"/>
  <c r="A8" i="54"/>
  <c r="O8" i="60"/>
  <c r="O8" i="61"/>
  <c r="S8" i="38"/>
  <c r="A8" i="52"/>
  <c r="Q7" i="35"/>
  <c r="D17" i="30"/>
  <c r="A13" i="104"/>
  <c r="P14" i="98"/>
  <c r="J13" i="104"/>
  <c r="A14" i="98"/>
  <c r="F7" i="30"/>
  <c r="C5" i="93" l="1"/>
  <c r="C4" i="105"/>
  <c r="M4" i="105"/>
  <c r="M5" i="93"/>
  <c r="L24" i="100"/>
  <c r="A24" i="100"/>
  <c r="I24" i="100"/>
  <c r="D24" i="100"/>
  <c r="A37" i="100"/>
  <c r="A8" i="35"/>
  <c r="K8" i="35" s="1"/>
  <c r="A9" i="30"/>
  <c r="B9" i="110"/>
  <c r="A9" i="110" s="1"/>
  <c r="A9" i="54"/>
  <c r="G7" i="35"/>
  <c r="Q8" i="35"/>
  <c r="A9" i="60"/>
  <c r="O9" i="61"/>
  <c r="S9" i="54"/>
  <c r="M7" i="35"/>
  <c r="A9" i="38"/>
  <c r="A9" i="52"/>
  <c r="O9" i="60"/>
  <c r="A9" i="33"/>
  <c r="B10" i="30"/>
  <c r="O10" i="61" s="1"/>
  <c r="F5" i="82"/>
  <c r="R29" i="72"/>
  <c r="R8" i="72"/>
  <c r="M5" i="109"/>
  <c r="M5" i="82"/>
  <c r="R9" i="106"/>
  <c r="F5" i="109"/>
  <c r="C6" i="100"/>
  <c r="S9" i="38"/>
  <c r="S9" i="52"/>
  <c r="O9" i="33"/>
  <c r="M8" i="35"/>
  <c r="B11" i="30"/>
  <c r="A11" i="54" s="1"/>
  <c r="E7" i="35"/>
  <c r="I7" i="35"/>
  <c r="D18" i="30"/>
  <c r="P15" i="98"/>
  <c r="A15" i="98"/>
  <c r="J14" i="104"/>
  <c r="A14" i="104"/>
  <c r="U22" i="106"/>
  <c r="R22" i="106"/>
  <c r="U16" i="106"/>
  <c r="R12" i="106"/>
  <c r="P4" i="106"/>
  <c r="P3" i="106"/>
  <c r="V73" i="30"/>
  <c r="V72" i="30"/>
  <c r="V71" i="30"/>
  <c r="V70" i="30"/>
  <c r="V69" i="30"/>
  <c r="V68" i="30"/>
  <c r="V67" i="30"/>
  <c r="V66" i="30"/>
  <c r="V65" i="30"/>
  <c r="V64" i="30"/>
  <c r="V63" i="30"/>
  <c r="V62" i="30"/>
  <c r="V61" i="30"/>
  <c r="V60" i="30"/>
  <c r="V59" i="30"/>
  <c r="V58" i="30"/>
  <c r="V57" i="30"/>
  <c r="V56" i="30"/>
  <c r="V55" i="30"/>
  <c r="V54" i="30"/>
  <c r="V53" i="30"/>
  <c r="V52" i="30"/>
  <c r="V51" i="30"/>
  <c r="V50" i="30"/>
  <c r="V49" i="30"/>
  <c r="V48" i="30"/>
  <c r="V47" i="30"/>
  <c r="V46" i="30"/>
  <c r="V45" i="30"/>
  <c r="V44" i="30"/>
  <c r="V43" i="30"/>
  <c r="V42" i="30"/>
  <c r="V41" i="30"/>
  <c r="V40" i="30"/>
  <c r="V39" i="30"/>
  <c r="V38" i="30"/>
  <c r="V37" i="30"/>
  <c r="V36" i="30"/>
  <c r="V35" i="30"/>
  <c r="V34" i="30"/>
  <c r="V33" i="30"/>
  <c r="V32" i="30"/>
  <c r="V31" i="30"/>
  <c r="V30" i="30"/>
  <c r="V29" i="30"/>
  <c r="V28" i="30"/>
  <c r="V27" i="30"/>
  <c r="V26" i="30"/>
  <c r="V25" i="30"/>
  <c r="V24" i="30"/>
  <c r="V23" i="30"/>
  <c r="V22" i="30"/>
  <c r="V21" i="30"/>
  <c r="V20" i="30"/>
  <c r="V19" i="30"/>
  <c r="V18" i="30"/>
  <c r="V17" i="30"/>
  <c r="V16" i="30"/>
  <c r="V15" i="30"/>
  <c r="V14" i="30"/>
  <c r="V13" i="30"/>
  <c r="V12" i="30"/>
  <c r="V11" i="30"/>
  <c r="V10" i="30"/>
  <c r="V9" i="30"/>
  <c r="V8" i="30"/>
  <c r="F8" i="30"/>
  <c r="V7" i="30"/>
  <c r="F12" i="76" l="1"/>
  <c r="C15" i="105"/>
  <c r="M15" i="105"/>
  <c r="A10" i="52"/>
  <c r="L37" i="100"/>
  <c r="I37" i="100"/>
  <c r="A11" i="30"/>
  <c r="I8" i="35"/>
  <c r="E8" i="35"/>
  <c r="G8" i="35"/>
  <c r="D37" i="100"/>
  <c r="S10" i="52"/>
  <c r="A10" i="33"/>
  <c r="A10" i="35"/>
  <c r="B11" i="110"/>
  <c r="A11" i="110" s="1"/>
  <c r="B10" i="110"/>
  <c r="A10" i="110" s="1"/>
  <c r="Q10" i="35"/>
  <c r="O11" i="60"/>
  <c r="O11" i="33"/>
  <c r="A11" i="38"/>
  <c r="A11" i="60"/>
  <c r="O10" i="60"/>
  <c r="A10" i="61"/>
  <c r="A10" i="54"/>
  <c r="Q9" i="35"/>
  <c r="S11" i="54"/>
  <c r="A11" i="52"/>
  <c r="A10" i="60"/>
  <c r="A10" i="30"/>
  <c r="S10" i="54"/>
  <c r="F9" i="30"/>
  <c r="S10" i="38"/>
  <c r="O10" i="33"/>
  <c r="A10" i="38"/>
  <c r="A9" i="35"/>
  <c r="K9" i="35" s="1"/>
  <c r="O7" i="35"/>
  <c r="S11" i="52"/>
  <c r="B12" i="30"/>
  <c r="A12" i="61" s="1"/>
  <c r="S11" i="38"/>
  <c r="A11" i="61"/>
  <c r="O11" i="61"/>
  <c r="A11" i="33"/>
  <c r="D19" i="30"/>
  <c r="J15" i="104"/>
  <c r="A16" i="98"/>
  <c r="A15" i="104"/>
  <c r="P16" i="98"/>
  <c r="N5" i="106"/>
  <c r="N7" i="106"/>
  <c r="AH8" i="54"/>
  <c r="AH9" i="54"/>
  <c r="AH10" i="54"/>
  <c r="AH11" i="54"/>
  <c r="AH12" i="54"/>
  <c r="AH13" i="54"/>
  <c r="AH14" i="54"/>
  <c r="AH15" i="54"/>
  <c r="AH16" i="54"/>
  <c r="AH17" i="54"/>
  <c r="AH18" i="54"/>
  <c r="AH19" i="54"/>
  <c r="AH20" i="54"/>
  <c r="AH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39" i="54"/>
  <c r="AE8" i="54"/>
  <c r="AE9" i="54"/>
  <c r="AE10" i="54"/>
  <c r="AE11" i="54"/>
  <c r="AE12" i="54"/>
  <c r="AE13" i="54"/>
  <c r="AE14" i="54"/>
  <c r="AE15" i="54"/>
  <c r="AE16" i="54"/>
  <c r="AE17" i="54"/>
  <c r="AE18" i="54"/>
  <c r="AE19" i="54"/>
  <c r="AE20" i="54"/>
  <c r="AE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39" i="54"/>
  <c r="P8" i="54"/>
  <c r="P9" i="54"/>
  <c r="P10" i="54"/>
  <c r="P11" i="54"/>
  <c r="P12" i="54"/>
  <c r="P13" i="54"/>
  <c r="P14" i="54"/>
  <c r="P15" i="54"/>
  <c r="P16" i="54"/>
  <c r="P17" i="54"/>
  <c r="P18" i="54"/>
  <c r="P19" i="54"/>
  <c r="P20" i="54"/>
  <c r="P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39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O8" i="35" l="1"/>
  <c r="O12" i="60"/>
  <c r="K10" i="35"/>
  <c r="S12" i="54"/>
  <c r="B12" i="110"/>
  <c r="A12" i="110" s="1"/>
  <c r="A12" i="38"/>
  <c r="A12" i="52"/>
  <c r="Q11" i="35"/>
  <c r="S12" i="52"/>
  <c r="A12" i="30"/>
  <c r="E9" i="35"/>
  <c r="M9" i="35"/>
  <c r="M10" i="35" s="1"/>
  <c r="G9" i="35"/>
  <c r="G10" i="35" s="1"/>
  <c r="F16" i="76"/>
  <c r="F10" i="30"/>
  <c r="I9" i="35"/>
  <c r="I10" i="35" s="1"/>
  <c r="A12" i="54"/>
  <c r="O12" i="61"/>
  <c r="A11" i="35"/>
  <c r="K11" i="35" s="1"/>
  <c r="O12" i="33"/>
  <c r="A12" i="33"/>
  <c r="S12" i="38"/>
  <c r="A12" i="60"/>
  <c r="B13" i="30"/>
  <c r="D20" i="30"/>
  <c r="J16" i="104"/>
  <c r="A16" i="104"/>
  <c r="P17" i="98"/>
  <c r="A17" i="98"/>
  <c r="C2" i="91"/>
  <c r="B13" i="110" l="1"/>
  <c r="A13" i="110" s="1"/>
  <c r="M11" i="35"/>
  <c r="I11" i="35"/>
  <c r="G11" i="35"/>
  <c r="F20" i="76"/>
  <c r="F11" i="30"/>
  <c r="E10" i="35"/>
  <c r="O10" i="35" s="1"/>
  <c r="O9" i="35"/>
  <c r="A13" i="30"/>
  <c r="S13" i="54"/>
  <c r="O13" i="61"/>
  <c r="A13" i="60"/>
  <c r="Q12" i="35"/>
  <c r="A13" i="54"/>
  <c r="A13" i="61"/>
  <c r="O13" i="33"/>
  <c r="S13" i="52"/>
  <c r="S13" i="38"/>
  <c r="A12" i="35"/>
  <c r="A13" i="33"/>
  <c r="O13" i="60"/>
  <c r="A13" i="52"/>
  <c r="A13" i="38"/>
  <c r="B14" i="30"/>
  <c r="B14" i="110" s="1"/>
  <c r="A14" i="110" s="1"/>
  <c r="D21" i="30"/>
  <c r="A17" i="104"/>
  <c r="P18" i="98"/>
  <c r="A18" i="98"/>
  <c r="J17" i="104"/>
  <c r="M12" i="35" l="1"/>
  <c r="E11" i="35"/>
  <c r="O11" i="35" s="1"/>
  <c r="F24" i="76"/>
  <c r="F12" i="30"/>
  <c r="K12" i="35"/>
  <c r="I12" i="35"/>
  <c r="A14" i="30"/>
  <c r="O14" i="60"/>
  <c r="B15" i="30"/>
  <c r="O14" i="61"/>
  <c r="A14" i="61"/>
  <c r="A14" i="52"/>
  <c r="A14" i="54"/>
  <c r="O14" i="33"/>
  <c r="Q13" i="35"/>
  <c r="S14" i="38"/>
  <c r="A14" i="38"/>
  <c r="A13" i="35"/>
  <c r="A14" i="33"/>
  <c r="A14" i="60"/>
  <c r="S14" i="52"/>
  <c r="S14" i="54"/>
  <c r="G12" i="35"/>
  <c r="D22" i="30"/>
  <c r="P19" i="98"/>
  <c r="A19" i="98"/>
  <c r="J18" i="104"/>
  <c r="A18" i="104"/>
  <c r="B15" i="110" l="1"/>
  <c r="A15" i="110" s="1"/>
  <c r="E12" i="35"/>
  <c r="O12" i="35" s="1"/>
  <c r="F13" i="30"/>
  <c r="F28" i="76"/>
  <c r="A15" i="30"/>
  <c r="S15" i="38"/>
  <c r="A15" i="38"/>
  <c r="O15" i="60"/>
  <c r="A15" i="60"/>
  <c r="O15" i="33"/>
  <c r="S15" i="52"/>
  <c r="A15" i="54"/>
  <c r="O15" i="61"/>
  <c r="A15" i="61"/>
  <c r="A15" i="33"/>
  <c r="A14" i="35"/>
  <c r="S15" i="54"/>
  <c r="A15" i="52"/>
  <c r="Q14" i="35"/>
  <c r="B16" i="30"/>
  <c r="E13" i="35"/>
  <c r="M13" i="35"/>
  <c r="I13" i="35"/>
  <c r="G13" i="35"/>
  <c r="K13" i="35"/>
  <c r="D23" i="30"/>
  <c r="J19" i="104"/>
  <c r="A20" i="98"/>
  <c r="P20" i="98"/>
  <c r="A19" i="104"/>
  <c r="B16" i="110" l="1"/>
  <c r="A16" i="110" s="1"/>
  <c r="F14" i="30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32" i="76"/>
  <c r="A15" i="35"/>
  <c r="A16" i="61"/>
  <c r="A16" i="33"/>
  <c r="A16" i="52"/>
  <c r="S16" i="38"/>
  <c r="B17" i="30"/>
  <c r="A16" i="30"/>
  <c r="A16" i="38"/>
  <c r="A16" i="54"/>
  <c r="A16" i="60"/>
  <c r="O16" i="33"/>
  <c r="S16" i="52"/>
  <c r="S16" i="54"/>
  <c r="O16" i="60"/>
  <c r="Q15" i="35"/>
  <c r="O16" i="61"/>
  <c r="K14" i="35"/>
  <c r="M14" i="35"/>
  <c r="I14" i="35"/>
  <c r="G14" i="35"/>
  <c r="E14" i="35"/>
  <c r="O13" i="35"/>
  <c r="D24" i="30"/>
  <c r="J20" i="104"/>
  <c r="A20" i="104"/>
  <c r="P21" i="98"/>
  <c r="A21" i="98"/>
  <c r="B17" i="110" l="1"/>
  <c r="A17" i="110" s="1"/>
  <c r="F103" i="30"/>
  <c r="F388" i="76"/>
  <c r="A17" i="33"/>
  <c r="O17" i="60"/>
  <c r="A17" i="60"/>
  <c r="A17" i="52"/>
  <c r="B18" i="30"/>
  <c r="B18" i="110" s="1"/>
  <c r="A18" i="110" s="1"/>
  <c r="O17" i="33"/>
  <c r="S17" i="52"/>
  <c r="S17" i="38"/>
  <c r="A17" i="38"/>
  <c r="A16" i="35"/>
  <c r="A17" i="30"/>
  <c r="S17" i="54"/>
  <c r="O17" i="61"/>
  <c r="A17" i="61"/>
  <c r="Q16" i="35"/>
  <c r="A17" i="54"/>
  <c r="O14" i="35"/>
  <c r="G15" i="35"/>
  <c r="E15" i="35"/>
  <c r="I15" i="35"/>
  <c r="K15" i="35"/>
  <c r="M15" i="35"/>
  <c r="D25" i="30"/>
  <c r="A21" i="104"/>
  <c r="P22" i="98"/>
  <c r="J21" i="104"/>
  <c r="A22" i="98"/>
  <c r="AH8" i="38"/>
  <c r="F104" i="30" l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392" i="76"/>
  <c r="E16" i="35"/>
  <c r="K16" i="35"/>
  <c r="M16" i="35"/>
  <c r="I16" i="35"/>
  <c r="G16" i="35"/>
  <c r="O15" i="35"/>
  <c r="Q17" i="35"/>
  <c r="B19" i="30"/>
  <c r="O18" i="60"/>
  <c r="A18" i="60"/>
  <c r="A18" i="52"/>
  <c r="A18" i="30"/>
  <c r="A18" i="54"/>
  <c r="S18" i="38"/>
  <c r="A18" i="38"/>
  <c r="S18" i="54"/>
  <c r="A18" i="33"/>
  <c r="O18" i="61"/>
  <c r="A18" i="61"/>
  <c r="O18" i="33"/>
  <c r="S18" i="52"/>
  <c r="A17" i="35"/>
  <c r="D26" i="30"/>
  <c r="P23" i="98"/>
  <c r="A23" i="98"/>
  <c r="J22" i="104"/>
  <c r="A22" i="104"/>
  <c r="U20" i="72"/>
  <c r="R20" i="72"/>
  <c r="F2" i="30"/>
  <c r="B19" i="110" l="1"/>
  <c r="A19" i="110" s="1"/>
  <c r="F800" i="76"/>
  <c r="F206" i="30"/>
  <c r="G17" i="35"/>
  <c r="I17" i="35"/>
  <c r="E17" i="35"/>
  <c r="M17" i="35"/>
  <c r="K17" i="35"/>
  <c r="A19" i="30"/>
  <c r="O19" i="60"/>
  <c r="A19" i="38"/>
  <c r="A19" i="61"/>
  <c r="A19" i="52"/>
  <c r="A18" i="35"/>
  <c r="O19" i="61"/>
  <c r="A19" i="60"/>
  <c r="O19" i="33"/>
  <c r="S19" i="52"/>
  <c r="A19" i="54"/>
  <c r="S19" i="38"/>
  <c r="S19" i="54"/>
  <c r="A19" i="33"/>
  <c r="Q18" i="35"/>
  <c r="B20" i="30"/>
  <c r="B20" i="110" s="1"/>
  <c r="A20" i="110" s="1"/>
  <c r="O16" i="35"/>
  <c r="D27" i="30"/>
  <c r="J23" i="104"/>
  <c r="A24" i="98"/>
  <c r="A23" i="104"/>
  <c r="P24" i="98"/>
  <c r="U41" i="72"/>
  <c r="R41" i="72"/>
  <c r="K1" i="105"/>
  <c r="F804" i="76" l="1"/>
  <c r="O17" i="35"/>
  <c r="K18" i="35"/>
  <c r="G18" i="35"/>
  <c r="I18" i="35"/>
  <c r="E18" i="35"/>
  <c r="M18" i="35"/>
  <c r="A20" i="30"/>
  <c r="A20" i="61"/>
  <c r="A20" i="33"/>
  <c r="O20" i="61"/>
  <c r="Q19" i="35"/>
  <c r="A20" i="60"/>
  <c r="B21" i="30"/>
  <c r="S20" i="54"/>
  <c r="O20" i="60"/>
  <c r="A20" i="38"/>
  <c r="A20" i="54"/>
  <c r="S20" i="38"/>
  <c r="A19" i="35"/>
  <c r="O20" i="33"/>
  <c r="S20" i="52"/>
  <c r="A20" i="52"/>
  <c r="D28" i="30"/>
  <c r="J24" i="104"/>
  <c r="A24" i="104"/>
  <c r="P25" i="98"/>
  <c r="A25" i="98"/>
  <c r="A1" i="105"/>
  <c r="B21" i="110" l="1"/>
  <c r="A21" i="110" s="1"/>
  <c r="K19" i="35"/>
  <c r="G19" i="35"/>
  <c r="E19" i="35"/>
  <c r="M19" i="35"/>
  <c r="I19" i="35"/>
  <c r="A21" i="30"/>
  <c r="S21" i="54"/>
  <c r="A21" i="60"/>
  <c r="S21" i="52"/>
  <c r="A21" i="52"/>
  <c r="A21" i="33"/>
  <c r="A21" i="38"/>
  <c r="O21" i="60"/>
  <c r="A21" i="54"/>
  <c r="S21" i="38"/>
  <c r="A21" i="61"/>
  <c r="O21" i="33"/>
  <c r="A20" i="35"/>
  <c r="O21" i="61"/>
  <c r="Q20" i="35"/>
  <c r="B22" i="30"/>
  <c r="O18" i="35"/>
  <c r="D29" i="30"/>
  <c r="A25" i="104"/>
  <c r="P26" i="98"/>
  <c r="A26" i="98"/>
  <c r="J25" i="104"/>
  <c r="B22" i="110" l="1"/>
  <c r="A22" i="110" s="1"/>
  <c r="A22" i="30"/>
  <c r="O22" i="60"/>
  <c r="A22" i="60"/>
  <c r="O22" i="33"/>
  <c r="A22" i="52"/>
  <c r="A21" i="35"/>
  <c r="S22" i="38"/>
  <c r="A22" i="33"/>
  <c r="O22" i="61"/>
  <c r="A22" i="61"/>
  <c r="S22" i="52"/>
  <c r="B23" i="30"/>
  <c r="A22" i="54"/>
  <c r="A22" i="38"/>
  <c r="S22" i="54"/>
  <c r="Q21" i="35"/>
  <c r="I20" i="35"/>
  <c r="G20" i="35"/>
  <c r="K20" i="35"/>
  <c r="M20" i="35"/>
  <c r="E20" i="35"/>
  <c r="O19" i="35"/>
  <c r="D30" i="30"/>
  <c r="P27" i="98"/>
  <c r="A27" i="98"/>
  <c r="J26" i="104"/>
  <c r="A26" i="104"/>
  <c r="X22" i="103"/>
  <c r="K22" i="103"/>
  <c r="Y4" i="103"/>
  <c r="L4" i="103"/>
  <c r="B23" i="110" l="1"/>
  <c r="A23" i="110" s="1"/>
  <c r="A23" i="30"/>
  <c r="O23" i="61"/>
  <c r="A23" i="61"/>
  <c r="A23" i="33"/>
  <c r="A23" i="52"/>
  <c r="S23" i="54"/>
  <c r="O23" i="60"/>
  <c r="A23" i="54"/>
  <c r="A23" i="60"/>
  <c r="O23" i="33"/>
  <c r="S23" i="38"/>
  <c r="A23" i="38"/>
  <c r="Q22" i="35"/>
  <c r="A22" i="35"/>
  <c r="S23" i="52"/>
  <c r="B24" i="30"/>
  <c r="O20" i="35"/>
  <c r="M21" i="35"/>
  <c r="I21" i="35"/>
  <c r="E21" i="35"/>
  <c r="K21" i="35"/>
  <c r="G21" i="35"/>
  <c r="D31" i="30"/>
  <c r="J27" i="104"/>
  <c r="A28" i="98"/>
  <c r="P28" i="98"/>
  <c r="A27" i="104"/>
  <c r="B22" i="72"/>
  <c r="B24" i="110" l="1"/>
  <c r="A24" i="110" s="1"/>
  <c r="O21" i="35"/>
  <c r="G22" i="35"/>
  <c r="I22" i="35"/>
  <c r="E22" i="35"/>
  <c r="M22" i="35"/>
  <c r="K22" i="35"/>
  <c r="A24" i="30"/>
  <c r="A24" i="61"/>
  <c r="O24" i="60"/>
  <c r="A24" i="52"/>
  <c r="S24" i="54"/>
  <c r="A24" i="33"/>
  <c r="O24" i="61"/>
  <c r="Q23" i="35"/>
  <c r="A24" i="38"/>
  <c r="A23" i="35"/>
  <c r="A24" i="60"/>
  <c r="O24" i="33"/>
  <c r="S24" i="52"/>
  <c r="A24" i="54"/>
  <c r="S24" i="38"/>
  <c r="B25" i="30"/>
  <c r="D32" i="30"/>
  <c r="J28" i="104"/>
  <c r="A28" i="104"/>
  <c r="P29" i="98"/>
  <c r="A29" i="98"/>
  <c r="A3" i="108"/>
  <c r="B25" i="110" l="1"/>
  <c r="A25" i="110" s="1"/>
  <c r="K23" i="35"/>
  <c r="G23" i="35"/>
  <c r="M23" i="35"/>
  <c r="I23" i="35"/>
  <c r="E23" i="35"/>
  <c r="A25" i="30"/>
  <c r="O25" i="60"/>
  <c r="A25" i="54"/>
  <c r="S25" i="38"/>
  <c r="A25" i="38"/>
  <c r="O25" i="33"/>
  <c r="S25" i="52"/>
  <c r="A25" i="60"/>
  <c r="A25" i="52"/>
  <c r="A24" i="35"/>
  <c r="A25" i="33"/>
  <c r="O25" i="61"/>
  <c r="A25" i="61"/>
  <c r="Q24" i="35"/>
  <c r="B26" i="30"/>
  <c r="S25" i="54"/>
  <c r="O22" i="35"/>
  <c r="D33" i="30"/>
  <c r="A29" i="104"/>
  <c r="P30" i="98"/>
  <c r="J29" i="104"/>
  <c r="A30" i="98"/>
  <c r="G272" i="76"/>
  <c r="G268" i="76"/>
  <c r="G264" i="76"/>
  <c r="G260" i="76"/>
  <c r="G256" i="76"/>
  <c r="G252" i="76"/>
  <c r="G248" i="76"/>
  <c r="G244" i="76"/>
  <c r="G240" i="76"/>
  <c r="G236" i="76"/>
  <c r="G232" i="76"/>
  <c r="G228" i="76"/>
  <c r="G224" i="76"/>
  <c r="G220" i="76"/>
  <c r="G216" i="76"/>
  <c r="G212" i="76"/>
  <c r="G208" i="76"/>
  <c r="G204" i="76"/>
  <c r="G200" i="76"/>
  <c r="G196" i="76"/>
  <c r="G192" i="76"/>
  <c r="G188" i="76"/>
  <c r="G184" i="76"/>
  <c r="G180" i="76"/>
  <c r="G176" i="76"/>
  <c r="G172" i="76"/>
  <c r="G168" i="76"/>
  <c r="G164" i="76"/>
  <c r="G160" i="76"/>
  <c r="G156" i="76"/>
  <c r="G152" i="76"/>
  <c r="G148" i="76"/>
  <c r="G144" i="76"/>
  <c r="G140" i="76"/>
  <c r="G136" i="76"/>
  <c r="G132" i="76"/>
  <c r="G128" i="76"/>
  <c r="G124" i="76"/>
  <c r="G120" i="76"/>
  <c r="G116" i="76"/>
  <c r="G112" i="76"/>
  <c r="G108" i="76"/>
  <c r="G104" i="76"/>
  <c r="G100" i="76"/>
  <c r="G96" i="76"/>
  <c r="G92" i="76"/>
  <c r="G88" i="76"/>
  <c r="G84" i="76"/>
  <c r="G80" i="76"/>
  <c r="G76" i="76"/>
  <c r="G72" i="76"/>
  <c r="G68" i="76"/>
  <c r="G64" i="76"/>
  <c r="G60" i="76"/>
  <c r="G56" i="76"/>
  <c r="G52" i="76"/>
  <c r="G48" i="76"/>
  <c r="G44" i="76"/>
  <c r="G40" i="76"/>
  <c r="G36" i="76"/>
  <c r="G32" i="76"/>
  <c r="G28" i="76"/>
  <c r="G24" i="76"/>
  <c r="G20" i="76"/>
  <c r="G16" i="76"/>
  <c r="G8" i="76"/>
  <c r="B26" i="110" l="1"/>
  <c r="A26" i="110" s="1"/>
  <c r="A26" i="30"/>
  <c r="A26" i="33"/>
  <c r="O26" i="61"/>
  <c r="A26" i="61"/>
  <c r="O26" i="33"/>
  <c r="B27" i="30"/>
  <c r="B27" i="110" s="1"/>
  <c r="A27" i="110" s="1"/>
  <c r="S26" i="52"/>
  <c r="Q25" i="35"/>
  <c r="A26" i="54"/>
  <c r="S26" i="38"/>
  <c r="A26" i="38"/>
  <c r="O26" i="60"/>
  <c r="A26" i="60"/>
  <c r="A26" i="52"/>
  <c r="S26" i="54"/>
  <c r="A25" i="35"/>
  <c r="G24" i="35"/>
  <c r="I24" i="35"/>
  <c r="E24" i="35"/>
  <c r="K24" i="35"/>
  <c r="M24" i="35"/>
  <c r="O23" i="35"/>
  <c r="D34" i="30"/>
  <c r="P31" i="98"/>
  <c r="A31" i="98"/>
  <c r="J30" i="104"/>
  <c r="A30" i="104"/>
  <c r="K23" i="82"/>
  <c r="K5" i="82"/>
  <c r="G25" i="35" l="1"/>
  <c r="E25" i="35"/>
  <c r="K25" i="35"/>
  <c r="M25" i="35"/>
  <c r="I25" i="35"/>
  <c r="O24" i="35"/>
  <c r="A27" i="30"/>
  <c r="S27" i="38"/>
  <c r="S27" i="54"/>
  <c r="Q26" i="35"/>
  <c r="B28" i="30"/>
  <c r="O27" i="60"/>
  <c r="A27" i="38"/>
  <c r="A27" i="54"/>
  <c r="O27" i="61"/>
  <c r="A27" i="60"/>
  <c r="O27" i="33"/>
  <c r="S27" i="52"/>
  <c r="A27" i="61"/>
  <c r="A27" i="33"/>
  <c r="A27" i="52"/>
  <c r="A26" i="35"/>
  <c r="D35" i="30"/>
  <c r="J31" i="104"/>
  <c r="A32" i="98"/>
  <c r="A31" i="104"/>
  <c r="P32" i="98"/>
  <c r="B28" i="110" l="1"/>
  <c r="A28" i="110" s="1"/>
  <c r="A28" i="30"/>
  <c r="O28" i="60"/>
  <c r="A28" i="38"/>
  <c r="A28" i="54"/>
  <c r="S28" i="38"/>
  <c r="A28" i="60"/>
  <c r="O28" i="33"/>
  <c r="S28" i="52"/>
  <c r="A28" i="52"/>
  <c r="A27" i="35"/>
  <c r="A28" i="61"/>
  <c r="A28" i="33"/>
  <c r="O28" i="61"/>
  <c r="Q27" i="35"/>
  <c r="B29" i="30"/>
  <c r="B29" i="110" s="1"/>
  <c r="A29" i="110" s="1"/>
  <c r="S28" i="54"/>
  <c r="E26" i="35"/>
  <c r="K26" i="35"/>
  <c r="M26" i="35"/>
  <c r="I26" i="35"/>
  <c r="G26" i="35"/>
  <c r="O25" i="35"/>
  <c r="D36" i="30"/>
  <c r="J32" i="104"/>
  <c r="A32" i="104"/>
  <c r="P33" i="98"/>
  <c r="A33" i="98"/>
  <c r="P25" i="72"/>
  <c r="P24" i="72"/>
  <c r="U34" i="72"/>
  <c r="B20" i="82"/>
  <c r="B2" i="82"/>
  <c r="O26" i="35" l="1"/>
  <c r="A29" i="30"/>
  <c r="O29" i="33"/>
  <c r="S29" i="52"/>
  <c r="A29" i="52"/>
  <c r="A29" i="38"/>
  <c r="B30" i="30"/>
  <c r="B30" i="110" s="1"/>
  <c r="A30" i="110" s="1"/>
  <c r="A29" i="54"/>
  <c r="A28" i="35"/>
  <c r="A29" i="33"/>
  <c r="O29" i="61"/>
  <c r="A29" i="60"/>
  <c r="Q28" i="35"/>
  <c r="S29" i="54"/>
  <c r="A29" i="61"/>
  <c r="O29" i="60"/>
  <c r="S29" i="38"/>
  <c r="K27" i="35"/>
  <c r="M27" i="35"/>
  <c r="G27" i="35"/>
  <c r="I27" i="35"/>
  <c r="E27" i="35"/>
  <c r="D37" i="30"/>
  <c r="A33" i="104"/>
  <c r="P34" i="98"/>
  <c r="A34" i="98"/>
  <c r="J33" i="104"/>
  <c r="N26" i="72"/>
  <c r="P3" i="72"/>
  <c r="P4" i="72"/>
  <c r="N16" i="84"/>
  <c r="A16" i="84"/>
  <c r="N1" i="103"/>
  <c r="A1" i="103"/>
  <c r="Q1" i="35"/>
  <c r="A1" i="35"/>
  <c r="J1" i="104"/>
  <c r="A1" i="104"/>
  <c r="P1" i="98"/>
  <c r="A1" i="98"/>
  <c r="I2" i="100"/>
  <c r="A2" i="100"/>
  <c r="K1" i="93"/>
  <c r="A1" i="93"/>
  <c r="O1" i="60"/>
  <c r="A1" i="60"/>
  <c r="O1" i="33"/>
  <c r="A1" i="33"/>
  <c r="O1" i="61"/>
  <c r="A1" i="61"/>
  <c r="S1" i="54"/>
  <c r="A1" i="54"/>
  <c r="S1" i="38"/>
  <c r="A1" i="38"/>
  <c r="S1" i="52"/>
  <c r="A1" i="52"/>
  <c r="D2" i="76"/>
  <c r="O27" i="35" l="1"/>
  <c r="E28" i="35"/>
  <c r="M28" i="35"/>
  <c r="I28" i="35"/>
  <c r="G28" i="35"/>
  <c r="K28" i="35"/>
  <c r="A30" i="30"/>
  <c r="A30" i="60"/>
  <c r="A30" i="33"/>
  <c r="O30" i="61"/>
  <c r="A30" i="61"/>
  <c r="A30" i="52"/>
  <c r="B31" i="30"/>
  <c r="B31" i="110" s="1"/>
  <c r="A31" i="110" s="1"/>
  <c r="Q29" i="35"/>
  <c r="A30" i="54"/>
  <c r="S30" i="38"/>
  <c r="A30" i="38"/>
  <c r="O30" i="60"/>
  <c r="S30" i="52"/>
  <c r="S30" i="54"/>
  <c r="A29" i="35"/>
  <c r="O30" i="33"/>
  <c r="D38" i="30"/>
  <c r="P35" i="98"/>
  <c r="A35" i="98"/>
  <c r="J34" i="104"/>
  <c r="A34" i="104"/>
  <c r="O28" i="35" l="1"/>
  <c r="A31" i="30"/>
  <c r="O31" i="61"/>
  <c r="A31" i="61"/>
  <c r="A31" i="33"/>
  <c r="O31" i="60"/>
  <c r="Q30" i="35"/>
  <c r="B32" i="30"/>
  <c r="B32" i="110" s="1"/>
  <c r="A32" i="110" s="1"/>
  <c r="A31" i="60"/>
  <c r="O31" i="33"/>
  <c r="S31" i="52"/>
  <c r="S31" i="54"/>
  <c r="A31" i="54"/>
  <c r="A30" i="35"/>
  <c r="S31" i="38"/>
  <c r="A31" i="38"/>
  <c r="A31" i="52"/>
  <c r="G29" i="35"/>
  <c r="E29" i="35"/>
  <c r="M29" i="35"/>
  <c r="I29" i="35"/>
  <c r="K29" i="35"/>
  <c r="D39" i="30"/>
  <c r="J35" i="104"/>
  <c r="A36" i="98"/>
  <c r="P36" i="98"/>
  <c r="A35" i="104"/>
  <c r="F8" i="76"/>
  <c r="O29" i="35" l="1"/>
  <c r="A32" i="30"/>
  <c r="A32" i="61"/>
  <c r="O32" i="60"/>
  <c r="A32" i="52"/>
  <c r="B33" i="30"/>
  <c r="B33" i="110" s="1"/>
  <c r="A33" i="110" s="1"/>
  <c r="S32" i="54"/>
  <c r="A32" i="33"/>
  <c r="Q31" i="35"/>
  <c r="A31" i="35"/>
  <c r="A32" i="38"/>
  <c r="S32" i="38"/>
  <c r="A32" i="54"/>
  <c r="A32" i="60"/>
  <c r="O32" i="33"/>
  <c r="S32" i="52"/>
  <c r="O32" i="61"/>
  <c r="G30" i="35"/>
  <c r="I30" i="35"/>
  <c r="K30" i="35"/>
  <c r="M30" i="35"/>
  <c r="E30" i="35"/>
  <c r="D40" i="30"/>
  <c r="J36" i="104"/>
  <c r="A36" i="104"/>
  <c r="P37" i="98"/>
  <c r="A37" i="98"/>
  <c r="O30" i="35" l="1"/>
  <c r="A33" i="30"/>
  <c r="A33" i="38"/>
  <c r="A33" i="52"/>
  <c r="A33" i="33"/>
  <c r="O33" i="61"/>
  <c r="A33" i="61"/>
  <c r="Q32" i="35"/>
  <c r="A32" i="35"/>
  <c r="S33" i="54"/>
  <c r="O33" i="60"/>
  <c r="A33" i="54"/>
  <c r="S33" i="38"/>
  <c r="O33" i="33"/>
  <c r="S33" i="52"/>
  <c r="A33" i="60"/>
  <c r="B34" i="30"/>
  <c r="B34" i="110" s="1"/>
  <c r="A34" i="110" s="1"/>
  <c r="I31" i="35"/>
  <c r="G31" i="35"/>
  <c r="E31" i="35"/>
  <c r="M31" i="35"/>
  <c r="K31" i="35"/>
  <c r="D41" i="30"/>
  <c r="J37" i="104"/>
  <c r="A38" i="98"/>
  <c r="A37" i="104"/>
  <c r="P38" i="98"/>
  <c r="N5" i="72"/>
  <c r="Y2" i="84"/>
  <c r="S39" i="98"/>
  <c r="S40" i="98"/>
  <c r="S41" i="98"/>
  <c r="S42" i="98"/>
  <c r="S43" i="98"/>
  <c r="S44" i="98"/>
  <c r="S45" i="98"/>
  <c r="S46" i="98"/>
  <c r="S47" i="98"/>
  <c r="S48" i="98"/>
  <c r="S49" i="98"/>
  <c r="S50" i="98"/>
  <c r="S51" i="98"/>
  <c r="S52" i="98"/>
  <c r="S53" i="98"/>
  <c r="S54" i="98"/>
  <c r="S55" i="98"/>
  <c r="S56" i="98"/>
  <c r="S57" i="98"/>
  <c r="S58" i="98"/>
  <c r="S59" i="98"/>
  <c r="S60" i="98"/>
  <c r="S61" i="98"/>
  <c r="S62" i="98"/>
  <c r="S63" i="98"/>
  <c r="S64" i="98"/>
  <c r="S65" i="98"/>
  <c r="S66" i="98"/>
  <c r="S67" i="98"/>
  <c r="S68" i="98"/>
  <c r="S69" i="98"/>
  <c r="S70" i="98"/>
  <c r="S71" i="98"/>
  <c r="D39" i="98"/>
  <c r="D40" i="98"/>
  <c r="D41" i="98"/>
  <c r="D42" i="98"/>
  <c r="D43" i="98"/>
  <c r="D44" i="98"/>
  <c r="D45" i="98"/>
  <c r="D46" i="98"/>
  <c r="D47" i="98"/>
  <c r="D48" i="98"/>
  <c r="D49" i="98"/>
  <c r="D50" i="98"/>
  <c r="D51" i="98"/>
  <c r="D52" i="98"/>
  <c r="D53" i="98"/>
  <c r="D54" i="98"/>
  <c r="D55" i="98"/>
  <c r="D56" i="98"/>
  <c r="D57" i="98"/>
  <c r="D58" i="98"/>
  <c r="D59" i="98"/>
  <c r="D60" i="98"/>
  <c r="D61" i="98"/>
  <c r="D62" i="98"/>
  <c r="D63" i="98"/>
  <c r="D64" i="98"/>
  <c r="D65" i="98"/>
  <c r="D66" i="98"/>
  <c r="D67" i="98"/>
  <c r="D68" i="98"/>
  <c r="D69" i="98"/>
  <c r="D70" i="98"/>
  <c r="D71" i="98"/>
  <c r="D38" i="98"/>
  <c r="S38" i="98"/>
  <c r="S6" i="98"/>
  <c r="S7" i="98"/>
  <c r="S8" i="98"/>
  <c r="S9" i="98"/>
  <c r="S10" i="98"/>
  <c r="S11" i="98"/>
  <c r="S12" i="98"/>
  <c r="S13" i="98"/>
  <c r="S14" i="98"/>
  <c r="S15" i="98"/>
  <c r="S16" i="98"/>
  <c r="S17" i="98"/>
  <c r="S18" i="98"/>
  <c r="S19" i="98"/>
  <c r="S20" i="98"/>
  <c r="S21" i="98"/>
  <c r="S22" i="98"/>
  <c r="S23" i="98"/>
  <c r="S24" i="98"/>
  <c r="S25" i="98"/>
  <c r="S26" i="98"/>
  <c r="S27" i="98"/>
  <c r="S28" i="98"/>
  <c r="S29" i="98"/>
  <c r="S30" i="98"/>
  <c r="S31" i="98"/>
  <c r="S32" i="98"/>
  <c r="S33" i="98"/>
  <c r="S34" i="98"/>
  <c r="S35" i="98"/>
  <c r="S36" i="98"/>
  <c r="S37" i="98"/>
  <c r="D6" i="98"/>
  <c r="D7" i="98"/>
  <c r="D8" i="98"/>
  <c r="D9" i="98"/>
  <c r="D10" i="98"/>
  <c r="D11" i="98"/>
  <c r="D12" i="98"/>
  <c r="D13" i="98"/>
  <c r="D14" i="98"/>
  <c r="D15" i="98"/>
  <c r="D16" i="98"/>
  <c r="D17" i="98"/>
  <c r="D18" i="98"/>
  <c r="D19" i="98"/>
  <c r="D20" i="98"/>
  <c r="D21" i="98"/>
  <c r="D22" i="98"/>
  <c r="D23" i="98"/>
  <c r="D24" i="98"/>
  <c r="D25" i="98"/>
  <c r="D26" i="98"/>
  <c r="D27" i="98"/>
  <c r="D28" i="98"/>
  <c r="D29" i="98"/>
  <c r="D30" i="98"/>
  <c r="D31" i="98"/>
  <c r="D32" i="98"/>
  <c r="D33" i="98"/>
  <c r="D34" i="98"/>
  <c r="D35" i="98"/>
  <c r="D36" i="98"/>
  <c r="D37" i="98"/>
  <c r="S5" i="98"/>
  <c r="D5" i="98"/>
  <c r="A34" i="30" l="1"/>
  <c r="A34" i="33"/>
  <c r="O34" i="61"/>
  <c r="A34" i="61"/>
  <c r="O34" i="33"/>
  <c r="S34" i="52"/>
  <c r="A34" i="38"/>
  <c r="Q33" i="35"/>
  <c r="B35" i="30"/>
  <c r="B35" i="110" s="1"/>
  <c r="A35" i="110" s="1"/>
  <c r="A34" i="54"/>
  <c r="S34" i="54"/>
  <c r="O34" i="60"/>
  <c r="A34" i="60"/>
  <c r="A34" i="52"/>
  <c r="A33" i="35"/>
  <c r="S34" i="38"/>
  <c r="O31" i="35"/>
  <c r="E32" i="35"/>
  <c r="M32" i="35"/>
  <c r="K32" i="35"/>
  <c r="I32" i="35"/>
  <c r="G32" i="35"/>
  <c r="D42" i="30"/>
  <c r="J38" i="104"/>
  <c r="A39" i="98"/>
  <c r="A38" i="104"/>
  <c r="P39" i="98"/>
  <c r="T40" i="35"/>
  <c r="T41" i="35"/>
  <c r="T42" i="35"/>
  <c r="T43" i="35"/>
  <c r="T44" i="35"/>
  <c r="T45" i="35"/>
  <c r="T46" i="35"/>
  <c r="T47" i="35"/>
  <c r="T48" i="35"/>
  <c r="T49" i="35"/>
  <c r="T50" i="35"/>
  <c r="T51" i="35"/>
  <c r="T52" i="35"/>
  <c r="T53" i="35"/>
  <c r="T54" i="35"/>
  <c r="T55" i="35"/>
  <c r="T56" i="35"/>
  <c r="T57" i="35"/>
  <c r="T58" i="35"/>
  <c r="T59" i="35"/>
  <c r="T60" i="35"/>
  <c r="T61" i="35"/>
  <c r="T62" i="35"/>
  <c r="T63" i="35"/>
  <c r="T64" i="35"/>
  <c r="T65" i="35"/>
  <c r="T66" i="35"/>
  <c r="T67" i="35"/>
  <c r="T68" i="35"/>
  <c r="T69" i="35"/>
  <c r="T70" i="35"/>
  <c r="T71" i="35"/>
  <c r="T72" i="35"/>
  <c r="T39" i="35"/>
  <c r="T7" i="35"/>
  <c r="T8" i="35"/>
  <c r="T9" i="35"/>
  <c r="T10" i="35"/>
  <c r="T11" i="35"/>
  <c r="T12" i="35"/>
  <c r="T13" i="35"/>
  <c r="T14" i="35"/>
  <c r="T15" i="35"/>
  <c r="T16" i="35"/>
  <c r="T17" i="35"/>
  <c r="T18" i="35"/>
  <c r="T19" i="35"/>
  <c r="T20" i="35"/>
  <c r="T21" i="35"/>
  <c r="T22" i="35"/>
  <c r="T23" i="35"/>
  <c r="T24" i="35"/>
  <c r="T25" i="35"/>
  <c r="T26" i="35"/>
  <c r="T27" i="35"/>
  <c r="T28" i="35"/>
  <c r="T29" i="35"/>
  <c r="T30" i="35"/>
  <c r="T31" i="35"/>
  <c r="T32" i="35"/>
  <c r="T33" i="35"/>
  <c r="T34" i="35"/>
  <c r="T35" i="35"/>
  <c r="T36" i="35"/>
  <c r="T37" i="35"/>
  <c r="T38" i="35"/>
  <c r="T6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39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6" i="35"/>
  <c r="O32" i="35" l="1"/>
  <c r="I33" i="35"/>
  <c r="M33" i="35"/>
  <c r="E33" i="35"/>
  <c r="G33" i="35"/>
  <c r="K33" i="35"/>
  <c r="A35" i="30"/>
  <c r="O35" i="61"/>
  <c r="A35" i="60"/>
  <c r="O35" i="33"/>
  <c r="S35" i="52"/>
  <c r="A35" i="54"/>
  <c r="A35" i="61"/>
  <c r="A35" i="52"/>
  <c r="S35" i="38"/>
  <c r="S35" i="54"/>
  <c r="A35" i="33"/>
  <c r="Q34" i="35"/>
  <c r="A34" i="35"/>
  <c r="O35" i="60"/>
  <c r="A35" i="38"/>
  <c r="B36" i="30"/>
  <c r="B36" i="110" s="1"/>
  <c r="A36" i="110" s="1"/>
  <c r="D43" i="30"/>
  <c r="P40" i="98"/>
  <c r="A40" i="98"/>
  <c r="A39" i="104"/>
  <c r="J39" i="104"/>
  <c r="A36" i="30" l="1"/>
  <c r="A36" i="60"/>
  <c r="O36" i="33"/>
  <c r="S36" i="52"/>
  <c r="A36" i="52"/>
  <c r="B37" i="30"/>
  <c r="B37" i="110" s="1"/>
  <c r="A37" i="110" s="1"/>
  <c r="O36" i="60"/>
  <c r="A36" i="54"/>
  <c r="A35" i="35"/>
  <c r="A36" i="61"/>
  <c r="A36" i="33"/>
  <c r="O36" i="61"/>
  <c r="Q35" i="35"/>
  <c r="S36" i="54"/>
  <c r="A36" i="38"/>
  <c r="S36" i="38"/>
  <c r="O33" i="35"/>
  <c r="K34" i="35"/>
  <c r="M34" i="35"/>
  <c r="I34" i="35"/>
  <c r="G34" i="35"/>
  <c r="E34" i="35"/>
  <c r="D44" i="30"/>
  <c r="A40" i="104"/>
  <c r="P41" i="98"/>
  <c r="J40" i="104"/>
  <c r="A41" i="98"/>
  <c r="V41" i="38"/>
  <c r="V42" i="38"/>
  <c r="V43" i="38"/>
  <c r="V44" i="38"/>
  <c r="V45" i="38"/>
  <c r="V46" i="38"/>
  <c r="V47" i="38"/>
  <c r="V48" i="38"/>
  <c r="V49" i="38"/>
  <c r="V50" i="38"/>
  <c r="V51" i="38"/>
  <c r="V52" i="38"/>
  <c r="V53" i="38"/>
  <c r="V54" i="38"/>
  <c r="V55" i="38"/>
  <c r="V56" i="38"/>
  <c r="V57" i="38"/>
  <c r="V58" i="38"/>
  <c r="V59" i="38"/>
  <c r="V60" i="38"/>
  <c r="V61" i="38"/>
  <c r="V62" i="38"/>
  <c r="V63" i="38"/>
  <c r="V64" i="38"/>
  <c r="V65" i="38"/>
  <c r="V66" i="38"/>
  <c r="V67" i="38"/>
  <c r="V68" i="38"/>
  <c r="V69" i="38"/>
  <c r="V70" i="38"/>
  <c r="V71" i="38"/>
  <c r="V72" i="38"/>
  <c r="V73" i="38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R41" i="61"/>
  <c r="R42" i="61"/>
  <c r="R43" i="61"/>
  <c r="R44" i="61"/>
  <c r="R45" i="61"/>
  <c r="R46" i="61"/>
  <c r="R47" i="61"/>
  <c r="R48" i="61"/>
  <c r="R49" i="61"/>
  <c r="R50" i="61"/>
  <c r="R51" i="61"/>
  <c r="R52" i="61"/>
  <c r="R53" i="61"/>
  <c r="R54" i="61"/>
  <c r="R55" i="61"/>
  <c r="R56" i="61"/>
  <c r="R57" i="61"/>
  <c r="R58" i="61"/>
  <c r="R59" i="61"/>
  <c r="R60" i="61"/>
  <c r="R61" i="61"/>
  <c r="R62" i="61"/>
  <c r="R63" i="61"/>
  <c r="R64" i="61"/>
  <c r="R65" i="61"/>
  <c r="R66" i="61"/>
  <c r="R67" i="61"/>
  <c r="R68" i="61"/>
  <c r="R69" i="61"/>
  <c r="R70" i="61"/>
  <c r="R71" i="61"/>
  <c r="R72" i="61"/>
  <c r="R73" i="61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56" i="33"/>
  <c r="R57" i="33"/>
  <c r="R58" i="33"/>
  <c r="R59" i="33"/>
  <c r="R60" i="33"/>
  <c r="R61" i="33"/>
  <c r="R62" i="33"/>
  <c r="R63" i="33"/>
  <c r="R64" i="33"/>
  <c r="R65" i="33"/>
  <c r="R66" i="33"/>
  <c r="R67" i="33"/>
  <c r="R68" i="33"/>
  <c r="R69" i="33"/>
  <c r="R70" i="33"/>
  <c r="R71" i="33"/>
  <c r="R72" i="33"/>
  <c r="R73" i="33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40" i="60"/>
  <c r="R40" i="33"/>
  <c r="R40" i="61"/>
  <c r="V40" i="54"/>
  <c r="V40" i="38"/>
  <c r="V8" i="38"/>
  <c r="V9" i="38"/>
  <c r="V10" i="38"/>
  <c r="V11" i="38"/>
  <c r="V12" i="38"/>
  <c r="V13" i="38"/>
  <c r="V14" i="38"/>
  <c r="V15" i="38"/>
  <c r="V16" i="38"/>
  <c r="V17" i="38"/>
  <c r="V18" i="38"/>
  <c r="V19" i="38"/>
  <c r="V20" i="38"/>
  <c r="V21" i="38"/>
  <c r="V22" i="38"/>
  <c r="V23" i="38"/>
  <c r="V24" i="38"/>
  <c r="V25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R8" i="61"/>
  <c r="R9" i="61"/>
  <c r="R10" i="61"/>
  <c r="R11" i="61"/>
  <c r="R12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30" i="61"/>
  <c r="R31" i="61"/>
  <c r="R32" i="61"/>
  <c r="R33" i="61"/>
  <c r="R34" i="61"/>
  <c r="R35" i="61"/>
  <c r="R36" i="61"/>
  <c r="R37" i="61"/>
  <c r="R38" i="61"/>
  <c r="R39" i="61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8" i="60"/>
  <c r="R9" i="60"/>
  <c r="R10" i="60"/>
  <c r="R11" i="60"/>
  <c r="R12" i="60"/>
  <c r="R13" i="60"/>
  <c r="R14" i="60"/>
  <c r="R15" i="60"/>
  <c r="R16" i="60"/>
  <c r="R17" i="60"/>
  <c r="R18" i="60"/>
  <c r="R19" i="60"/>
  <c r="R20" i="60"/>
  <c r="R21" i="60"/>
  <c r="R22" i="60"/>
  <c r="R23" i="60"/>
  <c r="R24" i="60"/>
  <c r="R25" i="60"/>
  <c r="R26" i="60"/>
  <c r="R27" i="60"/>
  <c r="R28" i="60"/>
  <c r="R29" i="60"/>
  <c r="R30" i="60"/>
  <c r="R31" i="60"/>
  <c r="R32" i="60"/>
  <c r="R33" i="60"/>
  <c r="R34" i="60"/>
  <c r="R35" i="60"/>
  <c r="R36" i="60"/>
  <c r="R37" i="60"/>
  <c r="R38" i="60"/>
  <c r="R39" i="60"/>
  <c r="R7" i="60"/>
  <c r="R7" i="33"/>
  <c r="R7" i="61"/>
  <c r="V7" i="54"/>
  <c r="V7" i="38"/>
  <c r="AE7" i="38"/>
  <c r="AH7" i="38"/>
  <c r="AE8" i="38"/>
  <c r="AE9" i="38"/>
  <c r="AH9" i="38"/>
  <c r="AE73" i="54"/>
  <c r="AH72" i="54"/>
  <c r="AE72" i="54"/>
  <c r="AH71" i="54"/>
  <c r="AE71" i="54"/>
  <c r="AH70" i="54"/>
  <c r="AE70" i="54"/>
  <c r="AH69" i="54"/>
  <c r="AE69" i="54"/>
  <c r="AH68" i="54"/>
  <c r="AE68" i="54"/>
  <c r="AH67" i="54"/>
  <c r="AE67" i="54"/>
  <c r="AH66" i="54"/>
  <c r="AE66" i="54"/>
  <c r="AE65" i="54"/>
  <c r="AH64" i="54"/>
  <c r="AE64" i="54"/>
  <c r="AH63" i="54"/>
  <c r="AE63" i="54"/>
  <c r="AH62" i="54"/>
  <c r="AE62" i="54"/>
  <c r="AE61" i="54"/>
  <c r="AH60" i="54"/>
  <c r="AE60" i="54"/>
  <c r="AH59" i="54"/>
  <c r="AE59" i="54"/>
  <c r="AH58" i="54"/>
  <c r="AE58" i="54"/>
  <c r="AE57" i="54"/>
  <c r="AH56" i="54"/>
  <c r="AE56" i="54"/>
  <c r="AH55" i="54"/>
  <c r="AE55" i="54"/>
  <c r="AH54" i="54"/>
  <c r="AE54" i="54"/>
  <c r="AH53" i="54"/>
  <c r="AE53" i="54"/>
  <c r="AH52" i="54"/>
  <c r="AE52" i="54"/>
  <c r="AE51" i="54"/>
  <c r="AH50" i="54"/>
  <c r="AE50" i="54"/>
  <c r="AH49" i="54"/>
  <c r="AE49" i="54"/>
  <c r="AH48" i="54"/>
  <c r="AE48" i="54"/>
  <c r="AH47" i="54"/>
  <c r="AE47" i="54"/>
  <c r="AH46" i="54"/>
  <c r="AE46" i="54"/>
  <c r="AH45" i="54"/>
  <c r="AE45" i="54"/>
  <c r="AH44" i="54"/>
  <c r="AE44" i="54"/>
  <c r="AE43" i="54"/>
  <c r="AH42" i="54"/>
  <c r="AE42" i="54"/>
  <c r="AH41" i="54"/>
  <c r="AE41" i="54"/>
  <c r="AH40" i="54"/>
  <c r="AE40" i="54"/>
  <c r="AE7" i="54"/>
  <c r="AH5" i="54"/>
  <c r="AE5" i="54"/>
  <c r="AH73" i="38"/>
  <c r="AE73" i="38"/>
  <c r="AE72" i="38"/>
  <c r="AH71" i="38"/>
  <c r="AE71" i="38"/>
  <c r="AE70" i="38"/>
  <c r="AH69" i="38"/>
  <c r="AE69" i="38"/>
  <c r="AH68" i="38"/>
  <c r="AE68" i="38"/>
  <c r="AH67" i="38"/>
  <c r="AE67" i="38"/>
  <c r="AH66" i="38"/>
  <c r="AE66" i="38"/>
  <c r="AH65" i="38"/>
  <c r="AE65" i="38"/>
  <c r="AH64" i="38"/>
  <c r="AE64" i="38"/>
  <c r="AH63" i="38"/>
  <c r="AE63" i="38"/>
  <c r="AH62" i="38"/>
  <c r="AE62" i="38"/>
  <c r="AH61" i="38"/>
  <c r="AE61" i="38"/>
  <c r="AH60" i="38"/>
  <c r="AE60" i="38"/>
  <c r="AH59" i="38"/>
  <c r="AE59" i="38"/>
  <c r="AH58" i="38"/>
  <c r="AE58" i="38"/>
  <c r="AH57" i="38"/>
  <c r="AE57" i="38"/>
  <c r="AH56" i="38"/>
  <c r="AE56" i="38"/>
  <c r="AH55" i="38"/>
  <c r="AE55" i="38"/>
  <c r="AH54" i="38"/>
  <c r="AE54" i="38"/>
  <c r="AH53" i="38"/>
  <c r="AE53" i="38"/>
  <c r="AH52" i="38"/>
  <c r="AE52" i="38"/>
  <c r="AH51" i="38"/>
  <c r="AE51" i="38"/>
  <c r="AH50" i="38"/>
  <c r="AE50" i="38"/>
  <c r="AH49" i="38"/>
  <c r="AE49" i="38"/>
  <c r="AH48" i="38"/>
  <c r="AE48" i="38"/>
  <c r="AE47" i="38"/>
  <c r="AH46" i="38"/>
  <c r="AE46" i="38"/>
  <c r="AH45" i="38"/>
  <c r="AE45" i="38"/>
  <c r="AH44" i="38"/>
  <c r="AE44" i="38"/>
  <c r="AH43" i="38"/>
  <c r="AE43" i="38"/>
  <c r="AE42" i="38"/>
  <c r="AH41" i="38"/>
  <c r="AE41" i="38"/>
  <c r="AE40" i="38"/>
  <c r="AE39" i="38"/>
  <c r="AE38" i="38"/>
  <c r="AH37" i="38"/>
  <c r="AE37" i="38"/>
  <c r="AH36" i="38"/>
  <c r="AE36" i="38"/>
  <c r="AH35" i="38"/>
  <c r="AE35" i="38"/>
  <c r="AH34" i="38"/>
  <c r="AE34" i="38"/>
  <c r="AH33" i="38"/>
  <c r="AE33" i="38"/>
  <c r="AH32" i="38"/>
  <c r="AE32" i="38"/>
  <c r="AE31" i="38"/>
  <c r="AE30" i="38"/>
  <c r="AH29" i="38"/>
  <c r="AE29" i="38"/>
  <c r="AH28" i="38"/>
  <c r="AE28" i="38"/>
  <c r="AH27" i="38"/>
  <c r="AE27" i="38"/>
  <c r="AH26" i="38"/>
  <c r="AE26" i="38"/>
  <c r="AH25" i="38"/>
  <c r="AE25" i="38"/>
  <c r="AH24" i="38"/>
  <c r="AE24" i="38"/>
  <c r="AE23" i="38"/>
  <c r="AE22" i="38"/>
  <c r="AH21" i="38"/>
  <c r="AE21" i="38"/>
  <c r="AH20" i="38"/>
  <c r="AE20" i="38"/>
  <c r="AH19" i="38"/>
  <c r="AE19" i="38"/>
  <c r="AE18" i="38"/>
  <c r="AH17" i="38"/>
  <c r="AE17" i="38"/>
  <c r="AH16" i="38"/>
  <c r="AE16" i="38"/>
  <c r="AE15" i="38"/>
  <c r="AE14" i="38"/>
  <c r="AH13" i="38"/>
  <c r="AE13" i="38"/>
  <c r="AH12" i="38"/>
  <c r="AE12" i="38"/>
  <c r="AE11" i="38"/>
  <c r="AE10" i="38"/>
  <c r="AH5" i="38"/>
  <c r="AE5" i="38"/>
  <c r="D73" i="60"/>
  <c r="D72" i="60"/>
  <c r="D71" i="60"/>
  <c r="D70" i="60"/>
  <c r="D69" i="60"/>
  <c r="D68" i="60"/>
  <c r="D67" i="60"/>
  <c r="D66" i="60"/>
  <c r="D65" i="60"/>
  <c r="D64" i="60"/>
  <c r="D63" i="60"/>
  <c r="D62" i="60"/>
  <c r="D61" i="60"/>
  <c r="D60" i="60"/>
  <c r="D59" i="60"/>
  <c r="D58" i="60"/>
  <c r="D57" i="60"/>
  <c r="D56" i="60"/>
  <c r="D55" i="60"/>
  <c r="D54" i="60"/>
  <c r="D53" i="60"/>
  <c r="D52" i="60"/>
  <c r="D51" i="60"/>
  <c r="D50" i="60"/>
  <c r="D49" i="60"/>
  <c r="D48" i="60"/>
  <c r="D47" i="60"/>
  <c r="D46" i="60"/>
  <c r="D45" i="60"/>
  <c r="D44" i="60"/>
  <c r="D43" i="60"/>
  <c r="D42" i="60"/>
  <c r="D41" i="60"/>
  <c r="D40" i="60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73" i="61"/>
  <c r="D72" i="61"/>
  <c r="D71" i="61"/>
  <c r="D70" i="6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D55" i="61"/>
  <c r="D54" i="61"/>
  <c r="D53" i="61"/>
  <c r="D52" i="61"/>
  <c r="D51" i="61"/>
  <c r="D50" i="61"/>
  <c r="D49" i="61"/>
  <c r="D48" i="61"/>
  <c r="D47" i="61"/>
  <c r="D46" i="61"/>
  <c r="D45" i="61"/>
  <c r="D44" i="61"/>
  <c r="D43" i="61"/>
  <c r="D42" i="61"/>
  <c r="D41" i="61"/>
  <c r="D40" i="61"/>
  <c r="D73" i="54"/>
  <c r="D72" i="54"/>
  <c r="D71" i="54"/>
  <c r="D70" i="54"/>
  <c r="D69" i="54"/>
  <c r="D68" i="54"/>
  <c r="D67" i="54"/>
  <c r="D66" i="54"/>
  <c r="D65" i="54"/>
  <c r="D64" i="54"/>
  <c r="D63" i="54"/>
  <c r="D62" i="54"/>
  <c r="D61" i="54"/>
  <c r="D60" i="54"/>
  <c r="D59" i="54"/>
  <c r="D58" i="54"/>
  <c r="D57" i="54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40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8" i="61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8" i="60"/>
  <c r="D9" i="60"/>
  <c r="D10" i="60"/>
  <c r="D11" i="60"/>
  <c r="D12" i="60"/>
  <c r="D13" i="60"/>
  <c r="D14" i="60"/>
  <c r="D15" i="60"/>
  <c r="D16" i="60"/>
  <c r="D17" i="60"/>
  <c r="D18" i="60"/>
  <c r="D19" i="60"/>
  <c r="D20" i="60"/>
  <c r="D21" i="60"/>
  <c r="D22" i="60"/>
  <c r="D23" i="60"/>
  <c r="D24" i="60"/>
  <c r="D25" i="60"/>
  <c r="D26" i="60"/>
  <c r="D27" i="60"/>
  <c r="D28" i="60"/>
  <c r="D29" i="60"/>
  <c r="D30" i="60"/>
  <c r="D31" i="60"/>
  <c r="D32" i="60"/>
  <c r="D33" i="60"/>
  <c r="D34" i="60"/>
  <c r="D35" i="60"/>
  <c r="D36" i="60"/>
  <c r="D37" i="60"/>
  <c r="D38" i="60"/>
  <c r="D39" i="60"/>
  <c r="D7" i="60"/>
  <c r="D7" i="33"/>
  <c r="D7" i="61"/>
  <c r="D7" i="54"/>
  <c r="D7" i="38"/>
  <c r="P5" i="54"/>
  <c r="M5" i="54"/>
  <c r="M7" i="54"/>
  <c r="P5" i="38"/>
  <c r="M5" i="38"/>
  <c r="AE45" i="52"/>
  <c r="AE48" i="52"/>
  <c r="AE50" i="52"/>
  <c r="AE54" i="52"/>
  <c r="AE56" i="52"/>
  <c r="AE59" i="52"/>
  <c r="AE60" i="52"/>
  <c r="AE65" i="52"/>
  <c r="AE68" i="52"/>
  <c r="AE72" i="52"/>
  <c r="AE73" i="52"/>
  <c r="AH42" i="52"/>
  <c r="AH44" i="52"/>
  <c r="AH46" i="52"/>
  <c r="AH48" i="52"/>
  <c r="AH49" i="52"/>
  <c r="AH50" i="52"/>
  <c r="AH52" i="52"/>
  <c r="AH55" i="52"/>
  <c r="AH56" i="52"/>
  <c r="AH58" i="52"/>
  <c r="AH60" i="52"/>
  <c r="AH62" i="52"/>
  <c r="AH64" i="52"/>
  <c r="AH66" i="52"/>
  <c r="AH68" i="52"/>
  <c r="AH70" i="52"/>
  <c r="AH12" i="52"/>
  <c r="AH14" i="52"/>
  <c r="AH22" i="52"/>
  <c r="AH24" i="52"/>
  <c r="AH26" i="52"/>
  <c r="AH28" i="52"/>
  <c r="AH30" i="52"/>
  <c r="AH32" i="52"/>
  <c r="AE8" i="52"/>
  <c r="AE9" i="52"/>
  <c r="AE13" i="52"/>
  <c r="AE17" i="52"/>
  <c r="AE21" i="52"/>
  <c r="AE25" i="52"/>
  <c r="AE29" i="52"/>
  <c r="AE33" i="52"/>
  <c r="AE37" i="52"/>
  <c r="AE38" i="52"/>
  <c r="AH7" i="52"/>
  <c r="V41" i="52"/>
  <c r="V42" i="52"/>
  <c r="V43" i="52"/>
  <c r="V44" i="52"/>
  <c r="V45" i="52"/>
  <c r="V46" i="52"/>
  <c r="V47" i="52"/>
  <c r="V48" i="52"/>
  <c r="V49" i="52"/>
  <c r="V50" i="52"/>
  <c r="V51" i="52"/>
  <c r="V52" i="52"/>
  <c r="V53" i="52"/>
  <c r="V54" i="52"/>
  <c r="V55" i="52"/>
  <c r="V56" i="52"/>
  <c r="V57" i="52"/>
  <c r="V58" i="52"/>
  <c r="V59" i="52"/>
  <c r="V60" i="52"/>
  <c r="V61" i="52"/>
  <c r="V62" i="52"/>
  <c r="V63" i="52"/>
  <c r="V64" i="52"/>
  <c r="V65" i="52"/>
  <c r="V66" i="52"/>
  <c r="V67" i="52"/>
  <c r="V68" i="52"/>
  <c r="V69" i="52"/>
  <c r="V70" i="52"/>
  <c r="V71" i="52"/>
  <c r="V72" i="52"/>
  <c r="V73" i="52"/>
  <c r="V40" i="52"/>
  <c r="V8" i="52"/>
  <c r="V9" i="52"/>
  <c r="V10" i="52"/>
  <c r="V11" i="52"/>
  <c r="V12" i="52"/>
  <c r="V13" i="52"/>
  <c r="V14" i="52"/>
  <c r="V15" i="52"/>
  <c r="V16" i="52"/>
  <c r="V17" i="52"/>
  <c r="V18" i="52"/>
  <c r="V19" i="52"/>
  <c r="V20" i="52"/>
  <c r="V21" i="52"/>
  <c r="V22" i="52"/>
  <c r="V23" i="52"/>
  <c r="V24" i="52"/>
  <c r="V25" i="52"/>
  <c r="V26" i="52"/>
  <c r="V27" i="52"/>
  <c r="V28" i="52"/>
  <c r="V29" i="52"/>
  <c r="V30" i="52"/>
  <c r="V31" i="52"/>
  <c r="V32" i="52"/>
  <c r="V33" i="52"/>
  <c r="V34" i="52"/>
  <c r="V35" i="52"/>
  <c r="V36" i="52"/>
  <c r="V37" i="52"/>
  <c r="V38" i="52"/>
  <c r="V39" i="52"/>
  <c r="V7" i="52"/>
  <c r="AH72" i="52"/>
  <c r="AE71" i="52"/>
  <c r="AE70" i="52"/>
  <c r="AE69" i="52"/>
  <c r="AE67" i="52"/>
  <c r="AE66" i="52"/>
  <c r="AE64" i="52"/>
  <c r="AE63" i="52"/>
  <c r="AE62" i="52"/>
  <c r="AE61" i="52"/>
  <c r="AE58" i="52"/>
  <c r="AH57" i="52"/>
  <c r="AE57" i="52"/>
  <c r="AE55" i="52"/>
  <c r="AH54" i="52"/>
  <c r="AH53" i="52"/>
  <c r="AE53" i="52"/>
  <c r="AE52" i="52"/>
  <c r="AH51" i="52"/>
  <c r="AE51" i="52"/>
  <c r="AE49" i="52"/>
  <c r="AH47" i="52"/>
  <c r="AE47" i="52"/>
  <c r="AE46" i="52"/>
  <c r="AH45" i="52"/>
  <c r="AE44" i="52"/>
  <c r="AE43" i="52"/>
  <c r="AE42" i="52"/>
  <c r="AH41" i="52"/>
  <c r="AE41" i="52"/>
  <c r="AE40" i="52"/>
  <c r="AH39" i="52"/>
  <c r="AE39" i="52"/>
  <c r="AE36" i="52"/>
  <c r="AH35" i="52"/>
  <c r="AE35" i="52"/>
  <c r="AE34" i="52"/>
  <c r="AH33" i="52"/>
  <c r="AE32" i="52"/>
  <c r="AH31" i="52"/>
  <c r="AE31" i="52"/>
  <c r="AE30" i="52"/>
  <c r="AH29" i="52"/>
  <c r="AE28" i="52"/>
  <c r="AE27" i="52"/>
  <c r="AE26" i="52"/>
  <c r="AE24" i="52"/>
  <c r="AH23" i="52"/>
  <c r="AE23" i="52"/>
  <c r="AE22" i="52"/>
  <c r="AH21" i="52"/>
  <c r="AE20" i="52"/>
  <c r="AE19" i="52"/>
  <c r="AH18" i="52"/>
  <c r="AE18" i="52"/>
  <c r="AH17" i="52"/>
  <c r="AE16" i="52"/>
  <c r="AH15" i="52"/>
  <c r="AE15" i="52"/>
  <c r="AE14" i="52"/>
  <c r="AH13" i="52"/>
  <c r="AE12" i="52"/>
  <c r="AE11" i="52"/>
  <c r="AE10" i="52"/>
  <c r="AH9" i="52"/>
  <c r="AE7" i="52"/>
  <c r="AH5" i="52"/>
  <c r="AE5" i="52"/>
  <c r="P7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40" i="52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7" i="52"/>
  <c r="O34" i="35" l="1"/>
  <c r="A37" i="30"/>
  <c r="O37" i="60"/>
  <c r="S37" i="38"/>
  <c r="A36" i="35"/>
  <c r="O37" i="33"/>
  <c r="S37" i="52"/>
  <c r="A37" i="38"/>
  <c r="A37" i="52"/>
  <c r="B38" i="30"/>
  <c r="B38" i="110" s="1"/>
  <c r="A38" i="110" s="1"/>
  <c r="A37" i="33"/>
  <c r="O37" i="61"/>
  <c r="A37" i="60"/>
  <c r="Q36" i="35"/>
  <c r="A37" i="54"/>
  <c r="S37" i="54"/>
  <c r="A37" i="61"/>
  <c r="G35" i="35"/>
  <c r="K35" i="35"/>
  <c r="E35" i="35"/>
  <c r="M35" i="35"/>
  <c r="I35" i="35"/>
  <c r="R84" i="38"/>
  <c r="E81" i="104" s="1"/>
  <c r="R85" i="38"/>
  <c r="E82" i="104" s="1"/>
  <c r="R86" i="38"/>
  <c r="E83" i="104" s="1"/>
  <c r="R87" i="38"/>
  <c r="E84" i="104" s="1"/>
  <c r="R88" i="38"/>
  <c r="E85" i="104" s="1"/>
  <c r="R93" i="38"/>
  <c r="E90" i="104" s="1"/>
  <c r="R94" i="38"/>
  <c r="E91" i="104" s="1"/>
  <c r="R100" i="38"/>
  <c r="E97" i="104" s="1"/>
  <c r="R103" i="38"/>
  <c r="E100" i="104" s="1"/>
  <c r="R98" i="38"/>
  <c r="E95" i="104" s="1"/>
  <c r="R92" i="38"/>
  <c r="E89" i="104" s="1"/>
  <c r="R83" i="38"/>
  <c r="E80" i="104" s="1"/>
  <c r="R79" i="38"/>
  <c r="E76" i="104" s="1"/>
  <c r="R75" i="38"/>
  <c r="E72" i="104" s="1"/>
  <c r="R99" i="38"/>
  <c r="E96" i="104" s="1"/>
  <c r="R76" i="38"/>
  <c r="E73" i="104" s="1"/>
  <c r="R106" i="38"/>
  <c r="E103" i="104" s="1"/>
  <c r="R102" i="38"/>
  <c r="E99" i="104" s="1"/>
  <c r="R97" i="38"/>
  <c r="E94" i="104" s="1"/>
  <c r="R91" i="38"/>
  <c r="E88" i="104" s="1"/>
  <c r="R82" i="38"/>
  <c r="E79" i="104" s="1"/>
  <c r="R78" i="38"/>
  <c r="E75" i="104" s="1"/>
  <c r="R74" i="38"/>
  <c r="E71" i="104" s="1"/>
  <c r="R104" i="38"/>
  <c r="E101" i="104" s="1"/>
  <c r="R105" i="38"/>
  <c r="E102" i="104" s="1"/>
  <c r="R101" i="38"/>
  <c r="E98" i="104" s="1"/>
  <c r="R96" i="38"/>
  <c r="E93" i="104" s="1"/>
  <c r="R90" i="38"/>
  <c r="E87" i="104" s="1"/>
  <c r="R81" i="38"/>
  <c r="E78" i="104" s="1"/>
  <c r="R77" i="38"/>
  <c r="E74" i="104" s="1"/>
  <c r="R95" i="38"/>
  <c r="E92" i="104" s="1"/>
  <c r="R89" i="38"/>
  <c r="E86" i="104" s="1"/>
  <c r="R80" i="38"/>
  <c r="E77" i="104" s="1"/>
  <c r="AJ83" i="38"/>
  <c r="N80" i="104" s="1"/>
  <c r="AJ84" i="38"/>
  <c r="N81" i="104" s="1"/>
  <c r="AJ85" i="38"/>
  <c r="N82" i="104" s="1"/>
  <c r="AJ86" i="38"/>
  <c r="N83" i="104" s="1"/>
  <c r="AJ87" i="38"/>
  <c r="N84" i="104" s="1"/>
  <c r="AJ92" i="38"/>
  <c r="N89" i="104" s="1"/>
  <c r="AJ94" i="38"/>
  <c r="N91" i="104" s="1"/>
  <c r="AJ100" i="38"/>
  <c r="N97" i="104" s="1"/>
  <c r="AJ93" i="38"/>
  <c r="N90" i="104" s="1"/>
  <c r="AJ102" i="38"/>
  <c r="N99" i="104" s="1"/>
  <c r="AJ96" i="38"/>
  <c r="N93" i="104" s="1"/>
  <c r="AJ89" i="38"/>
  <c r="N86" i="104" s="1"/>
  <c r="AJ80" i="38"/>
  <c r="N77" i="104" s="1"/>
  <c r="AJ76" i="38"/>
  <c r="N73" i="104" s="1"/>
  <c r="AJ97" i="38"/>
  <c r="N94" i="104" s="1"/>
  <c r="AJ106" i="38"/>
  <c r="N103" i="104" s="1"/>
  <c r="AJ101" i="38"/>
  <c r="N98" i="104" s="1"/>
  <c r="AJ95" i="38"/>
  <c r="N92" i="104" s="1"/>
  <c r="AJ88" i="38"/>
  <c r="N85" i="104" s="1"/>
  <c r="AJ79" i="38"/>
  <c r="N76" i="104" s="1"/>
  <c r="AJ75" i="38"/>
  <c r="N72" i="104" s="1"/>
  <c r="AJ99" i="38"/>
  <c r="N96" i="104" s="1"/>
  <c r="AJ90" i="38"/>
  <c r="N87" i="104" s="1"/>
  <c r="AJ77" i="38"/>
  <c r="N74" i="104" s="1"/>
  <c r="AJ104" i="38"/>
  <c r="N101" i="104" s="1"/>
  <c r="AJ105" i="38"/>
  <c r="N102" i="104" s="1"/>
  <c r="AJ98" i="38"/>
  <c r="N95" i="104" s="1"/>
  <c r="AJ91" i="38"/>
  <c r="N88" i="104" s="1"/>
  <c r="AJ82" i="38"/>
  <c r="N79" i="104" s="1"/>
  <c r="AJ78" i="38"/>
  <c r="N75" i="104" s="1"/>
  <c r="AJ74" i="38"/>
  <c r="N71" i="104" s="1"/>
  <c r="AJ103" i="38"/>
  <c r="N100" i="104" s="1"/>
  <c r="AJ81" i="38"/>
  <c r="N78" i="104" s="1"/>
  <c r="AJ29" i="52"/>
  <c r="AJ39" i="52"/>
  <c r="AJ26" i="38"/>
  <c r="AJ17" i="38"/>
  <c r="AJ9" i="38"/>
  <c r="U57" i="98"/>
  <c r="AJ24" i="38"/>
  <c r="AJ16" i="38"/>
  <c r="U55" i="98"/>
  <c r="AJ71" i="54"/>
  <c r="AJ66" i="54"/>
  <c r="AJ68" i="54"/>
  <c r="AJ64" i="54"/>
  <c r="AJ52" i="54"/>
  <c r="AJ48" i="54"/>
  <c r="AJ40" i="54"/>
  <c r="AB12" i="61"/>
  <c r="P9" i="104" s="1"/>
  <c r="AB16" i="61"/>
  <c r="P13" i="104" s="1"/>
  <c r="AB20" i="61"/>
  <c r="P17" i="104" s="1"/>
  <c r="AB24" i="61"/>
  <c r="P21" i="104" s="1"/>
  <c r="AB28" i="61"/>
  <c r="AB32" i="61"/>
  <c r="P29" i="104" s="1"/>
  <c r="AB36" i="61"/>
  <c r="P33" i="104" s="1"/>
  <c r="AB40" i="61"/>
  <c r="P37" i="104" s="1"/>
  <c r="AB44" i="61"/>
  <c r="P41" i="104" s="1"/>
  <c r="AB48" i="61"/>
  <c r="P45" i="104" s="1"/>
  <c r="AB52" i="61"/>
  <c r="P49" i="104" s="1"/>
  <c r="AB56" i="61"/>
  <c r="AB60" i="61"/>
  <c r="P57" i="104" s="1"/>
  <c r="AB64" i="61"/>
  <c r="AB68" i="61"/>
  <c r="P65" i="104" s="1"/>
  <c r="AB72" i="61"/>
  <c r="P69" i="104" s="1"/>
  <c r="AB8" i="33"/>
  <c r="AB12" i="33"/>
  <c r="AB20" i="33"/>
  <c r="AB28" i="33"/>
  <c r="AB36" i="33"/>
  <c r="AB43" i="33"/>
  <c r="AB47" i="33"/>
  <c r="AB55" i="33"/>
  <c r="Q52" i="104" s="1"/>
  <c r="AB59" i="33"/>
  <c r="AB63" i="33"/>
  <c r="Q60" i="104" s="1"/>
  <c r="AB71" i="33"/>
  <c r="AB7" i="60"/>
  <c r="AB11" i="60"/>
  <c r="AB15" i="60"/>
  <c r="R12" i="104" s="1"/>
  <c r="AB19" i="60"/>
  <c r="AB23" i="60"/>
  <c r="R20" i="104" s="1"/>
  <c r="AB27" i="60"/>
  <c r="AB31" i="60"/>
  <c r="AB35" i="60"/>
  <c r="AB39" i="60"/>
  <c r="R36" i="104" s="1"/>
  <c r="AB42" i="60"/>
  <c r="AB46" i="60"/>
  <c r="R43" i="104" s="1"/>
  <c r="AB50" i="60"/>
  <c r="AB54" i="60"/>
  <c r="AB58" i="60"/>
  <c r="AB62" i="60"/>
  <c r="R59" i="104" s="1"/>
  <c r="AB66" i="60"/>
  <c r="AB70" i="60"/>
  <c r="AB9" i="61"/>
  <c r="AB13" i="61"/>
  <c r="P10" i="104" s="1"/>
  <c r="AB17" i="61"/>
  <c r="AB21" i="61"/>
  <c r="P18" i="104" s="1"/>
  <c r="AB25" i="61"/>
  <c r="AB29" i="61"/>
  <c r="P26" i="104" s="1"/>
  <c r="AB33" i="61"/>
  <c r="AB37" i="61"/>
  <c r="P34" i="104" s="1"/>
  <c r="AB41" i="61"/>
  <c r="AB45" i="61"/>
  <c r="P42" i="104" s="1"/>
  <c r="AB49" i="61"/>
  <c r="AB53" i="61"/>
  <c r="P50" i="104" s="1"/>
  <c r="AB57" i="61"/>
  <c r="AB61" i="61"/>
  <c r="P58" i="104" s="1"/>
  <c r="AB65" i="61"/>
  <c r="AB69" i="61"/>
  <c r="P66" i="104" s="1"/>
  <c r="AB73" i="61"/>
  <c r="AB9" i="33"/>
  <c r="AB13" i="33"/>
  <c r="AB17" i="33"/>
  <c r="AB21" i="33"/>
  <c r="AB25" i="33"/>
  <c r="AB29" i="33"/>
  <c r="AB33" i="33"/>
  <c r="AB37" i="33"/>
  <c r="AB40" i="33"/>
  <c r="Q37" i="104" s="1"/>
  <c r="AB44" i="33"/>
  <c r="Q41" i="104" s="1"/>
  <c r="AB48" i="33"/>
  <c r="Q45" i="104" s="1"/>
  <c r="AB52" i="33"/>
  <c r="Q49" i="104" s="1"/>
  <c r="AB56" i="33"/>
  <c r="Q53" i="104" s="1"/>
  <c r="AB60" i="33"/>
  <c r="Q57" i="104" s="1"/>
  <c r="AB64" i="33"/>
  <c r="Q61" i="104" s="1"/>
  <c r="AB68" i="33"/>
  <c r="AB72" i="33"/>
  <c r="Q69" i="104" s="1"/>
  <c r="AB10" i="61"/>
  <c r="P7" i="104" s="1"/>
  <c r="AB14" i="61"/>
  <c r="P11" i="104" s="1"/>
  <c r="AB18" i="61"/>
  <c r="P15" i="104" s="1"/>
  <c r="AB22" i="61"/>
  <c r="P19" i="104" s="1"/>
  <c r="AB26" i="61"/>
  <c r="P23" i="104" s="1"/>
  <c r="AB30" i="61"/>
  <c r="P27" i="104" s="1"/>
  <c r="AB34" i="61"/>
  <c r="AB38" i="61"/>
  <c r="P35" i="104" s="1"/>
  <c r="AB42" i="61"/>
  <c r="P39" i="104" s="1"/>
  <c r="AB46" i="61"/>
  <c r="P43" i="104" s="1"/>
  <c r="AB50" i="61"/>
  <c r="P47" i="104" s="1"/>
  <c r="AB54" i="61"/>
  <c r="AB58" i="61"/>
  <c r="P55" i="104" s="1"/>
  <c r="AB62" i="61"/>
  <c r="P59" i="104" s="1"/>
  <c r="AB66" i="61"/>
  <c r="P63" i="104" s="1"/>
  <c r="AB70" i="61"/>
  <c r="AB10" i="33"/>
  <c r="AB14" i="33"/>
  <c r="AB18" i="33"/>
  <c r="AB22" i="33"/>
  <c r="AB26" i="33"/>
  <c r="AB30" i="33"/>
  <c r="AB34" i="33"/>
  <c r="AB38" i="33"/>
  <c r="AB41" i="33"/>
  <c r="Q38" i="104" s="1"/>
  <c r="AB45" i="33"/>
  <c r="AB49" i="33"/>
  <c r="AB53" i="33"/>
  <c r="AB57" i="33"/>
  <c r="AB61" i="33"/>
  <c r="Q58" i="104" s="1"/>
  <c r="AB65" i="33"/>
  <c r="Q62" i="104" s="1"/>
  <c r="AB69" i="33"/>
  <c r="AB73" i="33"/>
  <c r="AB9" i="60"/>
  <c r="AB13" i="60"/>
  <c r="AB17" i="60"/>
  <c r="AB21" i="60"/>
  <c r="AB25" i="60"/>
  <c r="R22" i="104" s="1"/>
  <c r="AB29" i="60"/>
  <c r="AB33" i="60"/>
  <c r="AB37" i="60"/>
  <c r="AB40" i="60"/>
  <c r="AB44" i="60"/>
  <c r="R41" i="104" s="1"/>
  <c r="AB48" i="60"/>
  <c r="AB52" i="60"/>
  <c r="R49" i="104" s="1"/>
  <c r="AB56" i="60"/>
  <c r="R53" i="104" s="1"/>
  <c r="AB60" i="60"/>
  <c r="R57" i="104" s="1"/>
  <c r="AB64" i="60"/>
  <c r="R61" i="104" s="1"/>
  <c r="AB68" i="60"/>
  <c r="R65" i="104" s="1"/>
  <c r="AB72" i="60"/>
  <c r="R69" i="104" s="1"/>
  <c r="AB7" i="61"/>
  <c r="AB15" i="61"/>
  <c r="P12" i="104" s="1"/>
  <c r="AB19" i="61"/>
  <c r="P16" i="104" s="1"/>
  <c r="AB23" i="61"/>
  <c r="P20" i="104" s="1"/>
  <c r="AB27" i="61"/>
  <c r="P24" i="104" s="1"/>
  <c r="AB31" i="61"/>
  <c r="P28" i="104" s="1"/>
  <c r="AB35" i="61"/>
  <c r="P32" i="104" s="1"/>
  <c r="AB39" i="61"/>
  <c r="P36" i="104" s="1"/>
  <c r="AB47" i="61"/>
  <c r="P44" i="104" s="1"/>
  <c r="AB51" i="61"/>
  <c r="P48" i="104" s="1"/>
  <c r="AB55" i="61"/>
  <c r="P52" i="104" s="1"/>
  <c r="AB59" i="61"/>
  <c r="P56" i="104" s="1"/>
  <c r="AB63" i="61"/>
  <c r="AB67" i="61"/>
  <c r="P64" i="104" s="1"/>
  <c r="AB71" i="61"/>
  <c r="P68" i="104" s="1"/>
  <c r="AB7" i="33"/>
  <c r="AB11" i="33"/>
  <c r="AB15" i="33"/>
  <c r="AB19" i="33"/>
  <c r="AB23" i="33"/>
  <c r="Q20" i="104" s="1"/>
  <c r="AB27" i="33"/>
  <c r="AB31" i="33"/>
  <c r="Q28" i="104" s="1"/>
  <c r="AB35" i="33"/>
  <c r="AB39" i="33"/>
  <c r="Q36" i="104" s="1"/>
  <c r="AB42" i="33"/>
  <c r="Q39" i="104" s="1"/>
  <c r="AB46" i="33"/>
  <c r="AB50" i="33"/>
  <c r="Q47" i="104" s="1"/>
  <c r="AB54" i="33"/>
  <c r="AB58" i="33"/>
  <c r="Q55" i="104" s="1"/>
  <c r="AB62" i="33"/>
  <c r="AB66" i="33"/>
  <c r="Q63" i="104" s="1"/>
  <c r="AB70" i="33"/>
  <c r="Q67" i="104" s="1"/>
  <c r="AB10" i="60"/>
  <c r="R7" i="104" s="1"/>
  <c r="AB14" i="60"/>
  <c r="AB18" i="60"/>
  <c r="R15" i="104" s="1"/>
  <c r="AB22" i="60"/>
  <c r="R19" i="104" s="1"/>
  <c r="AB26" i="60"/>
  <c r="R23" i="104" s="1"/>
  <c r="AB30" i="60"/>
  <c r="AB34" i="60"/>
  <c r="R31" i="104" s="1"/>
  <c r="AB38" i="60"/>
  <c r="R35" i="104" s="1"/>
  <c r="AB41" i="60"/>
  <c r="R38" i="104" s="1"/>
  <c r="AB45" i="60"/>
  <c r="R42" i="104" s="1"/>
  <c r="AB49" i="60"/>
  <c r="R46" i="104" s="1"/>
  <c r="AB53" i="60"/>
  <c r="AB57" i="60"/>
  <c r="AB61" i="60"/>
  <c r="AB65" i="60"/>
  <c r="R62" i="104" s="1"/>
  <c r="AB69" i="60"/>
  <c r="R66" i="104" s="1"/>
  <c r="D45" i="30"/>
  <c r="J41" i="104"/>
  <c r="A41" i="104"/>
  <c r="A42" i="98"/>
  <c r="P42" i="98"/>
  <c r="Y71" i="98"/>
  <c r="AB73" i="60"/>
  <c r="R70" i="104" s="1"/>
  <c r="Y41" i="98"/>
  <c r="AB43" i="60"/>
  <c r="Y45" i="98"/>
  <c r="AB47" i="60"/>
  <c r="Y49" i="98"/>
  <c r="AB51" i="60"/>
  <c r="R48" i="104" s="1"/>
  <c r="Y53" i="98"/>
  <c r="AB55" i="60"/>
  <c r="R52" i="104" s="1"/>
  <c r="Y57" i="98"/>
  <c r="AB59" i="60"/>
  <c r="R56" i="104" s="1"/>
  <c r="Y61" i="98"/>
  <c r="AB63" i="60"/>
  <c r="R60" i="104" s="1"/>
  <c r="Y65" i="98"/>
  <c r="AB67" i="60"/>
  <c r="R64" i="104" s="1"/>
  <c r="Y69" i="98"/>
  <c r="AB71" i="60"/>
  <c r="Y6" i="98"/>
  <c r="O11" i="108" s="1"/>
  <c r="AB8" i="60"/>
  <c r="Y10" i="98"/>
  <c r="AB12" i="60"/>
  <c r="R9" i="104" s="1"/>
  <c r="Y14" i="98"/>
  <c r="AB16" i="60"/>
  <c r="R13" i="104" s="1"/>
  <c r="Y18" i="98"/>
  <c r="AB20" i="60"/>
  <c r="R17" i="104" s="1"/>
  <c r="Y22" i="98"/>
  <c r="AB24" i="60"/>
  <c r="R21" i="104" s="1"/>
  <c r="Y26" i="98"/>
  <c r="AB28" i="60"/>
  <c r="R25" i="104" s="1"/>
  <c r="Y30" i="98"/>
  <c r="AB32" i="60"/>
  <c r="R29" i="104" s="1"/>
  <c r="Y34" i="98"/>
  <c r="AB36" i="60"/>
  <c r="R33" i="104" s="1"/>
  <c r="X65" i="98"/>
  <c r="AB67" i="33"/>
  <c r="Q64" i="104" s="1"/>
  <c r="X49" i="98"/>
  <c r="AB51" i="33"/>
  <c r="Q48" i="104" s="1"/>
  <c r="X14" i="98"/>
  <c r="AB16" i="33"/>
  <c r="Q13" i="104" s="1"/>
  <c r="X22" i="98"/>
  <c r="AB24" i="33"/>
  <c r="X30" i="98"/>
  <c r="AB32" i="33"/>
  <c r="W41" i="98"/>
  <c r="AB43" i="61"/>
  <c r="P40" i="104" s="1"/>
  <c r="W9" i="98"/>
  <c r="AB11" i="61"/>
  <c r="P8" i="104" s="1"/>
  <c r="W6" i="98"/>
  <c r="K11" i="108" s="1"/>
  <c r="AB8" i="61"/>
  <c r="AJ57" i="38"/>
  <c r="AJ61" i="38"/>
  <c r="Q40" i="104"/>
  <c r="X41" i="98"/>
  <c r="Y44" i="98"/>
  <c r="X63" i="98"/>
  <c r="AJ35" i="38"/>
  <c r="N32" i="104" s="1"/>
  <c r="Y24" i="98"/>
  <c r="Y5" i="98"/>
  <c r="O9" i="108" s="1"/>
  <c r="R47" i="104"/>
  <c r="Y48" i="98"/>
  <c r="R44" i="104"/>
  <c r="Y43" i="98"/>
  <c r="Y42" i="98"/>
  <c r="R39" i="104"/>
  <c r="Y40" i="98"/>
  <c r="R28" i="104"/>
  <c r="Y29" i="98"/>
  <c r="R24" i="104"/>
  <c r="Y25" i="98"/>
  <c r="Y23" i="98"/>
  <c r="Y70" i="98"/>
  <c r="R68" i="104"/>
  <c r="R67" i="104"/>
  <c r="Y68" i="98"/>
  <c r="Y67" i="98"/>
  <c r="Y66" i="98"/>
  <c r="R63" i="104"/>
  <c r="Y64" i="98"/>
  <c r="Y63" i="98"/>
  <c r="Y62" i="98"/>
  <c r="Y60" i="98"/>
  <c r="R58" i="104"/>
  <c r="Y59" i="98"/>
  <c r="Y58" i="98"/>
  <c r="R55" i="104"/>
  <c r="Y56" i="98"/>
  <c r="R54" i="104"/>
  <c r="Y55" i="98"/>
  <c r="Y54" i="98"/>
  <c r="R51" i="104"/>
  <c r="Y52" i="98"/>
  <c r="R50" i="104"/>
  <c r="Y51" i="98"/>
  <c r="Y50" i="98"/>
  <c r="Y47" i="98"/>
  <c r="R45" i="104"/>
  <c r="Y46" i="98"/>
  <c r="Y39" i="98"/>
  <c r="R37" i="104"/>
  <c r="Y38" i="98"/>
  <c r="Y37" i="98"/>
  <c r="Y36" i="98"/>
  <c r="R34" i="104"/>
  <c r="Y35" i="98"/>
  <c r="R32" i="104"/>
  <c r="Y33" i="98"/>
  <c r="Y32" i="98"/>
  <c r="R30" i="104"/>
  <c r="Y31" i="98"/>
  <c r="R27" i="104"/>
  <c r="Y28" i="98"/>
  <c r="R26" i="104"/>
  <c r="Y27" i="98"/>
  <c r="Y21" i="98"/>
  <c r="Y20" i="98"/>
  <c r="R18" i="104"/>
  <c r="Y19" i="98"/>
  <c r="R16" i="104"/>
  <c r="Y17" i="98"/>
  <c r="Y16" i="98"/>
  <c r="R14" i="104"/>
  <c r="Y15" i="98"/>
  <c r="Y13" i="98"/>
  <c r="R11" i="104"/>
  <c r="Y12" i="98"/>
  <c r="R10" i="104"/>
  <c r="Y11" i="98"/>
  <c r="R8" i="104"/>
  <c r="Y9" i="98"/>
  <c r="Y8" i="98"/>
  <c r="R6" i="104"/>
  <c r="Y7" i="98"/>
  <c r="O13" i="108" s="1"/>
  <c r="Q68" i="104"/>
  <c r="X69" i="98"/>
  <c r="Q66" i="104"/>
  <c r="X67" i="98"/>
  <c r="X54" i="98"/>
  <c r="Q50" i="104"/>
  <c r="X51" i="98"/>
  <c r="X48" i="98"/>
  <c r="Q27" i="104"/>
  <c r="X28" i="98"/>
  <c r="X68" i="98"/>
  <c r="X58" i="98"/>
  <c r="X37" i="98"/>
  <c r="Q34" i="104"/>
  <c r="X35" i="98"/>
  <c r="Q8" i="104"/>
  <c r="X9" i="98"/>
  <c r="Q70" i="104"/>
  <c r="X71" i="98"/>
  <c r="X70" i="98"/>
  <c r="Q65" i="104"/>
  <c r="X66" i="98"/>
  <c r="X64" i="98"/>
  <c r="X62" i="98"/>
  <c r="X61" i="98"/>
  <c r="Q59" i="104"/>
  <c r="X60" i="98"/>
  <c r="X59" i="98"/>
  <c r="Q56" i="104"/>
  <c r="X57" i="98"/>
  <c r="X56" i="98"/>
  <c r="Q54" i="104"/>
  <c r="X55" i="98"/>
  <c r="X53" i="98"/>
  <c r="Q51" i="104"/>
  <c r="X52" i="98"/>
  <c r="X50" i="98"/>
  <c r="Q46" i="104"/>
  <c r="X47" i="98"/>
  <c r="X46" i="98"/>
  <c r="Q44" i="104"/>
  <c r="X45" i="98"/>
  <c r="Q43" i="104"/>
  <c r="X44" i="98"/>
  <c r="Q42" i="104"/>
  <c r="X43" i="98"/>
  <c r="X42" i="98"/>
  <c r="X40" i="98"/>
  <c r="X39" i="98"/>
  <c r="X38" i="98"/>
  <c r="Q35" i="104"/>
  <c r="X36" i="98"/>
  <c r="Q33" i="104"/>
  <c r="X34" i="98"/>
  <c r="Q32" i="104"/>
  <c r="X33" i="98"/>
  <c r="Q31" i="104"/>
  <c r="X32" i="98"/>
  <c r="Q30" i="104"/>
  <c r="X31" i="98"/>
  <c r="Q29" i="104"/>
  <c r="X29" i="98"/>
  <c r="Q26" i="104"/>
  <c r="X27" i="98"/>
  <c r="Q25" i="104"/>
  <c r="X26" i="98"/>
  <c r="Q24" i="104"/>
  <c r="X25" i="98"/>
  <c r="Q23" i="104"/>
  <c r="X24" i="98"/>
  <c r="Q22" i="104"/>
  <c r="X23" i="98"/>
  <c r="X21" i="98"/>
  <c r="Q19" i="104"/>
  <c r="X20" i="98"/>
  <c r="Q18" i="104"/>
  <c r="X19" i="98"/>
  <c r="Q17" i="104"/>
  <c r="X18" i="98"/>
  <c r="Q16" i="104"/>
  <c r="X17" i="98"/>
  <c r="Q15" i="104"/>
  <c r="X16" i="98"/>
  <c r="Q14" i="104"/>
  <c r="X15" i="98"/>
  <c r="Q12" i="104"/>
  <c r="X13" i="98"/>
  <c r="Q11" i="104"/>
  <c r="X12" i="98"/>
  <c r="Q10" i="104"/>
  <c r="X11" i="98"/>
  <c r="Q9" i="104"/>
  <c r="X10" i="98"/>
  <c r="Q6" i="104"/>
  <c r="X7" i="98"/>
  <c r="M13" i="108" s="1"/>
  <c r="X6" i="98"/>
  <c r="M11" i="108" s="1"/>
  <c r="X5" i="98"/>
  <c r="M9" i="108" s="1"/>
  <c r="X8" i="98"/>
  <c r="W42" i="98"/>
  <c r="W69" i="98"/>
  <c r="W67" i="98"/>
  <c r="W66" i="98"/>
  <c r="P60" i="104"/>
  <c r="W61" i="98"/>
  <c r="W60" i="98"/>
  <c r="W59" i="98"/>
  <c r="W58" i="98"/>
  <c r="W35" i="98"/>
  <c r="P25" i="104"/>
  <c r="W26" i="98"/>
  <c r="W19" i="98"/>
  <c r="W14" i="98"/>
  <c r="P70" i="104"/>
  <c r="W71" i="98"/>
  <c r="W70" i="98"/>
  <c r="P67" i="104"/>
  <c r="W68" i="98"/>
  <c r="W65" i="98"/>
  <c r="W64" i="98"/>
  <c r="P62" i="104"/>
  <c r="W63" i="98"/>
  <c r="P61" i="104"/>
  <c r="W62" i="98"/>
  <c r="W57" i="98"/>
  <c r="W56" i="98"/>
  <c r="P54" i="104"/>
  <c r="W55" i="98"/>
  <c r="P53" i="104"/>
  <c r="W54" i="98"/>
  <c r="W53" i="98"/>
  <c r="P51" i="104"/>
  <c r="W52" i="98"/>
  <c r="W51" i="98"/>
  <c r="W50" i="98"/>
  <c r="W49" i="98"/>
  <c r="W48" i="98"/>
  <c r="P46" i="104"/>
  <c r="W47" i="98"/>
  <c r="W46" i="98"/>
  <c r="W45" i="98"/>
  <c r="W44" i="98"/>
  <c r="W43" i="98"/>
  <c r="W40" i="98"/>
  <c r="P38" i="104"/>
  <c r="W39" i="98"/>
  <c r="W38" i="98"/>
  <c r="W37" i="98"/>
  <c r="W36" i="98"/>
  <c r="W34" i="98"/>
  <c r="W33" i="98"/>
  <c r="P31" i="104"/>
  <c r="W32" i="98"/>
  <c r="P30" i="104"/>
  <c r="W31" i="98"/>
  <c r="W30" i="98"/>
  <c r="W29" i="98"/>
  <c r="W28" i="98"/>
  <c r="W27" i="98"/>
  <c r="W25" i="98"/>
  <c r="W24" i="98"/>
  <c r="P22" i="104"/>
  <c r="W23" i="98"/>
  <c r="W22" i="98"/>
  <c r="W21" i="98"/>
  <c r="W20" i="98"/>
  <c r="W18" i="98"/>
  <c r="W17" i="98"/>
  <c r="W16" i="98"/>
  <c r="P14" i="104"/>
  <c r="W15" i="98"/>
  <c r="W13" i="98"/>
  <c r="W12" i="98"/>
  <c r="W11" i="98"/>
  <c r="W10" i="98"/>
  <c r="W8" i="98"/>
  <c r="P6" i="104"/>
  <c r="O33" i="100" s="1"/>
  <c r="W7" i="98"/>
  <c r="K13" i="108" s="1"/>
  <c r="W5" i="98"/>
  <c r="K9" i="108" s="1"/>
  <c r="AJ30" i="54"/>
  <c r="V8" i="98"/>
  <c r="U71" i="98"/>
  <c r="N54" i="104"/>
  <c r="N58" i="104"/>
  <c r="U59" i="98"/>
  <c r="U33" i="98"/>
  <c r="T66" i="98"/>
  <c r="AJ41" i="54"/>
  <c r="AJ67" i="54"/>
  <c r="AJ50" i="38"/>
  <c r="AJ65" i="38"/>
  <c r="AJ33" i="38"/>
  <c r="AJ7" i="38"/>
  <c r="AJ55" i="54"/>
  <c r="AJ69" i="54"/>
  <c r="AH7" i="54"/>
  <c r="AJ9" i="54"/>
  <c r="AJ15" i="54"/>
  <c r="AJ23" i="54"/>
  <c r="AJ31" i="54"/>
  <c r="AJ46" i="54"/>
  <c r="AJ62" i="54"/>
  <c r="AJ12" i="54"/>
  <c r="AJ25" i="54"/>
  <c r="AJ28" i="54"/>
  <c r="AJ33" i="54"/>
  <c r="AH43" i="54"/>
  <c r="AH51" i="54"/>
  <c r="AH57" i="54"/>
  <c r="AH61" i="54"/>
  <c r="AH65" i="54"/>
  <c r="AH73" i="54"/>
  <c r="AJ11" i="54"/>
  <c r="AJ56" i="54"/>
  <c r="AJ60" i="54"/>
  <c r="AJ44" i="54"/>
  <c r="AJ37" i="38"/>
  <c r="AJ27" i="38"/>
  <c r="AJ52" i="38"/>
  <c r="AJ71" i="38"/>
  <c r="AH11" i="38"/>
  <c r="AH15" i="38"/>
  <c r="AH10" i="38"/>
  <c r="AJ12" i="38"/>
  <c r="AH14" i="38"/>
  <c r="AH18" i="38"/>
  <c r="AJ21" i="38"/>
  <c r="AH23" i="38"/>
  <c r="AJ28" i="38"/>
  <c r="AH31" i="38"/>
  <c r="AJ36" i="38"/>
  <c r="AH39" i="38"/>
  <c r="AH40" i="38"/>
  <c r="AJ45" i="38"/>
  <c r="AJ46" i="38"/>
  <c r="AJ54" i="38"/>
  <c r="AJ58" i="38"/>
  <c r="AJ62" i="38"/>
  <c r="AH70" i="38"/>
  <c r="AH72" i="38"/>
  <c r="AH42" i="38"/>
  <c r="AJ41" i="38"/>
  <c r="AJ49" i="38"/>
  <c r="AJ55" i="38"/>
  <c r="AJ64" i="38"/>
  <c r="AJ68" i="38"/>
  <c r="AH22" i="38"/>
  <c r="AH30" i="38"/>
  <c r="AJ34" i="38"/>
  <c r="AH38" i="38"/>
  <c r="AH47" i="38"/>
  <c r="R9" i="54"/>
  <c r="R12" i="54"/>
  <c r="P7" i="54"/>
  <c r="AJ32" i="52"/>
  <c r="AJ28" i="52"/>
  <c r="AJ24" i="52"/>
  <c r="AH43" i="52"/>
  <c r="AH34" i="52"/>
  <c r="AH20" i="52"/>
  <c r="AH37" i="52"/>
  <c r="AH27" i="52"/>
  <c r="AH25" i="52"/>
  <c r="AH40" i="52"/>
  <c r="AJ41" i="52"/>
  <c r="AJ53" i="52"/>
  <c r="AJ47" i="52"/>
  <c r="AJ62" i="52"/>
  <c r="AJ58" i="52"/>
  <c r="AJ54" i="52"/>
  <c r="AJ45" i="52"/>
  <c r="AJ57" i="52"/>
  <c r="AJ55" i="52"/>
  <c r="AJ49" i="52"/>
  <c r="AJ72" i="52"/>
  <c r="AJ12" i="52"/>
  <c r="AJ14" i="52"/>
  <c r="AJ26" i="52"/>
  <c r="AJ30" i="52"/>
  <c r="AH8" i="52"/>
  <c r="AH10" i="52"/>
  <c r="AH16" i="52"/>
  <c r="AJ35" i="52"/>
  <c r="AJ44" i="52"/>
  <c r="AH11" i="52"/>
  <c r="AJ15" i="52"/>
  <c r="AJ18" i="52"/>
  <c r="AH19" i="52"/>
  <c r="AJ33" i="52"/>
  <c r="AJ42" i="52"/>
  <c r="AJ50" i="52"/>
  <c r="AJ56" i="52"/>
  <c r="AJ66" i="52"/>
  <c r="AJ70" i="52"/>
  <c r="AJ17" i="52"/>
  <c r="AJ21" i="52"/>
  <c r="AJ23" i="52"/>
  <c r="AJ31" i="52"/>
  <c r="AJ48" i="52"/>
  <c r="AJ60" i="52"/>
  <c r="AJ64" i="52"/>
  <c r="AH36" i="52"/>
  <c r="AH38" i="52"/>
  <c r="AH59" i="52"/>
  <c r="AH61" i="52"/>
  <c r="AH63" i="52"/>
  <c r="AH65" i="52"/>
  <c r="AH67" i="52"/>
  <c r="AH69" i="52"/>
  <c r="AH71" i="52"/>
  <c r="AH73" i="52"/>
  <c r="O57" i="108" l="1"/>
  <c r="O49" i="108"/>
  <c r="O41" i="108"/>
  <c r="O33" i="108"/>
  <c r="O25" i="108"/>
  <c r="O17" i="108"/>
  <c r="O45" i="108"/>
  <c r="O29" i="108"/>
  <c r="O21" i="108"/>
  <c r="O51" i="108"/>
  <c r="O43" i="108"/>
  <c r="O19" i="108"/>
  <c r="O55" i="108"/>
  <c r="O47" i="108"/>
  <c r="O39" i="108"/>
  <c r="O31" i="108"/>
  <c r="O23" i="108"/>
  <c r="O15" i="108"/>
  <c r="O53" i="108"/>
  <c r="O37" i="108"/>
  <c r="O35" i="108"/>
  <c r="O27" i="108"/>
  <c r="M51" i="108"/>
  <c r="M43" i="108"/>
  <c r="M35" i="108"/>
  <c r="M27" i="108"/>
  <c r="M19" i="108"/>
  <c r="M37" i="108"/>
  <c r="M57" i="108"/>
  <c r="M49" i="108"/>
  <c r="M41" i="108"/>
  <c r="M33" i="108"/>
  <c r="M25" i="108"/>
  <c r="M17" i="108"/>
  <c r="M45" i="108"/>
  <c r="M21" i="108"/>
  <c r="M55" i="108"/>
  <c r="M47" i="108"/>
  <c r="M39" i="108"/>
  <c r="M31" i="108"/>
  <c r="M23" i="108"/>
  <c r="M15" i="108"/>
  <c r="M53" i="108"/>
  <c r="M29" i="108"/>
  <c r="K53" i="108"/>
  <c r="K45" i="108"/>
  <c r="K37" i="108"/>
  <c r="K29" i="108"/>
  <c r="K21" i="108"/>
  <c r="K49" i="108"/>
  <c r="K33" i="108"/>
  <c r="K17" i="108"/>
  <c r="K55" i="108"/>
  <c r="K23" i="108"/>
  <c r="K51" i="108"/>
  <c r="K43" i="108"/>
  <c r="K35" i="108"/>
  <c r="K27" i="108"/>
  <c r="K19" i="108"/>
  <c r="K57" i="108"/>
  <c r="K41" i="108"/>
  <c r="K25" i="108"/>
  <c r="K47" i="108"/>
  <c r="K39" i="108"/>
  <c r="K31" i="108"/>
  <c r="K15" i="108"/>
  <c r="I55" i="108"/>
  <c r="I47" i="108"/>
  <c r="I39" i="108"/>
  <c r="I31" i="108"/>
  <c r="I23" i="108"/>
  <c r="I15" i="108"/>
  <c r="I57" i="108"/>
  <c r="I33" i="108"/>
  <c r="I53" i="108"/>
  <c r="I45" i="108"/>
  <c r="I37" i="108"/>
  <c r="I29" i="108"/>
  <c r="I21" i="108"/>
  <c r="I49" i="108"/>
  <c r="I25" i="108"/>
  <c r="I51" i="108"/>
  <c r="I43" i="108"/>
  <c r="I35" i="108"/>
  <c r="I27" i="108"/>
  <c r="I19" i="108"/>
  <c r="I41" i="108"/>
  <c r="I17" i="108"/>
  <c r="P33" i="100"/>
  <c r="M36" i="35"/>
  <c r="K36" i="35"/>
  <c r="I36" i="35"/>
  <c r="E36" i="35"/>
  <c r="G36" i="35"/>
  <c r="A38" i="30"/>
  <c r="A38" i="54"/>
  <c r="S38" i="38"/>
  <c r="A38" i="38"/>
  <c r="O38" i="60"/>
  <c r="A38" i="60"/>
  <c r="O38" i="33"/>
  <c r="A38" i="52"/>
  <c r="A37" i="35"/>
  <c r="A38" i="33"/>
  <c r="O38" i="61"/>
  <c r="A38" i="61"/>
  <c r="S38" i="52"/>
  <c r="B39" i="30"/>
  <c r="B39" i="110" s="1"/>
  <c r="A39" i="110" s="1"/>
  <c r="S38" i="54"/>
  <c r="Q37" i="35"/>
  <c r="O35" i="35"/>
  <c r="X10" i="84"/>
  <c r="T10" i="84"/>
  <c r="K13" i="82"/>
  <c r="W10" i="84"/>
  <c r="S10" i="84"/>
  <c r="K13" i="109"/>
  <c r="V10" i="84"/>
  <c r="R10" i="84"/>
  <c r="Y10" i="84"/>
  <c r="U10" i="84"/>
  <c r="Q10" i="84"/>
  <c r="W9" i="84"/>
  <c r="S9" i="84"/>
  <c r="V9" i="84"/>
  <c r="R9" i="84"/>
  <c r="Y9" i="84"/>
  <c r="U9" i="84"/>
  <c r="Q9" i="84"/>
  <c r="K12" i="109"/>
  <c r="K12" i="82"/>
  <c r="X9" i="84"/>
  <c r="T9" i="84"/>
  <c r="K11" i="109"/>
  <c r="V8" i="84"/>
  <c r="R8" i="84"/>
  <c r="K11" i="82"/>
  <c r="Y8" i="84"/>
  <c r="U8" i="84"/>
  <c r="Q8" i="84"/>
  <c r="X8" i="84"/>
  <c r="T8" i="84"/>
  <c r="W8" i="84"/>
  <c r="S8" i="84"/>
  <c r="K9" i="109"/>
  <c r="K9" i="82"/>
  <c r="AJ42" i="54"/>
  <c r="AJ38" i="54"/>
  <c r="R13" i="54"/>
  <c r="AJ72" i="54"/>
  <c r="AJ35" i="54"/>
  <c r="AJ8" i="54"/>
  <c r="AJ47" i="54"/>
  <c r="O44" i="104" s="1"/>
  <c r="AJ45" i="54"/>
  <c r="O42" i="104" s="1"/>
  <c r="R15" i="54"/>
  <c r="R10" i="54"/>
  <c r="AJ26" i="54"/>
  <c r="AJ37" i="54"/>
  <c r="O34" i="104" s="1"/>
  <c r="AJ36" i="54"/>
  <c r="AJ20" i="54"/>
  <c r="AJ58" i="54"/>
  <c r="R8" i="54"/>
  <c r="AJ21" i="54"/>
  <c r="R11" i="54"/>
  <c r="AJ17" i="54"/>
  <c r="AJ27" i="54"/>
  <c r="AJ70" i="54"/>
  <c r="O67" i="104" s="1"/>
  <c r="AJ50" i="54"/>
  <c r="O47" i="104" s="1"/>
  <c r="AJ19" i="54"/>
  <c r="AJ39" i="54"/>
  <c r="AJ14" i="54"/>
  <c r="AJ43" i="38"/>
  <c r="AJ60" i="38"/>
  <c r="AJ63" i="38"/>
  <c r="N60" i="104" s="1"/>
  <c r="AJ8" i="38"/>
  <c r="AJ25" i="38"/>
  <c r="U42" i="98"/>
  <c r="AJ44" i="38"/>
  <c r="N41" i="104" s="1"/>
  <c r="AJ29" i="38"/>
  <c r="AJ20" i="38"/>
  <c r="AJ32" i="38"/>
  <c r="AJ48" i="38"/>
  <c r="U17" i="98"/>
  <c r="AJ69" i="38"/>
  <c r="N66" i="104" s="1"/>
  <c r="AJ66" i="38"/>
  <c r="AJ53" i="38"/>
  <c r="AJ51" i="38"/>
  <c r="N48" i="104" s="1"/>
  <c r="U67" i="98"/>
  <c r="AJ19" i="38"/>
  <c r="N16" i="104" s="1"/>
  <c r="AJ46" i="52"/>
  <c r="AJ67" i="52"/>
  <c r="M64" i="104" s="1"/>
  <c r="AJ22" i="52"/>
  <c r="AJ52" i="52"/>
  <c r="AJ13" i="52"/>
  <c r="AJ51" i="52"/>
  <c r="M48" i="104" s="1"/>
  <c r="AJ54" i="54"/>
  <c r="AJ22" i="54"/>
  <c r="AJ13" i="54"/>
  <c r="O10" i="104" s="1"/>
  <c r="AJ63" i="54"/>
  <c r="AJ32" i="54"/>
  <c r="O29" i="104" s="1"/>
  <c r="AJ29" i="54"/>
  <c r="O26" i="104" s="1"/>
  <c r="AJ18" i="54"/>
  <c r="V14" i="98"/>
  <c r="R18" i="54"/>
  <c r="F15" i="104" s="1"/>
  <c r="R17" i="54"/>
  <c r="F14" i="104" s="1"/>
  <c r="AJ71" i="52"/>
  <c r="AJ37" i="52"/>
  <c r="M34" i="104" s="1"/>
  <c r="AJ40" i="52"/>
  <c r="AJ42" i="38"/>
  <c r="N39" i="104" s="1"/>
  <c r="AJ57" i="54"/>
  <c r="O54" i="104" s="1"/>
  <c r="AJ25" i="52"/>
  <c r="AJ34" i="52"/>
  <c r="M31" i="104" s="1"/>
  <c r="AJ30" i="38"/>
  <c r="N27" i="104" s="1"/>
  <c r="AJ72" i="38"/>
  <c r="N69" i="104" s="1"/>
  <c r="AJ51" i="54"/>
  <c r="O48" i="104" s="1"/>
  <c r="AJ36" i="52"/>
  <c r="AJ38" i="38"/>
  <c r="AJ22" i="38"/>
  <c r="N19" i="104" s="1"/>
  <c r="AJ39" i="38"/>
  <c r="N36" i="104" s="1"/>
  <c r="AJ59" i="52"/>
  <c r="AJ16" i="52"/>
  <c r="M13" i="104" s="1"/>
  <c r="AJ73" i="52"/>
  <c r="M70" i="104" s="1"/>
  <c r="AJ65" i="52"/>
  <c r="AJ38" i="52"/>
  <c r="AJ70" i="38"/>
  <c r="N67" i="104" s="1"/>
  <c r="AJ65" i="54"/>
  <c r="D46" i="30"/>
  <c r="J42" i="104"/>
  <c r="A43" i="98"/>
  <c r="A42" i="104"/>
  <c r="P43" i="98"/>
  <c r="AJ7" i="54"/>
  <c r="R7" i="54"/>
  <c r="AJ10" i="52"/>
  <c r="AJ8" i="52"/>
  <c r="AJ9" i="52"/>
  <c r="AJ7" i="52"/>
  <c r="AJ11" i="52"/>
  <c r="R40" i="104"/>
  <c r="Q21" i="104"/>
  <c r="V45" i="98"/>
  <c r="V51" i="98"/>
  <c r="AJ53" i="54"/>
  <c r="O50" i="104" s="1"/>
  <c r="AJ49" i="54"/>
  <c r="O46" i="104" s="1"/>
  <c r="V47" i="98"/>
  <c r="AJ59" i="54"/>
  <c r="O56" i="104" s="1"/>
  <c r="AJ16" i="54"/>
  <c r="O13" i="104" s="1"/>
  <c r="AJ10" i="54"/>
  <c r="O7" i="104" s="1"/>
  <c r="U54" i="98"/>
  <c r="AJ56" i="38"/>
  <c r="N53" i="104" s="1"/>
  <c r="AJ59" i="38"/>
  <c r="N56" i="104" s="1"/>
  <c r="AJ67" i="38"/>
  <c r="N64" i="104" s="1"/>
  <c r="AJ73" i="38"/>
  <c r="N70" i="104" s="1"/>
  <c r="U11" i="98"/>
  <c r="AJ13" i="38"/>
  <c r="N10" i="104" s="1"/>
  <c r="AJ68" i="52"/>
  <c r="M65" i="104" s="1"/>
  <c r="U65" i="98"/>
  <c r="V57" i="98"/>
  <c r="R4" i="104"/>
  <c r="R5" i="104"/>
  <c r="Q5" i="104"/>
  <c r="Q4" i="104"/>
  <c r="P8" i="100" s="1"/>
  <c r="Q7" i="104"/>
  <c r="P5" i="104"/>
  <c r="O20" i="100" s="1"/>
  <c r="P4" i="104"/>
  <c r="O8" i="100" s="1"/>
  <c r="N33" i="100"/>
  <c r="O69" i="104"/>
  <c r="V70" i="98"/>
  <c r="O53" i="104"/>
  <c r="V54" i="98"/>
  <c r="O62" i="104"/>
  <c r="V63" i="98"/>
  <c r="O45" i="104"/>
  <c r="V46" i="98"/>
  <c r="O60" i="104"/>
  <c r="V61" i="98"/>
  <c r="O43" i="104"/>
  <c r="V44" i="98"/>
  <c r="O52" i="104"/>
  <c r="V53" i="98"/>
  <c r="V43" i="98"/>
  <c r="V59" i="98"/>
  <c r="O41" i="104"/>
  <c r="V42" i="98"/>
  <c r="O61" i="104"/>
  <c r="V62" i="98"/>
  <c r="O39" i="104"/>
  <c r="V40" i="98"/>
  <c r="V55" i="98"/>
  <c r="O37" i="104"/>
  <c r="V38" i="98"/>
  <c r="V68" i="98"/>
  <c r="O55" i="104"/>
  <c r="V56" i="98"/>
  <c r="O66" i="104"/>
  <c r="V67" i="98"/>
  <c r="O38" i="104"/>
  <c r="V39" i="98"/>
  <c r="O49" i="104"/>
  <c r="V50" i="98"/>
  <c r="O65" i="104"/>
  <c r="V66" i="98"/>
  <c r="V48" i="98"/>
  <c r="O59" i="104"/>
  <c r="V60" i="98"/>
  <c r="O64" i="104"/>
  <c r="V65" i="98"/>
  <c r="O57" i="104"/>
  <c r="V58" i="98"/>
  <c r="V71" i="98"/>
  <c r="V49" i="98"/>
  <c r="O63" i="104"/>
  <c r="V64" i="98"/>
  <c r="O51" i="104"/>
  <c r="V52" i="98"/>
  <c r="O68" i="104"/>
  <c r="V69" i="98"/>
  <c r="O32" i="104"/>
  <c r="V33" i="98"/>
  <c r="O18" i="104"/>
  <c r="V19" i="98"/>
  <c r="O16" i="104"/>
  <c r="V17" i="98"/>
  <c r="O30" i="104"/>
  <c r="V31" i="98"/>
  <c r="O14" i="104"/>
  <c r="V15" i="98"/>
  <c r="O23" i="104"/>
  <c r="V24" i="98"/>
  <c r="O6" i="104"/>
  <c r="M33" i="100" s="1"/>
  <c r="V7" i="98"/>
  <c r="I13" i="108" s="1"/>
  <c r="O35" i="104"/>
  <c r="V36" i="98"/>
  <c r="V35" i="98"/>
  <c r="O8" i="104"/>
  <c r="V9" i="98"/>
  <c r="O25" i="104"/>
  <c r="V26" i="98"/>
  <c r="O9" i="104"/>
  <c r="V10" i="98"/>
  <c r="O36" i="104"/>
  <c r="V37" i="98"/>
  <c r="O20" i="104"/>
  <c r="V21" i="98"/>
  <c r="V5" i="98"/>
  <c r="I9" i="108" s="1"/>
  <c r="V30" i="98"/>
  <c r="O19" i="104"/>
  <c r="V20" i="98"/>
  <c r="V11" i="98"/>
  <c r="O22" i="104"/>
  <c r="V23" i="98"/>
  <c r="O15" i="104"/>
  <c r="V16" i="98"/>
  <c r="V6" i="98"/>
  <c r="I11" i="108" s="1"/>
  <c r="O33" i="104"/>
  <c r="V34" i="98"/>
  <c r="V27" i="98"/>
  <c r="O24" i="104"/>
  <c r="V25" i="98"/>
  <c r="AJ34" i="54"/>
  <c r="O17" i="104"/>
  <c r="V18" i="98"/>
  <c r="O28" i="104"/>
  <c r="V29" i="98"/>
  <c r="O12" i="104"/>
  <c r="V13" i="98"/>
  <c r="O11" i="104"/>
  <c r="V12" i="98"/>
  <c r="O27" i="104"/>
  <c r="V28" i="98"/>
  <c r="F12" i="104"/>
  <c r="G13" i="98"/>
  <c r="G16" i="98"/>
  <c r="F10" i="104"/>
  <c r="G11" i="98"/>
  <c r="G15" i="98"/>
  <c r="F9" i="104"/>
  <c r="G10" i="98"/>
  <c r="F7" i="104"/>
  <c r="G8" i="98"/>
  <c r="F6" i="104"/>
  <c r="E33" i="100" s="1"/>
  <c r="G7" i="98"/>
  <c r="I12" i="108" s="1"/>
  <c r="G5" i="98"/>
  <c r="I8" i="108" s="1"/>
  <c r="G6" i="98"/>
  <c r="I10" i="108" s="1"/>
  <c r="F8" i="104"/>
  <c r="G9" i="98"/>
  <c r="N52" i="104"/>
  <c r="U53" i="98"/>
  <c r="U61" i="98"/>
  <c r="U49" i="98"/>
  <c r="N65" i="104"/>
  <c r="U66" i="98"/>
  <c r="N46" i="104"/>
  <c r="U47" i="98"/>
  <c r="U45" i="98"/>
  <c r="N63" i="104"/>
  <c r="U64" i="98"/>
  <c r="N50" i="104"/>
  <c r="U51" i="98"/>
  <c r="N61" i="104"/>
  <c r="U62" i="98"/>
  <c r="U40" i="98"/>
  <c r="N59" i="104"/>
  <c r="U60" i="98"/>
  <c r="N43" i="104"/>
  <c r="U44" i="98"/>
  <c r="N49" i="104"/>
  <c r="U50" i="98"/>
  <c r="N62" i="104"/>
  <c r="U63" i="98"/>
  <c r="N40" i="104"/>
  <c r="U41" i="98"/>
  <c r="N57" i="104"/>
  <c r="U58" i="98"/>
  <c r="U70" i="98"/>
  <c r="N55" i="104"/>
  <c r="U56" i="98"/>
  <c r="N42" i="104"/>
  <c r="U43" i="98"/>
  <c r="N47" i="104"/>
  <c r="U48" i="98"/>
  <c r="N45" i="104"/>
  <c r="U46" i="98"/>
  <c r="U68" i="98"/>
  <c r="N68" i="104"/>
  <c r="U69" i="98"/>
  <c r="N51" i="104"/>
  <c r="U52" i="98"/>
  <c r="N38" i="104"/>
  <c r="U39" i="98"/>
  <c r="U28" i="98"/>
  <c r="U16" i="98"/>
  <c r="N23" i="104"/>
  <c r="U24" i="98"/>
  <c r="N29" i="104"/>
  <c r="U30" i="98"/>
  <c r="N35" i="104"/>
  <c r="U36" i="98"/>
  <c r="N33" i="104"/>
  <c r="U34" i="98"/>
  <c r="U21" i="98"/>
  <c r="N13" i="104"/>
  <c r="U14" i="98"/>
  <c r="U13" i="98"/>
  <c r="N6" i="104"/>
  <c r="L33" i="100" s="1"/>
  <c r="U7" i="98"/>
  <c r="G13" i="108" s="1"/>
  <c r="N14" i="104"/>
  <c r="U15" i="98"/>
  <c r="U37" i="98"/>
  <c r="U20" i="98"/>
  <c r="N21" i="104"/>
  <c r="U22" i="98"/>
  <c r="N18" i="104"/>
  <c r="U19" i="98"/>
  <c r="U12" i="98"/>
  <c r="U9" i="98"/>
  <c r="U5" i="98"/>
  <c r="G9" i="108" s="1"/>
  <c r="U8" i="98"/>
  <c r="N31" i="104"/>
  <c r="U32" i="98"/>
  <c r="N26" i="104"/>
  <c r="U27" i="98"/>
  <c r="N17" i="104"/>
  <c r="U18" i="98"/>
  <c r="N9" i="104"/>
  <c r="U10" i="98"/>
  <c r="N24" i="104"/>
  <c r="U25" i="98"/>
  <c r="N30" i="104"/>
  <c r="U31" i="98"/>
  <c r="N25" i="104"/>
  <c r="U26" i="98"/>
  <c r="N34" i="104"/>
  <c r="U35" i="98"/>
  <c r="U6" i="98"/>
  <c r="G11" i="108" s="1"/>
  <c r="N22" i="104"/>
  <c r="U23" i="98"/>
  <c r="T67" i="98"/>
  <c r="M37" i="104"/>
  <c r="T38" i="98"/>
  <c r="M47" i="104"/>
  <c r="T48" i="98"/>
  <c r="M55" i="104"/>
  <c r="T56" i="98"/>
  <c r="M56" i="104"/>
  <c r="T57" i="98"/>
  <c r="M57" i="104"/>
  <c r="T58" i="98"/>
  <c r="M67" i="104"/>
  <c r="T68" i="98"/>
  <c r="M39" i="104"/>
  <c r="T40" i="98"/>
  <c r="M41" i="104"/>
  <c r="T42" i="98"/>
  <c r="T41" i="98"/>
  <c r="M42" i="104"/>
  <c r="T43" i="98"/>
  <c r="M59" i="104"/>
  <c r="T60" i="98"/>
  <c r="M38" i="104"/>
  <c r="T39" i="98"/>
  <c r="M61" i="104"/>
  <c r="T62" i="98"/>
  <c r="M69" i="104"/>
  <c r="T70" i="98"/>
  <c r="T49" i="98"/>
  <c r="T71" i="98"/>
  <c r="M62" i="104"/>
  <c r="T63" i="98"/>
  <c r="M49" i="104"/>
  <c r="T50" i="98"/>
  <c r="M63" i="104"/>
  <c r="T64" i="98"/>
  <c r="M46" i="104"/>
  <c r="T47" i="98"/>
  <c r="M43" i="104"/>
  <c r="T44" i="98"/>
  <c r="M44" i="104"/>
  <c r="T45" i="98"/>
  <c r="T59" i="98"/>
  <c r="M68" i="104"/>
  <c r="T69" i="98"/>
  <c r="T61" i="98"/>
  <c r="M45" i="104"/>
  <c r="T46" i="98"/>
  <c r="M53" i="104"/>
  <c r="T54" i="98"/>
  <c r="M52" i="104"/>
  <c r="T53" i="98"/>
  <c r="M51" i="104"/>
  <c r="T52" i="98"/>
  <c r="M50" i="104"/>
  <c r="T51" i="98"/>
  <c r="M54" i="104"/>
  <c r="T55" i="98"/>
  <c r="M28" i="104"/>
  <c r="T29" i="98"/>
  <c r="M10" i="104"/>
  <c r="T11" i="98"/>
  <c r="T32" i="98"/>
  <c r="M11" i="104"/>
  <c r="T12" i="98"/>
  <c r="T35" i="98"/>
  <c r="M29" i="104"/>
  <c r="T30" i="98"/>
  <c r="M36" i="104"/>
  <c r="T37" i="98"/>
  <c r="M15" i="104"/>
  <c r="T16" i="98"/>
  <c r="M32" i="104"/>
  <c r="T33" i="98"/>
  <c r="M7" i="104"/>
  <c r="T8" i="98"/>
  <c r="M27" i="104"/>
  <c r="T28" i="98"/>
  <c r="M9" i="104"/>
  <c r="T10" i="98"/>
  <c r="M6" i="104"/>
  <c r="K33" i="100" s="1"/>
  <c r="T7" i="98"/>
  <c r="E13" i="108" s="1"/>
  <c r="M35" i="104"/>
  <c r="T36" i="98"/>
  <c r="M18" i="104"/>
  <c r="T19" i="98"/>
  <c r="M12" i="104"/>
  <c r="T13" i="98"/>
  <c r="T25" i="98"/>
  <c r="T6" i="98"/>
  <c r="E11" i="108" s="1"/>
  <c r="Q11" i="108" s="1"/>
  <c r="R11" i="108" s="1"/>
  <c r="M23" i="104"/>
  <c r="T24" i="98"/>
  <c r="T18" i="98"/>
  <c r="T5" i="98"/>
  <c r="E9" i="108" s="1"/>
  <c r="Q9" i="108" s="1"/>
  <c r="R9" i="108" s="1"/>
  <c r="M21" i="104"/>
  <c r="T22" i="98"/>
  <c r="M20" i="104"/>
  <c r="T21" i="98"/>
  <c r="M33" i="104"/>
  <c r="T34" i="98"/>
  <c r="M30" i="104"/>
  <c r="T31" i="98"/>
  <c r="M14" i="104"/>
  <c r="T15" i="98"/>
  <c r="M22" i="104"/>
  <c r="T23" i="98"/>
  <c r="M8" i="104"/>
  <c r="T9" i="98"/>
  <c r="T14" i="98"/>
  <c r="M26" i="104"/>
  <c r="T27" i="98"/>
  <c r="M19" i="104"/>
  <c r="T20" i="98"/>
  <c r="M25" i="104"/>
  <c r="T26" i="98"/>
  <c r="AJ24" i="54"/>
  <c r="R16" i="54"/>
  <c r="R14" i="54"/>
  <c r="Q13" i="108" l="1"/>
  <c r="R13" i="108" s="1"/>
  <c r="G55" i="108"/>
  <c r="G47" i="108"/>
  <c r="G39" i="108"/>
  <c r="G31" i="108"/>
  <c r="G23" i="108"/>
  <c r="G15" i="108"/>
  <c r="G53" i="108"/>
  <c r="G45" i="108"/>
  <c r="G37" i="108"/>
  <c r="G29" i="108"/>
  <c r="G21" i="108"/>
  <c r="G51" i="108"/>
  <c r="G43" i="108"/>
  <c r="G35" i="108"/>
  <c r="G27" i="108"/>
  <c r="G19" i="108"/>
  <c r="G57" i="108"/>
  <c r="G49" i="108"/>
  <c r="G41" i="108"/>
  <c r="G33" i="108"/>
  <c r="G25" i="108"/>
  <c r="G17" i="108"/>
  <c r="Z63" i="98"/>
  <c r="AA63" i="98" s="1"/>
  <c r="E51" i="108"/>
  <c r="Q51" i="108" s="1"/>
  <c r="R51" i="108" s="1"/>
  <c r="E43" i="108"/>
  <c r="Q43" i="108" s="1"/>
  <c r="R43" i="108" s="1"/>
  <c r="E35" i="108"/>
  <c r="Q35" i="108" s="1"/>
  <c r="R35" i="108" s="1"/>
  <c r="E27" i="108"/>
  <c r="Q27" i="108" s="1"/>
  <c r="R27" i="108" s="1"/>
  <c r="E19" i="108"/>
  <c r="Q19" i="108" s="1"/>
  <c r="R19" i="108" s="1"/>
  <c r="E53" i="108"/>
  <c r="E29" i="108"/>
  <c r="Q29" i="108" s="1"/>
  <c r="R29" i="108" s="1"/>
  <c r="E57" i="108"/>
  <c r="Q57" i="108" s="1"/>
  <c r="R57" i="108" s="1"/>
  <c r="E49" i="108"/>
  <c r="E41" i="108"/>
  <c r="E33" i="108"/>
  <c r="E25" i="108"/>
  <c r="Q25" i="108" s="1"/>
  <c r="R25" i="108" s="1"/>
  <c r="E17" i="108"/>
  <c r="E37" i="108"/>
  <c r="Q37" i="108" s="1"/>
  <c r="R37" i="108" s="1"/>
  <c r="E55" i="108"/>
  <c r="Q55" i="108" s="1"/>
  <c r="R55" i="108" s="1"/>
  <c r="E47" i="108"/>
  <c r="Q47" i="108" s="1"/>
  <c r="R47" i="108" s="1"/>
  <c r="E39" i="108"/>
  <c r="E31" i="108"/>
  <c r="E23" i="108"/>
  <c r="Q23" i="108" s="1"/>
  <c r="R23" i="108" s="1"/>
  <c r="E15" i="108"/>
  <c r="Q15" i="108" s="1"/>
  <c r="R15" i="108" s="1"/>
  <c r="E45" i="108"/>
  <c r="Q45" i="108" s="1"/>
  <c r="R45" i="108" s="1"/>
  <c r="E21" i="108"/>
  <c r="I18" i="108"/>
  <c r="I36" i="108"/>
  <c r="I40" i="108"/>
  <c r="I30" i="108"/>
  <c r="I22" i="108"/>
  <c r="I34" i="108"/>
  <c r="I32" i="108"/>
  <c r="I50" i="108"/>
  <c r="I16" i="108"/>
  <c r="I20" i="108"/>
  <c r="I44" i="108"/>
  <c r="I52" i="108"/>
  <c r="I14" i="108"/>
  <c r="I46" i="108"/>
  <c r="I42" i="108"/>
  <c r="I28" i="108"/>
  <c r="I26" i="108"/>
  <c r="I48" i="108"/>
  <c r="I56" i="108"/>
  <c r="I24" i="108"/>
  <c r="I54" i="108"/>
  <c r="I38" i="108"/>
  <c r="J11" i="108"/>
  <c r="Z34" i="98"/>
  <c r="AA34" i="98" s="1"/>
  <c r="Z30" i="98"/>
  <c r="AA30" i="98" s="1"/>
  <c r="Z51" i="98"/>
  <c r="AA51" i="98" s="1"/>
  <c r="Z64" i="98"/>
  <c r="AA64" i="98" s="1"/>
  <c r="Z15" i="98"/>
  <c r="AA15" i="98" s="1"/>
  <c r="Z26" i="98"/>
  <c r="AA26" i="98" s="1"/>
  <c r="Z58" i="98"/>
  <c r="AA58" i="98" s="1"/>
  <c r="Z66" i="98"/>
  <c r="P20" i="100"/>
  <c r="Z70" i="98"/>
  <c r="AA70" i="98" s="1"/>
  <c r="Z54" i="98"/>
  <c r="AA54" i="98" s="1"/>
  <c r="F11" i="108"/>
  <c r="H11" i="108"/>
  <c r="Z48" i="98"/>
  <c r="AA48" i="98" s="1"/>
  <c r="Z31" i="98"/>
  <c r="AA31" i="98" s="1"/>
  <c r="Z21" i="98"/>
  <c r="AA21" i="98" s="1"/>
  <c r="Z10" i="98"/>
  <c r="AA10" i="98" s="1"/>
  <c r="Z24" i="98"/>
  <c r="AA24" i="98" s="1"/>
  <c r="Z28" i="98"/>
  <c r="AA28" i="98" s="1"/>
  <c r="Z35" i="98"/>
  <c r="AA35" i="98" s="1"/>
  <c r="Z62" i="98"/>
  <c r="AA62" i="98" s="1"/>
  <c r="Z53" i="98"/>
  <c r="AA53" i="98" s="1"/>
  <c r="Z69" i="98"/>
  <c r="AA69" i="98" s="1"/>
  <c r="Z55" i="98"/>
  <c r="AA55" i="98" s="1"/>
  <c r="Z59" i="98"/>
  <c r="AA59" i="98" s="1"/>
  <c r="Z42" i="98"/>
  <c r="AA42" i="98" s="1"/>
  <c r="Z11" i="98"/>
  <c r="AA11" i="98" s="1"/>
  <c r="Z14" i="98"/>
  <c r="AA14" i="98" s="1"/>
  <c r="Z36" i="98"/>
  <c r="AA36" i="98" s="1"/>
  <c r="Z20" i="98"/>
  <c r="AA20" i="98" s="1"/>
  <c r="Z9" i="98"/>
  <c r="AA9" i="98" s="1"/>
  <c r="Z19" i="98"/>
  <c r="AA19" i="98" s="1"/>
  <c r="Z44" i="98"/>
  <c r="Z43" i="98"/>
  <c r="AA43" i="98" s="1"/>
  <c r="Z39" i="98"/>
  <c r="AA39" i="98" s="1"/>
  <c r="Z67" i="98"/>
  <c r="AA67" i="98" s="1"/>
  <c r="Z49" i="98"/>
  <c r="Z52" i="98"/>
  <c r="AA52" i="98" s="1"/>
  <c r="Z47" i="98"/>
  <c r="AA47" i="98" s="1"/>
  <c r="Z37" i="98"/>
  <c r="AA37" i="98" s="1"/>
  <c r="Z18" i="98"/>
  <c r="AA18" i="98" s="1"/>
  <c r="Z57" i="98"/>
  <c r="AA57" i="98" s="1"/>
  <c r="Z27" i="98"/>
  <c r="AA27" i="98" s="1"/>
  <c r="Z12" i="98"/>
  <c r="AA12" i="98" s="1"/>
  <c r="Z16" i="98"/>
  <c r="AA16" i="98" s="1"/>
  <c r="Z25" i="98"/>
  <c r="AA25" i="98" s="1"/>
  <c r="Z23" i="98"/>
  <c r="AA23" i="98" s="1"/>
  <c r="Z46" i="98"/>
  <c r="AA46" i="98" s="1"/>
  <c r="Z68" i="98"/>
  <c r="AA68" i="98" s="1"/>
  <c r="Z61" i="98"/>
  <c r="AA61" i="98" s="1"/>
  <c r="Z45" i="98"/>
  <c r="AA45" i="98" s="1"/>
  <c r="Z60" i="98"/>
  <c r="AA60" i="98" s="1"/>
  <c r="Z40" i="98"/>
  <c r="AA40" i="98" s="1"/>
  <c r="Z56" i="98"/>
  <c r="AA56" i="98" s="1"/>
  <c r="Z33" i="98"/>
  <c r="AA33" i="98" s="1"/>
  <c r="Z6" i="98"/>
  <c r="AA6" i="98" s="1"/>
  <c r="Z5" i="98"/>
  <c r="AA5" i="98" s="1"/>
  <c r="Z8" i="98"/>
  <c r="AA8" i="98" s="1"/>
  <c r="Z7" i="98"/>
  <c r="AA7" i="98" s="1"/>
  <c r="I37" i="35"/>
  <c r="M37" i="35"/>
  <c r="E37" i="35"/>
  <c r="K37" i="35"/>
  <c r="G37" i="35"/>
  <c r="O36" i="35"/>
  <c r="A39" i="30"/>
  <c r="O39" i="61"/>
  <c r="A39" i="61"/>
  <c r="O39" i="60"/>
  <c r="A38" i="35"/>
  <c r="S39" i="54"/>
  <c r="A39" i="33"/>
  <c r="A39" i="52"/>
  <c r="B40" i="30"/>
  <c r="B40" i="110" s="1"/>
  <c r="A40" i="110" s="1"/>
  <c r="S39" i="38"/>
  <c r="A39" i="38"/>
  <c r="Q38" i="35"/>
  <c r="A39" i="60"/>
  <c r="O39" i="33"/>
  <c r="S39" i="52"/>
  <c r="A39" i="54"/>
  <c r="L11" i="108"/>
  <c r="K10" i="109"/>
  <c r="K10" i="82"/>
  <c r="D10" i="82"/>
  <c r="D10" i="109"/>
  <c r="K8" i="82"/>
  <c r="K8" i="109"/>
  <c r="V41" i="98"/>
  <c r="Z41" i="98" s="1"/>
  <c r="AA41" i="98" s="1"/>
  <c r="AJ43" i="54"/>
  <c r="O40" i="104" s="1"/>
  <c r="U29" i="98"/>
  <c r="Z29" i="98" s="1"/>
  <c r="AA29" i="98" s="1"/>
  <c r="U38" i="98"/>
  <c r="Z38" i="98" s="1"/>
  <c r="AA38" i="98" s="1"/>
  <c r="AJ40" i="38"/>
  <c r="N37" i="104" s="1"/>
  <c r="AJ31" i="38"/>
  <c r="N28" i="104" s="1"/>
  <c r="Z71" i="98"/>
  <c r="AA71" i="98" s="1"/>
  <c r="Z13" i="98"/>
  <c r="AA13" i="98" s="1"/>
  <c r="Z50" i="98"/>
  <c r="AA50" i="98" s="1"/>
  <c r="AJ43" i="52"/>
  <c r="M40" i="104" s="1"/>
  <c r="T17" i="98"/>
  <c r="Z17" i="98" s="1"/>
  <c r="AA17" i="98" s="1"/>
  <c r="T65" i="98"/>
  <c r="Z65" i="98" s="1"/>
  <c r="AA65" i="98" s="1"/>
  <c r="AJ19" i="52"/>
  <c r="M16" i="104" s="1"/>
  <c r="AJ10" i="38"/>
  <c r="N7" i="104" s="1"/>
  <c r="AJ18" i="38"/>
  <c r="N15" i="104" s="1"/>
  <c r="AJ73" i="54"/>
  <c r="O70" i="104" s="1"/>
  <c r="AJ63" i="52"/>
  <c r="M60" i="104" s="1"/>
  <c r="AJ61" i="52"/>
  <c r="M58" i="104" s="1"/>
  <c r="AJ11" i="38"/>
  <c r="N8" i="104" s="1"/>
  <c r="AJ15" i="38"/>
  <c r="N12" i="104" s="1"/>
  <c r="AJ69" i="52"/>
  <c r="M66" i="104" s="1"/>
  <c r="AJ27" i="52"/>
  <c r="M24" i="104" s="1"/>
  <c r="AJ14" i="38"/>
  <c r="N11" i="104" s="1"/>
  <c r="AJ47" i="38"/>
  <c r="N44" i="104" s="1"/>
  <c r="AJ23" i="38"/>
  <c r="N20" i="104" s="1"/>
  <c r="AJ20" i="52"/>
  <c r="M17" i="104" s="1"/>
  <c r="AJ61" i="54"/>
  <c r="O58" i="104" s="1"/>
  <c r="D47" i="30"/>
  <c r="P44" i="98"/>
  <c r="A44" i="98"/>
  <c r="A43" i="104"/>
  <c r="J43" i="104"/>
  <c r="AB16" i="98"/>
  <c r="AB30" i="98"/>
  <c r="Z10" i="84"/>
  <c r="Z9" i="84"/>
  <c r="Z8" i="84"/>
  <c r="N20" i="100"/>
  <c r="N8" i="100"/>
  <c r="O21" i="104"/>
  <c r="V22" i="98"/>
  <c r="Z22" i="98" s="1"/>
  <c r="AA22" i="98" s="1"/>
  <c r="O5" i="104"/>
  <c r="M20" i="100" s="1"/>
  <c r="O31" i="104"/>
  <c r="V32" i="98"/>
  <c r="Z32" i="98" s="1"/>
  <c r="AA32" i="98" s="1"/>
  <c r="O4" i="104"/>
  <c r="M8" i="100" s="1"/>
  <c r="F11" i="104"/>
  <c r="G12" i="98"/>
  <c r="F4" i="104"/>
  <c r="E8" i="100" s="1"/>
  <c r="F13" i="104"/>
  <c r="G14" i="98"/>
  <c r="F5" i="104"/>
  <c r="E20" i="100" s="1"/>
  <c r="N5" i="104"/>
  <c r="L20" i="100" s="1"/>
  <c r="N4" i="104"/>
  <c r="L8" i="100" s="1"/>
  <c r="M4" i="104"/>
  <c r="K8" i="100" s="1"/>
  <c r="M5" i="104"/>
  <c r="K20" i="100" s="1"/>
  <c r="Q17" i="108" l="1"/>
  <c r="R17" i="108" s="1"/>
  <c r="Q49" i="108"/>
  <c r="R49" i="108" s="1"/>
  <c r="T7" i="84"/>
  <c r="W7" i="84"/>
  <c r="X7" i="84"/>
  <c r="Q7" i="84"/>
  <c r="R7" i="84"/>
  <c r="U7" i="84"/>
  <c r="V7" i="84"/>
  <c r="Y7" i="84"/>
  <c r="S7" i="84"/>
  <c r="Q21" i="108"/>
  <c r="R21" i="108" s="1"/>
  <c r="Q41" i="108"/>
  <c r="R41" i="108" s="1"/>
  <c r="Q53" i="108"/>
  <c r="R53" i="108" s="1"/>
  <c r="Q39" i="108"/>
  <c r="R39" i="108" s="1"/>
  <c r="Q6" i="84"/>
  <c r="T6" i="84"/>
  <c r="X6" i="84"/>
  <c r="Q33" i="108"/>
  <c r="R33" i="108" s="1"/>
  <c r="R6" i="84"/>
  <c r="S6" i="84"/>
  <c r="Q31" i="108"/>
  <c r="R31" i="108" s="1"/>
  <c r="U6" i="84"/>
  <c r="V6" i="84"/>
  <c r="Y6" i="84"/>
  <c r="W6" i="84"/>
  <c r="R5" i="84"/>
  <c r="S5" i="84"/>
  <c r="X5" i="84"/>
  <c r="V5" i="84"/>
  <c r="W5" i="84"/>
  <c r="U5" i="84"/>
  <c r="Q5" i="84"/>
  <c r="AA49" i="98"/>
  <c r="AB49" i="98" s="1"/>
  <c r="AA44" i="98"/>
  <c r="AB44" i="98" s="1"/>
  <c r="Y5" i="84"/>
  <c r="T5" i="84"/>
  <c r="Z5" i="84" s="1"/>
  <c r="AA66" i="98"/>
  <c r="AB66" i="98" s="1"/>
  <c r="AB5" i="98"/>
  <c r="AD7" i="98"/>
  <c r="N11" i="108"/>
  <c r="AC19" i="98"/>
  <c r="A40" i="30"/>
  <c r="A40" i="60"/>
  <c r="S40" i="38"/>
  <c r="A40" i="54"/>
  <c r="A40" i="52"/>
  <c r="B41" i="30"/>
  <c r="B41" i="110" s="1"/>
  <c r="A41" i="110" s="1"/>
  <c r="O40" i="33"/>
  <c r="S40" i="52"/>
  <c r="O40" i="61"/>
  <c r="A40" i="33"/>
  <c r="A40" i="38"/>
  <c r="A40" i="61"/>
  <c r="O40" i="60"/>
  <c r="S40" i="54"/>
  <c r="A39" i="35"/>
  <c r="Q39" i="35"/>
  <c r="O37" i="35"/>
  <c r="K38" i="35"/>
  <c r="I38" i="35"/>
  <c r="M38" i="35"/>
  <c r="E38" i="35"/>
  <c r="G38" i="35"/>
  <c r="D48" i="30"/>
  <c r="A44" i="104"/>
  <c r="P45" i="98"/>
  <c r="J44" i="104"/>
  <c r="A45" i="98"/>
  <c r="AB43" i="98"/>
  <c r="AC43" i="98"/>
  <c r="AD43" i="98"/>
  <c r="AB40" i="98"/>
  <c r="AC40" i="98"/>
  <c r="AD40" i="98"/>
  <c r="AB57" i="98"/>
  <c r="AC57" i="98"/>
  <c r="AD57" i="98"/>
  <c r="AC65" i="98"/>
  <c r="AD65" i="98"/>
  <c r="AC59" i="98"/>
  <c r="AD59" i="98"/>
  <c r="AC61" i="98"/>
  <c r="AD61" i="98"/>
  <c r="AC50" i="98"/>
  <c r="AD50" i="98"/>
  <c r="AB41" i="98"/>
  <c r="AC41" i="98"/>
  <c r="AD41" i="98"/>
  <c r="AC63" i="98"/>
  <c r="AD63" i="98"/>
  <c r="AB38" i="98"/>
  <c r="AC38" i="98"/>
  <c r="AD38" i="98"/>
  <c r="AB46" i="98"/>
  <c r="AC46" i="98"/>
  <c r="AD46" i="98"/>
  <c r="AB53" i="98"/>
  <c r="AC53" i="98"/>
  <c r="AD53" i="98"/>
  <c r="AB39" i="98"/>
  <c r="AC39" i="98"/>
  <c r="AD39" i="98"/>
  <c r="AC44" i="98"/>
  <c r="AC68" i="98"/>
  <c r="AD68" i="98"/>
  <c r="AC58" i="98"/>
  <c r="AD58" i="98"/>
  <c r="AB69" i="98"/>
  <c r="AC69" i="98"/>
  <c r="AD69" i="98"/>
  <c r="AC47" i="98"/>
  <c r="AD47" i="98"/>
  <c r="AB52" i="98"/>
  <c r="AC52" i="98"/>
  <c r="AD52" i="98"/>
  <c r="AB62" i="98"/>
  <c r="AC62" i="98"/>
  <c r="AD62" i="98"/>
  <c r="AC45" i="98"/>
  <c r="AD45" i="98"/>
  <c r="AC42" i="98"/>
  <c r="AD42" i="98"/>
  <c r="AB55" i="98"/>
  <c r="AC55" i="98"/>
  <c r="AD55" i="98"/>
  <c r="AB48" i="98"/>
  <c r="AC48" i="98"/>
  <c r="AD48" i="98"/>
  <c r="AB60" i="98"/>
  <c r="AC60" i="98"/>
  <c r="AD60" i="98"/>
  <c r="AC64" i="98"/>
  <c r="AD64" i="98"/>
  <c r="AC56" i="98"/>
  <c r="AD56" i="98"/>
  <c r="AB71" i="98"/>
  <c r="AC71" i="98"/>
  <c r="AD71" i="98"/>
  <c r="AB51" i="98"/>
  <c r="AC51" i="98"/>
  <c r="AD51" i="98"/>
  <c r="AC67" i="98"/>
  <c r="AD67" i="98"/>
  <c r="AB70" i="98"/>
  <c r="AC70" i="98"/>
  <c r="AD70" i="98"/>
  <c r="AB54" i="98"/>
  <c r="AC54" i="98"/>
  <c r="AD54" i="98"/>
  <c r="AC66" i="98"/>
  <c r="AD66" i="98"/>
  <c r="AD9" i="98"/>
  <c r="AD28" i="98"/>
  <c r="AC28" i="98"/>
  <c r="AC17" i="98"/>
  <c r="AD17" i="98"/>
  <c r="AC21" i="98"/>
  <c r="AD21" i="98"/>
  <c r="AC30" i="98"/>
  <c r="AD30" i="98"/>
  <c r="AD36" i="98"/>
  <c r="AC36" i="98"/>
  <c r="AC27" i="98"/>
  <c r="AD27" i="98"/>
  <c r="AD24" i="98"/>
  <c r="AC24" i="98"/>
  <c r="AB29" i="98"/>
  <c r="AC35" i="98"/>
  <c r="AD35" i="98"/>
  <c r="AB31" i="98"/>
  <c r="AC16" i="98"/>
  <c r="AD16" i="98"/>
  <c r="AC34" i="98"/>
  <c r="AD34" i="98"/>
  <c r="AC26" i="98"/>
  <c r="AD26" i="98"/>
  <c r="AB33" i="98"/>
  <c r="AC13" i="98"/>
  <c r="AD13" i="98"/>
  <c r="AC10" i="98"/>
  <c r="AD10" i="98"/>
  <c r="AC37" i="98"/>
  <c r="AD37" i="98"/>
  <c r="AC14" i="98"/>
  <c r="AD14" i="98"/>
  <c r="AC7" i="98"/>
  <c r="AB8" i="98"/>
  <c r="AC15" i="98"/>
  <c r="AD15" i="98"/>
  <c r="AD20" i="98"/>
  <c r="AC20" i="98"/>
  <c r="AB36" i="98"/>
  <c r="AB27" i="98"/>
  <c r="AB63" i="98"/>
  <c r="AB45" i="98"/>
  <c r="AB10" i="98"/>
  <c r="AB17" i="98"/>
  <c r="AB34" i="98"/>
  <c r="AB26" i="98"/>
  <c r="AB42" i="98"/>
  <c r="AB65" i="98"/>
  <c r="AB59" i="98"/>
  <c r="AB15" i="98"/>
  <c r="AB7" i="98"/>
  <c r="AB20" i="98"/>
  <c r="AB50" i="98"/>
  <c r="AB67" i="98"/>
  <c r="AB56" i="98"/>
  <c r="AB64" i="98"/>
  <c r="AB24" i="98"/>
  <c r="AB47" i="98"/>
  <c r="AB9" i="98"/>
  <c r="AB21" i="98"/>
  <c r="AB13" i="98"/>
  <c r="AB28" i="98"/>
  <c r="AB37" i="98"/>
  <c r="AB14" i="98"/>
  <c r="AB35" i="98"/>
  <c r="AB68" i="98"/>
  <c r="AB61" i="98"/>
  <c r="AB58" i="98"/>
  <c r="AD44" i="98" l="1"/>
  <c r="AC49" i="98"/>
  <c r="AD49" i="98"/>
  <c r="AD19" i="98"/>
  <c r="AB19" i="98"/>
  <c r="AD5" i="98"/>
  <c r="P11" i="108"/>
  <c r="S11" i="108"/>
  <c r="O38" i="35"/>
  <c r="E39" i="35"/>
  <c r="G39" i="35"/>
  <c r="M39" i="35"/>
  <c r="K39" i="35"/>
  <c r="I39" i="35"/>
  <c r="A41" i="30"/>
  <c r="O41" i="61"/>
  <c r="A41" i="61"/>
  <c r="A41" i="38"/>
  <c r="Q40" i="35"/>
  <c r="A41" i="60"/>
  <c r="O41" i="60"/>
  <c r="S41" i="54"/>
  <c r="S41" i="52"/>
  <c r="A40" i="35"/>
  <c r="O41" i="33"/>
  <c r="A41" i="33"/>
  <c r="S41" i="38"/>
  <c r="A41" i="54"/>
  <c r="A41" i="52"/>
  <c r="B42" i="30"/>
  <c r="B42" i="110" s="1"/>
  <c r="A42" i="110" s="1"/>
  <c r="Z6" i="84"/>
  <c r="D49" i="30"/>
  <c r="J45" i="104"/>
  <c r="A45" i="104"/>
  <c r="P46" i="98"/>
  <c r="A46" i="98"/>
  <c r="AC5" i="98"/>
  <c r="AC9" i="98"/>
  <c r="AD12" i="98"/>
  <c r="AC12" i="98"/>
  <c r="AC25" i="98"/>
  <c r="AD25" i="98"/>
  <c r="AC6" i="98"/>
  <c r="AD6" i="98"/>
  <c r="AB12" i="98"/>
  <c r="AB25" i="98"/>
  <c r="AB6" i="98"/>
  <c r="AD8" i="98"/>
  <c r="AC8" i="98"/>
  <c r="AC33" i="98"/>
  <c r="AD33" i="98"/>
  <c r="AC31" i="98"/>
  <c r="AD31" i="98"/>
  <c r="AC32" i="98"/>
  <c r="AD32" i="98"/>
  <c r="AC23" i="98"/>
  <c r="AD23" i="98"/>
  <c r="AC11" i="98"/>
  <c r="AD11" i="98"/>
  <c r="AC22" i="98"/>
  <c r="AD22" i="98"/>
  <c r="AC18" i="98"/>
  <c r="AD18" i="98"/>
  <c r="AC29" i="98"/>
  <c r="AD29" i="98"/>
  <c r="AB32" i="98"/>
  <c r="AB23" i="98"/>
  <c r="AB11" i="98"/>
  <c r="AB22" i="98"/>
  <c r="AB18" i="98"/>
  <c r="Z7" i="84"/>
  <c r="A42" i="30" l="1"/>
  <c r="A42" i="60"/>
  <c r="A42" i="54"/>
  <c r="S42" i="54"/>
  <c r="A42" i="33"/>
  <c r="O42" i="60"/>
  <c r="A42" i="38"/>
  <c r="A42" i="52"/>
  <c r="S42" i="52"/>
  <c r="A41" i="35"/>
  <c r="S42" i="38"/>
  <c r="Q41" i="35"/>
  <c r="B43" i="30"/>
  <c r="B43" i="110" s="1"/>
  <c r="A43" i="110" s="1"/>
  <c r="O42" i="33"/>
  <c r="A42" i="61"/>
  <c r="O42" i="61"/>
  <c r="G40" i="35"/>
  <c r="I40" i="35"/>
  <c r="E40" i="35"/>
  <c r="K40" i="35"/>
  <c r="M40" i="35"/>
  <c r="O39" i="35"/>
  <c r="D50" i="30"/>
  <c r="J46" i="104"/>
  <c r="A47" i="98"/>
  <c r="A46" i="104"/>
  <c r="P47" i="98"/>
  <c r="G6" i="91"/>
  <c r="G5" i="91"/>
  <c r="B38" i="91"/>
  <c r="A38" i="91" s="1"/>
  <c r="B39" i="91"/>
  <c r="A39" i="91" s="1"/>
  <c r="A43" i="30" l="1"/>
  <c r="A43" i="60"/>
  <c r="A43" i="38"/>
  <c r="O43" i="60"/>
  <c r="O43" i="33"/>
  <c r="S43" i="54"/>
  <c r="A43" i="52"/>
  <c r="A43" i="33"/>
  <c r="O43" i="61"/>
  <c r="S43" i="38"/>
  <c r="S43" i="52"/>
  <c r="A42" i="35"/>
  <c r="A43" i="61"/>
  <c r="A43" i="54"/>
  <c r="Q42" i="35"/>
  <c r="B44" i="30"/>
  <c r="B44" i="110" s="1"/>
  <c r="A44" i="110" s="1"/>
  <c r="I41" i="35"/>
  <c r="K41" i="35"/>
  <c r="E41" i="35"/>
  <c r="G41" i="35"/>
  <c r="M41" i="35"/>
  <c r="O40" i="35"/>
  <c r="D51" i="30"/>
  <c r="P48" i="98"/>
  <c r="A48" i="98"/>
  <c r="J47" i="104"/>
  <c r="A47" i="104"/>
  <c r="M62" i="54"/>
  <c r="M63" i="54"/>
  <c r="M64" i="54"/>
  <c r="M65" i="54"/>
  <c r="M66" i="54"/>
  <c r="M67" i="54"/>
  <c r="M68" i="54"/>
  <c r="M69" i="54"/>
  <c r="M70" i="54"/>
  <c r="M71" i="54"/>
  <c r="M72" i="54"/>
  <c r="M73" i="54"/>
  <c r="M10" i="38"/>
  <c r="M11" i="38"/>
  <c r="M62" i="38"/>
  <c r="M63" i="38"/>
  <c r="M64" i="38"/>
  <c r="M65" i="38"/>
  <c r="M66" i="38"/>
  <c r="M67" i="38"/>
  <c r="M68" i="38"/>
  <c r="M69" i="38"/>
  <c r="M70" i="38"/>
  <c r="M71" i="38"/>
  <c r="M72" i="38"/>
  <c r="M73" i="38"/>
  <c r="M10" i="52"/>
  <c r="M11" i="52"/>
  <c r="M62" i="52"/>
  <c r="M63" i="52"/>
  <c r="M64" i="52"/>
  <c r="M65" i="52"/>
  <c r="M66" i="52"/>
  <c r="M67" i="52"/>
  <c r="M68" i="52"/>
  <c r="M69" i="52"/>
  <c r="M70" i="52"/>
  <c r="M71" i="52"/>
  <c r="M72" i="52"/>
  <c r="M73" i="52"/>
  <c r="C18" i="91"/>
  <c r="C22" i="91"/>
  <c r="C26" i="91"/>
  <c r="C30" i="91"/>
  <c r="C34" i="91"/>
  <c r="D140" i="76"/>
  <c r="D156" i="76"/>
  <c r="M56" i="54"/>
  <c r="M57" i="54"/>
  <c r="M58" i="54"/>
  <c r="M59" i="54"/>
  <c r="M60" i="54"/>
  <c r="M61" i="54"/>
  <c r="M56" i="38"/>
  <c r="M57" i="38"/>
  <c r="M59" i="38"/>
  <c r="M60" i="38"/>
  <c r="M61" i="38"/>
  <c r="M58" i="38"/>
  <c r="M56" i="52"/>
  <c r="M57" i="52"/>
  <c r="M58" i="52"/>
  <c r="M59" i="52"/>
  <c r="M60" i="52"/>
  <c r="M61" i="52"/>
  <c r="P44" i="54"/>
  <c r="P48" i="54"/>
  <c r="P52" i="54"/>
  <c r="P53" i="54"/>
  <c r="P40" i="54"/>
  <c r="M41" i="54"/>
  <c r="M43" i="54"/>
  <c r="M44" i="54"/>
  <c r="M45" i="54"/>
  <c r="M47" i="54"/>
  <c r="M48" i="54"/>
  <c r="M53" i="54"/>
  <c r="M55" i="54"/>
  <c r="M40" i="54"/>
  <c r="P41" i="38"/>
  <c r="P42" i="38"/>
  <c r="P44" i="38"/>
  <c r="P45" i="38"/>
  <c r="P49" i="38"/>
  <c r="P50" i="38"/>
  <c r="P52" i="38"/>
  <c r="P53" i="38"/>
  <c r="P40" i="38"/>
  <c r="P8" i="38"/>
  <c r="P12" i="38"/>
  <c r="P13" i="38"/>
  <c r="P14" i="38"/>
  <c r="P16" i="38"/>
  <c r="P17" i="38"/>
  <c r="P18" i="38"/>
  <c r="P20" i="38"/>
  <c r="P21" i="38"/>
  <c r="P22" i="38"/>
  <c r="P25" i="38"/>
  <c r="P26" i="38"/>
  <c r="P28" i="38"/>
  <c r="P29" i="38"/>
  <c r="P30" i="38"/>
  <c r="P32" i="38"/>
  <c r="P33" i="38"/>
  <c r="P34" i="38"/>
  <c r="P37" i="38"/>
  <c r="P38" i="38"/>
  <c r="M43" i="38"/>
  <c r="M46" i="38"/>
  <c r="M47" i="38"/>
  <c r="M48" i="38"/>
  <c r="M51" i="38"/>
  <c r="M54" i="38"/>
  <c r="M55" i="38"/>
  <c r="M40" i="38"/>
  <c r="M9" i="38"/>
  <c r="M15" i="38"/>
  <c r="M16" i="38"/>
  <c r="M21" i="38"/>
  <c r="M24" i="38"/>
  <c r="M29" i="38"/>
  <c r="M32" i="38"/>
  <c r="M34" i="38"/>
  <c r="M36" i="38"/>
  <c r="M37" i="38"/>
  <c r="M44" i="52"/>
  <c r="M40" i="52"/>
  <c r="M12" i="52"/>
  <c r="M16" i="52"/>
  <c r="M20" i="52"/>
  <c r="M24" i="52"/>
  <c r="M28" i="52"/>
  <c r="M32" i="52"/>
  <c r="M36" i="52"/>
  <c r="C7" i="91"/>
  <c r="C11" i="91"/>
  <c r="C14" i="91"/>
  <c r="L2" i="84"/>
  <c r="C4" i="91"/>
  <c r="H4" i="91" s="1"/>
  <c r="C6" i="91"/>
  <c r="C8" i="91"/>
  <c r="C9" i="91"/>
  <c r="C10" i="91"/>
  <c r="C12" i="91"/>
  <c r="C13" i="91"/>
  <c r="C15" i="91"/>
  <c r="C16" i="91"/>
  <c r="C17" i="91"/>
  <c r="C19" i="91"/>
  <c r="C20" i="91"/>
  <c r="C21" i="91"/>
  <c r="C23" i="91"/>
  <c r="C24" i="91"/>
  <c r="C25" i="91"/>
  <c r="C27" i="91"/>
  <c r="C28" i="91"/>
  <c r="C29" i="91"/>
  <c r="C31" i="91"/>
  <c r="C32" i="91"/>
  <c r="C33" i="91"/>
  <c r="C35" i="91"/>
  <c r="C36" i="91"/>
  <c r="C37" i="91"/>
  <c r="C5" i="91"/>
  <c r="B4" i="91"/>
  <c r="D4" i="91"/>
  <c r="G4" i="91"/>
  <c r="I4" i="91"/>
  <c r="B5" i="91"/>
  <c r="A5" i="91" s="1"/>
  <c r="F5" i="91"/>
  <c r="B6" i="91"/>
  <c r="A6" i="91" s="1"/>
  <c r="F6" i="91"/>
  <c r="B7" i="91"/>
  <c r="A7" i="91" s="1"/>
  <c r="B8" i="91"/>
  <c r="A8" i="91" s="1"/>
  <c r="B9" i="91"/>
  <c r="A9" i="91" s="1"/>
  <c r="B10" i="91"/>
  <c r="A10" i="91" s="1"/>
  <c r="B11" i="91"/>
  <c r="A11" i="91" s="1"/>
  <c r="B12" i="91"/>
  <c r="A12" i="91" s="1"/>
  <c r="B13" i="91"/>
  <c r="A13" i="91" s="1"/>
  <c r="B14" i="91"/>
  <c r="A14" i="91" s="1"/>
  <c r="B15" i="91"/>
  <c r="A15" i="91" s="1"/>
  <c r="B16" i="91"/>
  <c r="A16" i="91" s="1"/>
  <c r="B17" i="91"/>
  <c r="A17" i="91" s="1"/>
  <c r="B18" i="91"/>
  <c r="A18" i="91" s="1"/>
  <c r="B19" i="91"/>
  <c r="A19" i="91" s="1"/>
  <c r="B20" i="91"/>
  <c r="A20" i="91" s="1"/>
  <c r="B21" i="91"/>
  <c r="A21" i="91" s="1"/>
  <c r="B22" i="91"/>
  <c r="A22" i="91" s="1"/>
  <c r="B23" i="91"/>
  <c r="A23" i="91" s="1"/>
  <c r="B24" i="91"/>
  <c r="A24" i="91" s="1"/>
  <c r="B25" i="91"/>
  <c r="A25" i="91" s="1"/>
  <c r="B26" i="91"/>
  <c r="A26" i="91" s="1"/>
  <c r="B27" i="91"/>
  <c r="A27" i="91" s="1"/>
  <c r="B28" i="91"/>
  <c r="A28" i="91" s="1"/>
  <c r="B29" i="91"/>
  <c r="A29" i="91" s="1"/>
  <c r="B30" i="91"/>
  <c r="A30" i="91" s="1"/>
  <c r="B31" i="91"/>
  <c r="A31" i="91" s="1"/>
  <c r="B32" i="91"/>
  <c r="A32" i="91" s="1"/>
  <c r="B33" i="91"/>
  <c r="A33" i="91" s="1"/>
  <c r="B34" i="91"/>
  <c r="A34" i="91" s="1"/>
  <c r="B35" i="91"/>
  <c r="A35" i="91" s="1"/>
  <c r="B36" i="91"/>
  <c r="A36" i="91" s="1"/>
  <c r="B37" i="91"/>
  <c r="A37" i="91" s="1"/>
  <c r="R33" i="54"/>
  <c r="P41" i="54"/>
  <c r="M42" i="54"/>
  <c r="P43" i="54"/>
  <c r="P45" i="54"/>
  <c r="M46" i="54"/>
  <c r="M49" i="54"/>
  <c r="M50" i="54"/>
  <c r="P50" i="54"/>
  <c r="M51" i="54"/>
  <c r="M52" i="54"/>
  <c r="M54" i="54"/>
  <c r="D8" i="76"/>
  <c r="D36" i="76"/>
  <c r="D40" i="76"/>
  <c r="D48" i="76"/>
  <c r="D52" i="76"/>
  <c r="D56" i="76"/>
  <c r="D64" i="76"/>
  <c r="D68" i="76"/>
  <c r="D72" i="76"/>
  <c r="D80" i="76"/>
  <c r="D84" i="76"/>
  <c r="D88" i="76"/>
  <c r="D96" i="76"/>
  <c r="D100" i="76"/>
  <c r="D104" i="76"/>
  <c r="D112" i="76"/>
  <c r="D116" i="76"/>
  <c r="D120" i="76"/>
  <c r="D128" i="76"/>
  <c r="D132" i="76"/>
  <c r="D136" i="76"/>
  <c r="D144" i="76"/>
  <c r="D148" i="76"/>
  <c r="D152" i="76"/>
  <c r="D160" i="76"/>
  <c r="D164" i="76"/>
  <c r="D168" i="76"/>
  <c r="D172" i="76"/>
  <c r="D176" i="76"/>
  <c r="D180" i="76"/>
  <c r="D184" i="76"/>
  <c r="D188" i="76"/>
  <c r="D192" i="76"/>
  <c r="D196" i="76"/>
  <c r="D200" i="76"/>
  <c r="D204" i="76"/>
  <c r="D208" i="76"/>
  <c r="D212" i="76"/>
  <c r="D216" i="76"/>
  <c r="D220" i="76"/>
  <c r="D224" i="76"/>
  <c r="D228" i="76"/>
  <c r="E228" i="76"/>
  <c r="D232" i="76"/>
  <c r="E232" i="76"/>
  <c r="D236" i="76"/>
  <c r="D240" i="76"/>
  <c r="E240" i="76"/>
  <c r="D244" i="76"/>
  <c r="E244" i="76"/>
  <c r="D248" i="76"/>
  <c r="E248" i="76"/>
  <c r="D252" i="76"/>
  <c r="E252" i="76"/>
  <c r="D256" i="76"/>
  <c r="E256" i="76"/>
  <c r="D260" i="76"/>
  <c r="E260" i="76"/>
  <c r="D264" i="76"/>
  <c r="E264" i="76"/>
  <c r="D268" i="76"/>
  <c r="E268" i="76"/>
  <c r="D272" i="76"/>
  <c r="E272" i="76"/>
  <c r="D276" i="76"/>
  <c r="E276" i="76"/>
  <c r="D280" i="76"/>
  <c r="E280" i="76"/>
  <c r="G276" i="76"/>
  <c r="D284" i="76"/>
  <c r="E284" i="76"/>
  <c r="G280" i="76"/>
  <c r="D288" i="76"/>
  <c r="E288" i="76"/>
  <c r="F284" i="76"/>
  <c r="G284" i="76"/>
  <c r="D292" i="76"/>
  <c r="E292" i="76"/>
  <c r="F288" i="76"/>
  <c r="G288" i="76"/>
  <c r="D296" i="76"/>
  <c r="E296" i="76"/>
  <c r="F292" i="76"/>
  <c r="G292" i="76"/>
  <c r="D300" i="76"/>
  <c r="E300" i="76"/>
  <c r="F296" i="76"/>
  <c r="G296" i="76"/>
  <c r="D304" i="76"/>
  <c r="E304" i="76"/>
  <c r="F300" i="76"/>
  <c r="G300" i="76"/>
  <c r="D308" i="76"/>
  <c r="E308" i="76"/>
  <c r="F304" i="76"/>
  <c r="G304" i="76"/>
  <c r="D312" i="76"/>
  <c r="E312" i="76"/>
  <c r="F308" i="76"/>
  <c r="G308" i="76"/>
  <c r="D316" i="76"/>
  <c r="E316" i="76"/>
  <c r="F312" i="76"/>
  <c r="G312" i="76"/>
  <c r="D320" i="76"/>
  <c r="E320" i="76"/>
  <c r="F316" i="76"/>
  <c r="G316" i="76"/>
  <c r="D324" i="76"/>
  <c r="E324" i="76"/>
  <c r="F320" i="76"/>
  <c r="G320" i="76"/>
  <c r="D328" i="76"/>
  <c r="E328" i="76"/>
  <c r="F324" i="76"/>
  <c r="G324" i="76"/>
  <c r="D332" i="76"/>
  <c r="E332" i="76"/>
  <c r="F328" i="76"/>
  <c r="G328" i="76"/>
  <c r="D336" i="76"/>
  <c r="E336" i="76"/>
  <c r="F332" i="76"/>
  <c r="G332" i="76"/>
  <c r="D340" i="76"/>
  <c r="E340" i="76"/>
  <c r="F336" i="76"/>
  <c r="G336" i="76"/>
  <c r="D344" i="76"/>
  <c r="E344" i="76"/>
  <c r="F340" i="76"/>
  <c r="G340" i="76"/>
  <c r="D348" i="76"/>
  <c r="E348" i="76"/>
  <c r="F344" i="76"/>
  <c r="G344" i="76"/>
  <c r="D352" i="76"/>
  <c r="E352" i="76"/>
  <c r="F348" i="76"/>
  <c r="G348" i="76"/>
  <c r="D356" i="76"/>
  <c r="E356" i="76"/>
  <c r="F352" i="76"/>
  <c r="G352" i="76"/>
  <c r="D360" i="76"/>
  <c r="E360" i="76"/>
  <c r="F356" i="76"/>
  <c r="G356" i="76"/>
  <c r="D364" i="76"/>
  <c r="E364" i="76"/>
  <c r="F360" i="76"/>
  <c r="G360" i="76"/>
  <c r="D368" i="76"/>
  <c r="E368" i="76"/>
  <c r="F364" i="76"/>
  <c r="G364" i="76"/>
  <c r="D372" i="76"/>
  <c r="E372" i="76"/>
  <c r="F368" i="76"/>
  <c r="G368" i="76"/>
  <c r="D376" i="76"/>
  <c r="E376" i="76"/>
  <c r="F372" i="76"/>
  <c r="G372" i="76"/>
  <c r="D380" i="76"/>
  <c r="E380" i="76"/>
  <c r="F376" i="76"/>
  <c r="G376" i="76"/>
  <c r="D384" i="76"/>
  <c r="E384" i="76"/>
  <c r="F380" i="76"/>
  <c r="G380" i="76"/>
  <c r="D388" i="76"/>
  <c r="E388" i="76"/>
  <c r="F384" i="76"/>
  <c r="G384" i="76"/>
  <c r="G387" i="76"/>
  <c r="D400" i="76"/>
  <c r="E400" i="76"/>
  <c r="F396" i="76"/>
  <c r="G396" i="76"/>
  <c r="D404" i="76"/>
  <c r="E404" i="76"/>
  <c r="F400" i="76"/>
  <c r="G400" i="76"/>
  <c r="D408" i="76"/>
  <c r="E408" i="76"/>
  <c r="F404" i="76"/>
  <c r="G404" i="76"/>
  <c r="D412" i="76"/>
  <c r="E412" i="76"/>
  <c r="F408" i="76"/>
  <c r="G408" i="76"/>
  <c r="D416" i="76"/>
  <c r="E416" i="76"/>
  <c r="F412" i="76"/>
  <c r="G412" i="76"/>
  <c r="D420" i="76"/>
  <c r="E420" i="76"/>
  <c r="F416" i="76"/>
  <c r="G416" i="76"/>
  <c r="D424" i="76"/>
  <c r="E424" i="76"/>
  <c r="F420" i="76"/>
  <c r="G420" i="76"/>
  <c r="D428" i="76"/>
  <c r="E428" i="76"/>
  <c r="F424" i="76"/>
  <c r="G424" i="76"/>
  <c r="D432" i="76"/>
  <c r="E432" i="76"/>
  <c r="F428" i="76"/>
  <c r="G428" i="76"/>
  <c r="D436" i="76"/>
  <c r="E436" i="76"/>
  <c r="F432" i="76"/>
  <c r="G432" i="76"/>
  <c r="D440" i="76"/>
  <c r="E440" i="76"/>
  <c r="F436" i="76"/>
  <c r="G436" i="76"/>
  <c r="D444" i="76"/>
  <c r="E444" i="76"/>
  <c r="F440" i="76"/>
  <c r="G440" i="76"/>
  <c r="D448" i="76"/>
  <c r="E448" i="76"/>
  <c r="F444" i="76"/>
  <c r="G444" i="76"/>
  <c r="D452" i="76"/>
  <c r="E452" i="76"/>
  <c r="F448" i="76"/>
  <c r="G448" i="76"/>
  <c r="D456" i="76"/>
  <c r="E456" i="76"/>
  <c r="F452" i="76"/>
  <c r="G452" i="76"/>
  <c r="D460" i="76"/>
  <c r="E460" i="76"/>
  <c r="F456" i="76"/>
  <c r="G456" i="76"/>
  <c r="D464" i="76"/>
  <c r="E464" i="76"/>
  <c r="F460" i="76"/>
  <c r="G460" i="76"/>
  <c r="D468" i="76"/>
  <c r="E468" i="76"/>
  <c r="F464" i="76"/>
  <c r="G464" i="76"/>
  <c r="D472" i="76"/>
  <c r="E472" i="76"/>
  <c r="F468" i="76"/>
  <c r="G468" i="76"/>
  <c r="D476" i="76"/>
  <c r="E476" i="76"/>
  <c r="F472" i="76"/>
  <c r="G472" i="76"/>
  <c r="D480" i="76"/>
  <c r="E480" i="76"/>
  <c r="F476" i="76"/>
  <c r="G476" i="76"/>
  <c r="D484" i="76"/>
  <c r="E484" i="76"/>
  <c r="F480" i="76"/>
  <c r="G480" i="76"/>
  <c r="D488" i="76"/>
  <c r="E488" i="76"/>
  <c r="F484" i="76"/>
  <c r="G484" i="76"/>
  <c r="D492" i="76"/>
  <c r="E492" i="76"/>
  <c r="F488" i="76"/>
  <c r="G488" i="76"/>
  <c r="D496" i="76"/>
  <c r="E496" i="76"/>
  <c r="F492" i="76"/>
  <c r="G492" i="76"/>
  <c r="D500" i="76"/>
  <c r="E500" i="76"/>
  <c r="F496" i="76"/>
  <c r="G496" i="76"/>
  <c r="D504" i="76"/>
  <c r="E504" i="76"/>
  <c r="F500" i="76"/>
  <c r="G500" i="76"/>
  <c r="D508" i="76"/>
  <c r="E508" i="76"/>
  <c r="F504" i="76"/>
  <c r="G504" i="76"/>
  <c r="D512" i="76"/>
  <c r="E512" i="76"/>
  <c r="F508" i="76"/>
  <c r="G508" i="76"/>
  <c r="D516" i="76"/>
  <c r="E516" i="76"/>
  <c r="F512" i="76"/>
  <c r="G512" i="76"/>
  <c r="D520" i="76"/>
  <c r="E520" i="76"/>
  <c r="F516" i="76"/>
  <c r="G516" i="76"/>
  <c r="D524" i="76"/>
  <c r="E524" i="76"/>
  <c r="F520" i="76"/>
  <c r="G520" i="76"/>
  <c r="D528" i="76"/>
  <c r="E528" i="76"/>
  <c r="F524" i="76"/>
  <c r="G524" i="76"/>
  <c r="D532" i="76"/>
  <c r="E532" i="76"/>
  <c r="F528" i="76"/>
  <c r="G528" i="76"/>
  <c r="D536" i="76"/>
  <c r="E536" i="76"/>
  <c r="F532" i="76"/>
  <c r="G532" i="76"/>
  <c r="D540" i="76"/>
  <c r="E540" i="76"/>
  <c r="F536" i="76"/>
  <c r="G536" i="76"/>
  <c r="D544" i="76"/>
  <c r="E544" i="76"/>
  <c r="F540" i="76"/>
  <c r="G540" i="76"/>
  <c r="D548" i="76"/>
  <c r="E548" i="76"/>
  <c r="F544" i="76"/>
  <c r="G544" i="76"/>
  <c r="D552" i="76"/>
  <c r="E552" i="76"/>
  <c r="F548" i="76"/>
  <c r="G548" i="76"/>
  <c r="D556" i="76"/>
  <c r="E556" i="76"/>
  <c r="F552" i="76"/>
  <c r="G552" i="76"/>
  <c r="D560" i="76"/>
  <c r="E560" i="76"/>
  <c r="F556" i="76"/>
  <c r="G556" i="76"/>
  <c r="D564" i="76"/>
  <c r="E564" i="76"/>
  <c r="F560" i="76"/>
  <c r="G560" i="76"/>
  <c r="D568" i="76"/>
  <c r="E568" i="76"/>
  <c r="F564" i="76"/>
  <c r="G564" i="76"/>
  <c r="D572" i="76"/>
  <c r="E572" i="76"/>
  <c r="F568" i="76"/>
  <c r="G568" i="76"/>
  <c r="D576" i="76"/>
  <c r="E576" i="76"/>
  <c r="F572" i="76"/>
  <c r="G572" i="76"/>
  <c r="D580" i="76"/>
  <c r="E580" i="76"/>
  <c r="F576" i="76"/>
  <c r="G576" i="76"/>
  <c r="D584" i="76"/>
  <c r="E584" i="76"/>
  <c r="F580" i="76"/>
  <c r="G580" i="76"/>
  <c r="D588" i="76"/>
  <c r="E588" i="76"/>
  <c r="F584" i="76"/>
  <c r="G584" i="76"/>
  <c r="D592" i="76"/>
  <c r="E592" i="76"/>
  <c r="F588" i="76"/>
  <c r="G588" i="76"/>
  <c r="D596" i="76"/>
  <c r="E596" i="76"/>
  <c r="F592" i="76"/>
  <c r="G592" i="76"/>
  <c r="D600" i="76"/>
  <c r="E600" i="76"/>
  <c r="F596" i="76"/>
  <c r="G596" i="76"/>
  <c r="D604" i="76"/>
  <c r="E604" i="76"/>
  <c r="F600" i="76"/>
  <c r="G600" i="76"/>
  <c r="D608" i="76"/>
  <c r="E608" i="76"/>
  <c r="F604" i="76"/>
  <c r="G604" i="76"/>
  <c r="D612" i="76"/>
  <c r="E612" i="76"/>
  <c r="F608" i="76"/>
  <c r="G608" i="76"/>
  <c r="D616" i="76"/>
  <c r="E616" i="76"/>
  <c r="F612" i="76"/>
  <c r="G612" i="76"/>
  <c r="D620" i="76"/>
  <c r="E620" i="76"/>
  <c r="F616" i="76"/>
  <c r="G616" i="76"/>
  <c r="D624" i="76"/>
  <c r="E624" i="76"/>
  <c r="F620" i="76"/>
  <c r="G620" i="76"/>
  <c r="D628" i="76"/>
  <c r="E628" i="76"/>
  <c r="F624" i="76"/>
  <c r="G624" i="76"/>
  <c r="D632" i="76"/>
  <c r="E632" i="76"/>
  <c r="F628" i="76"/>
  <c r="G628" i="76"/>
  <c r="D636" i="76"/>
  <c r="E636" i="76"/>
  <c r="F632" i="76"/>
  <c r="G632" i="76"/>
  <c r="D640" i="76"/>
  <c r="E640" i="76"/>
  <c r="F636" i="76"/>
  <c r="G636" i="76"/>
  <c r="D644" i="76"/>
  <c r="E644" i="76"/>
  <c r="F640" i="76"/>
  <c r="G640" i="76"/>
  <c r="D648" i="76"/>
  <c r="E648" i="76"/>
  <c r="F644" i="76"/>
  <c r="G644" i="76"/>
  <c r="D652" i="76"/>
  <c r="E652" i="76"/>
  <c r="F648" i="76"/>
  <c r="G648" i="76"/>
  <c r="D656" i="76"/>
  <c r="E656" i="76"/>
  <c r="F652" i="76"/>
  <c r="G652" i="76"/>
  <c r="D660" i="76"/>
  <c r="E660" i="76"/>
  <c r="F656" i="76"/>
  <c r="G656" i="76"/>
  <c r="D664" i="76"/>
  <c r="E664" i="76"/>
  <c r="F660" i="76"/>
  <c r="G660" i="76"/>
  <c r="D668" i="76"/>
  <c r="E668" i="76"/>
  <c r="F664" i="76"/>
  <c r="G664" i="76"/>
  <c r="D672" i="76"/>
  <c r="E672" i="76"/>
  <c r="F668" i="76"/>
  <c r="G668" i="76"/>
  <c r="D676" i="76"/>
  <c r="E676" i="76"/>
  <c r="F672" i="76"/>
  <c r="G672" i="76"/>
  <c r="D680" i="76"/>
  <c r="E680" i="76"/>
  <c r="F676" i="76"/>
  <c r="G676" i="76"/>
  <c r="D684" i="76"/>
  <c r="E684" i="76"/>
  <c r="F680" i="76"/>
  <c r="G680" i="76"/>
  <c r="D688" i="76"/>
  <c r="E688" i="76"/>
  <c r="F684" i="76"/>
  <c r="G684" i="76"/>
  <c r="D692" i="76"/>
  <c r="E692" i="76"/>
  <c r="F688" i="76"/>
  <c r="G688" i="76"/>
  <c r="D696" i="76"/>
  <c r="E696" i="76"/>
  <c r="F692" i="76"/>
  <c r="G692" i="76"/>
  <c r="D700" i="76"/>
  <c r="E700" i="76"/>
  <c r="F696" i="76"/>
  <c r="G696" i="76"/>
  <c r="D704" i="76"/>
  <c r="E704" i="76"/>
  <c r="F700" i="76"/>
  <c r="G700" i="76"/>
  <c r="D708" i="76"/>
  <c r="E708" i="76"/>
  <c r="F704" i="76"/>
  <c r="G704" i="76"/>
  <c r="D712" i="76"/>
  <c r="E712" i="76"/>
  <c r="F708" i="76"/>
  <c r="G708" i="76"/>
  <c r="D716" i="76"/>
  <c r="E716" i="76"/>
  <c r="F712" i="76"/>
  <c r="G712" i="76"/>
  <c r="D720" i="76"/>
  <c r="E720" i="76"/>
  <c r="F715" i="76"/>
  <c r="G715" i="76"/>
  <c r="D724" i="76"/>
  <c r="E724" i="76"/>
  <c r="F720" i="76"/>
  <c r="G720" i="76"/>
  <c r="D728" i="76"/>
  <c r="E728" i="76"/>
  <c r="F724" i="76"/>
  <c r="G724" i="76"/>
  <c r="D732" i="76"/>
  <c r="E732" i="76"/>
  <c r="F728" i="76"/>
  <c r="G728" i="76"/>
  <c r="D736" i="76"/>
  <c r="E736" i="76"/>
  <c r="F732" i="76"/>
  <c r="G732" i="76"/>
  <c r="D740" i="76"/>
  <c r="E740" i="76"/>
  <c r="F736" i="76"/>
  <c r="G736" i="76"/>
  <c r="D744" i="76"/>
  <c r="E744" i="76"/>
  <c r="F740" i="76"/>
  <c r="G740" i="76"/>
  <c r="D748" i="76"/>
  <c r="E748" i="76"/>
  <c r="F744" i="76"/>
  <c r="G744" i="76"/>
  <c r="D752" i="76"/>
  <c r="E752" i="76"/>
  <c r="F748" i="76"/>
  <c r="G748" i="76"/>
  <c r="D756" i="76"/>
  <c r="E756" i="76"/>
  <c r="F752" i="76"/>
  <c r="G752" i="76"/>
  <c r="D760" i="76"/>
  <c r="E760" i="76"/>
  <c r="F756" i="76"/>
  <c r="G756" i="76"/>
  <c r="D764" i="76"/>
  <c r="E764" i="76"/>
  <c r="F760" i="76"/>
  <c r="G760" i="76"/>
  <c r="D768" i="76"/>
  <c r="E768" i="76"/>
  <c r="F764" i="76"/>
  <c r="G764" i="76"/>
  <c r="D772" i="76"/>
  <c r="E772" i="76"/>
  <c r="F768" i="76"/>
  <c r="G768" i="76"/>
  <c r="D776" i="76"/>
  <c r="E776" i="76"/>
  <c r="F772" i="76"/>
  <c r="G772" i="76"/>
  <c r="D780" i="76"/>
  <c r="E780" i="76"/>
  <c r="F776" i="76"/>
  <c r="G776" i="76"/>
  <c r="D784" i="76"/>
  <c r="E784" i="76"/>
  <c r="F780" i="76"/>
  <c r="G780" i="76"/>
  <c r="D788" i="76"/>
  <c r="E788" i="76"/>
  <c r="F784" i="76"/>
  <c r="G784" i="76"/>
  <c r="D792" i="76"/>
  <c r="E792" i="76"/>
  <c r="F788" i="76"/>
  <c r="G788" i="76"/>
  <c r="D796" i="76"/>
  <c r="E796" i="76"/>
  <c r="F792" i="76"/>
  <c r="G792" i="76"/>
  <c r="D800" i="76"/>
  <c r="E800" i="76"/>
  <c r="F796" i="76"/>
  <c r="G796" i="76"/>
  <c r="D804" i="76"/>
  <c r="E804" i="76"/>
  <c r="G800" i="76"/>
  <c r="G801" i="76"/>
  <c r="M7" i="38"/>
  <c r="P7" i="38"/>
  <c r="M8" i="38"/>
  <c r="P9" i="38"/>
  <c r="M12" i="38"/>
  <c r="M13" i="38"/>
  <c r="M14" i="38"/>
  <c r="P15" i="38"/>
  <c r="M17" i="38"/>
  <c r="M18" i="38"/>
  <c r="M19" i="38"/>
  <c r="P19" i="38"/>
  <c r="M20" i="38"/>
  <c r="M22" i="38"/>
  <c r="M23" i="38"/>
  <c r="P23" i="38"/>
  <c r="P24" i="38"/>
  <c r="M25" i="38"/>
  <c r="M26" i="38"/>
  <c r="M27" i="38"/>
  <c r="P27" i="38"/>
  <c r="M28" i="38"/>
  <c r="M30" i="38"/>
  <c r="M31" i="38"/>
  <c r="P31" i="38"/>
  <c r="M33" i="38"/>
  <c r="M35" i="38"/>
  <c r="P35" i="38"/>
  <c r="P36" i="38"/>
  <c r="M38" i="38"/>
  <c r="M39" i="38"/>
  <c r="P39" i="38"/>
  <c r="M41" i="38"/>
  <c r="M42" i="38"/>
  <c r="P43" i="38"/>
  <c r="M44" i="38"/>
  <c r="M45" i="38"/>
  <c r="P46" i="38"/>
  <c r="P47" i="38"/>
  <c r="P48" i="38"/>
  <c r="M49" i="38"/>
  <c r="M50" i="38"/>
  <c r="P51" i="38"/>
  <c r="M52" i="38"/>
  <c r="M53" i="38"/>
  <c r="P54" i="38"/>
  <c r="P55" i="38"/>
  <c r="U13" i="72"/>
  <c r="M5" i="52"/>
  <c r="P5" i="52"/>
  <c r="Q5" i="52" s="1"/>
  <c r="M7" i="52"/>
  <c r="M8" i="52"/>
  <c r="M9" i="52"/>
  <c r="P9" i="52"/>
  <c r="P12" i="52"/>
  <c r="M13" i="52"/>
  <c r="P13" i="52"/>
  <c r="M14" i="52"/>
  <c r="M15" i="52"/>
  <c r="P15" i="52"/>
  <c r="P16" i="52"/>
  <c r="M17" i="52"/>
  <c r="P17" i="52"/>
  <c r="M18" i="52"/>
  <c r="M19" i="52"/>
  <c r="P19" i="52"/>
  <c r="P20" i="52"/>
  <c r="M21" i="52"/>
  <c r="P21" i="52"/>
  <c r="M22" i="52"/>
  <c r="M23" i="52"/>
  <c r="P23" i="52"/>
  <c r="P24" i="52"/>
  <c r="M25" i="52"/>
  <c r="P25" i="52"/>
  <c r="M26" i="52"/>
  <c r="M27" i="52"/>
  <c r="P27" i="52"/>
  <c r="P28" i="52"/>
  <c r="M29" i="52"/>
  <c r="P29" i="52"/>
  <c r="M30" i="52"/>
  <c r="M31" i="52"/>
  <c r="P31" i="52"/>
  <c r="P32" i="52"/>
  <c r="M33" i="52"/>
  <c r="P33" i="52"/>
  <c r="M34" i="52"/>
  <c r="M35" i="52"/>
  <c r="P35" i="52"/>
  <c r="P36" i="52"/>
  <c r="M37" i="52"/>
  <c r="P37" i="52"/>
  <c r="M38" i="52"/>
  <c r="P38" i="52"/>
  <c r="M39" i="52"/>
  <c r="P39" i="52"/>
  <c r="P40" i="52"/>
  <c r="M41" i="52"/>
  <c r="P41" i="52"/>
  <c r="M42" i="52"/>
  <c r="M43" i="52"/>
  <c r="P43" i="52"/>
  <c r="P44" i="52"/>
  <c r="M45" i="52"/>
  <c r="P45" i="52"/>
  <c r="M46" i="52"/>
  <c r="M47" i="52"/>
  <c r="P47" i="52"/>
  <c r="M48" i="52"/>
  <c r="M49" i="52"/>
  <c r="P49" i="52"/>
  <c r="M50" i="52"/>
  <c r="M51" i="52"/>
  <c r="P51" i="52"/>
  <c r="M52" i="52"/>
  <c r="M53" i="52"/>
  <c r="P53" i="52"/>
  <c r="M54" i="52"/>
  <c r="M55" i="52"/>
  <c r="P55" i="52"/>
  <c r="R7" i="52" l="1"/>
  <c r="K42" i="35"/>
  <c r="I42" i="35"/>
  <c r="E42" i="35"/>
  <c r="M42" i="35"/>
  <c r="G42" i="35"/>
  <c r="A44" i="30"/>
  <c r="O44" i="61"/>
  <c r="S44" i="38"/>
  <c r="A44" i="54"/>
  <c r="A43" i="35"/>
  <c r="O44" i="60"/>
  <c r="A44" i="52"/>
  <c r="B45" i="30"/>
  <c r="B45" i="110" s="1"/>
  <c r="A45" i="110" s="1"/>
  <c r="A44" i="60"/>
  <c r="A44" i="33"/>
  <c r="A44" i="38"/>
  <c r="O44" i="33"/>
  <c r="S44" i="54"/>
  <c r="A44" i="61"/>
  <c r="S44" i="52"/>
  <c r="Q43" i="35"/>
  <c r="G7" i="91"/>
  <c r="F7" i="91" s="1"/>
  <c r="O41" i="35"/>
  <c r="R45" i="38"/>
  <c r="F50" i="98"/>
  <c r="R13" i="38"/>
  <c r="R23" i="52"/>
  <c r="R28" i="52"/>
  <c r="R17" i="52"/>
  <c r="D14" i="104" s="1"/>
  <c r="R40" i="52"/>
  <c r="N59" i="60"/>
  <c r="N55" i="60"/>
  <c r="N51" i="60"/>
  <c r="N47" i="60"/>
  <c r="N43" i="60"/>
  <c r="N39" i="60"/>
  <c r="N31" i="60"/>
  <c r="N61" i="61"/>
  <c r="G58" i="104" s="1"/>
  <c r="N57" i="61"/>
  <c r="N53" i="61"/>
  <c r="G50" i="104" s="1"/>
  <c r="N49" i="61"/>
  <c r="N45" i="61"/>
  <c r="G42" i="104" s="1"/>
  <c r="N37" i="61"/>
  <c r="N33" i="61"/>
  <c r="G30" i="104" s="1"/>
  <c r="N29" i="61"/>
  <c r="N25" i="61"/>
  <c r="G22" i="104" s="1"/>
  <c r="N21" i="61"/>
  <c r="N17" i="61"/>
  <c r="G14" i="104" s="1"/>
  <c r="N13" i="61"/>
  <c r="N7" i="61"/>
  <c r="N57" i="33"/>
  <c r="H54" i="104" s="1"/>
  <c r="N53" i="33"/>
  <c r="N41" i="33"/>
  <c r="H38" i="104" s="1"/>
  <c r="N37" i="33"/>
  <c r="N33" i="33"/>
  <c r="N29" i="33"/>
  <c r="N25" i="33"/>
  <c r="N21" i="33"/>
  <c r="N17" i="33"/>
  <c r="N13" i="33"/>
  <c r="N9" i="33"/>
  <c r="N64" i="61"/>
  <c r="N64" i="33"/>
  <c r="H61" i="104" s="1"/>
  <c r="N10" i="60"/>
  <c r="I7" i="104" s="1"/>
  <c r="N66" i="60"/>
  <c r="I63" i="104" s="1"/>
  <c r="N8" i="60"/>
  <c r="N60" i="61"/>
  <c r="G57" i="104" s="1"/>
  <c r="N56" i="61"/>
  <c r="N52" i="61"/>
  <c r="G49" i="104" s="1"/>
  <c r="N48" i="61"/>
  <c r="N44" i="61"/>
  <c r="G41" i="104" s="1"/>
  <c r="N40" i="61"/>
  <c r="N36" i="61"/>
  <c r="G33" i="104" s="1"/>
  <c r="N28" i="61"/>
  <c r="N24" i="61"/>
  <c r="G21" i="104" s="1"/>
  <c r="N20" i="61"/>
  <c r="N16" i="61"/>
  <c r="G13" i="104" s="1"/>
  <c r="N12" i="61"/>
  <c r="N61" i="33"/>
  <c r="H58" i="104" s="1"/>
  <c r="N56" i="33"/>
  <c r="N52" i="33"/>
  <c r="H49" i="104" s="1"/>
  <c r="N48" i="33"/>
  <c r="N44" i="33"/>
  <c r="H41" i="104" s="1"/>
  <c r="N40" i="33"/>
  <c r="N36" i="33"/>
  <c r="N32" i="33"/>
  <c r="H29" i="104" s="1"/>
  <c r="N28" i="33"/>
  <c r="N24" i="33"/>
  <c r="H21" i="104" s="1"/>
  <c r="N20" i="33"/>
  <c r="N16" i="33"/>
  <c r="N12" i="33"/>
  <c r="N8" i="33"/>
  <c r="R20" i="38"/>
  <c r="E17" i="104" s="1"/>
  <c r="N11" i="61"/>
  <c r="N63" i="61"/>
  <c r="N63" i="33"/>
  <c r="N65" i="60"/>
  <c r="I62" i="104" s="1"/>
  <c r="N49" i="60"/>
  <c r="N41" i="60"/>
  <c r="I38" i="104" s="1"/>
  <c r="N7" i="60"/>
  <c r="N59" i="61"/>
  <c r="N55" i="61"/>
  <c r="N51" i="61"/>
  <c r="N47" i="61"/>
  <c r="N43" i="61"/>
  <c r="N39" i="61"/>
  <c r="N35" i="61"/>
  <c r="N31" i="61"/>
  <c r="N27" i="61"/>
  <c r="N23" i="61"/>
  <c r="N19" i="61"/>
  <c r="N9" i="61"/>
  <c r="N59" i="33"/>
  <c r="N55" i="33"/>
  <c r="H52" i="104" s="1"/>
  <c r="N51" i="33"/>
  <c r="N47" i="33"/>
  <c r="H44" i="104" s="1"/>
  <c r="N43" i="33"/>
  <c r="N39" i="33"/>
  <c r="N35" i="33"/>
  <c r="H32" i="104" s="1"/>
  <c r="N31" i="33"/>
  <c r="H28" i="104" s="1"/>
  <c r="N27" i="33"/>
  <c r="H24" i="104" s="1"/>
  <c r="N23" i="33"/>
  <c r="H20" i="104" s="1"/>
  <c r="N19" i="33"/>
  <c r="H16" i="104" s="1"/>
  <c r="N15" i="33"/>
  <c r="H12" i="104" s="1"/>
  <c r="N11" i="33"/>
  <c r="H8" i="104" s="1"/>
  <c r="N7" i="33"/>
  <c r="N60" i="60"/>
  <c r="N10" i="61"/>
  <c r="G7" i="104" s="1"/>
  <c r="N66" i="61"/>
  <c r="N62" i="61"/>
  <c r="G59" i="104" s="1"/>
  <c r="N66" i="33"/>
  <c r="H63" i="104" s="1"/>
  <c r="N62" i="33"/>
  <c r="N64" i="60"/>
  <c r="N61" i="60"/>
  <c r="I58" i="104" s="1"/>
  <c r="N56" i="60"/>
  <c r="I53" i="104" s="1"/>
  <c r="N52" i="60"/>
  <c r="I49" i="104" s="1"/>
  <c r="N40" i="60"/>
  <c r="I37" i="104" s="1"/>
  <c r="N36" i="60"/>
  <c r="N32" i="60"/>
  <c r="I29" i="104" s="1"/>
  <c r="N28" i="60"/>
  <c r="I25" i="104" s="1"/>
  <c r="N20" i="60"/>
  <c r="I17" i="104" s="1"/>
  <c r="N12" i="60"/>
  <c r="I9" i="104" s="1"/>
  <c r="N58" i="61"/>
  <c r="N54" i="61"/>
  <c r="N50" i="61"/>
  <c r="N46" i="61"/>
  <c r="N42" i="61"/>
  <c r="N38" i="61"/>
  <c r="N30" i="61"/>
  <c r="N26" i="61"/>
  <c r="N22" i="61"/>
  <c r="N18" i="61"/>
  <c r="N14" i="61"/>
  <c r="N8" i="61"/>
  <c r="N58" i="33"/>
  <c r="H55" i="104" s="1"/>
  <c r="N54" i="33"/>
  <c r="H51" i="104" s="1"/>
  <c r="N50" i="33"/>
  <c r="H47" i="104" s="1"/>
  <c r="N46" i="33"/>
  <c r="H43" i="104" s="1"/>
  <c r="N42" i="33"/>
  <c r="H39" i="104" s="1"/>
  <c r="N38" i="33"/>
  <c r="H35" i="104" s="1"/>
  <c r="N34" i="33"/>
  <c r="N30" i="33"/>
  <c r="H27" i="104" s="1"/>
  <c r="N26" i="33"/>
  <c r="H23" i="104" s="1"/>
  <c r="N22" i="33"/>
  <c r="H19" i="104" s="1"/>
  <c r="N18" i="33"/>
  <c r="H15" i="104" s="1"/>
  <c r="N14" i="33"/>
  <c r="H11" i="104" s="1"/>
  <c r="N60" i="33"/>
  <c r="H57" i="104" s="1"/>
  <c r="N65" i="61"/>
  <c r="N65" i="33"/>
  <c r="H62" i="104" s="1"/>
  <c r="N11" i="60"/>
  <c r="N63" i="60"/>
  <c r="I60" i="104" s="1"/>
  <c r="D52" i="30"/>
  <c r="A48" i="104"/>
  <c r="P49" i="98"/>
  <c r="J48" i="104"/>
  <c r="A49" i="98"/>
  <c r="J46" i="98"/>
  <c r="N48" i="60"/>
  <c r="I45" i="104" s="1"/>
  <c r="J42" i="98"/>
  <c r="N44" i="60"/>
  <c r="I41" i="104" s="1"/>
  <c r="J68" i="98"/>
  <c r="N70" i="60"/>
  <c r="I67" i="104" s="1"/>
  <c r="J60" i="98"/>
  <c r="N62" i="60"/>
  <c r="I59" i="104" s="1"/>
  <c r="J71" i="98"/>
  <c r="N73" i="60"/>
  <c r="I70" i="104" s="1"/>
  <c r="J56" i="98"/>
  <c r="N58" i="60"/>
  <c r="I55" i="104" s="1"/>
  <c r="J52" i="98"/>
  <c r="N54" i="60"/>
  <c r="J48" i="98"/>
  <c r="N50" i="60"/>
  <c r="I47" i="104" s="1"/>
  <c r="J44" i="98"/>
  <c r="N46" i="60"/>
  <c r="I43" i="104" s="1"/>
  <c r="J40" i="98"/>
  <c r="N42" i="60"/>
  <c r="I39" i="104" s="1"/>
  <c r="J70" i="98"/>
  <c r="N72" i="60"/>
  <c r="I69" i="104" s="1"/>
  <c r="J66" i="98"/>
  <c r="N68" i="60"/>
  <c r="J67" i="98"/>
  <c r="N69" i="60"/>
  <c r="J55" i="98"/>
  <c r="N57" i="60"/>
  <c r="J51" i="98"/>
  <c r="N53" i="60"/>
  <c r="I50" i="104" s="1"/>
  <c r="J43" i="98"/>
  <c r="N45" i="60"/>
  <c r="I42" i="104" s="1"/>
  <c r="J69" i="98"/>
  <c r="N71" i="60"/>
  <c r="J65" i="98"/>
  <c r="N67" i="60"/>
  <c r="I64" i="104" s="1"/>
  <c r="J33" i="98"/>
  <c r="N35" i="60"/>
  <c r="J22" i="98"/>
  <c r="N24" i="60"/>
  <c r="I21" i="104" s="1"/>
  <c r="J14" i="98"/>
  <c r="N16" i="60"/>
  <c r="I13" i="104" s="1"/>
  <c r="J25" i="98"/>
  <c r="N27" i="60"/>
  <c r="I24" i="104" s="1"/>
  <c r="J21" i="98"/>
  <c r="N23" i="60"/>
  <c r="I20" i="104" s="1"/>
  <c r="J17" i="98"/>
  <c r="N19" i="60"/>
  <c r="I16" i="104" s="1"/>
  <c r="J7" i="98"/>
  <c r="O12" i="108" s="1"/>
  <c r="N9" i="60"/>
  <c r="I6" i="104" s="1"/>
  <c r="H33" i="100" s="1"/>
  <c r="J36" i="98"/>
  <c r="N38" i="60"/>
  <c r="I35" i="104" s="1"/>
  <c r="J32" i="98"/>
  <c r="N34" i="60"/>
  <c r="I31" i="104" s="1"/>
  <c r="J28" i="98"/>
  <c r="N30" i="60"/>
  <c r="I27" i="104" s="1"/>
  <c r="J24" i="98"/>
  <c r="N26" i="60"/>
  <c r="I23" i="104" s="1"/>
  <c r="J20" i="98"/>
  <c r="N22" i="60"/>
  <c r="I19" i="104" s="1"/>
  <c r="J16" i="98"/>
  <c r="N18" i="60"/>
  <c r="I15" i="104" s="1"/>
  <c r="J12" i="98"/>
  <c r="N14" i="60"/>
  <c r="I11" i="104" s="1"/>
  <c r="J13" i="98"/>
  <c r="N15" i="60"/>
  <c r="I12" i="104" s="1"/>
  <c r="J35" i="98"/>
  <c r="N37" i="60"/>
  <c r="I34" i="104" s="1"/>
  <c r="J31" i="98"/>
  <c r="N33" i="60"/>
  <c r="I30" i="104" s="1"/>
  <c r="J27" i="98"/>
  <c r="N29" i="60"/>
  <c r="I26" i="104" s="1"/>
  <c r="J23" i="98"/>
  <c r="N25" i="60"/>
  <c r="I22" i="104" s="1"/>
  <c r="J19" i="98"/>
  <c r="N21" i="60"/>
  <c r="I18" i="104" s="1"/>
  <c r="J15" i="98"/>
  <c r="N17" i="60"/>
  <c r="I14" i="104" s="1"/>
  <c r="J11" i="98"/>
  <c r="N13" i="60"/>
  <c r="I70" i="98"/>
  <c r="N72" i="33"/>
  <c r="I66" i="98"/>
  <c r="N68" i="33"/>
  <c r="H65" i="104" s="1"/>
  <c r="I69" i="98"/>
  <c r="N71" i="33"/>
  <c r="H68" i="104" s="1"/>
  <c r="I65" i="98"/>
  <c r="N67" i="33"/>
  <c r="I47" i="98"/>
  <c r="N49" i="33"/>
  <c r="I43" i="98"/>
  <c r="N45" i="33"/>
  <c r="H42" i="104" s="1"/>
  <c r="I68" i="98"/>
  <c r="N70" i="33"/>
  <c r="H67" i="104" s="1"/>
  <c r="I71" i="98"/>
  <c r="N73" i="33"/>
  <c r="H70" i="104" s="1"/>
  <c r="I67" i="98"/>
  <c r="N69" i="33"/>
  <c r="I8" i="98"/>
  <c r="N10" i="33"/>
  <c r="H70" i="98"/>
  <c r="N72" i="61"/>
  <c r="G69" i="104" s="1"/>
  <c r="H66" i="98"/>
  <c r="N68" i="61"/>
  <c r="H69" i="98"/>
  <c r="N71" i="61"/>
  <c r="H39" i="98"/>
  <c r="N41" i="61"/>
  <c r="G38" i="104" s="1"/>
  <c r="H68" i="98"/>
  <c r="N70" i="61"/>
  <c r="H65" i="98"/>
  <c r="N67" i="61"/>
  <c r="H71" i="98"/>
  <c r="N73" i="61"/>
  <c r="H67" i="98"/>
  <c r="N69" i="61"/>
  <c r="G66" i="104" s="1"/>
  <c r="H13" i="98"/>
  <c r="N15" i="61"/>
  <c r="G12" i="104" s="1"/>
  <c r="H32" i="98"/>
  <c r="N34" i="61"/>
  <c r="G31" i="104" s="1"/>
  <c r="H30" i="98"/>
  <c r="N32" i="61"/>
  <c r="G29" i="104" s="1"/>
  <c r="R48" i="38"/>
  <c r="E45" i="104" s="1"/>
  <c r="F10" i="98"/>
  <c r="R12" i="38"/>
  <c r="E9" i="104" s="1"/>
  <c r="R13" i="52"/>
  <c r="D10" i="104" s="1"/>
  <c r="R52" i="38"/>
  <c r="E49" i="104" s="1"/>
  <c r="I51" i="104"/>
  <c r="H58" i="98"/>
  <c r="G45" i="104"/>
  <c r="H46" i="98"/>
  <c r="G37" i="104"/>
  <c r="H38" i="98"/>
  <c r="G25" i="104"/>
  <c r="H26" i="98"/>
  <c r="H14" i="98"/>
  <c r="H53" i="104"/>
  <c r="I54" i="98"/>
  <c r="H37" i="104"/>
  <c r="I38" i="98"/>
  <c r="I22" i="98"/>
  <c r="H9" i="104"/>
  <c r="I10" i="98"/>
  <c r="I56" i="104"/>
  <c r="J57" i="98"/>
  <c r="I52" i="104"/>
  <c r="J53" i="98"/>
  <c r="I48" i="104"/>
  <c r="J49" i="98"/>
  <c r="I44" i="104"/>
  <c r="J45" i="98"/>
  <c r="I40" i="104"/>
  <c r="J41" i="98"/>
  <c r="I36" i="104"/>
  <c r="J37" i="98"/>
  <c r="I28" i="104"/>
  <c r="J29" i="98"/>
  <c r="G55" i="104"/>
  <c r="H56" i="98"/>
  <c r="G51" i="104"/>
  <c r="H52" i="98"/>
  <c r="G47" i="104"/>
  <c r="H48" i="98"/>
  <c r="G43" i="104"/>
  <c r="H44" i="98"/>
  <c r="G39" i="104"/>
  <c r="H40" i="98"/>
  <c r="G35" i="104"/>
  <c r="H36" i="98"/>
  <c r="G27" i="104"/>
  <c r="H28" i="98"/>
  <c r="G23" i="104"/>
  <c r="H24" i="98"/>
  <c r="G19" i="104"/>
  <c r="H20" i="98"/>
  <c r="G15" i="104"/>
  <c r="H16" i="98"/>
  <c r="G11" i="104"/>
  <c r="H12" i="98"/>
  <c r="H6" i="98"/>
  <c r="K10" i="108" s="1"/>
  <c r="I56" i="98"/>
  <c r="I52" i="98"/>
  <c r="I48" i="98"/>
  <c r="I44" i="98"/>
  <c r="I40" i="98"/>
  <c r="I36" i="98"/>
  <c r="H31" i="104"/>
  <c r="I32" i="98"/>
  <c r="I28" i="98"/>
  <c r="I24" i="98"/>
  <c r="I20" i="98"/>
  <c r="I16" i="98"/>
  <c r="I12" i="98"/>
  <c r="I58" i="98"/>
  <c r="I57" i="104"/>
  <c r="J58" i="98"/>
  <c r="G61" i="104"/>
  <c r="H62" i="98"/>
  <c r="I62" i="98"/>
  <c r="J8" i="98"/>
  <c r="J64" i="98"/>
  <c r="I46" i="104"/>
  <c r="J47" i="98"/>
  <c r="J39" i="98"/>
  <c r="G53" i="104"/>
  <c r="H54" i="98"/>
  <c r="H42" i="98"/>
  <c r="H34" i="98"/>
  <c r="H22" i="98"/>
  <c r="G9" i="104"/>
  <c r="H10" i="98"/>
  <c r="I50" i="98"/>
  <c r="I42" i="98"/>
  <c r="I30" i="98"/>
  <c r="H17" i="104"/>
  <c r="I18" i="98"/>
  <c r="I6" i="98"/>
  <c r="M10" i="108" s="1"/>
  <c r="H60" i="98"/>
  <c r="H59" i="104"/>
  <c r="I60" i="98"/>
  <c r="J6" i="98"/>
  <c r="O10" i="108" s="1"/>
  <c r="H59" i="98"/>
  <c r="G54" i="104"/>
  <c r="H55" i="98"/>
  <c r="H51" i="98"/>
  <c r="G46" i="104"/>
  <c r="H47" i="98"/>
  <c r="H43" i="98"/>
  <c r="G34" i="104"/>
  <c r="H35" i="98"/>
  <c r="H31" i="98"/>
  <c r="G26" i="104"/>
  <c r="H27" i="98"/>
  <c r="H23" i="98"/>
  <c r="G18" i="104"/>
  <c r="H19" i="98"/>
  <c r="H15" i="98"/>
  <c r="G10" i="104"/>
  <c r="H11" i="98"/>
  <c r="H5" i="98"/>
  <c r="K8" i="108" s="1"/>
  <c r="I55" i="98"/>
  <c r="H50" i="104"/>
  <c r="I51" i="98"/>
  <c r="I39" i="98"/>
  <c r="H34" i="104"/>
  <c r="I35" i="98"/>
  <c r="H30" i="104"/>
  <c r="I31" i="98"/>
  <c r="H26" i="104"/>
  <c r="I27" i="98"/>
  <c r="H22" i="104"/>
  <c r="I23" i="98"/>
  <c r="H18" i="104"/>
  <c r="I19" i="98"/>
  <c r="H14" i="104"/>
  <c r="I15" i="98"/>
  <c r="H10" i="104"/>
  <c r="I11" i="98"/>
  <c r="H6" i="104"/>
  <c r="G33" i="100" s="1"/>
  <c r="I7" i="98"/>
  <c r="M12" i="108" s="1"/>
  <c r="G8" i="104"/>
  <c r="H9" i="98"/>
  <c r="G60" i="104"/>
  <c r="H61" i="98"/>
  <c r="H60" i="104"/>
  <c r="I61" i="98"/>
  <c r="J63" i="98"/>
  <c r="J5" i="98"/>
  <c r="O8" i="108" s="1"/>
  <c r="H50" i="98"/>
  <c r="G17" i="104"/>
  <c r="H18" i="98"/>
  <c r="I59" i="98"/>
  <c r="H45" i="104"/>
  <c r="I46" i="98"/>
  <c r="H33" i="104"/>
  <c r="I34" i="98"/>
  <c r="H25" i="104"/>
  <c r="I26" i="98"/>
  <c r="H13" i="104"/>
  <c r="I14" i="98"/>
  <c r="H8" i="98"/>
  <c r="G63" i="104"/>
  <c r="H64" i="98"/>
  <c r="I64" i="98"/>
  <c r="I61" i="104"/>
  <c r="J62" i="98"/>
  <c r="J59" i="98"/>
  <c r="J54" i="98"/>
  <c r="J50" i="98"/>
  <c r="J38" i="98"/>
  <c r="I33" i="104"/>
  <c r="J34" i="98"/>
  <c r="J30" i="98"/>
  <c r="J26" i="98"/>
  <c r="J18" i="98"/>
  <c r="J10" i="98"/>
  <c r="G56" i="104"/>
  <c r="H57" i="98"/>
  <c r="G52" i="104"/>
  <c r="H53" i="98"/>
  <c r="G48" i="104"/>
  <c r="H49" i="98"/>
  <c r="G44" i="104"/>
  <c r="H45" i="98"/>
  <c r="G40" i="104"/>
  <c r="H41" i="98"/>
  <c r="G36" i="104"/>
  <c r="H37" i="98"/>
  <c r="G32" i="104"/>
  <c r="H33" i="98"/>
  <c r="G28" i="104"/>
  <c r="H29" i="98"/>
  <c r="G24" i="104"/>
  <c r="H25" i="98"/>
  <c r="G20" i="104"/>
  <c r="H21" i="98"/>
  <c r="G16" i="104"/>
  <c r="H17" i="98"/>
  <c r="G6" i="104"/>
  <c r="F33" i="100" s="1"/>
  <c r="H7" i="98"/>
  <c r="K12" i="108" s="1"/>
  <c r="H56" i="104"/>
  <c r="I57" i="98"/>
  <c r="I53" i="98"/>
  <c r="H48" i="104"/>
  <c r="I49" i="98"/>
  <c r="I45" i="98"/>
  <c r="H40" i="104"/>
  <c r="I41" i="98"/>
  <c r="H36" i="104"/>
  <c r="I37" i="98"/>
  <c r="I33" i="98"/>
  <c r="I29" i="98"/>
  <c r="I25" i="98"/>
  <c r="I21" i="98"/>
  <c r="I17" i="98"/>
  <c r="I13" i="98"/>
  <c r="I9" i="98"/>
  <c r="I5" i="98"/>
  <c r="M8" i="108" s="1"/>
  <c r="G62" i="104"/>
  <c r="H63" i="98"/>
  <c r="I63" i="98"/>
  <c r="I8" i="104"/>
  <c r="J9" i="98"/>
  <c r="J61" i="98"/>
  <c r="F30" i="104"/>
  <c r="G31" i="98"/>
  <c r="F46" i="98"/>
  <c r="F18" i="98"/>
  <c r="E7" i="98"/>
  <c r="D124" i="76"/>
  <c r="D108" i="76"/>
  <c r="D92" i="76"/>
  <c r="D76" i="76"/>
  <c r="D60" i="76"/>
  <c r="D44" i="76"/>
  <c r="I17" i="91"/>
  <c r="S53" i="35"/>
  <c r="C53" i="35"/>
  <c r="C51" i="104"/>
  <c r="R52" i="98"/>
  <c r="L51" i="104"/>
  <c r="C52" i="98"/>
  <c r="U54" i="54"/>
  <c r="U54" i="38"/>
  <c r="Q54" i="61"/>
  <c r="Q54" i="60"/>
  <c r="Q54" i="33"/>
  <c r="C54" i="60"/>
  <c r="C54" i="33"/>
  <c r="C54" i="54"/>
  <c r="C54" i="38"/>
  <c r="C54" i="61"/>
  <c r="U54" i="52"/>
  <c r="C54" i="52"/>
  <c r="I13" i="91"/>
  <c r="S49" i="35"/>
  <c r="C49" i="35"/>
  <c r="C47" i="104"/>
  <c r="R48" i="98"/>
  <c r="L47" i="104"/>
  <c r="C48" i="98"/>
  <c r="U50" i="54"/>
  <c r="U50" i="38"/>
  <c r="Q50" i="61"/>
  <c r="Q50" i="60"/>
  <c r="Q50" i="33"/>
  <c r="C50" i="60"/>
  <c r="C50" i="33"/>
  <c r="C50" i="54"/>
  <c r="C50" i="38"/>
  <c r="C50" i="61"/>
  <c r="U50" i="52"/>
  <c r="C50" i="52"/>
  <c r="I9" i="91"/>
  <c r="S45" i="35"/>
  <c r="C45" i="35"/>
  <c r="C43" i="104"/>
  <c r="R44" i="98"/>
  <c r="L43" i="104"/>
  <c r="C44" i="98"/>
  <c r="U46" i="54"/>
  <c r="U46" i="38"/>
  <c r="Q46" i="61"/>
  <c r="Q46" i="60"/>
  <c r="Q46" i="33"/>
  <c r="C46" i="60"/>
  <c r="C46" i="33"/>
  <c r="C46" i="54"/>
  <c r="C46" i="38"/>
  <c r="C46" i="61"/>
  <c r="U46" i="52"/>
  <c r="C46" i="52"/>
  <c r="I5" i="91"/>
  <c r="S41" i="35"/>
  <c r="C41" i="35"/>
  <c r="C39" i="104"/>
  <c r="R40" i="98"/>
  <c r="L39" i="104"/>
  <c r="C40" i="98"/>
  <c r="U42" i="54"/>
  <c r="Q42" i="33"/>
  <c r="U42" i="38"/>
  <c r="Q42" i="61"/>
  <c r="Q42" i="60"/>
  <c r="C42" i="60"/>
  <c r="C42" i="33"/>
  <c r="C42" i="54"/>
  <c r="C42" i="38"/>
  <c r="C42" i="61"/>
  <c r="U42" i="52"/>
  <c r="C42" i="52"/>
  <c r="C37" i="35"/>
  <c r="S37" i="35"/>
  <c r="C35" i="104"/>
  <c r="L35" i="104"/>
  <c r="R36" i="98"/>
  <c r="C36" i="98"/>
  <c r="U38" i="38"/>
  <c r="U38" i="54"/>
  <c r="Q38" i="61"/>
  <c r="Q38" i="33"/>
  <c r="Q38" i="60"/>
  <c r="C38" i="38"/>
  <c r="C38" i="54"/>
  <c r="C38" i="61"/>
  <c r="C38" i="33"/>
  <c r="C38" i="60"/>
  <c r="U38" i="52"/>
  <c r="C38" i="52"/>
  <c r="S33" i="35"/>
  <c r="C33" i="35"/>
  <c r="C31" i="104"/>
  <c r="L31" i="104"/>
  <c r="R32" i="98"/>
  <c r="C32" i="98"/>
  <c r="U34" i="38"/>
  <c r="U34" i="54"/>
  <c r="Q34" i="61"/>
  <c r="Q34" i="33"/>
  <c r="Q34" i="60"/>
  <c r="C34" i="38"/>
  <c r="C34" i="54"/>
  <c r="C34" i="61"/>
  <c r="C34" i="33"/>
  <c r="C34" i="60"/>
  <c r="U34" i="52"/>
  <c r="C34" i="52"/>
  <c r="S29" i="35"/>
  <c r="C29" i="35"/>
  <c r="C27" i="104"/>
  <c r="L27" i="104"/>
  <c r="R28" i="98"/>
  <c r="C28" i="98"/>
  <c r="U30" i="38"/>
  <c r="U30" i="54"/>
  <c r="Q30" i="61"/>
  <c r="Q30" i="33"/>
  <c r="Q30" i="60"/>
  <c r="C30" i="38"/>
  <c r="C30" i="54"/>
  <c r="C30" i="61"/>
  <c r="C30" i="33"/>
  <c r="C30" i="60"/>
  <c r="U30" i="52"/>
  <c r="C30" i="52"/>
  <c r="S25" i="35"/>
  <c r="C25" i="35"/>
  <c r="C23" i="104"/>
  <c r="L23" i="104"/>
  <c r="R24" i="98"/>
  <c r="C24" i="98"/>
  <c r="U26" i="38"/>
  <c r="U26" i="54"/>
  <c r="Q26" i="61"/>
  <c r="Q26" i="33"/>
  <c r="Q26" i="60"/>
  <c r="C26" i="38"/>
  <c r="C26" i="54"/>
  <c r="C26" i="61"/>
  <c r="C26" i="33"/>
  <c r="C26" i="60"/>
  <c r="U26" i="52"/>
  <c r="C26" i="52"/>
  <c r="S21" i="35"/>
  <c r="C21" i="35"/>
  <c r="C19" i="104"/>
  <c r="L19" i="104"/>
  <c r="R20" i="98"/>
  <c r="C20" i="98"/>
  <c r="U22" i="38"/>
  <c r="U22" i="54"/>
  <c r="Q22" i="61"/>
  <c r="Q22" i="33"/>
  <c r="Q22" i="60"/>
  <c r="C22" i="38"/>
  <c r="C22" i="54"/>
  <c r="C22" i="61"/>
  <c r="C22" i="33"/>
  <c r="C22" i="60"/>
  <c r="U22" i="52"/>
  <c r="C22" i="52"/>
  <c r="S17" i="35"/>
  <c r="C17" i="35"/>
  <c r="C15" i="104"/>
  <c r="L15" i="104"/>
  <c r="R16" i="98"/>
  <c r="C16" i="98"/>
  <c r="U18" i="38"/>
  <c r="U18" i="54"/>
  <c r="Q18" i="61"/>
  <c r="Q18" i="33"/>
  <c r="Q18" i="60"/>
  <c r="C18" i="38"/>
  <c r="C18" i="54"/>
  <c r="C18" i="61"/>
  <c r="C18" i="33"/>
  <c r="C18" i="60"/>
  <c r="U18" i="52"/>
  <c r="C18" i="52"/>
  <c r="S13" i="35"/>
  <c r="C13" i="35"/>
  <c r="C11" i="104"/>
  <c r="L11" i="104"/>
  <c r="R12" i="98"/>
  <c r="C12" i="98"/>
  <c r="U14" i="38"/>
  <c r="U14" i="54"/>
  <c r="Q14" i="61"/>
  <c r="Q14" i="33"/>
  <c r="Q14" i="60"/>
  <c r="C14" i="38"/>
  <c r="C14" i="54"/>
  <c r="C14" i="33"/>
  <c r="C14" i="60"/>
  <c r="U14" i="52"/>
  <c r="C14" i="61"/>
  <c r="C14" i="52"/>
  <c r="S9" i="35"/>
  <c r="C9" i="35"/>
  <c r="C7" i="104"/>
  <c r="L7" i="104"/>
  <c r="R8" i="98"/>
  <c r="C8" i="98"/>
  <c r="U10" i="38"/>
  <c r="U10" i="54"/>
  <c r="Q10" i="61"/>
  <c r="Q10" i="33"/>
  <c r="Q10" i="60"/>
  <c r="C10" i="38"/>
  <c r="C10" i="54"/>
  <c r="C10" i="61"/>
  <c r="C10" i="33"/>
  <c r="C10" i="60"/>
  <c r="U10" i="52"/>
  <c r="C10" i="52"/>
  <c r="B14" i="35"/>
  <c r="R14" i="35"/>
  <c r="K12" i="104"/>
  <c r="B12" i="104"/>
  <c r="Q13" i="98"/>
  <c r="B13" i="98"/>
  <c r="T15" i="38"/>
  <c r="T15" i="54"/>
  <c r="P15" i="61"/>
  <c r="P15" i="33"/>
  <c r="P15" i="60"/>
  <c r="B15" i="38"/>
  <c r="B15" i="54"/>
  <c r="B15" i="61"/>
  <c r="B15" i="33"/>
  <c r="B15" i="60"/>
  <c r="T15" i="52"/>
  <c r="B15" i="52"/>
  <c r="B10" i="35"/>
  <c r="R10" i="35"/>
  <c r="B8" i="104"/>
  <c r="K8" i="104"/>
  <c r="Q9" i="98"/>
  <c r="B9" i="98"/>
  <c r="T11" i="38"/>
  <c r="T11" i="54"/>
  <c r="P11" i="61"/>
  <c r="P11" i="33"/>
  <c r="P11" i="60"/>
  <c r="B11" i="38"/>
  <c r="B11" i="54"/>
  <c r="B11" i="61"/>
  <c r="B11" i="33"/>
  <c r="B11" i="60"/>
  <c r="T11" i="52"/>
  <c r="B11" i="52"/>
  <c r="R6" i="35"/>
  <c r="B6" i="35"/>
  <c r="B4" i="104"/>
  <c r="K4" i="104"/>
  <c r="Q5" i="98"/>
  <c r="B5" i="98"/>
  <c r="P7" i="60"/>
  <c r="P7" i="33"/>
  <c r="T7" i="54"/>
  <c r="P7" i="61"/>
  <c r="T7" i="38"/>
  <c r="B7" i="33"/>
  <c r="B7" i="54"/>
  <c r="B7" i="61"/>
  <c r="B7" i="38"/>
  <c r="B7" i="60"/>
  <c r="T7" i="52"/>
  <c r="B7" i="52"/>
  <c r="C58" i="35"/>
  <c r="S58" i="35"/>
  <c r="R57" i="98"/>
  <c r="C56" i="104"/>
  <c r="L56" i="104"/>
  <c r="C57" i="98"/>
  <c r="U59" i="54"/>
  <c r="U59" i="38"/>
  <c r="Q59" i="61"/>
  <c r="Q59" i="60"/>
  <c r="Q59" i="33"/>
  <c r="C59" i="60"/>
  <c r="C59" i="61"/>
  <c r="C59" i="38"/>
  <c r="C59" i="33"/>
  <c r="C59" i="54"/>
  <c r="U59" i="52"/>
  <c r="C59" i="52"/>
  <c r="C39" i="91"/>
  <c r="R40" i="35"/>
  <c r="B40" i="35"/>
  <c r="K38" i="104"/>
  <c r="B38" i="104"/>
  <c r="Q39" i="98"/>
  <c r="B39" i="98"/>
  <c r="T41" i="54"/>
  <c r="P41" i="33"/>
  <c r="T41" i="38"/>
  <c r="P41" i="61"/>
  <c r="P41" i="60"/>
  <c r="B41" i="60"/>
  <c r="B41" i="33"/>
  <c r="B41" i="54"/>
  <c r="B41" i="38"/>
  <c r="B41" i="61"/>
  <c r="T41" i="52"/>
  <c r="B41" i="52"/>
  <c r="R36" i="35"/>
  <c r="B36" i="35"/>
  <c r="K34" i="104"/>
  <c r="B34" i="104"/>
  <c r="Q35" i="98"/>
  <c r="B35" i="98"/>
  <c r="T37" i="38"/>
  <c r="T37" i="54"/>
  <c r="P37" i="61"/>
  <c r="P37" i="33"/>
  <c r="P37" i="60"/>
  <c r="B37" i="38"/>
  <c r="B37" i="54"/>
  <c r="B37" i="61"/>
  <c r="B37" i="33"/>
  <c r="B37" i="60"/>
  <c r="T37" i="52"/>
  <c r="B37" i="52"/>
  <c r="B32" i="35"/>
  <c r="R32" i="35"/>
  <c r="K30" i="104"/>
  <c r="B30" i="104"/>
  <c r="Q31" i="98"/>
  <c r="B31" i="98"/>
  <c r="T33" i="38"/>
  <c r="T33" i="54"/>
  <c r="P33" i="61"/>
  <c r="P33" i="33"/>
  <c r="P33" i="60"/>
  <c r="B33" i="38"/>
  <c r="B33" i="54"/>
  <c r="B33" i="61"/>
  <c r="B33" i="33"/>
  <c r="B33" i="60"/>
  <c r="T33" i="52"/>
  <c r="B33" i="52"/>
  <c r="R28" i="35"/>
  <c r="B28" i="35"/>
  <c r="K26" i="104"/>
  <c r="B26" i="104"/>
  <c r="Q27" i="98"/>
  <c r="B27" i="98"/>
  <c r="T29" i="38"/>
  <c r="T29" i="54"/>
  <c r="P29" i="61"/>
  <c r="P29" i="33"/>
  <c r="P29" i="60"/>
  <c r="B29" i="38"/>
  <c r="B29" i="54"/>
  <c r="B29" i="61"/>
  <c r="B29" i="33"/>
  <c r="B29" i="60"/>
  <c r="T29" i="52"/>
  <c r="B29" i="52"/>
  <c r="R24" i="35"/>
  <c r="B24" i="35"/>
  <c r="K22" i="104"/>
  <c r="B22" i="104"/>
  <c r="Q23" i="98"/>
  <c r="B23" i="98"/>
  <c r="T25" i="38"/>
  <c r="T25" i="54"/>
  <c r="P25" i="61"/>
  <c r="P25" i="33"/>
  <c r="P25" i="60"/>
  <c r="B25" i="38"/>
  <c r="B25" i="54"/>
  <c r="B25" i="61"/>
  <c r="B25" i="33"/>
  <c r="B25" i="60"/>
  <c r="T25" i="52"/>
  <c r="B25" i="52"/>
  <c r="B20" i="35"/>
  <c r="R20" i="35"/>
  <c r="K18" i="104"/>
  <c r="B18" i="104"/>
  <c r="Q19" i="98"/>
  <c r="B19" i="98"/>
  <c r="T21" i="38"/>
  <c r="T21" i="54"/>
  <c r="P21" i="61"/>
  <c r="P21" i="33"/>
  <c r="P21" i="60"/>
  <c r="B21" i="38"/>
  <c r="B21" i="54"/>
  <c r="B21" i="61"/>
  <c r="B21" i="33"/>
  <c r="B21" i="60"/>
  <c r="T21" i="52"/>
  <c r="B21" i="52"/>
  <c r="R16" i="35"/>
  <c r="B16" i="35"/>
  <c r="K14" i="104"/>
  <c r="B14" i="104"/>
  <c r="Q15" i="98"/>
  <c r="B15" i="98"/>
  <c r="T17" i="38"/>
  <c r="T17" i="54"/>
  <c r="P17" i="61"/>
  <c r="P17" i="33"/>
  <c r="P17" i="60"/>
  <c r="B17" i="38"/>
  <c r="B17" i="54"/>
  <c r="B17" i="61"/>
  <c r="B17" i="33"/>
  <c r="B17" i="60"/>
  <c r="T17" i="52"/>
  <c r="B17" i="52"/>
  <c r="S69" i="35"/>
  <c r="C69" i="35"/>
  <c r="C67" i="104"/>
  <c r="R68" i="98"/>
  <c r="L67" i="104"/>
  <c r="C68" i="98"/>
  <c r="U70" i="54"/>
  <c r="U70" i="38"/>
  <c r="Q70" i="61"/>
  <c r="Q70" i="60"/>
  <c r="Q70" i="33"/>
  <c r="C70" i="60"/>
  <c r="C70" i="54"/>
  <c r="C70" i="38"/>
  <c r="C70" i="33"/>
  <c r="C70" i="61"/>
  <c r="U70" i="52"/>
  <c r="C70" i="52"/>
  <c r="S65" i="35"/>
  <c r="C65" i="35"/>
  <c r="C63" i="104"/>
  <c r="R64" i="98"/>
  <c r="L63" i="104"/>
  <c r="C64" i="98"/>
  <c r="U66" i="54"/>
  <c r="U66" i="38"/>
  <c r="Q66" i="61"/>
  <c r="Q66" i="60"/>
  <c r="Q66" i="33"/>
  <c r="C66" i="60"/>
  <c r="C66" i="33"/>
  <c r="C66" i="54"/>
  <c r="C66" i="38"/>
  <c r="C66" i="61"/>
  <c r="U66" i="52"/>
  <c r="C66" i="52"/>
  <c r="S61" i="35"/>
  <c r="C61" i="35"/>
  <c r="C59" i="104"/>
  <c r="R60" i="98"/>
  <c r="L59" i="104"/>
  <c r="C60" i="98"/>
  <c r="U62" i="54"/>
  <c r="U62" i="38"/>
  <c r="Q62" i="61"/>
  <c r="Q62" i="60"/>
  <c r="Q62" i="33"/>
  <c r="C62" i="60"/>
  <c r="C62" i="33"/>
  <c r="C62" i="54"/>
  <c r="C62" i="38"/>
  <c r="C62" i="61"/>
  <c r="U62" i="52"/>
  <c r="C62" i="52"/>
  <c r="R72" i="35"/>
  <c r="B72" i="35"/>
  <c r="K70" i="104"/>
  <c r="B70" i="104"/>
  <c r="Q71" i="98"/>
  <c r="B71" i="98"/>
  <c r="T73" i="54"/>
  <c r="T73" i="38"/>
  <c r="P73" i="61"/>
  <c r="P73" i="60"/>
  <c r="P73" i="33"/>
  <c r="B73" i="60"/>
  <c r="B73" i="54"/>
  <c r="B73" i="38"/>
  <c r="B73" i="33"/>
  <c r="B73" i="61"/>
  <c r="T73" i="52"/>
  <c r="B73" i="52"/>
  <c r="R68" i="35"/>
  <c r="B68" i="35"/>
  <c r="K66" i="104"/>
  <c r="B66" i="104"/>
  <c r="Q67" i="98"/>
  <c r="B67" i="98"/>
  <c r="T69" i="54"/>
  <c r="T69" i="38"/>
  <c r="P69" i="61"/>
  <c r="P69" i="60"/>
  <c r="P69" i="33"/>
  <c r="B69" i="60"/>
  <c r="B69" i="33"/>
  <c r="B69" i="54"/>
  <c r="B69" i="38"/>
  <c r="B69" i="61"/>
  <c r="T69" i="52"/>
  <c r="B69" i="52"/>
  <c r="R64" i="35"/>
  <c r="B64" i="35"/>
  <c r="K62" i="104"/>
  <c r="B62" i="104"/>
  <c r="Q63" i="98"/>
  <c r="B63" i="98"/>
  <c r="T65" i="54"/>
  <c r="T65" i="38"/>
  <c r="P65" i="61"/>
  <c r="P65" i="60"/>
  <c r="P65" i="33"/>
  <c r="B65" i="60"/>
  <c r="B65" i="33"/>
  <c r="B65" i="54"/>
  <c r="B65" i="38"/>
  <c r="B65" i="61"/>
  <c r="T65" i="52"/>
  <c r="B65" i="52"/>
  <c r="H24" i="91"/>
  <c r="R60" i="35"/>
  <c r="B60" i="35"/>
  <c r="K58" i="104"/>
  <c r="B58" i="104"/>
  <c r="Q59" i="98"/>
  <c r="B59" i="98"/>
  <c r="T61" i="54"/>
  <c r="T61" i="38"/>
  <c r="P61" i="61"/>
  <c r="P61" i="60"/>
  <c r="P61" i="33"/>
  <c r="B61" i="60"/>
  <c r="B61" i="33"/>
  <c r="B61" i="54"/>
  <c r="B61" i="38"/>
  <c r="B61" i="61"/>
  <c r="T61" i="52"/>
  <c r="B61" i="52"/>
  <c r="H20" i="91"/>
  <c r="R56" i="35"/>
  <c r="B56" i="35"/>
  <c r="K54" i="104"/>
  <c r="B54" i="104"/>
  <c r="Q55" i="98"/>
  <c r="B55" i="98"/>
  <c r="T57" i="54"/>
  <c r="T57" i="38"/>
  <c r="P57" i="61"/>
  <c r="P57" i="60"/>
  <c r="P57" i="33"/>
  <c r="B57" i="60"/>
  <c r="B57" i="33"/>
  <c r="B57" i="54"/>
  <c r="B57" i="38"/>
  <c r="B57" i="61"/>
  <c r="T57" i="52"/>
  <c r="B57" i="52"/>
  <c r="H16" i="91"/>
  <c r="R52" i="35"/>
  <c r="B52" i="35"/>
  <c r="K50" i="104"/>
  <c r="B50" i="104"/>
  <c r="Q51" i="98"/>
  <c r="B51" i="98"/>
  <c r="T53" i="54"/>
  <c r="T53" i="38"/>
  <c r="P53" i="61"/>
  <c r="P53" i="60"/>
  <c r="P53" i="33"/>
  <c r="B53" i="60"/>
  <c r="B53" i="33"/>
  <c r="B53" i="54"/>
  <c r="B53" i="38"/>
  <c r="B53" i="61"/>
  <c r="T53" i="52"/>
  <c r="B53" i="52"/>
  <c r="H12" i="91"/>
  <c r="R48" i="35"/>
  <c r="B48" i="35"/>
  <c r="K46" i="104"/>
  <c r="B46" i="104"/>
  <c r="Q47" i="98"/>
  <c r="B47" i="98"/>
  <c r="T49" i="54"/>
  <c r="T49" i="38"/>
  <c r="P49" i="61"/>
  <c r="P49" i="60"/>
  <c r="P49" i="33"/>
  <c r="B49" i="60"/>
  <c r="B49" i="33"/>
  <c r="B49" i="54"/>
  <c r="B49" i="38"/>
  <c r="B49" i="61"/>
  <c r="T49" i="52"/>
  <c r="B49" i="52"/>
  <c r="H8" i="91"/>
  <c r="R44" i="35"/>
  <c r="B44" i="35"/>
  <c r="K42" i="104"/>
  <c r="B42" i="104"/>
  <c r="Q43" i="98"/>
  <c r="B43" i="98"/>
  <c r="T45" i="54"/>
  <c r="T45" i="38"/>
  <c r="P45" i="61"/>
  <c r="P45" i="60"/>
  <c r="P45" i="33"/>
  <c r="B45" i="60"/>
  <c r="B45" i="33"/>
  <c r="B45" i="54"/>
  <c r="B45" i="38"/>
  <c r="B45" i="61"/>
  <c r="T45" i="52"/>
  <c r="B45" i="52"/>
  <c r="I16" i="91"/>
  <c r="S52" i="35"/>
  <c r="C52" i="35"/>
  <c r="R51" i="98"/>
  <c r="C50" i="104"/>
  <c r="L50" i="104"/>
  <c r="C51" i="98"/>
  <c r="U53" i="54"/>
  <c r="U53" i="38"/>
  <c r="Q53" i="61"/>
  <c r="Q53" i="33"/>
  <c r="Q53" i="60"/>
  <c r="C53" i="60"/>
  <c r="C53" i="33"/>
  <c r="C53" i="54"/>
  <c r="C53" i="61"/>
  <c r="C53" i="38"/>
  <c r="U53" i="52"/>
  <c r="C53" i="52"/>
  <c r="I12" i="91"/>
  <c r="S48" i="35"/>
  <c r="C48" i="35"/>
  <c r="R47" i="98"/>
  <c r="C46" i="104"/>
  <c r="L46" i="104"/>
  <c r="C47" i="98"/>
  <c r="U49" i="54"/>
  <c r="U49" i="38"/>
  <c r="Q49" i="61"/>
  <c r="Q49" i="33"/>
  <c r="Q49" i="60"/>
  <c r="C49" i="60"/>
  <c r="C49" i="33"/>
  <c r="C49" i="54"/>
  <c r="C49" i="61"/>
  <c r="C49" i="38"/>
  <c r="U49" i="52"/>
  <c r="C49" i="52"/>
  <c r="I8" i="91"/>
  <c r="S44" i="35"/>
  <c r="C44" i="35"/>
  <c r="R43" i="98"/>
  <c r="C42" i="104"/>
  <c r="L42" i="104"/>
  <c r="C43" i="98"/>
  <c r="U45" i="54"/>
  <c r="U45" i="38"/>
  <c r="Q45" i="61"/>
  <c r="Q45" i="33"/>
  <c r="Q45" i="60"/>
  <c r="C45" i="60"/>
  <c r="C45" i="33"/>
  <c r="C45" i="54"/>
  <c r="C45" i="61"/>
  <c r="C45" i="38"/>
  <c r="U45" i="52"/>
  <c r="C45" i="52"/>
  <c r="D39" i="91"/>
  <c r="S40" i="35"/>
  <c r="C40" i="35"/>
  <c r="R39" i="98"/>
  <c r="C38" i="104"/>
  <c r="L38" i="104"/>
  <c r="C39" i="98"/>
  <c r="U41" i="54"/>
  <c r="Q41" i="33"/>
  <c r="U41" i="38"/>
  <c r="Q41" i="61"/>
  <c r="Q41" i="60"/>
  <c r="C41" i="60"/>
  <c r="C41" i="33"/>
  <c r="C41" i="54"/>
  <c r="C41" i="61"/>
  <c r="C41" i="38"/>
  <c r="U41" i="52"/>
  <c r="C41" i="52"/>
  <c r="S36" i="35"/>
  <c r="C36" i="35"/>
  <c r="C34" i="104"/>
  <c r="L34" i="104"/>
  <c r="C35" i="98"/>
  <c r="R35" i="98"/>
  <c r="U37" i="38"/>
  <c r="U37" i="54"/>
  <c r="Q37" i="61"/>
  <c r="Q37" i="33"/>
  <c r="Q37" i="60"/>
  <c r="C37" i="38"/>
  <c r="C37" i="54"/>
  <c r="C37" i="61"/>
  <c r="C37" i="33"/>
  <c r="C37" i="60"/>
  <c r="U37" i="52"/>
  <c r="C37" i="52"/>
  <c r="S32" i="35"/>
  <c r="C32" i="35"/>
  <c r="C30" i="104"/>
  <c r="L30" i="104"/>
  <c r="C31" i="98"/>
  <c r="R31" i="98"/>
  <c r="U33" i="38"/>
  <c r="U33" i="54"/>
  <c r="Q33" i="61"/>
  <c r="Q33" i="33"/>
  <c r="Q33" i="60"/>
  <c r="C33" i="38"/>
  <c r="C33" i="54"/>
  <c r="C33" i="61"/>
  <c r="C33" i="33"/>
  <c r="C33" i="60"/>
  <c r="U33" i="52"/>
  <c r="C33" i="52"/>
  <c r="S28" i="35"/>
  <c r="C28" i="35"/>
  <c r="C26" i="104"/>
  <c r="L26" i="104"/>
  <c r="C27" i="98"/>
  <c r="R27" i="98"/>
  <c r="U29" i="38"/>
  <c r="U29" i="54"/>
  <c r="Q29" i="61"/>
  <c r="Q29" i="33"/>
  <c r="Q29" i="60"/>
  <c r="C29" i="38"/>
  <c r="C29" i="54"/>
  <c r="C29" i="61"/>
  <c r="C29" i="33"/>
  <c r="C29" i="60"/>
  <c r="U29" i="52"/>
  <c r="C29" i="52"/>
  <c r="S24" i="35"/>
  <c r="C24" i="35"/>
  <c r="C22" i="104"/>
  <c r="L22" i="104"/>
  <c r="C23" i="98"/>
  <c r="R23" i="98"/>
  <c r="U25" i="38"/>
  <c r="U25" i="54"/>
  <c r="Q25" i="61"/>
  <c r="Q25" i="33"/>
  <c r="Q25" i="60"/>
  <c r="C25" i="38"/>
  <c r="C25" i="54"/>
  <c r="C25" i="61"/>
  <c r="C25" i="33"/>
  <c r="C25" i="60"/>
  <c r="U25" i="52"/>
  <c r="C25" i="52"/>
  <c r="S20" i="35"/>
  <c r="C20" i="35"/>
  <c r="C18" i="104"/>
  <c r="L18" i="104"/>
  <c r="C19" i="98"/>
  <c r="R19" i="98"/>
  <c r="U21" i="38"/>
  <c r="U21" i="54"/>
  <c r="Q21" i="61"/>
  <c r="Q21" i="33"/>
  <c r="Q21" i="60"/>
  <c r="C21" i="38"/>
  <c r="C21" i="54"/>
  <c r="C21" i="61"/>
  <c r="C21" i="33"/>
  <c r="C21" i="60"/>
  <c r="U21" i="52"/>
  <c r="C21" i="52"/>
  <c r="S16" i="35"/>
  <c r="C16" i="35"/>
  <c r="C14" i="104"/>
  <c r="L14" i="104"/>
  <c r="C15" i="98"/>
  <c r="R15" i="98"/>
  <c r="U17" i="38"/>
  <c r="U17" i="54"/>
  <c r="Q17" i="61"/>
  <c r="Q17" i="33"/>
  <c r="Q17" i="60"/>
  <c r="C17" i="38"/>
  <c r="C17" i="54"/>
  <c r="C17" i="61"/>
  <c r="C17" i="33"/>
  <c r="C17" i="60"/>
  <c r="U17" i="52"/>
  <c r="C17" i="52"/>
  <c r="S12" i="35"/>
  <c r="C12" i="35"/>
  <c r="C10" i="104"/>
  <c r="L10" i="104"/>
  <c r="C11" i="98"/>
  <c r="R11" i="98"/>
  <c r="U13" i="38"/>
  <c r="U13" i="54"/>
  <c r="Q13" i="61"/>
  <c r="Q13" i="33"/>
  <c r="Q13" i="60"/>
  <c r="C13" i="38"/>
  <c r="C13" i="54"/>
  <c r="C13" i="33"/>
  <c r="C13" i="60"/>
  <c r="C13" i="61"/>
  <c r="U13" i="52"/>
  <c r="C13" i="52"/>
  <c r="R13" i="35"/>
  <c r="B13" i="35"/>
  <c r="K11" i="104"/>
  <c r="B11" i="104"/>
  <c r="B12" i="98"/>
  <c r="Q12" i="98"/>
  <c r="T14" i="38"/>
  <c r="T14" i="54"/>
  <c r="P14" i="61"/>
  <c r="P14" i="33"/>
  <c r="P14" i="60"/>
  <c r="B14" i="38"/>
  <c r="B14" i="54"/>
  <c r="B14" i="61"/>
  <c r="B14" i="33"/>
  <c r="B14" i="60"/>
  <c r="T14" i="52"/>
  <c r="B14" i="52"/>
  <c r="R9" i="35"/>
  <c r="B9" i="35"/>
  <c r="B7" i="104"/>
  <c r="K7" i="104"/>
  <c r="B8" i="98"/>
  <c r="Q8" i="98"/>
  <c r="T10" i="38"/>
  <c r="T10" i="54"/>
  <c r="P10" i="61"/>
  <c r="P10" i="33"/>
  <c r="P10" i="60"/>
  <c r="B10" i="38"/>
  <c r="B10" i="54"/>
  <c r="B10" i="61"/>
  <c r="B10" i="33"/>
  <c r="B10" i="60"/>
  <c r="T10" i="52"/>
  <c r="B10" i="52"/>
  <c r="H7" i="91"/>
  <c r="R43" i="35"/>
  <c r="B43" i="35"/>
  <c r="K41" i="104"/>
  <c r="Q42" i="98"/>
  <c r="B41" i="104"/>
  <c r="B42" i="98"/>
  <c r="T44" i="54"/>
  <c r="P44" i="33"/>
  <c r="T44" i="38"/>
  <c r="P44" i="61"/>
  <c r="P44" i="60"/>
  <c r="B44" i="60"/>
  <c r="B44" i="33"/>
  <c r="B44" i="54"/>
  <c r="B44" i="61"/>
  <c r="B44" i="38"/>
  <c r="T44" i="52"/>
  <c r="B44" i="52"/>
  <c r="C38" i="91"/>
  <c r="R39" i="35"/>
  <c r="B39" i="35"/>
  <c r="K37" i="104"/>
  <c r="B37" i="104"/>
  <c r="Q38" i="98"/>
  <c r="B38" i="98"/>
  <c r="P40" i="60"/>
  <c r="T40" i="38"/>
  <c r="P40" i="33"/>
  <c r="T40" i="54"/>
  <c r="P40" i="61"/>
  <c r="B40" i="60"/>
  <c r="B40" i="33"/>
  <c r="B40" i="54"/>
  <c r="B40" i="61"/>
  <c r="B40" i="38"/>
  <c r="T40" i="52"/>
  <c r="B40" i="52"/>
  <c r="R35" i="35"/>
  <c r="B35" i="35"/>
  <c r="K33" i="104"/>
  <c r="B33" i="104"/>
  <c r="B34" i="98"/>
  <c r="Q34" i="98"/>
  <c r="T36" i="38"/>
  <c r="T36" i="54"/>
  <c r="P36" i="61"/>
  <c r="P36" i="33"/>
  <c r="P36" i="60"/>
  <c r="B36" i="38"/>
  <c r="B36" i="54"/>
  <c r="B36" i="61"/>
  <c r="B36" i="33"/>
  <c r="B36" i="60"/>
  <c r="T36" i="52"/>
  <c r="B36" i="52"/>
  <c r="R31" i="35"/>
  <c r="B31" i="35"/>
  <c r="K29" i="104"/>
  <c r="B29" i="104"/>
  <c r="B30" i="98"/>
  <c r="Q30" i="98"/>
  <c r="T32" i="38"/>
  <c r="T32" i="54"/>
  <c r="P32" i="61"/>
  <c r="P32" i="33"/>
  <c r="P32" i="60"/>
  <c r="B32" i="38"/>
  <c r="B32" i="54"/>
  <c r="B32" i="61"/>
  <c r="B32" i="33"/>
  <c r="B32" i="60"/>
  <c r="T32" i="52"/>
  <c r="B32" i="52"/>
  <c r="R27" i="35"/>
  <c r="B27" i="35"/>
  <c r="K25" i="104"/>
  <c r="B25" i="104"/>
  <c r="B26" i="98"/>
  <c r="Q26" i="98"/>
  <c r="T28" i="38"/>
  <c r="T28" i="54"/>
  <c r="P28" i="61"/>
  <c r="P28" i="33"/>
  <c r="P28" i="60"/>
  <c r="B28" i="38"/>
  <c r="B28" i="54"/>
  <c r="B28" i="61"/>
  <c r="B28" i="33"/>
  <c r="B28" i="60"/>
  <c r="T28" i="52"/>
  <c r="B28" i="52"/>
  <c r="R23" i="35"/>
  <c r="B23" i="35"/>
  <c r="K21" i="104"/>
  <c r="B21" i="104"/>
  <c r="B22" i="98"/>
  <c r="Q22" i="98"/>
  <c r="T24" i="38"/>
  <c r="T24" i="54"/>
  <c r="P24" i="61"/>
  <c r="P24" i="33"/>
  <c r="P24" i="60"/>
  <c r="B24" i="38"/>
  <c r="B24" i="54"/>
  <c r="B24" i="61"/>
  <c r="B24" i="33"/>
  <c r="B24" i="60"/>
  <c r="T24" i="52"/>
  <c r="B24" i="52"/>
  <c r="R19" i="35"/>
  <c r="B19" i="35"/>
  <c r="K17" i="104"/>
  <c r="B17" i="104"/>
  <c r="B18" i="98"/>
  <c r="Q18" i="98"/>
  <c r="T20" i="38"/>
  <c r="T20" i="54"/>
  <c r="P20" i="61"/>
  <c r="P20" i="33"/>
  <c r="P20" i="60"/>
  <c r="B20" i="38"/>
  <c r="B20" i="54"/>
  <c r="B20" i="61"/>
  <c r="B20" i="33"/>
  <c r="B20" i="60"/>
  <c r="T20" i="52"/>
  <c r="B20" i="52"/>
  <c r="S72" i="35"/>
  <c r="C72" i="35"/>
  <c r="R71" i="98"/>
  <c r="C70" i="104"/>
  <c r="L70" i="104"/>
  <c r="C71" i="98"/>
  <c r="U73" i="54"/>
  <c r="U73" i="38"/>
  <c r="Q73" i="61"/>
  <c r="Q73" i="33"/>
  <c r="Q73" i="60"/>
  <c r="C73" i="33"/>
  <c r="C73" i="60"/>
  <c r="C73" i="54"/>
  <c r="C73" i="61"/>
  <c r="C73" i="38"/>
  <c r="U73" i="52"/>
  <c r="C73" i="52"/>
  <c r="S68" i="35"/>
  <c r="C68" i="35"/>
  <c r="R67" i="98"/>
  <c r="C66" i="104"/>
  <c r="L66" i="104"/>
  <c r="C67" i="98"/>
  <c r="U69" i="54"/>
  <c r="U69" i="38"/>
  <c r="Q69" i="61"/>
  <c r="Q69" i="33"/>
  <c r="Q69" i="60"/>
  <c r="C69" i="60"/>
  <c r="C69" i="33"/>
  <c r="C69" i="54"/>
  <c r="C69" i="61"/>
  <c r="C69" i="38"/>
  <c r="U69" i="52"/>
  <c r="C69" i="52"/>
  <c r="S64" i="35"/>
  <c r="C64" i="35"/>
  <c r="R63" i="98"/>
  <c r="C62" i="104"/>
  <c r="L62" i="104"/>
  <c r="C63" i="98"/>
  <c r="U65" i="54"/>
  <c r="U65" i="38"/>
  <c r="Q65" i="61"/>
  <c r="Q65" i="33"/>
  <c r="Q65" i="60"/>
  <c r="C65" i="60"/>
  <c r="C65" i="33"/>
  <c r="C65" i="54"/>
  <c r="C65" i="61"/>
  <c r="C65" i="38"/>
  <c r="U65" i="52"/>
  <c r="C65" i="52"/>
  <c r="R71" i="35"/>
  <c r="B71" i="35"/>
  <c r="K69" i="104"/>
  <c r="Q70" i="98"/>
  <c r="B69" i="104"/>
  <c r="B70" i="98"/>
  <c r="T72" i="54"/>
  <c r="T72" i="38"/>
  <c r="P72" i="61"/>
  <c r="P72" i="33"/>
  <c r="P72" i="60"/>
  <c r="B72" i="33"/>
  <c r="B72" i="60"/>
  <c r="B72" i="54"/>
  <c r="B72" i="61"/>
  <c r="B72" i="38"/>
  <c r="T72" i="52"/>
  <c r="B72" i="52"/>
  <c r="R67" i="35"/>
  <c r="B67" i="35"/>
  <c r="K65" i="104"/>
  <c r="Q66" i="98"/>
  <c r="B65" i="104"/>
  <c r="B66" i="98"/>
  <c r="T68" i="54"/>
  <c r="T68" i="38"/>
  <c r="P68" i="61"/>
  <c r="P68" i="33"/>
  <c r="P68" i="60"/>
  <c r="B68" i="60"/>
  <c r="B68" i="33"/>
  <c r="B68" i="54"/>
  <c r="B68" i="61"/>
  <c r="B68" i="38"/>
  <c r="T68" i="52"/>
  <c r="B68" i="52"/>
  <c r="R63" i="35"/>
  <c r="B63" i="35"/>
  <c r="K61" i="104"/>
  <c r="Q62" i="98"/>
  <c r="B61" i="104"/>
  <c r="B62" i="98"/>
  <c r="T64" i="54"/>
  <c r="T64" i="38"/>
  <c r="P64" i="61"/>
  <c r="P64" i="33"/>
  <c r="P64" i="60"/>
  <c r="B64" i="60"/>
  <c r="B64" i="33"/>
  <c r="B64" i="54"/>
  <c r="B64" i="61"/>
  <c r="B64" i="38"/>
  <c r="T64" i="52"/>
  <c r="B64" i="52"/>
  <c r="H23" i="91"/>
  <c r="R59" i="35"/>
  <c r="B59" i="35"/>
  <c r="K57" i="104"/>
  <c r="Q58" i="98"/>
  <c r="B57" i="104"/>
  <c r="B58" i="98"/>
  <c r="T60" i="54"/>
  <c r="T60" i="38"/>
  <c r="P60" i="61"/>
  <c r="P60" i="33"/>
  <c r="P60" i="60"/>
  <c r="B60" i="60"/>
  <c r="B60" i="33"/>
  <c r="B60" i="54"/>
  <c r="B60" i="61"/>
  <c r="B60" i="38"/>
  <c r="T60" i="52"/>
  <c r="B60" i="52"/>
  <c r="H19" i="91"/>
  <c r="R55" i="35"/>
  <c r="B55" i="35"/>
  <c r="K53" i="104"/>
  <c r="Q54" i="98"/>
  <c r="B53" i="104"/>
  <c r="B54" i="98"/>
  <c r="T56" i="54"/>
  <c r="T56" i="38"/>
  <c r="P56" i="61"/>
  <c r="P56" i="33"/>
  <c r="P56" i="60"/>
  <c r="B56" i="60"/>
  <c r="B56" i="33"/>
  <c r="B56" i="54"/>
  <c r="B56" i="61"/>
  <c r="B56" i="38"/>
  <c r="T56" i="52"/>
  <c r="B56" i="52"/>
  <c r="H15" i="91"/>
  <c r="R51" i="35"/>
  <c r="B51" i="35"/>
  <c r="K49" i="104"/>
  <c r="Q50" i="98"/>
  <c r="B49" i="104"/>
  <c r="B50" i="98"/>
  <c r="T52" i="54"/>
  <c r="T52" i="38"/>
  <c r="P52" i="61"/>
  <c r="P52" i="33"/>
  <c r="P52" i="60"/>
  <c r="B52" i="60"/>
  <c r="B52" i="33"/>
  <c r="B52" i="54"/>
  <c r="B52" i="61"/>
  <c r="B52" i="38"/>
  <c r="T52" i="52"/>
  <c r="B52" i="52"/>
  <c r="H11" i="91"/>
  <c r="R47" i="35"/>
  <c r="B47" i="35"/>
  <c r="K45" i="104"/>
  <c r="Q46" i="98"/>
  <c r="B45" i="104"/>
  <c r="B46" i="98"/>
  <c r="T48" i="54"/>
  <c r="T48" i="38"/>
  <c r="P48" i="61"/>
  <c r="P48" i="33"/>
  <c r="P48" i="60"/>
  <c r="B48" i="60"/>
  <c r="B48" i="33"/>
  <c r="B48" i="54"/>
  <c r="B48" i="61"/>
  <c r="B48" i="38"/>
  <c r="T48" i="52"/>
  <c r="B48" i="52"/>
  <c r="R10" i="72"/>
  <c r="C6" i="35"/>
  <c r="S6" i="35"/>
  <c r="C4" i="104"/>
  <c r="L4" i="104"/>
  <c r="C5" i="98"/>
  <c r="R5" i="98"/>
  <c r="Q7" i="60"/>
  <c r="Q7" i="33"/>
  <c r="U7" i="54"/>
  <c r="Q7" i="61"/>
  <c r="U7" i="38"/>
  <c r="C7" i="60"/>
  <c r="C7" i="33"/>
  <c r="C7" i="54"/>
  <c r="C7" i="61"/>
  <c r="C7" i="38"/>
  <c r="U7" i="52"/>
  <c r="C7" i="52"/>
  <c r="I15" i="91"/>
  <c r="S51" i="35"/>
  <c r="C51" i="35"/>
  <c r="C49" i="104"/>
  <c r="R50" i="98"/>
  <c r="L49" i="104"/>
  <c r="C50" i="98"/>
  <c r="U52" i="38"/>
  <c r="Q52" i="61"/>
  <c r="U52" i="54"/>
  <c r="Q52" i="60"/>
  <c r="Q52" i="33"/>
  <c r="C52" i="60"/>
  <c r="C52" i="61"/>
  <c r="C52" i="33"/>
  <c r="C52" i="54"/>
  <c r="C52" i="38"/>
  <c r="U52" i="52"/>
  <c r="C52" i="52"/>
  <c r="I11" i="91"/>
  <c r="S47" i="35"/>
  <c r="C47" i="35"/>
  <c r="C45" i="104"/>
  <c r="R46" i="98"/>
  <c r="L45" i="104"/>
  <c r="C46" i="98"/>
  <c r="U48" i="38"/>
  <c r="Q48" i="61"/>
  <c r="U48" i="54"/>
  <c r="Q48" i="60"/>
  <c r="Q48" i="33"/>
  <c r="C48" i="60"/>
  <c r="C48" i="61"/>
  <c r="C48" i="33"/>
  <c r="C48" i="54"/>
  <c r="C48" i="38"/>
  <c r="U48" i="52"/>
  <c r="C48" i="52"/>
  <c r="I7" i="91"/>
  <c r="S43" i="35"/>
  <c r="C43" i="35"/>
  <c r="C41" i="104"/>
  <c r="R42" i="98"/>
  <c r="L41" i="104"/>
  <c r="C42" i="98"/>
  <c r="U44" i="38"/>
  <c r="Q44" i="61"/>
  <c r="U44" i="54"/>
  <c r="Q44" i="33"/>
  <c r="Q44" i="60"/>
  <c r="C44" i="60"/>
  <c r="C44" i="61"/>
  <c r="C44" i="33"/>
  <c r="C44" i="54"/>
  <c r="C44" i="38"/>
  <c r="U44" i="52"/>
  <c r="C44" i="52"/>
  <c r="D38" i="91"/>
  <c r="S39" i="35"/>
  <c r="C39" i="35"/>
  <c r="C37" i="104"/>
  <c r="R38" i="98"/>
  <c r="L37" i="104"/>
  <c r="C38" i="98"/>
  <c r="Q40" i="33"/>
  <c r="U40" i="54"/>
  <c r="U40" i="38"/>
  <c r="Q40" i="61"/>
  <c r="Q40" i="60"/>
  <c r="C40" i="60"/>
  <c r="C40" i="61"/>
  <c r="C40" i="38"/>
  <c r="C40" i="33"/>
  <c r="C40" i="54"/>
  <c r="U40" i="52"/>
  <c r="C40" i="52"/>
  <c r="C35" i="35"/>
  <c r="S35" i="35"/>
  <c r="C33" i="104"/>
  <c r="L33" i="104"/>
  <c r="R34" i="98"/>
  <c r="C34" i="98"/>
  <c r="U36" i="38"/>
  <c r="U36" i="54"/>
  <c r="Q36" i="61"/>
  <c r="Q36" i="33"/>
  <c r="Q36" i="60"/>
  <c r="C36" i="38"/>
  <c r="C36" i="54"/>
  <c r="C36" i="61"/>
  <c r="C36" i="33"/>
  <c r="C36" i="60"/>
  <c r="U36" i="52"/>
  <c r="C36" i="52"/>
  <c r="C31" i="35"/>
  <c r="S31" i="35"/>
  <c r="C29" i="104"/>
  <c r="L29" i="104"/>
  <c r="R30" i="98"/>
  <c r="C30" i="98"/>
  <c r="U32" i="38"/>
  <c r="U32" i="54"/>
  <c r="Q32" i="61"/>
  <c r="Q32" i="33"/>
  <c r="Q32" i="60"/>
  <c r="C32" i="38"/>
  <c r="C32" i="54"/>
  <c r="C32" i="61"/>
  <c r="C32" i="33"/>
  <c r="C32" i="60"/>
  <c r="U32" i="52"/>
  <c r="C32" i="52"/>
  <c r="C27" i="35"/>
  <c r="S27" i="35"/>
  <c r="C25" i="104"/>
  <c r="L25" i="104"/>
  <c r="R26" i="98"/>
  <c r="C26" i="98"/>
  <c r="U28" i="38"/>
  <c r="U28" i="54"/>
  <c r="Q28" i="61"/>
  <c r="Q28" i="33"/>
  <c r="Q28" i="60"/>
  <c r="C28" i="38"/>
  <c r="C28" i="54"/>
  <c r="C28" i="61"/>
  <c r="C28" i="33"/>
  <c r="C28" i="60"/>
  <c r="U28" i="52"/>
  <c r="C28" i="52"/>
  <c r="C23" i="35"/>
  <c r="S23" i="35"/>
  <c r="C21" i="104"/>
  <c r="L21" i="104"/>
  <c r="R22" i="98"/>
  <c r="C22" i="98"/>
  <c r="U24" i="38"/>
  <c r="U24" i="54"/>
  <c r="Q24" i="61"/>
  <c r="Q24" i="33"/>
  <c r="Q24" i="60"/>
  <c r="C24" i="38"/>
  <c r="C24" i="54"/>
  <c r="C24" i="61"/>
  <c r="C24" i="33"/>
  <c r="C24" i="60"/>
  <c r="U24" i="52"/>
  <c r="C24" i="52"/>
  <c r="C19" i="35"/>
  <c r="S19" i="35"/>
  <c r="C17" i="104"/>
  <c r="L17" i="104"/>
  <c r="R18" i="98"/>
  <c r="C18" i="98"/>
  <c r="U20" i="38"/>
  <c r="U20" i="54"/>
  <c r="Q20" i="61"/>
  <c r="Q20" i="33"/>
  <c r="Q20" i="60"/>
  <c r="C20" i="38"/>
  <c r="C20" i="54"/>
  <c r="C20" i="61"/>
  <c r="C20" i="33"/>
  <c r="C20" i="60"/>
  <c r="U20" i="52"/>
  <c r="C20" i="52"/>
  <c r="C15" i="35"/>
  <c r="S15" i="35"/>
  <c r="C13" i="104"/>
  <c r="L13" i="104"/>
  <c r="R14" i="98"/>
  <c r="C14" i="98"/>
  <c r="U16" i="38"/>
  <c r="U16" i="54"/>
  <c r="Q16" i="61"/>
  <c r="Q16" i="33"/>
  <c r="Q16" i="60"/>
  <c r="C16" i="38"/>
  <c r="C16" i="54"/>
  <c r="C16" i="61"/>
  <c r="C16" i="33"/>
  <c r="C16" i="60"/>
  <c r="U16" i="52"/>
  <c r="C16" i="52"/>
  <c r="C11" i="35"/>
  <c r="S11" i="35"/>
  <c r="C9" i="104"/>
  <c r="L9" i="104"/>
  <c r="R10" i="98"/>
  <c r="C10" i="98"/>
  <c r="U12" i="38"/>
  <c r="U12" i="54"/>
  <c r="Q12" i="61"/>
  <c r="Q12" i="33"/>
  <c r="Q12" i="60"/>
  <c r="C12" i="38"/>
  <c r="C12" i="54"/>
  <c r="C12" i="61"/>
  <c r="C12" i="33"/>
  <c r="C12" i="60"/>
  <c r="U12" i="52"/>
  <c r="C12" i="52"/>
  <c r="R31" i="72"/>
  <c r="C7" i="35"/>
  <c r="S7" i="35"/>
  <c r="C5" i="104"/>
  <c r="R6" i="98"/>
  <c r="L5" i="104"/>
  <c r="C6" i="98"/>
  <c r="U8" i="38"/>
  <c r="U8" i="54"/>
  <c r="Q8" i="61"/>
  <c r="Q8" i="33"/>
  <c r="Q8" i="60"/>
  <c r="C8" i="38"/>
  <c r="C8" i="54"/>
  <c r="C8" i="61"/>
  <c r="C8" i="33"/>
  <c r="C8" i="60"/>
  <c r="U8" i="52"/>
  <c r="C8" i="52"/>
  <c r="R12" i="35"/>
  <c r="B12" i="35"/>
  <c r="B10" i="104"/>
  <c r="K10" i="104"/>
  <c r="Q11" i="98"/>
  <c r="B11" i="98"/>
  <c r="T13" i="38"/>
  <c r="T13" i="54"/>
  <c r="P13" i="61"/>
  <c r="P13" i="33"/>
  <c r="P13" i="60"/>
  <c r="B13" i="38"/>
  <c r="B13" i="54"/>
  <c r="B13" i="33"/>
  <c r="B13" i="60"/>
  <c r="T13" i="52"/>
  <c r="B13" i="61"/>
  <c r="B13" i="52"/>
  <c r="R8" i="35"/>
  <c r="B8" i="35"/>
  <c r="B6" i="104"/>
  <c r="Q7" i="98"/>
  <c r="K6" i="104"/>
  <c r="B7" i="98"/>
  <c r="T9" i="38"/>
  <c r="T9" i="54"/>
  <c r="P9" i="61"/>
  <c r="P9" i="33"/>
  <c r="P9" i="60"/>
  <c r="B9" i="38"/>
  <c r="B9" i="54"/>
  <c r="B9" i="61"/>
  <c r="B9" i="33"/>
  <c r="B9" i="60"/>
  <c r="T9" i="52"/>
  <c r="B9" i="52"/>
  <c r="I24" i="91"/>
  <c r="S60" i="35"/>
  <c r="C60" i="35"/>
  <c r="R59" i="98"/>
  <c r="C58" i="104"/>
  <c r="L58" i="104"/>
  <c r="C59" i="98"/>
  <c r="U61" i="54"/>
  <c r="U61" i="38"/>
  <c r="Q61" i="61"/>
  <c r="Q61" i="33"/>
  <c r="Q61" i="60"/>
  <c r="C61" i="60"/>
  <c r="C61" i="33"/>
  <c r="C61" i="54"/>
  <c r="C61" i="61"/>
  <c r="C61" i="38"/>
  <c r="U61" i="52"/>
  <c r="C61" i="52"/>
  <c r="H6" i="91"/>
  <c r="R42" i="35"/>
  <c r="B42" i="35"/>
  <c r="K40" i="104"/>
  <c r="B40" i="104"/>
  <c r="Q41" i="98"/>
  <c r="B41" i="98"/>
  <c r="T43" i="38"/>
  <c r="P43" i="61"/>
  <c r="T43" i="54"/>
  <c r="P43" i="33"/>
  <c r="P43" i="60"/>
  <c r="B43" i="60"/>
  <c r="B43" i="61"/>
  <c r="B43" i="33"/>
  <c r="B43" i="54"/>
  <c r="B43" i="38"/>
  <c r="T43" i="52"/>
  <c r="B43" i="52"/>
  <c r="B38" i="35"/>
  <c r="R38" i="35"/>
  <c r="K36" i="104"/>
  <c r="B36" i="104"/>
  <c r="Q37" i="98"/>
  <c r="B37" i="98"/>
  <c r="T39" i="38"/>
  <c r="T39" i="54"/>
  <c r="P39" i="61"/>
  <c r="P39" i="33"/>
  <c r="P39" i="60"/>
  <c r="B39" i="38"/>
  <c r="B39" i="54"/>
  <c r="B39" i="61"/>
  <c r="B39" i="33"/>
  <c r="B39" i="60"/>
  <c r="T39" i="52"/>
  <c r="B39" i="52"/>
  <c r="B34" i="35"/>
  <c r="R34" i="35"/>
  <c r="K32" i="104"/>
  <c r="B32" i="104"/>
  <c r="Q33" i="98"/>
  <c r="B33" i="98"/>
  <c r="T35" i="38"/>
  <c r="T35" i="54"/>
  <c r="P35" i="61"/>
  <c r="P35" i="33"/>
  <c r="P35" i="60"/>
  <c r="B35" i="38"/>
  <c r="B35" i="54"/>
  <c r="B35" i="61"/>
  <c r="B35" i="33"/>
  <c r="B35" i="60"/>
  <c r="T35" i="52"/>
  <c r="B35" i="52"/>
  <c r="B30" i="35"/>
  <c r="R30" i="35"/>
  <c r="K28" i="104"/>
  <c r="B28" i="104"/>
  <c r="Q29" i="98"/>
  <c r="B29" i="98"/>
  <c r="T31" i="38"/>
  <c r="T31" i="54"/>
  <c r="P31" i="61"/>
  <c r="P31" i="33"/>
  <c r="P31" i="60"/>
  <c r="B31" i="38"/>
  <c r="B31" i="54"/>
  <c r="B31" i="61"/>
  <c r="B31" i="33"/>
  <c r="B31" i="60"/>
  <c r="T31" i="52"/>
  <c r="B31" i="52"/>
  <c r="B26" i="35"/>
  <c r="R26" i="35"/>
  <c r="K24" i="104"/>
  <c r="B24" i="104"/>
  <c r="Q25" i="98"/>
  <c r="B25" i="98"/>
  <c r="T27" i="38"/>
  <c r="T27" i="54"/>
  <c r="P27" i="61"/>
  <c r="P27" i="33"/>
  <c r="P27" i="60"/>
  <c r="B27" i="38"/>
  <c r="B27" i="54"/>
  <c r="B27" i="61"/>
  <c r="B27" i="33"/>
  <c r="B27" i="60"/>
  <c r="T27" i="52"/>
  <c r="B27" i="52"/>
  <c r="B22" i="35"/>
  <c r="R22" i="35"/>
  <c r="K20" i="104"/>
  <c r="B20" i="104"/>
  <c r="Q21" i="98"/>
  <c r="B21" i="98"/>
  <c r="T23" i="38"/>
  <c r="T23" i="54"/>
  <c r="P23" i="61"/>
  <c r="P23" i="33"/>
  <c r="P23" i="60"/>
  <c r="B23" i="38"/>
  <c r="B23" i="54"/>
  <c r="B23" i="61"/>
  <c r="B23" i="33"/>
  <c r="B23" i="60"/>
  <c r="T23" i="52"/>
  <c r="B23" i="52"/>
  <c r="B18" i="35"/>
  <c r="R18" i="35"/>
  <c r="K16" i="104"/>
  <c r="B16" i="104"/>
  <c r="Q17" i="98"/>
  <c r="B17" i="98"/>
  <c r="T19" i="38"/>
  <c r="T19" i="54"/>
  <c r="P19" i="61"/>
  <c r="P19" i="33"/>
  <c r="P19" i="60"/>
  <c r="B19" i="38"/>
  <c r="B19" i="54"/>
  <c r="B19" i="61"/>
  <c r="B19" i="33"/>
  <c r="B19" i="60"/>
  <c r="T19" i="52"/>
  <c r="B19" i="52"/>
  <c r="S71" i="35"/>
  <c r="C71" i="35"/>
  <c r="C69" i="104"/>
  <c r="R70" i="98"/>
  <c r="L69" i="104"/>
  <c r="C70" i="98"/>
  <c r="U72" i="38"/>
  <c r="Q72" i="61"/>
  <c r="U72" i="54"/>
  <c r="Q72" i="60"/>
  <c r="Q72" i="33"/>
  <c r="C72" i="33"/>
  <c r="C72" i="60"/>
  <c r="C72" i="61"/>
  <c r="C72" i="54"/>
  <c r="C72" i="38"/>
  <c r="C72" i="52"/>
  <c r="U72" i="52"/>
  <c r="S67" i="35"/>
  <c r="C67" i="35"/>
  <c r="C65" i="104"/>
  <c r="R66" i="98"/>
  <c r="L65" i="104"/>
  <c r="C66" i="98"/>
  <c r="U68" i="38"/>
  <c r="Q68" i="61"/>
  <c r="U68" i="54"/>
  <c r="Q68" i="60"/>
  <c r="Q68" i="33"/>
  <c r="C68" i="60"/>
  <c r="C68" i="61"/>
  <c r="C68" i="33"/>
  <c r="C68" i="54"/>
  <c r="C68" i="38"/>
  <c r="U68" i="52"/>
  <c r="C68" i="52"/>
  <c r="S63" i="35"/>
  <c r="C63" i="35"/>
  <c r="C61" i="104"/>
  <c r="R62" i="98"/>
  <c r="L61" i="104"/>
  <c r="C62" i="98"/>
  <c r="U64" i="38"/>
  <c r="Q64" i="61"/>
  <c r="U64" i="54"/>
  <c r="Q64" i="60"/>
  <c r="Q64" i="33"/>
  <c r="C64" i="60"/>
  <c r="C64" i="61"/>
  <c r="C64" i="33"/>
  <c r="C64" i="54"/>
  <c r="C64" i="38"/>
  <c r="C64" i="52"/>
  <c r="U64" i="52"/>
  <c r="R70" i="35"/>
  <c r="B70" i="35"/>
  <c r="K68" i="104"/>
  <c r="B68" i="104"/>
  <c r="Q69" i="98"/>
  <c r="B69" i="98"/>
  <c r="T71" i="38"/>
  <c r="P71" i="61"/>
  <c r="T71" i="54"/>
  <c r="P71" i="60"/>
  <c r="P71" i="33"/>
  <c r="B71" i="33"/>
  <c r="B71" i="60"/>
  <c r="B71" i="61"/>
  <c r="B71" i="54"/>
  <c r="B71" i="38"/>
  <c r="T71" i="52"/>
  <c r="B71" i="52"/>
  <c r="R66" i="35"/>
  <c r="B66" i="35"/>
  <c r="K64" i="104"/>
  <c r="B64" i="104"/>
  <c r="Q65" i="98"/>
  <c r="B65" i="98"/>
  <c r="T67" i="38"/>
  <c r="P67" i="61"/>
  <c r="T67" i="54"/>
  <c r="P67" i="60"/>
  <c r="P67" i="33"/>
  <c r="B67" i="60"/>
  <c r="B67" i="61"/>
  <c r="B67" i="33"/>
  <c r="B67" i="54"/>
  <c r="B67" i="38"/>
  <c r="B67" i="52"/>
  <c r="T67" i="52"/>
  <c r="R62" i="35"/>
  <c r="B62" i="35"/>
  <c r="K60" i="104"/>
  <c r="B60" i="104"/>
  <c r="Q61" i="98"/>
  <c r="B61" i="98"/>
  <c r="T63" i="38"/>
  <c r="P63" i="61"/>
  <c r="T63" i="54"/>
  <c r="P63" i="60"/>
  <c r="P63" i="33"/>
  <c r="B63" i="60"/>
  <c r="B63" i="61"/>
  <c r="B63" i="33"/>
  <c r="B63" i="54"/>
  <c r="B63" i="38"/>
  <c r="T63" i="52"/>
  <c r="B63" i="52"/>
  <c r="H22" i="91"/>
  <c r="R58" i="35"/>
  <c r="B58" i="35"/>
  <c r="K56" i="104"/>
  <c r="B56" i="104"/>
  <c r="Q57" i="98"/>
  <c r="B57" i="98"/>
  <c r="T59" i="38"/>
  <c r="P59" i="61"/>
  <c r="T59" i="54"/>
  <c r="P59" i="60"/>
  <c r="P59" i="33"/>
  <c r="B59" i="60"/>
  <c r="B59" i="61"/>
  <c r="B59" i="33"/>
  <c r="B59" i="54"/>
  <c r="B59" i="38"/>
  <c r="B59" i="52"/>
  <c r="T59" i="52"/>
  <c r="H18" i="91"/>
  <c r="R54" i="35"/>
  <c r="B54" i="35"/>
  <c r="K52" i="104"/>
  <c r="B52" i="104"/>
  <c r="Q53" i="98"/>
  <c r="B53" i="98"/>
  <c r="T55" i="38"/>
  <c r="P55" i="61"/>
  <c r="T55" i="54"/>
  <c r="P55" i="60"/>
  <c r="P55" i="33"/>
  <c r="B55" i="60"/>
  <c r="B55" i="61"/>
  <c r="B55" i="33"/>
  <c r="B55" i="54"/>
  <c r="B55" i="38"/>
  <c r="T55" i="52"/>
  <c r="B55" i="52"/>
  <c r="H14" i="91"/>
  <c r="R50" i="35"/>
  <c r="B50" i="35"/>
  <c r="K48" i="104"/>
  <c r="B48" i="104"/>
  <c r="Q49" i="98"/>
  <c r="B49" i="98"/>
  <c r="T51" i="38"/>
  <c r="P51" i="61"/>
  <c r="T51" i="54"/>
  <c r="P51" i="60"/>
  <c r="P51" i="33"/>
  <c r="B51" i="60"/>
  <c r="B51" i="61"/>
  <c r="B51" i="33"/>
  <c r="B51" i="54"/>
  <c r="B51" i="38"/>
  <c r="T51" i="52"/>
  <c r="B51" i="52"/>
  <c r="H10" i="91"/>
  <c r="R46" i="35"/>
  <c r="B46" i="35"/>
  <c r="K44" i="104"/>
  <c r="B44" i="104"/>
  <c r="Q45" i="98"/>
  <c r="B45" i="98"/>
  <c r="T47" i="38"/>
  <c r="P47" i="61"/>
  <c r="T47" i="54"/>
  <c r="P47" i="60"/>
  <c r="P47" i="33"/>
  <c r="B47" i="60"/>
  <c r="B47" i="61"/>
  <c r="B47" i="33"/>
  <c r="B47" i="54"/>
  <c r="B47" i="38"/>
  <c r="T47" i="52"/>
  <c r="B47" i="52"/>
  <c r="I18" i="91"/>
  <c r="C54" i="35"/>
  <c r="S54" i="35"/>
  <c r="R53" i="98"/>
  <c r="C52" i="104"/>
  <c r="L52" i="104"/>
  <c r="C53" i="98"/>
  <c r="U55" i="54"/>
  <c r="U55" i="38"/>
  <c r="Q55" i="61"/>
  <c r="Q55" i="60"/>
  <c r="Q55" i="33"/>
  <c r="C55" i="60"/>
  <c r="C55" i="61"/>
  <c r="C55" i="38"/>
  <c r="C55" i="33"/>
  <c r="C55" i="54"/>
  <c r="U55" i="52"/>
  <c r="C55" i="52"/>
  <c r="I14" i="91"/>
  <c r="C50" i="35"/>
  <c r="S50" i="35"/>
  <c r="R49" i="98"/>
  <c r="C48" i="104"/>
  <c r="L48" i="104"/>
  <c r="C49" i="98"/>
  <c r="U51" i="54"/>
  <c r="U51" i="38"/>
  <c r="Q51" i="61"/>
  <c r="Q51" i="60"/>
  <c r="Q51" i="33"/>
  <c r="C51" i="60"/>
  <c r="C51" i="61"/>
  <c r="C51" i="38"/>
  <c r="C51" i="33"/>
  <c r="C51" i="54"/>
  <c r="U51" i="52"/>
  <c r="C51" i="52"/>
  <c r="I10" i="91"/>
  <c r="C46" i="35"/>
  <c r="S46" i="35"/>
  <c r="R45" i="98"/>
  <c r="C44" i="104"/>
  <c r="L44" i="104"/>
  <c r="C45" i="98"/>
  <c r="U47" i="54"/>
  <c r="U47" i="38"/>
  <c r="Q47" i="61"/>
  <c r="Q47" i="60"/>
  <c r="Q47" i="33"/>
  <c r="C47" i="60"/>
  <c r="C47" i="61"/>
  <c r="C47" i="38"/>
  <c r="C47" i="33"/>
  <c r="C47" i="54"/>
  <c r="U47" i="52"/>
  <c r="C47" i="52"/>
  <c r="I6" i="91"/>
  <c r="C42" i="35"/>
  <c r="S42" i="35"/>
  <c r="R41" i="98"/>
  <c r="C40" i="104"/>
  <c r="L40" i="104"/>
  <c r="C41" i="98"/>
  <c r="U43" i="54"/>
  <c r="Q43" i="33"/>
  <c r="U43" i="38"/>
  <c r="Q43" i="61"/>
  <c r="Q43" i="60"/>
  <c r="C43" i="60"/>
  <c r="C43" i="61"/>
  <c r="C43" i="38"/>
  <c r="C43" i="33"/>
  <c r="C43" i="54"/>
  <c r="U43" i="52"/>
  <c r="C43" i="52"/>
  <c r="S38" i="35"/>
  <c r="C38" i="35"/>
  <c r="C36" i="104"/>
  <c r="L36" i="104"/>
  <c r="C37" i="98"/>
  <c r="R37" i="98"/>
  <c r="U39" i="38"/>
  <c r="U39" i="54"/>
  <c r="Q39" i="61"/>
  <c r="Q39" i="33"/>
  <c r="Q39" i="60"/>
  <c r="C39" i="38"/>
  <c r="C39" i="54"/>
  <c r="C39" i="61"/>
  <c r="C39" i="33"/>
  <c r="C39" i="60"/>
  <c r="U39" i="52"/>
  <c r="C39" i="52"/>
  <c r="S34" i="35"/>
  <c r="C34" i="35"/>
  <c r="C32" i="104"/>
  <c r="L32" i="104"/>
  <c r="C33" i="98"/>
  <c r="R33" i="98"/>
  <c r="U35" i="38"/>
  <c r="U35" i="54"/>
  <c r="Q35" i="61"/>
  <c r="Q35" i="33"/>
  <c r="Q35" i="60"/>
  <c r="C35" i="38"/>
  <c r="C35" i="54"/>
  <c r="C35" i="61"/>
  <c r="C35" i="33"/>
  <c r="C35" i="60"/>
  <c r="U35" i="52"/>
  <c r="C35" i="52"/>
  <c r="S30" i="35"/>
  <c r="C30" i="35"/>
  <c r="C28" i="104"/>
  <c r="L28" i="104"/>
  <c r="C29" i="98"/>
  <c r="R29" i="98"/>
  <c r="U31" i="38"/>
  <c r="U31" i="54"/>
  <c r="Q31" i="61"/>
  <c r="Q31" i="33"/>
  <c r="Q31" i="60"/>
  <c r="C31" i="38"/>
  <c r="C31" i="54"/>
  <c r="C31" i="61"/>
  <c r="C31" i="33"/>
  <c r="C31" i="60"/>
  <c r="U31" i="52"/>
  <c r="C31" i="52"/>
  <c r="S26" i="35"/>
  <c r="C26" i="35"/>
  <c r="C24" i="104"/>
  <c r="L24" i="104"/>
  <c r="C25" i="98"/>
  <c r="R25" i="98"/>
  <c r="U27" i="38"/>
  <c r="U27" i="54"/>
  <c r="Q27" i="61"/>
  <c r="Q27" i="33"/>
  <c r="Q27" i="60"/>
  <c r="C27" i="38"/>
  <c r="C27" i="54"/>
  <c r="C27" i="61"/>
  <c r="C27" i="33"/>
  <c r="C27" i="60"/>
  <c r="U27" i="52"/>
  <c r="C27" i="52"/>
  <c r="S22" i="35"/>
  <c r="C22" i="35"/>
  <c r="C20" i="104"/>
  <c r="L20" i="104"/>
  <c r="C21" i="98"/>
  <c r="R21" i="98"/>
  <c r="U23" i="38"/>
  <c r="U23" i="54"/>
  <c r="Q23" i="61"/>
  <c r="Q23" i="33"/>
  <c r="Q23" i="60"/>
  <c r="C23" i="38"/>
  <c r="C23" i="54"/>
  <c r="C23" i="61"/>
  <c r="C23" i="33"/>
  <c r="C23" i="60"/>
  <c r="U23" i="52"/>
  <c r="C23" i="52"/>
  <c r="S18" i="35"/>
  <c r="C18" i="35"/>
  <c r="C16" i="104"/>
  <c r="L16" i="104"/>
  <c r="C17" i="98"/>
  <c r="R17" i="98"/>
  <c r="U19" i="38"/>
  <c r="U19" i="54"/>
  <c r="Q19" i="61"/>
  <c r="Q19" i="33"/>
  <c r="Q19" i="60"/>
  <c r="C19" i="38"/>
  <c r="C19" i="54"/>
  <c r="C19" i="61"/>
  <c r="C19" i="33"/>
  <c r="C19" i="60"/>
  <c r="U19" i="52"/>
  <c r="C19" i="52"/>
  <c r="S14" i="35"/>
  <c r="C14" i="35"/>
  <c r="C12" i="104"/>
  <c r="L12" i="104"/>
  <c r="C13" i="98"/>
  <c r="R13" i="98"/>
  <c r="U15" i="38"/>
  <c r="U15" i="54"/>
  <c r="Q15" i="61"/>
  <c r="Q15" i="33"/>
  <c r="Q15" i="60"/>
  <c r="C15" i="38"/>
  <c r="C15" i="54"/>
  <c r="C15" i="61"/>
  <c r="C15" i="33"/>
  <c r="C15" i="60"/>
  <c r="U15" i="52"/>
  <c r="C15" i="52"/>
  <c r="S10" i="35"/>
  <c r="C10" i="35"/>
  <c r="C8" i="104"/>
  <c r="L8" i="104"/>
  <c r="C9" i="98"/>
  <c r="R9" i="98"/>
  <c r="U11" i="38"/>
  <c r="U11" i="54"/>
  <c r="Q11" i="61"/>
  <c r="Q11" i="33"/>
  <c r="Q11" i="60"/>
  <c r="C11" i="38"/>
  <c r="C11" i="54"/>
  <c r="C11" i="61"/>
  <c r="C11" i="33"/>
  <c r="C11" i="60"/>
  <c r="U11" i="52"/>
  <c r="C11" i="52"/>
  <c r="R15" i="35"/>
  <c r="B15" i="35"/>
  <c r="K13" i="104"/>
  <c r="B13" i="104"/>
  <c r="B14" i="98"/>
  <c r="Q14" i="98"/>
  <c r="T16" i="38"/>
  <c r="T16" i="54"/>
  <c r="P16" i="61"/>
  <c r="P16" i="33"/>
  <c r="P16" i="60"/>
  <c r="B16" i="38"/>
  <c r="B16" i="54"/>
  <c r="B16" i="33"/>
  <c r="B16" i="60"/>
  <c r="B16" i="61"/>
  <c r="T16" i="52"/>
  <c r="B16" i="52"/>
  <c r="R11" i="35"/>
  <c r="B11" i="35"/>
  <c r="B9" i="104"/>
  <c r="K9" i="104"/>
  <c r="B10" i="98"/>
  <c r="Q10" i="98"/>
  <c r="T12" i="38"/>
  <c r="T12" i="54"/>
  <c r="P12" i="61"/>
  <c r="P12" i="33"/>
  <c r="P12" i="60"/>
  <c r="B12" i="38"/>
  <c r="B12" i="54"/>
  <c r="B12" i="61"/>
  <c r="B12" i="33"/>
  <c r="B12" i="60"/>
  <c r="T12" i="52"/>
  <c r="B12" i="52"/>
  <c r="R7" i="35"/>
  <c r="B7" i="35"/>
  <c r="B5" i="104"/>
  <c r="K5" i="104"/>
  <c r="Q6" i="98"/>
  <c r="B6" i="98"/>
  <c r="T8" i="38"/>
  <c r="T8" i="54"/>
  <c r="P8" i="61"/>
  <c r="P8" i="33"/>
  <c r="P8" i="60"/>
  <c r="B8" i="38"/>
  <c r="B8" i="54"/>
  <c r="B8" i="61"/>
  <c r="B8" i="33"/>
  <c r="B8" i="60"/>
  <c r="T8" i="52"/>
  <c r="B8" i="52"/>
  <c r="I23" i="91"/>
  <c r="S59" i="35"/>
  <c r="C59" i="35"/>
  <c r="C57" i="104"/>
  <c r="R58" i="98"/>
  <c r="L57" i="104"/>
  <c r="C58" i="98"/>
  <c r="U60" i="38"/>
  <c r="Q60" i="61"/>
  <c r="U60" i="54"/>
  <c r="Q60" i="60"/>
  <c r="Q60" i="33"/>
  <c r="C60" i="60"/>
  <c r="C60" i="61"/>
  <c r="C60" i="33"/>
  <c r="C60" i="54"/>
  <c r="C60" i="38"/>
  <c r="U60" i="52"/>
  <c r="C60" i="52"/>
  <c r="I19" i="91"/>
  <c r="S55" i="35"/>
  <c r="C55" i="35"/>
  <c r="C53" i="104"/>
  <c r="R54" i="98"/>
  <c r="L53" i="104"/>
  <c r="C54" i="98"/>
  <c r="U56" i="38"/>
  <c r="Q56" i="61"/>
  <c r="U56" i="54"/>
  <c r="Q56" i="60"/>
  <c r="Q56" i="33"/>
  <c r="C56" i="60"/>
  <c r="C56" i="61"/>
  <c r="C56" i="33"/>
  <c r="C56" i="54"/>
  <c r="C56" i="38"/>
  <c r="U56" i="52"/>
  <c r="C56" i="52"/>
  <c r="H5" i="91"/>
  <c r="B41" i="35"/>
  <c r="R41" i="35"/>
  <c r="K39" i="104"/>
  <c r="Q40" i="98"/>
  <c r="B39" i="104"/>
  <c r="B40" i="98"/>
  <c r="T42" i="54"/>
  <c r="P42" i="33"/>
  <c r="T42" i="38"/>
  <c r="P42" i="61"/>
  <c r="P42" i="60"/>
  <c r="B42" i="60"/>
  <c r="B42" i="61"/>
  <c r="B42" i="38"/>
  <c r="B42" i="33"/>
  <c r="B42" i="54"/>
  <c r="T42" i="52"/>
  <c r="B42" i="52"/>
  <c r="R37" i="35"/>
  <c r="B37" i="35"/>
  <c r="K35" i="104"/>
  <c r="B35" i="104"/>
  <c r="B36" i="98"/>
  <c r="Q36" i="98"/>
  <c r="T38" i="38"/>
  <c r="T38" i="54"/>
  <c r="P38" i="61"/>
  <c r="P38" i="33"/>
  <c r="P38" i="60"/>
  <c r="B38" i="38"/>
  <c r="B38" i="54"/>
  <c r="B38" i="61"/>
  <c r="B38" i="33"/>
  <c r="B38" i="60"/>
  <c r="T38" i="52"/>
  <c r="B38" i="52"/>
  <c r="R33" i="35"/>
  <c r="B33" i="35"/>
  <c r="K31" i="104"/>
  <c r="B31" i="104"/>
  <c r="B32" i="98"/>
  <c r="Q32" i="98"/>
  <c r="T34" i="38"/>
  <c r="T34" i="54"/>
  <c r="P34" i="61"/>
  <c r="P34" i="33"/>
  <c r="P34" i="60"/>
  <c r="B34" i="38"/>
  <c r="B34" i="54"/>
  <c r="B34" i="61"/>
  <c r="B34" i="33"/>
  <c r="B34" i="60"/>
  <c r="T34" i="52"/>
  <c r="B34" i="52"/>
  <c r="R29" i="35"/>
  <c r="B29" i="35"/>
  <c r="K27" i="104"/>
  <c r="B27" i="104"/>
  <c r="B28" i="98"/>
  <c r="Q28" i="98"/>
  <c r="T30" i="38"/>
  <c r="T30" i="54"/>
  <c r="P30" i="61"/>
  <c r="P30" i="33"/>
  <c r="P30" i="60"/>
  <c r="B30" i="38"/>
  <c r="B30" i="54"/>
  <c r="B30" i="61"/>
  <c r="B30" i="33"/>
  <c r="B30" i="60"/>
  <c r="T30" i="52"/>
  <c r="B30" i="52"/>
  <c r="R25" i="35"/>
  <c r="B25" i="35"/>
  <c r="K23" i="104"/>
  <c r="B23" i="104"/>
  <c r="B24" i="98"/>
  <c r="Q24" i="98"/>
  <c r="T26" i="38"/>
  <c r="T26" i="54"/>
  <c r="P26" i="61"/>
  <c r="P26" i="33"/>
  <c r="P26" i="60"/>
  <c r="B26" i="38"/>
  <c r="B26" i="54"/>
  <c r="B26" i="61"/>
  <c r="B26" i="33"/>
  <c r="B26" i="60"/>
  <c r="T26" i="52"/>
  <c r="B26" i="52"/>
  <c r="R21" i="35"/>
  <c r="B21" i="35"/>
  <c r="K19" i="104"/>
  <c r="B19" i="104"/>
  <c r="B20" i="98"/>
  <c r="Q20" i="98"/>
  <c r="T22" i="38"/>
  <c r="T22" i="54"/>
  <c r="P22" i="61"/>
  <c r="P22" i="33"/>
  <c r="P22" i="60"/>
  <c r="B22" i="38"/>
  <c r="B22" i="54"/>
  <c r="B22" i="61"/>
  <c r="B22" i="33"/>
  <c r="B22" i="60"/>
  <c r="T22" i="52"/>
  <c r="B22" i="52"/>
  <c r="R17" i="35"/>
  <c r="B17" i="35"/>
  <c r="K15" i="104"/>
  <c r="B15" i="104"/>
  <c r="B16" i="98"/>
  <c r="Q16" i="98"/>
  <c r="T18" i="38"/>
  <c r="T18" i="54"/>
  <c r="P18" i="61"/>
  <c r="P18" i="33"/>
  <c r="P18" i="60"/>
  <c r="B18" i="38"/>
  <c r="B18" i="54"/>
  <c r="B18" i="61"/>
  <c r="B18" i="33"/>
  <c r="B18" i="60"/>
  <c r="T18" i="52"/>
  <c r="B18" i="52"/>
  <c r="C70" i="35"/>
  <c r="S70" i="35"/>
  <c r="R69" i="98"/>
  <c r="C68" i="104"/>
  <c r="L68" i="104"/>
  <c r="C69" i="98"/>
  <c r="U71" i="54"/>
  <c r="U71" i="38"/>
  <c r="Q71" i="61"/>
  <c r="Q71" i="60"/>
  <c r="Q71" i="33"/>
  <c r="C71" i="60"/>
  <c r="C71" i="33"/>
  <c r="C71" i="61"/>
  <c r="C71" i="38"/>
  <c r="C71" i="54"/>
  <c r="U71" i="52"/>
  <c r="C71" i="52"/>
  <c r="C66" i="35"/>
  <c r="S66" i="35"/>
  <c r="R65" i="98"/>
  <c r="C64" i="104"/>
  <c r="L64" i="104"/>
  <c r="C65" i="98"/>
  <c r="U67" i="54"/>
  <c r="U67" i="38"/>
  <c r="Q67" i="61"/>
  <c r="Q67" i="60"/>
  <c r="Q67" i="33"/>
  <c r="C67" i="60"/>
  <c r="C67" i="61"/>
  <c r="C67" i="38"/>
  <c r="C67" i="33"/>
  <c r="C67" i="54"/>
  <c r="U67" i="52"/>
  <c r="C67" i="52"/>
  <c r="C62" i="35"/>
  <c r="S62" i="35"/>
  <c r="R61" i="98"/>
  <c r="C60" i="104"/>
  <c r="L60" i="104"/>
  <c r="C61" i="98"/>
  <c r="U63" i="54"/>
  <c r="U63" i="38"/>
  <c r="Q63" i="61"/>
  <c r="Q63" i="60"/>
  <c r="Q63" i="33"/>
  <c r="C63" i="60"/>
  <c r="C63" i="61"/>
  <c r="C63" i="38"/>
  <c r="C63" i="33"/>
  <c r="C63" i="54"/>
  <c r="U63" i="52"/>
  <c r="C63" i="52"/>
  <c r="B69" i="35"/>
  <c r="R69" i="35"/>
  <c r="K67" i="104"/>
  <c r="Q68" i="98"/>
  <c r="B67" i="104"/>
  <c r="B68" i="98"/>
  <c r="T70" i="54"/>
  <c r="T70" i="38"/>
  <c r="P70" i="61"/>
  <c r="P70" i="60"/>
  <c r="P70" i="33"/>
  <c r="B70" i="60"/>
  <c r="B70" i="33"/>
  <c r="B70" i="61"/>
  <c r="B70" i="38"/>
  <c r="B70" i="54"/>
  <c r="T70" i="52"/>
  <c r="B70" i="52"/>
  <c r="B65" i="35"/>
  <c r="R65" i="35"/>
  <c r="K63" i="104"/>
  <c r="Q64" i="98"/>
  <c r="B63" i="104"/>
  <c r="B64" i="98"/>
  <c r="T66" i="54"/>
  <c r="T66" i="38"/>
  <c r="P66" i="61"/>
  <c r="P66" i="60"/>
  <c r="P66" i="33"/>
  <c r="B66" i="60"/>
  <c r="B66" i="61"/>
  <c r="B66" i="38"/>
  <c r="B66" i="33"/>
  <c r="B66" i="54"/>
  <c r="T66" i="52"/>
  <c r="B66" i="52"/>
  <c r="B61" i="35"/>
  <c r="R61" i="35"/>
  <c r="K59" i="104"/>
  <c r="Q60" i="98"/>
  <c r="B59" i="104"/>
  <c r="B60" i="98"/>
  <c r="T62" i="54"/>
  <c r="T62" i="38"/>
  <c r="P62" i="61"/>
  <c r="P62" i="60"/>
  <c r="P62" i="33"/>
  <c r="B62" i="60"/>
  <c r="B62" i="61"/>
  <c r="B62" i="38"/>
  <c r="B62" i="33"/>
  <c r="B62" i="54"/>
  <c r="T62" i="52"/>
  <c r="B62" i="52"/>
  <c r="H21" i="91"/>
  <c r="B57" i="35"/>
  <c r="R57" i="35"/>
  <c r="K55" i="104"/>
  <c r="Q56" i="98"/>
  <c r="B55" i="104"/>
  <c r="B56" i="98"/>
  <c r="T58" i="54"/>
  <c r="T58" i="38"/>
  <c r="P58" i="61"/>
  <c r="P58" i="60"/>
  <c r="P58" i="33"/>
  <c r="B58" i="60"/>
  <c r="B58" i="61"/>
  <c r="B58" i="38"/>
  <c r="B58" i="33"/>
  <c r="B58" i="54"/>
  <c r="T58" i="52"/>
  <c r="B58" i="52"/>
  <c r="H17" i="91"/>
  <c r="B53" i="35"/>
  <c r="R53" i="35"/>
  <c r="K51" i="104"/>
  <c r="Q52" i="98"/>
  <c r="B51" i="104"/>
  <c r="B52" i="98"/>
  <c r="T54" i="54"/>
  <c r="T54" i="38"/>
  <c r="P54" i="61"/>
  <c r="P54" i="60"/>
  <c r="P54" i="33"/>
  <c r="B54" i="60"/>
  <c r="B54" i="61"/>
  <c r="B54" i="38"/>
  <c r="B54" i="33"/>
  <c r="B54" i="54"/>
  <c r="T54" i="52"/>
  <c r="B54" i="52"/>
  <c r="H13" i="91"/>
  <c r="B49" i="35"/>
  <c r="R49" i="35"/>
  <c r="K47" i="104"/>
  <c r="Q48" i="98"/>
  <c r="B47" i="104"/>
  <c r="B48" i="98"/>
  <c r="T50" i="54"/>
  <c r="T50" i="38"/>
  <c r="P50" i="61"/>
  <c r="P50" i="60"/>
  <c r="P50" i="33"/>
  <c r="B50" i="60"/>
  <c r="B50" i="61"/>
  <c r="B50" i="38"/>
  <c r="B50" i="33"/>
  <c r="B50" i="54"/>
  <c r="T50" i="52"/>
  <c r="B50" i="52"/>
  <c r="H9" i="91"/>
  <c r="B45" i="35"/>
  <c r="R45" i="35"/>
  <c r="K43" i="104"/>
  <c r="Q44" i="98"/>
  <c r="B43" i="104"/>
  <c r="B44" i="98"/>
  <c r="T46" i="54"/>
  <c r="T46" i="38"/>
  <c r="P46" i="61"/>
  <c r="P46" i="60"/>
  <c r="P46" i="33"/>
  <c r="B46" i="60"/>
  <c r="B46" i="61"/>
  <c r="B46" i="38"/>
  <c r="B46" i="33"/>
  <c r="B46" i="54"/>
  <c r="T46" i="52"/>
  <c r="B46" i="52"/>
  <c r="I10" i="104"/>
  <c r="P61" i="54"/>
  <c r="P57" i="54"/>
  <c r="P70" i="54"/>
  <c r="P66" i="54"/>
  <c r="R19" i="54"/>
  <c r="R24" i="54"/>
  <c r="P55" i="54"/>
  <c r="P47" i="54"/>
  <c r="P64" i="52"/>
  <c r="P34" i="52"/>
  <c r="P30" i="52"/>
  <c r="P26" i="52"/>
  <c r="P22" i="52"/>
  <c r="P18" i="52"/>
  <c r="P14" i="52"/>
  <c r="P8" i="52"/>
  <c r="P54" i="52"/>
  <c r="P50" i="52"/>
  <c r="P46" i="52"/>
  <c r="P42" i="52"/>
  <c r="P52" i="52"/>
  <c r="P48" i="52"/>
  <c r="R53" i="52"/>
  <c r="R40" i="38"/>
  <c r="R32" i="38"/>
  <c r="R36" i="54"/>
  <c r="P59" i="54"/>
  <c r="P62" i="54"/>
  <c r="P58" i="38"/>
  <c r="P73" i="54"/>
  <c r="P69" i="54"/>
  <c r="P65" i="54"/>
  <c r="P72" i="54"/>
  <c r="P68" i="54"/>
  <c r="P64" i="54"/>
  <c r="P71" i="54"/>
  <c r="P67" i="54"/>
  <c r="P63" i="54"/>
  <c r="G68" i="104"/>
  <c r="G64" i="104"/>
  <c r="H64" i="104"/>
  <c r="I66" i="104"/>
  <c r="G67" i="104"/>
  <c r="I65" i="104"/>
  <c r="G70" i="104"/>
  <c r="H66" i="104"/>
  <c r="I68" i="104"/>
  <c r="G65" i="104"/>
  <c r="H69" i="104"/>
  <c r="P68" i="52"/>
  <c r="P59" i="52"/>
  <c r="H35" i="91"/>
  <c r="H31" i="91"/>
  <c r="H27" i="91"/>
  <c r="H36" i="91"/>
  <c r="H32" i="91"/>
  <c r="H28" i="91"/>
  <c r="H33" i="91"/>
  <c r="H29" i="91"/>
  <c r="H25" i="91"/>
  <c r="H34" i="91"/>
  <c r="H30" i="91"/>
  <c r="H26" i="91"/>
  <c r="I35" i="91"/>
  <c r="I31" i="91"/>
  <c r="I27" i="91"/>
  <c r="I22" i="91"/>
  <c r="I36" i="91"/>
  <c r="I32" i="91"/>
  <c r="I28" i="91"/>
  <c r="I33" i="91"/>
  <c r="I29" i="91"/>
  <c r="I25" i="91"/>
  <c r="I34" i="91"/>
  <c r="I30" i="91"/>
  <c r="I26" i="91"/>
  <c r="P56" i="38"/>
  <c r="P60" i="38"/>
  <c r="P65" i="38"/>
  <c r="P71" i="38"/>
  <c r="P72" i="52"/>
  <c r="P69" i="38"/>
  <c r="P73" i="38"/>
  <c r="P10" i="38"/>
  <c r="P10" i="52"/>
  <c r="P66" i="38"/>
  <c r="P63" i="38"/>
  <c r="P62" i="38"/>
  <c r="P11" i="38"/>
  <c r="P57" i="52"/>
  <c r="P71" i="52"/>
  <c r="P67" i="52"/>
  <c r="P65" i="52"/>
  <c r="P63" i="52"/>
  <c r="P11" i="52"/>
  <c r="P70" i="38"/>
  <c r="P67" i="38"/>
  <c r="H46" i="104"/>
  <c r="H7" i="104"/>
  <c r="P72" i="38"/>
  <c r="P68" i="38"/>
  <c r="P64" i="38"/>
  <c r="P70" i="52"/>
  <c r="P66" i="52"/>
  <c r="P62" i="52"/>
  <c r="P73" i="52"/>
  <c r="P69" i="52"/>
  <c r="R32" i="54"/>
  <c r="P61" i="52"/>
  <c r="P51" i="54"/>
  <c r="P54" i="54"/>
  <c r="P46" i="54"/>
  <c r="P42" i="54"/>
  <c r="R38" i="54"/>
  <c r="R30" i="54"/>
  <c r="P49" i="54"/>
  <c r="R37" i="54"/>
  <c r="R35" i="54"/>
  <c r="R22" i="54"/>
  <c r="R20" i="54"/>
  <c r="E192" i="76"/>
  <c r="E160" i="76"/>
  <c r="E176" i="76"/>
  <c r="E132" i="76"/>
  <c r="D36" i="91"/>
  <c r="D32" i="91"/>
  <c r="E116" i="76"/>
  <c r="E100" i="76"/>
  <c r="D28" i="91"/>
  <c r="E84" i="76"/>
  <c r="D24" i="91"/>
  <c r="E224" i="76"/>
  <c r="E216" i="76"/>
  <c r="E208" i="76"/>
  <c r="P60" i="52"/>
  <c r="P56" i="52"/>
  <c r="P58" i="54"/>
  <c r="P58" i="52"/>
  <c r="P59" i="38"/>
  <c r="P60" i="54"/>
  <c r="P56" i="54"/>
  <c r="R45" i="54"/>
  <c r="P61" i="38"/>
  <c r="P57" i="38"/>
  <c r="E196" i="76"/>
  <c r="E180" i="76"/>
  <c r="E164" i="76"/>
  <c r="E148" i="76"/>
  <c r="E200" i="76"/>
  <c r="E184" i="76"/>
  <c r="E168" i="76"/>
  <c r="E152" i="76"/>
  <c r="E156" i="76"/>
  <c r="D37" i="91"/>
  <c r="E136" i="76"/>
  <c r="D33" i="91"/>
  <c r="E120" i="76"/>
  <c r="E104" i="76"/>
  <c r="D29" i="91"/>
  <c r="D25" i="91"/>
  <c r="E88" i="76"/>
  <c r="E56" i="76"/>
  <c r="D17" i="91"/>
  <c r="E40" i="76"/>
  <c r="D13" i="91"/>
  <c r="D9" i="91"/>
  <c r="E8" i="76"/>
  <c r="D34" i="91"/>
  <c r="D30" i="91"/>
  <c r="E108" i="76"/>
  <c r="E92" i="76"/>
  <c r="D22" i="91"/>
  <c r="D14" i="91"/>
  <c r="E44" i="76"/>
  <c r="E144" i="76"/>
  <c r="E128" i="76"/>
  <c r="D35" i="91"/>
  <c r="D31" i="91"/>
  <c r="E112" i="76"/>
  <c r="E96" i="76"/>
  <c r="D27" i="91"/>
  <c r="E80" i="76"/>
  <c r="D23" i="91"/>
  <c r="E64" i="76"/>
  <c r="D19" i="91"/>
  <c r="D15" i="91"/>
  <c r="E48" i="76"/>
  <c r="D11" i="91"/>
  <c r="D7" i="91"/>
  <c r="D16" i="91"/>
  <c r="E52" i="76"/>
  <c r="E36" i="76"/>
  <c r="D12" i="91"/>
  <c r="R53" i="54"/>
  <c r="R23" i="54"/>
  <c r="R43" i="52"/>
  <c r="R32" i="52"/>
  <c r="D21" i="91"/>
  <c r="E72" i="76"/>
  <c r="D20" i="91"/>
  <c r="E68" i="76"/>
  <c r="D8" i="91"/>
  <c r="D6" i="91"/>
  <c r="R47" i="52"/>
  <c r="R19" i="52"/>
  <c r="E124" i="76"/>
  <c r="E76" i="76"/>
  <c r="D26" i="91"/>
  <c r="D18" i="91"/>
  <c r="E236" i="76"/>
  <c r="E220" i="76"/>
  <c r="E204" i="76"/>
  <c r="E188" i="76"/>
  <c r="E172" i="76"/>
  <c r="D10" i="91"/>
  <c r="E140" i="76"/>
  <c r="E60" i="76"/>
  <c r="D5" i="91"/>
  <c r="I54" i="104"/>
  <c r="I32" i="104"/>
  <c r="R34" i="54"/>
  <c r="R55" i="52"/>
  <c r="R21" i="54"/>
  <c r="R37" i="52"/>
  <c r="R27" i="52"/>
  <c r="R24" i="52"/>
  <c r="R12" i="52"/>
  <c r="R15" i="38"/>
  <c r="R14" i="38"/>
  <c r="R53" i="38"/>
  <c r="R51" i="38"/>
  <c r="R43" i="38"/>
  <c r="R23" i="38"/>
  <c r="R19" i="38"/>
  <c r="R7" i="38"/>
  <c r="R18" i="38"/>
  <c r="R42" i="38"/>
  <c r="R33" i="38"/>
  <c r="R31" i="54"/>
  <c r="R25" i="54"/>
  <c r="R48" i="54"/>
  <c r="R41" i="54"/>
  <c r="R40" i="54"/>
  <c r="R29" i="54"/>
  <c r="R28" i="54"/>
  <c r="R35" i="52"/>
  <c r="R31" i="52"/>
  <c r="R15" i="52"/>
  <c r="O52" i="108" l="1"/>
  <c r="O50" i="108"/>
  <c r="O42" i="108"/>
  <c r="O34" i="108"/>
  <c r="O26" i="108"/>
  <c r="O18" i="108"/>
  <c r="O38" i="108"/>
  <c r="O22" i="108"/>
  <c r="O36" i="108"/>
  <c r="O20" i="108"/>
  <c r="O56" i="108"/>
  <c r="O48" i="108"/>
  <c r="O40" i="108"/>
  <c r="O32" i="108"/>
  <c r="O24" i="108"/>
  <c r="O16" i="108"/>
  <c r="O54" i="108"/>
  <c r="O46" i="108"/>
  <c r="O30" i="108"/>
  <c r="O14" i="108"/>
  <c r="O44" i="108"/>
  <c r="O28" i="108"/>
  <c r="M54" i="108"/>
  <c r="M46" i="108"/>
  <c r="M38" i="108"/>
  <c r="M30" i="108"/>
  <c r="M22" i="108"/>
  <c r="M14" i="108"/>
  <c r="M40" i="108"/>
  <c r="M16" i="108"/>
  <c r="M52" i="108"/>
  <c r="M44" i="108"/>
  <c r="M36" i="108"/>
  <c r="M28" i="108"/>
  <c r="M20" i="108"/>
  <c r="M48" i="108"/>
  <c r="M24" i="108"/>
  <c r="M50" i="108"/>
  <c r="M42" i="108"/>
  <c r="M34" i="108"/>
  <c r="M26" i="108"/>
  <c r="M18" i="108"/>
  <c r="M56" i="108"/>
  <c r="M32" i="108"/>
  <c r="K56" i="108"/>
  <c r="K48" i="108"/>
  <c r="K40" i="108"/>
  <c r="K32" i="108"/>
  <c r="K24" i="108"/>
  <c r="K16" i="108"/>
  <c r="K50" i="108"/>
  <c r="K26" i="108"/>
  <c r="K54" i="108"/>
  <c r="K46" i="108"/>
  <c r="K38" i="108"/>
  <c r="K30" i="108"/>
  <c r="K22" i="108"/>
  <c r="K14" i="108"/>
  <c r="K42" i="108"/>
  <c r="K18" i="108"/>
  <c r="K52" i="108"/>
  <c r="K44" i="108"/>
  <c r="K36" i="108"/>
  <c r="K28" i="108"/>
  <c r="K20" i="108"/>
  <c r="K34" i="108"/>
  <c r="R92" i="52"/>
  <c r="D89" i="104" s="1"/>
  <c r="E90" i="98"/>
  <c r="K90" i="98" s="1"/>
  <c r="L90" i="98" s="1"/>
  <c r="R103" i="52"/>
  <c r="D100" i="104" s="1"/>
  <c r="E101" i="98"/>
  <c r="K101" i="98" s="1"/>
  <c r="L101" i="98" s="1"/>
  <c r="R85" i="52"/>
  <c r="D82" i="104" s="1"/>
  <c r="E83" i="98"/>
  <c r="K83" i="98" s="1"/>
  <c r="L83" i="98" s="1"/>
  <c r="R83" i="52"/>
  <c r="D80" i="104" s="1"/>
  <c r="E81" i="98"/>
  <c r="K81" i="98" s="1"/>
  <c r="L81" i="98" s="1"/>
  <c r="R100" i="52"/>
  <c r="D97" i="104" s="1"/>
  <c r="E98" i="98"/>
  <c r="K98" i="98" s="1"/>
  <c r="L98" i="98" s="1"/>
  <c r="R78" i="52"/>
  <c r="D75" i="104" s="1"/>
  <c r="E76" i="98"/>
  <c r="K76" i="98" s="1"/>
  <c r="L76" i="98" s="1"/>
  <c r="R97" i="52"/>
  <c r="D94" i="104" s="1"/>
  <c r="E95" i="98"/>
  <c r="K95" i="98" s="1"/>
  <c r="L95" i="98" s="1"/>
  <c r="R98" i="52"/>
  <c r="D95" i="104" s="1"/>
  <c r="E96" i="98"/>
  <c r="K96" i="98" s="1"/>
  <c r="L96" i="98" s="1"/>
  <c r="R140" i="52"/>
  <c r="D137" i="104" s="1"/>
  <c r="E138" i="98"/>
  <c r="K138" i="98" s="1"/>
  <c r="L138" i="98" s="1"/>
  <c r="R197" i="52"/>
  <c r="D194" i="104" s="1"/>
  <c r="E195" i="98"/>
  <c r="K195" i="98" s="1"/>
  <c r="L195" i="98" s="1"/>
  <c r="R183" i="52"/>
  <c r="D180" i="104" s="1"/>
  <c r="E181" i="98"/>
  <c r="K181" i="98" s="1"/>
  <c r="L181" i="98" s="1"/>
  <c r="R134" i="52"/>
  <c r="D131" i="104" s="1"/>
  <c r="E132" i="98"/>
  <c r="K132" i="98" s="1"/>
  <c r="L132" i="98" s="1"/>
  <c r="R117" i="52"/>
  <c r="D114" i="104" s="1"/>
  <c r="E115" i="98"/>
  <c r="K115" i="98" s="1"/>
  <c r="L115" i="98" s="1"/>
  <c r="R153" i="52"/>
  <c r="D150" i="104" s="1"/>
  <c r="E151" i="98"/>
  <c r="K151" i="98" s="1"/>
  <c r="L151" i="98" s="1"/>
  <c r="R160" i="52"/>
  <c r="D157" i="104" s="1"/>
  <c r="E158" i="98"/>
  <c r="K158" i="98" s="1"/>
  <c r="L158" i="98" s="1"/>
  <c r="R201" i="52"/>
  <c r="D198" i="104" s="1"/>
  <c r="E199" i="98"/>
  <c r="K199" i="98" s="1"/>
  <c r="L199" i="98" s="1"/>
  <c r="R123" i="52"/>
  <c r="D120" i="104" s="1"/>
  <c r="E121" i="98"/>
  <c r="K121" i="98" s="1"/>
  <c r="L121" i="98" s="1"/>
  <c r="R171" i="52"/>
  <c r="D168" i="104" s="1"/>
  <c r="E169" i="98"/>
  <c r="K169" i="98" s="1"/>
  <c r="L169" i="98" s="1"/>
  <c r="R196" i="52"/>
  <c r="D193" i="104" s="1"/>
  <c r="E194" i="98"/>
  <c r="K194" i="98" s="1"/>
  <c r="L194" i="98" s="1"/>
  <c r="R182" i="52"/>
  <c r="D179" i="104" s="1"/>
  <c r="E180" i="98"/>
  <c r="K180" i="98" s="1"/>
  <c r="L180" i="98" s="1"/>
  <c r="R136" i="52"/>
  <c r="D133" i="104" s="1"/>
  <c r="E134" i="98"/>
  <c r="K134" i="98" s="1"/>
  <c r="L134" i="98" s="1"/>
  <c r="E126" i="98"/>
  <c r="K126" i="98" s="1"/>
  <c r="L126" i="98" s="1"/>
  <c r="R128" i="52"/>
  <c r="D125" i="104" s="1"/>
  <c r="R177" i="52"/>
  <c r="D174" i="104" s="1"/>
  <c r="E175" i="98"/>
  <c r="K175" i="98" s="1"/>
  <c r="L175" i="98" s="1"/>
  <c r="R170" i="52"/>
  <c r="D167" i="104" s="1"/>
  <c r="E168" i="98"/>
  <c r="K168" i="98" s="1"/>
  <c r="L168" i="98" s="1"/>
  <c r="R175" i="52"/>
  <c r="D172" i="104" s="1"/>
  <c r="E173" i="98"/>
  <c r="K173" i="98" s="1"/>
  <c r="L173" i="98" s="1"/>
  <c r="R149" i="52"/>
  <c r="D146" i="104" s="1"/>
  <c r="E147" i="98"/>
  <c r="K147" i="98" s="1"/>
  <c r="L147" i="98" s="1"/>
  <c r="R187" i="52"/>
  <c r="D184" i="104" s="1"/>
  <c r="E185" i="98"/>
  <c r="K185" i="98" s="1"/>
  <c r="L185" i="98" s="1"/>
  <c r="R113" i="52"/>
  <c r="D110" i="104" s="1"/>
  <c r="E111" i="98"/>
  <c r="K111" i="98" s="1"/>
  <c r="L111" i="98" s="1"/>
  <c r="R206" i="52"/>
  <c r="D203" i="104" s="1"/>
  <c r="E204" i="98"/>
  <c r="K204" i="98" s="1"/>
  <c r="L204" i="98" s="1"/>
  <c r="R156" i="52"/>
  <c r="D153" i="104" s="1"/>
  <c r="E154" i="98"/>
  <c r="K154" i="98" s="1"/>
  <c r="L154" i="98" s="1"/>
  <c r="R193" i="52"/>
  <c r="D190" i="104" s="1"/>
  <c r="E191" i="98"/>
  <c r="K191" i="98" s="1"/>
  <c r="L191" i="98" s="1"/>
  <c r="R119" i="52"/>
  <c r="D116" i="104" s="1"/>
  <c r="E117" i="98"/>
  <c r="K117" i="98" s="1"/>
  <c r="L117" i="98" s="1"/>
  <c r="R159" i="52"/>
  <c r="D156" i="104" s="1"/>
  <c r="E157" i="98"/>
  <c r="K157" i="98" s="1"/>
  <c r="L157" i="98" s="1"/>
  <c r="R91" i="52"/>
  <c r="D88" i="104" s="1"/>
  <c r="E89" i="98"/>
  <c r="K89" i="98" s="1"/>
  <c r="L89" i="98" s="1"/>
  <c r="R105" i="52"/>
  <c r="D102" i="104" s="1"/>
  <c r="E103" i="98"/>
  <c r="K103" i="98" s="1"/>
  <c r="L103" i="98" s="1"/>
  <c r="R74" i="52"/>
  <c r="D71" i="104" s="1"/>
  <c r="E72" i="98"/>
  <c r="K72" i="98" s="1"/>
  <c r="L72" i="98" s="1"/>
  <c r="R95" i="52"/>
  <c r="D92" i="104" s="1"/>
  <c r="E93" i="98"/>
  <c r="K93" i="98" s="1"/>
  <c r="L93" i="98" s="1"/>
  <c r="R96" i="52"/>
  <c r="D93" i="104" s="1"/>
  <c r="E94" i="98"/>
  <c r="K94" i="98" s="1"/>
  <c r="L94" i="98" s="1"/>
  <c r="R90" i="52"/>
  <c r="D87" i="104" s="1"/>
  <c r="E88" i="98"/>
  <c r="K88" i="98" s="1"/>
  <c r="L88" i="98" s="1"/>
  <c r="R86" i="52"/>
  <c r="D83" i="104" s="1"/>
  <c r="E84" i="98"/>
  <c r="K84" i="98" s="1"/>
  <c r="L84" i="98" s="1"/>
  <c r="R81" i="52"/>
  <c r="D78" i="104" s="1"/>
  <c r="E79" i="98"/>
  <c r="K79" i="98" s="1"/>
  <c r="L79" i="98" s="1"/>
  <c r="E114" i="98"/>
  <c r="K114" i="98" s="1"/>
  <c r="L114" i="98" s="1"/>
  <c r="R116" i="52"/>
  <c r="D113" i="104" s="1"/>
  <c r="R158" i="52"/>
  <c r="D155" i="104" s="1"/>
  <c r="E156" i="98"/>
  <c r="K156" i="98" s="1"/>
  <c r="L156" i="98" s="1"/>
  <c r="E120" i="98"/>
  <c r="K120" i="98" s="1"/>
  <c r="L120" i="98" s="1"/>
  <c r="R122" i="52"/>
  <c r="D119" i="104" s="1"/>
  <c r="R142" i="52"/>
  <c r="D139" i="104" s="1"/>
  <c r="E140" i="98"/>
  <c r="K140" i="98" s="1"/>
  <c r="L140" i="98" s="1"/>
  <c r="R125" i="52"/>
  <c r="D122" i="104" s="1"/>
  <c r="E123" i="98"/>
  <c r="K123" i="98" s="1"/>
  <c r="L123" i="98" s="1"/>
  <c r="R173" i="52"/>
  <c r="D170" i="104" s="1"/>
  <c r="E171" i="98"/>
  <c r="K171" i="98" s="1"/>
  <c r="L171" i="98" s="1"/>
  <c r="R168" i="52"/>
  <c r="D165" i="104" s="1"/>
  <c r="E166" i="98"/>
  <c r="K166" i="98" s="1"/>
  <c r="L166" i="98" s="1"/>
  <c r="R169" i="52"/>
  <c r="D166" i="104" s="1"/>
  <c r="E167" i="98"/>
  <c r="K167" i="98" s="1"/>
  <c r="L167" i="98" s="1"/>
  <c r="R141" i="52"/>
  <c r="D138" i="104" s="1"/>
  <c r="E139" i="98"/>
  <c r="K139" i="98" s="1"/>
  <c r="L139" i="98" s="1"/>
  <c r="R132" i="52"/>
  <c r="D129" i="104" s="1"/>
  <c r="E130" i="98"/>
  <c r="K130" i="98" s="1"/>
  <c r="L130" i="98" s="1"/>
  <c r="R167" i="52"/>
  <c r="D164" i="104" s="1"/>
  <c r="E165" i="98"/>
  <c r="K165" i="98" s="1"/>
  <c r="L165" i="98" s="1"/>
  <c r="R163" i="52"/>
  <c r="D160" i="104" s="1"/>
  <c r="E161" i="98"/>
  <c r="K161" i="98" s="1"/>
  <c r="L161" i="98" s="1"/>
  <c r="R144" i="52"/>
  <c r="D141" i="104" s="1"/>
  <c r="E142" i="98"/>
  <c r="K142" i="98" s="1"/>
  <c r="L142" i="98" s="1"/>
  <c r="R188" i="52"/>
  <c r="D185" i="104" s="1"/>
  <c r="E186" i="98"/>
  <c r="K186" i="98" s="1"/>
  <c r="L186" i="98" s="1"/>
  <c r="R131" i="52"/>
  <c r="D128" i="104" s="1"/>
  <c r="E129" i="98"/>
  <c r="K129" i="98" s="1"/>
  <c r="L129" i="98" s="1"/>
  <c r="R178" i="52"/>
  <c r="D175" i="104" s="1"/>
  <c r="E176" i="98"/>
  <c r="K176" i="98" s="1"/>
  <c r="L176" i="98" s="1"/>
  <c r="E108" i="98"/>
  <c r="K108" i="98" s="1"/>
  <c r="L108" i="98" s="1"/>
  <c r="R110" i="52"/>
  <c r="D107" i="104" s="1"/>
  <c r="R195" i="52"/>
  <c r="D192" i="104" s="1"/>
  <c r="E193" i="98"/>
  <c r="K193" i="98" s="1"/>
  <c r="L193" i="98" s="1"/>
  <c r="R130" i="52"/>
  <c r="D127" i="104" s="1"/>
  <c r="E128" i="98"/>
  <c r="K128" i="98" s="1"/>
  <c r="L128" i="98" s="1"/>
  <c r="R121" i="52"/>
  <c r="D118" i="104" s="1"/>
  <c r="E119" i="98"/>
  <c r="K119" i="98" s="1"/>
  <c r="L119" i="98" s="1"/>
  <c r="R161" i="52"/>
  <c r="D158" i="104" s="1"/>
  <c r="E159" i="98"/>
  <c r="K159" i="98" s="1"/>
  <c r="L159" i="98" s="1"/>
  <c r="R164" i="52"/>
  <c r="D161" i="104" s="1"/>
  <c r="E162" i="98"/>
  <c r="K162" i="98" s="1"/>
  <c r="L162" i="98" s="1"/>
  <c r="R157" i="52"/>
  <c r="D154" i="104" s="1"/>
  <c r="E155" i="98"/>
  <c r="K155" i="98" s="1"/>
  <c r="L155" i="98" s="1"/>
  <c r="R127" i="52"/>
  <c r="D124" i="104" s="1"/>
  <c r="E125" i="98"/>
  <c r="K125" i="98" s="1"/>
  <c r="L125" i="98" s="1"/>
  <c r="R186" i="52"/>
  <c r="D183" i="104" s="1"/>
  <c r="E184" i="98"/>
  <c r="K184" i="98" s="1"/>
  <c r="L184" i="98" s="1"/>
  <c r="R93" i="52"/>
  <c r="D90" i="104" s="1"/>
  <c r="E91" i="98"/>
  <c r="K91" i="98" s="1"/>
  <c r="L91" i="98" s="1"/>
  <c r="R94" i="52"/>
  <c r="D91" i="104" s="1"/>
  <c r="E92" i="98"/>
  <c r="K92" i="98" s="1"/>
  <c r="L92" i="98" s="1"/>
  <c r="R99" i="52"/>
  <c r="D96" i="104" s="1"/>
  <c r="E97" i="98"/>
  <c r="K97" i="98" s="1"/>
  <c r="L97" i="98" s="1"/>
  <c r="R84" i="52"/>
  <c r="D81" i="104" s="1"/>
  <c r="E82" i="98"/>
  <c r="K82" i="98" s="1"/>
  <c r="L82" i="98" s="1"/>
  <c r="R79" i="52"/>
  <c r="D76" i="104" s="1"/>
  <c r="E77" i="98"/>
  <c r="K77" i="98" s="1"/>
  <c r="L77" i="98" s="1"/>
  <c r="R75" i="52"/>
  <c r="D72" i="104" s="1"/>
  <c r="E73" i="98"/>
  <c r="K73" i="98" s="1"/>
  <c r="L73" i="98" s="1"/>
  <c r="R82" i="52"/>
  <c r="D79" i="104" s="1"/>
  <c r="E80" i="98"/>
  <c r="K80" i="98" s="1"/>
  <c r="L80" i="98" s="1"/>
  <c r="R89" i="52"/>
  <c r="D86" i="104" s="1"/>
  <c r="E87" i="98"/>
  <c r="K87" i="98" s="1"/>
  <c r="L87" i="98" s="1"/>
  <c r="R137" i="52"/>
  <c r="D134" i="104" s="1"/>
  <c r="E135" i="98"/>
  <c r="K135" i="98" s="1"/>
  <c r="L135" i="98" s="1"/>
  <c r="R174" i="52"/>
  <c r="D171" i="104" s="1"/>
  <c r="E172" i="98"/>
  <c r="K172" i="98" s="1"/>
  <c r="L172" i="98" s="1"/>
  <c r="R133" i="52"/>
  <c r="D130" i="104" s="1"/>
  <c r="E131" i="98"/>
  <c r="K131" i="98" s="1"/>
  <c r="L131" i="98" s="1"/>
  <c r="R150" i="52"/>
  <c r="D147" i="104" s="1"/>
  <c r="E148" i="98"/>
  <c r="K148" i="98" s="1"/>
  <c r="L148" i="98" s="1"/>
  <c r="R145" i="52"/>
  <c r="D142" i="104" s="1"/>
  <c r="E143" i="98"/>
  <c r="K143" i="98" s="1"/>
  <c r="L143" i="98" s="1"/>
  <c r="R202" i="52"/>
  <c r="D199" i="104" s="1"/>
  <c r="E200" i="98"/>
  <c r="K200" i="98" s="1"/>
  <c r="L200" i="98" s="1"/>
  <c r="R176" i="52"/>
  <c r="D173" i="104" s="1"/>
  <c r="E174" i="98"/>
  <c r="K174" i="98" s="1"/>
  <c r="L174" i="98" s="1"/>
  <c r="R189" i="52"/>
  <c r="D186" i="104" s="1"/>
  <c r="E187" i="98"/>
  <c r="K187" i="98" s="1"/>
  <c r="L187" i="98" s="1"/>
  <c r="R192" i="52"/>
  <c r="D189" i="104" s="1"/>
  <c r="E190" i="98"/>
  <c r="K190" i="98" s="1"/>
  <c r="L190" i="98" s="1"/>
  <c r="R148" i="52"/>
  <c r="D145" i="104" s="1"/>
  <c r="E146" i="98"/>
  <c r="K146" i="98" s="1"/>
  <c r="L146" i="98" s="1"/>
  <c r="R147" i="52"/>
  <c r="D144" i="104" s="1"/>
  <c r="E145" i="98"/>
  <c r="K145" i="98" s="1"/>
  <c r="L145" i="98" s="1"/>
  <c r="E112" i="98"/>
  <c r="K112" i="98" s="1"/>
  <c r="L112" i="98" s="1"/>
  <c r="R114" i="52"/>
  <c r="D111" i="104" s="1"/>
  <c r="E110" i="98"/>
  <c r="K110" i="98" s="1"/>
  <c r="L110" i="98" s="1"/>
  <c r="R112" i="52"/>
  <c r="D109" i="104" s="1"/>
  <c r="R204" i="52"/>
  <c r="D201" i="104" s="1"/>
  <c r="E202" i="98"/>
  <c r="K202" i="98" s="1"/>
  <c r="L202" i="98" s="1"/>
  <c r="R154" i="52"/>
  <c r="D151" i="104" s="1"/>
  <c r="E152" i="98"/>
  <c r="K152" i="98" s="1"/>
  <c r="L152" i="98" s="1"/>
  <c r="R190" i="52"/>
  <c r="D187" i="104" s="1"/>
  <c r="E188" i="98"/>
  <c r="K188" i="98" s="1"/>
  <c r="L188" i="98" s="1"/>
  <c r="E116" i="98"/>
  <c r="K116" i="98" s="1"/>
  <c r="L116" i="98" s="1"/>
  <c r="R118" i="52"/>
  <c r="D115" i="104" s="1"/>
  <c r="R143" i="52"/>
  <c r="D140" i="104" s="1"/>
  <c r="E141" i="98"/>
  <c r="K141" i="98" s="1"/>
  <c r="L141" i="98" s="1"/>
  <c r="R138" i="52"/>
  <c r="D135" i="104" s="1"/>
  <c r="E136" i="98"/>
  <c r="K136" i="98" s="1"/>
  <c r="L136" i="98" s="1"/>
  <c r="R129" i="52"/>
  <c r="D126" i="104" s="1"/>
  <c r="E127" i="98"/>
  <c r="K127" i="98" s="1"/>
  <c r="L127" i="98" s="1"/>
  <c r="R194" i="52"/>
  <c r="D191" i="104" s="1"/>
  <c r="E192" i="98"/>
  <c r="K192" i="98" s="1"/>
  <c r="L192" i="98" s="1"/>
  <c r="R172" i="52"/>
  <c r="D169" i="104" s="1"/>
  <c r="E170" i="98"/>
  <c r="K170" i="98" s="1"/>
  <c r="L170" i="98" s="1"/>
  <c r="R181" i="52"/>
  <c r="D178" i="104" s="1"/>
  <c r="E179" i="98"/>
  <c r="K179" i="98" s="1"/>
  <c r="L179" i="98" s="1"/>
  <c r="R184" i="52"/>
  <c r="D181" i="104" s="1"/>
  <c r="E182" i="98"/>
  <c r="K182" i="98" s="1"/>
  <c r="L182" i="98" s="1"/>
  <c r="R108" i="52"/>
  <c r="D105" i="104" s="1"/>
  <c r="E106" i="98"/>
  <c r="K106" i="98" s="1"/>
  <c r="L106" i="98" s="1"/>
  <c r="R101" i="52"/>
  <c r="D98" i="104" s="1"/>
  <c r="E99" i="98"/>
  <c r="K99" i="98" s="1"/>
  <c r="L99" i="98" s="1"/>
  <c r="R80" i="52"/>
  <c r="D77" i="104" s="1"/>
  <c r="E78" i="98"/>
  <c r="K78" i="98" s="1"/>
  <c r="L78" i="98" s="1"/>
  <c r="R77" i="52"/>
  <c r="D74" i="104" s="1"/>
  <c r="E75" i="98"/>
  <c r="K75" i="98" s="1"/>
  <c r="L75" i="98" s="1"/>
  <c r="R104" i="52"/>
  <c r="D101" i="104" s="1"/>
  <c r="E102" i="98"/>
  <c r="K102" i="98" s="1"/>
  <c r="L102" i="98" s="1"/>
  <c r="R76" i="52"/>
  <c r="D73" i="104" s="1"/>
  <c r="E74" i="98"/>
  <c r="K74" i="98" s="1"/>
  <c r="L74" i="98" s="1"/>
  <c r="R87" i="52"/>
  <c r="D84" i="104" s="1"/>
  <c r="E85" i="98"/>
  <c r="K85" i="98" s="1"/>
  <c r="L85" i="98" s="1"/>
  <c r="R106" i="52"/>
  <c r="D103" i="104" s="1"/>
  <c r="E104" i="98"/>
  <c r="K104" i="98" s="1"/>
  <c r="L104" i="98" s="1"/>
  <c r="R102" i="52"/>
  <c r="D99" i="104" s="1"/>
  <c r="E100" i="98"/>
  <c r="K100" i="98" s="1"/>
  <c r="L100" i="98" s="1"/>
  <c r="R88" i="52"/>
  <c r="D85" i="104" s="1"/>
  <c r="E86" i="98"/>
  <c r="K86" i="98" s="1"/>
  <c r="L86" i="98" s="1"/>
  <c r="R135" i="52"/>
  <c r="D132" i="104" s="1"/>
  <c r="E133" i="98"/>
  <c r="K133" i="98" s="1"/>
  <c r="L133" i="98" s="1"/>
  <c r="R198" i="52"/>
  <c r="D195" i="104" s="1"/>
  <c r="E196" i="98"/>
  <c r="K196" i="98" s="1"/>
  <c r="L196" i="98" s="1"/>
  <c r="R165" i="52"/>
  <c r="D162" i="104" s="1"/>
  <c r="E163" i="98"/>
  <c r="K163" i="98" s="1"/>
  <c r="L163" i="98" s="1"/>
  <c r="R109" i="52"/>
  <c r="D106" i="104" s="1"/>
  <c r="E107" i="98"/>
  <c r="K107" i="98" s="1"/>
  <c r="L107" i="98" s="1"/>
  <c r="R199" i="52"/>
  <c r="D196" i="104" s="1"/>
  <c r="E197" i="98"/>
  <c r="K197" i="98" s="1"/>
  <c r="L197" i="98" s="1"/>
  <c r="R152" i="52"/>
  <c r="D149" i="104" s="1"/>
  <c r="E150" i="98"/>
  <c r="K150" i="98" s="1"/>
  <c r="L150" i="98" s="1"/>
  <c r="R185" i="52"/>
  <c r="D182" i="104" s="1"/>
  <c r="E183" i="98"/>
  <c r="K183" i="98" s="1"/>
  <c r="L183" i="98" s="1"/>
  <c r="R115" i="52"/>
  <c r="D112" i="104" s="1"/>
  <c r="E113" i="98"/>
  <c r="K113" i="98" s="1"/>
  <c r="L113" i="98" s="1"/>
  <c r="R205" i="52"/>
  <c r="D202" i="104" s="1"/>
  <c r="E203" i="98"/>
  <c r="K203" i="98" s="1"/>
  <c r="L203" i="98" s="1"/>
  <c r="E122" i="98"/>
  <c r="K122" i="98" s="1"/>
  <c r="L122" i="98" s="1"/>
  <c r="R124" i="52"/>
  <c r="D121" i="104" s="1"/>
  <c r="R166" i="52"/>
  <c r="D163" i="104" s="1"/>
  <c r="E164" i="98"/>
  <c r="K164" i="98" s="1"/>
  <c r="L164" i="98" s="1"/>
  <c r="R203" i="52"/>
  <c r="D200" i="104" s="1"/>
  <c r="E201" i="98"/>
  <c r="K201" i="98" s="1"/>
  <c r="L201" i="98" s="1"/>
  <c r="E118" i="98"/>
  <c r="K118" i="98" s="1"/>
  <c r="L118" i="98" s="1"/>
  <c r="R120" i="52"/>
  <c r="D117" i="104" s="1"/>
  <c r="R155" i="52"/>
  <c r="D152" i="104" s="1"/>
  <c r="E153" i="98"/>
  <c r="K153" i="98" s="1"/>
  <c r="L153" i="98" s="1"/>
  <c r="R162" i="52"/>
  <c r="D159" i="104" s="1"/>
  <c r="E160" i="98"/>
  <c r="K160" i="98" s="1"/>
  <c r="L160" i="98" s="1"/>
  <c r="R151" i="52"/>
  <c r="D148" i="104" s="1"/>
  <c r="E149" i="98"/>
  <c r="K149" i="98" s="1"/>
  <c r="L149" i="98" s="1"/>
  <c r="E124" i="98"/>
  <c r="K124" i="98" s="1"/>
  <c r="L124" i="98" s="1"/>
  <c r="R126" i="52"/>
  <c r="D123" i="104" s="1"/>
  <c r="R179" i="52"/>
  <c r="D176" i="104" s="1"/>
  <c r="E177" i="98"/>
  <c r="K177" i="98" s="1"/>
  <c r="L177" i="98" s="1"/>
  <c r="R146" i="52"/>
  <c r="D143" i="104" s="1"/>
  <c r="E144" i="98"/>
  <c r="K144" i="98" s="1"/>
  <c r="L144" i="98" s="1"/>
  <c r="R191" i="52"/>
  <c r="D188" i="104" s="1"/>
  <c r="E189" i="98"/>
  <c r="K189" i="98" s="1"/>
  <c r="L189" i="98" s="1"/>
  <c r="R139" i="52"/>
  <c r="D136" i="104" s="1"/>
  <c r="E137" i="98"/>
  <c r="K137" i="98" s="1"/>
  <c r="L137" i="98" s="1"/>
  <c r="R180" i="52"/>
  <c r="D177" i="104" s="1"/>
  <c r="E178" i="98"/>
  <c r="K178" i="98" s="1"/>
  <c r="L178" i="98" s="1"/>
  <c r="R111" i="52"/>
  <c r="D108" i="104" s="1"/>
  <c r="E109" i="98"/>
  <c r="K109" i="98" s="1"/>
  <c r="L109" i="98" s="1"/>
  <c r="R200" i="52"/>
  <c r="D197" i="104" s="1"/>
  <c r="E198" i="98"/>
  <c r="K198" i="98" s="1"/>
  <c r="L198" i="98" s="1"/>
  <c r="R107" i="52"/>
  <c r="D104" i="104" s="1"/>
  <c r="E105" i="98"/>
  <c r="K105" i="98" s="1"/>
  <c r="L105" i="98" s="1"/>
  <c r="G43" i="35"/>
  <c r="E43" i="35"/>
  <c r="M43" i="35"/>
  <c r="I43" i="35"/>
  <c r="K43" i="35"/>
  <c r="O42" i="35"/>
  <c r="A45" i="30"/>
  <c r="O45" i="61"/>
  <c r="A45" i="60"/>
  <c r="S45" i="52"/>
  <c r="O45" i="33"/>
  <c r="A45" i="61"/>
  <c r="S45" i="38"/>
  <c r="A45" i="38"/>
  <c r="Q44" i="35"/>
  <c r="B46" i="30"/>
  <c r="B46" i="110" s="1"/>
  <c r="A46" i="110" s="1"/>
  <c r="O45" i="60"/>
  <c r="A45" i="33"/>
  <c r="S45" i="54"/>
  <c r="A45" i="54"/>
  <c r="A45" i="52"/>
  <c r="A44" i="35"/>
  <c r="G8" i="91"/>
  <c r="F8" i="91" s="1"/>
  <c r="L10" i="84"/>
  <c r="H10" i="84"/>
  <c r="D10" i="84"/>
  <c r="D13" i="109"/>
  <c r="K10" i="84"/>
  <c r="G10" i="84"/>
  <c r="D13" i="82"/>
  <c r="J10" i="84"/>
  <c r="F10" i="84"/>
  <c r="I10" i="84"/>
  <c r="E10" i="84"/>
  <c r="D12" i="82"/>
  <c r="K9" i="84"/>
  <c r="G9" i="84"/>
  <c r="J9" i="84"/>
  <c r="F9" i="84"/>
  <c r="D12" i="109"/>
  <c r="I9" i="84"/>
  <c r="E9" i="84"/>
  <c r="L9" i="84"/>
  <c r="H9" i="84"/>
  <c r="D9" i="84"/>
  <c r="J8" i="84"/>
  <c r="F8" i="84"/>
  <c r="I8" i="84"/>
  <c r="E8" i="84"/>
  <c r="D11" i="82"/>
  <c r="L8" i="84"/>
  <c r="H8" i="84"/>
  <c r="D8" i="84"/>
  <c r="D11" i="109"/>
  <c r="K8" i="84"/>
  <c r="G8" i="84"/>
  <c r="N10" i="108"/>
  <c r="D9" i="82"/>
  <c r="D9" i="109"/>
  <c r="R52" i="54"/>
  <c r="R44" i="54"/>
  <c r="R50" i="54"/>
  <c r="F47" i="104" s="1"/>
  <c r="G53" i="98"/>
  <c r="G68" i="98"/>
  <c r="R35" i="38"/>
  <c r="F34" i="98"/>
  <c r="R34" i="38"/>
  <c r="R36" i="38"/>
  <c r="E33" i="104" s="1"/>
  <c r="R70" i="38"/>
  <c r="E67" i="104" s="1"/>
  <c r="E48" i="98"/>
  <c r="E12" i="98"/>
  <c r="E67" i="98"/>
  <c r="E32" i="98"/>
  <c r="E44" i="98"/>
  <c r="R58" i="38"/>
  <c r="R57" i="52"/>
  <c r="D54" i="104" s="1"/>
  <c r="R59" i="52"/>
  <c r="D56" i="104" s="1"/>
  <c r="R62" i="54"/>
  <c r="F59" i="104" s="1"/>
  <c r="R61" i="38"/>
  <c r="R65" i="38"/>
  <c r="E62" i="104" s="1"/>
  <c r="R63" i="54"/>
  <c r="F60" i="104" s="1"/>
  <c r="R61" i="54"/>
  <c r="F58" i="104" s="1"/>
  <c r="R58" i="54"/>
  <c r="F55" i="104" s="1"/>
  <c r="R60" i="52"/>
  <c r="D57" i="104" s="1"/>
  <c r="R60" i="38"/>
  <c r="E57" i="104" s="1"/>
  <c r="R63" i="52"/>
  <c r="D60" i="104" s="1"/>
  <c r="R59" i="54"/>
  <c r="F56" i="104" s="1"/>
  <c r="R63" i="38"/>
  <c r="R64" i="54"/>
  <c r="F61" i="104" s="1"/>
  <c r="R64" i="52"/>
  <c r="D61" i="104" s="1"/>
  <c r="R47" i="54"/>
  <c r="F44" i="104" s="1"/>
  <c r="R57" i="38"/>
  <c r="R60" i="54"/>
  <c r="F57" i="104" s="1"/>
  <c r="R65" i="54"/>
  <c r="D53" i="30"/>
  <c r="J49" i="104"/>
  <c r="A49" i="104"/>
  <c r="P50" i="98"/>
  <c r="A50" i="98"/>
  <c r="AE7" i="35"/>
  <c r="W7" i="35"/>
  <c r="AA7" i="35"/>
  <c r="AC7" i="35"/>
  <c r="U7" i="35"/>
  <c r="Y7" i="35"/>
  <c r="R11" i="52"/>
  <c r="D8" i="104" s="1"/>
  <c r="R10" i="52"/>
  <c r="R9" i="52"/>
  <c r="D6" i="104" s="1"/>
  <c r="D8" i="109"/>
  <c r="G67" i="98"/>
  <c r="G41" i="98"/>
  <c r="R43" i="54"/>
  <c r="F40" i="104" s="1"/>
  <c r="G70" i="98"/>
  <c r="R72" i="54"/>
  <c r="F69" i="104" s="1"/>
  <c r="G66" i="98"/>
  <c r="R68" i="54"/>
  <c r="G71" i="98"/>
  <c r="R73" i="54"/>
  <c r="F70" i="104" s="1"/>
  <c r="G65" i="98"/>
  <c r="R67" i="54"/>
  <c r="G37" i="98"/>
  <c r="R39" i="54"/>
  <c r="F36" i="104" s="1"/>
  <c r="G25" i="98"/>
  <c r="R27" i="54"/>
  <c r="F24" i="104" s="1"/>
  <c r="F39" i="98"/>
  <c r="R41" i="38"/>
  <c r="E38" i="104" s="1"/>
  <c r="F45" i="98"/>
  <c r="R47" i="38"/>
  <c r="E44" i="104" s="1"/>
  <c r="F68" i="98"/>
  <c r="F71" i="98"/>
  <c r="R73" i="38"/>
  <c r="E70" i="104" s="1"/>
  <c r="F42" i="98"/>
  <c r="R44" i="38"/>
  <c r="E41" i="104" s="1"/>
  <c r="F64" i="98"/>
  <c r="R66" i="38"/>
  <c r="E63" i="104" s="1"/>
  <c r="F54" i="98"/>
  <c r="R56" i="38"/>
  <c r="E53" i="104" s="1"/>
  <c r="F48" i="98"/>
  <c r="R50" i="38"/>
  <c r="E47" i="104" s="1"/>
  <c r="F47" i="98"/>
  <c r="R49" i="38"/>
  <c r="E46" i="104" s="1"/>
  <c r="F44" i="98"/>
  <c r="R46" i="38"/>
  <c r="E43" i="104" s="1"/>
  <c r="F57" i="98"/>
  <c r="R59" i="38"/>
  <c r="E56" i="104" s="1"/>
  <c r="F53" i="98"/>
  <c r="R55" i="38"/>
  <c r="E52" i="104" s="1"/>
  <c r="F52" i="98"/>
  <c r="R54" i="38"/>
  <c r="E51" i="104" s="1"/>
  <c r="R71" i="38"/>
  <c r="E68" i="104" s="1"/>
  <c r="F60" i="98"/>
  <c r="R62" i="38"/>
  <c r="E59" i="104" s="1"/>
  <c r="F67" i="98"/>
  <c r="R69" i="38"/>
  <c r="E66" i="104" s="1"/>
  <c r="F23" i="98"/>
  <c r="R25" i="38"/>
  <c r="E22" i="104" s="1"/>
  <c r="F20" i="98"/>
  <c r="R22" i="38"/>
  <c r="E19" i="104" s="1"/>
  <c r="F37" i="98"/>
  <c r="R39" i="38"/>
  <c r="E36" i="104" s="1"/>
  <c r="F22" i="98"/>
  <c r="R24" i="38"/>
  <c r="E21" i="104" s="1"/>
  <c r="F24" i="98"/>
  <c r="R26" i="38"/>
  <c r="E23" i="104" s="1"/>
  <c r="F28" i="98"/>
  <c r="R30" i="38"/>
  <c r="E27" i="104" s="1"/>
  <c r="F15" i="98"/>
  <c r="R17" i="38"/>
  <c r="E14" i="104" s="1"/>
  <c r="F29" i="98"/>
  <c r="R31" i="38"/>
  <c r="E28" i="104" s="1"/>
  <c r="F7" i="98"/>
  <c r="G12" i="108" s="1"/>
  <c r="R9" i="38"/>
  <c r="E6" i="104" s="1"/>
  <c r="D33" i="100" s="1"/>
  <c r="F19" i="98"/>
  <c r="R21" i="38"/>
  <c r="E18" i="104" s="1"/>
  <c r="F36" i="98"/>
  <c r="R38" i="38"/>
  <c r="E35" i="104" s="1"/>
  <c r="F25" i="98"/>
  <c r="R27" i="38"/>
  <c r="E24" i="104" s="1"/>
  <c r="F14" i="98"/>
  <c r="R16" i="38"/>
  <c r="E13" i="104" s="1"/>
  <c r="F26" i="98"/>
  <c r="R28" i="38"/>
  <c r="E25" i="104" s="1"/>
  <c r="F35" i="98"/>
  <c r="R37" i="38"/>
  <c r="E34" i="104" s="1"/>
  <c r="F9" i="98"/>
  <c r="R11" i="38"/>
  <c r="E8" i="104" s="1"/>
  <c r="F6" i="98"/>
  <c r="G10" i="108" s="1"/>
  <c r="R8" i="38"/>
  <c r="F27" i="98"/>
  <c r="R29" i="38"/>
  <c r="E26" i="104" s="1"/>
  <c r="K7" i="98"/>
  <c r="L7" i="98" s="1"/>
  <c r="E43" i="98"/>
  <c r="R45" i="52"/>
  <c r="D42" i="104" s="1"/>
  <c r="E39" i="98"/>
  <c r="R41" i="52"/>
  <c r="D38" i="104" s="1"/>
  <c r="E69" i="98"/>
  <c r="R71" i="52"/>
  <c r="D68" i="104" s="1"/>
  <c r="E46" i="98"/>
  <c r="R48" i="52"/>
  <c r="D45" i="104" s="1"/>
  <c r="E49" i="98"/>
  <c r="R51" i="52"/>
  <c r="D48" i="104" s="1"/>
  <c r="E56" i="98"/>
  <c r="R58" i="52"/>
  <c r="D55" i="104" s="1"/>
  <c r="R50" i="52"/>
  <c r="D47" i="104" s="1"/>
  <c r="E40" i="98"/>
  <c r="R42" i="52"/>
  <c r="D39" i="104" s="1"/>
  <c r="E50" i="98"/>
  <c r="R52" i="52"/>
  <c r="D49" i="104" s="1"/>
  <c r="E42" i="98"/>
  <c r="R44" i="52"/>
  <c r="D41" i="104" s="1"/>
  <c r="E47" i="98"/>
  <c r="R49" i="52"/>
  <c r="D46" i="104" s="1"/>
  <c r="E59" i="98"/>
  <c r="R61" i="52"/>
  <c r="D58" i="104" s="1"/>
  <c r="R69" i="52"/>
  <c r="D66" i="104" s="1"/>
  <c r="E68" i="98"/>
  <c r="R70" i="52"/>
  <c r="D67" i="104" s="1"/>
  <c r="E65" i="98"/>
  <c r="R67" i="52"/>
  <c r="D64" i="104" s="1"/>
  <c r="E52" i="98"/>
  <c r="R54" i="52"/>
  <c r="D51" i="104" s="1"/>
  <c r="E16" i="98"/>
  <c r="R18" i="52"/>
  <c r="D15" i="104" s="1"/>
  <c r="E36" i="98"/>
  <c r="R38" i="52"/>
  <c r="D35" i="104" s="1"/>
  <c r="E18" i="98"/>
  <c r="R20" i="52"/>
  <c r="D17" i="104" s="1"/>
  <c r="E19" i="98"/>
  <c r="R21" i="52"/>
  <c r="E24" i="98"/>
  <c r="R26" i="52"/>
  <c r="D23" i="104" s="1"/>
  <c r="E6" i="98"/>
  <c r="R8" i="52"/>
  <c r="E34" i="98"/>
  <c r="R36" i="52"/>
  <c r="D33" i="104" s="1"/>
  <c r="E31" i="98"/>
  <c r="R33" i="52"/>
  <c r="D30" i="104" s="1"/>
  <c r="E37" i="98"/>
  <c r="R39" i="52"/>
  <c r="D36" i="104" s="1"/>
  <c r="E14" i="98"/>
  <c r="R16" i="52"/>
  <c r="D13" i="104" s="1"/>
  <c r="E23" i="98"/>
  <c r="R25" i="52"/>
  <c r="D22" i="104" s="1"/>
  <c r="E20" i="98"/>
  <c r="R22" i="52"/>
  <c r="E15" i="98"/>
  <c r="E11" i="98"/>
  <c r="R29" i="52"/>
  <c r="D26" i="104" s="1"/>
  <c r="E27" i="98"/>
  <c r="R26" i="54"/>
  <c r="H4" i="104"/>
  <c r="G8" i="100" s="1"/>
  <c r="G4" i="104"/>
  <c r="F8" i="100" s="1"/>
  <c r="I4" i="104"/>
  <c r="H8" i="100" s="1"/>
  <c r="G5" i="104"/>
  <c r="F20" i="100" s="1"/>
  <c r="I5" i="104"/>
  <c r="H20" i="100" s="1"/>
  <c r="H5" i="104"/>
  <c r="G20" i="100" s="1"/>
  <c r="F45" i="104"/>
  <c r="G46" i="98"/>
  <c r="G52" i="98"/>
  <c r="G56" i="98"/>
  <c r="G59" i="98"/>
  <c r="G61" i="98"/>
  <c r="G45" i="98"/>
  <c r="F37" i="104"/>
  <c r="G38" i="98"/>
  <c r="G47" i="98"/>
  <c r="G58" i="98"/>
  <c r="F42" i="104"/>
  <c r="G43" i="98"/>
  <c r="F62" i="104"/>
  <c r="G63" i="98"/>
  <c r="G60" i="98"/>
  <c r="F41" i="104"/>
  <c r="G42" i="98"/>
  <c r="F38" i="104"/>
  <c r="G39" i="98"/>
  <c r="F49" i="104"/>
  <c r="G50" i="98"/>
  <c r="G48" i="98"/>
  <c r="G55" i="98"/>
  <c r="G62" i="98"/>
  <c r="G40" i="98"/>
  <c r="F50" i="104"/>
  <c r="G51" i="98"/>
  <c r="G54" i="98"/>
  <c r="G57" i="98"/>
  <c r="G64" i="98"/>
  <c r="F25" i="104"/>
  <c r="G26" i="98"/>
  <c r="F28" i="104"/>
  <c r="G29" i="98"/>
  <c r="F23" i="104"/>
  <c r="G24" i="98"/>
  <c r="F32" i="104"/>
  <c r="G33" i="98"/>
  <c r="F34" i="104"/>
  <c r="G35" i="98"/>
  <c r="F20" i="104"/>
  <c r="G21" i="98"/>
  <c r="F27" i="104"/>
  <c r="G28" i="98"/>
  <c r="F17" i="104"/>
  <c r="G18" i="98"/>
  <c r="F19" i="104"/>
  <c r="G20" i="98"/>
  <c r="F18" i="104"/>
  <c r="G19" i="98"/>
  <c r="F31" i="104"/>
  <c r="G32" i="98"/>
  <c r="F35" i="104"/>
  <c r="G36" i="98"/>
  <c r="F29" i="104"/>
  <c r="G30" i="98"/>
  <c r="F26" i="104"/>
  <c r="G27" i="98"/>
  <c r="G17" i="98"/>
  <c r="F22" i="104"/>
  <c r="G23" i="98"/>
  <c r="F21" i="104"/>
  <c r="G22" i="98"/>
  <c r="F33" i="104"/>
  <c r="G34" i="98"/>
  <c r="E48" i="104"/>
  <c r="F49" i="98"/>
  <c r="E55" i="104"/>
  <c r="F56" i="98"/>
  <c r="F58" i="98"/>
  <c r="E40" i="104"/>
  <c r="F41" i="98"/>
  <c r="E50" i="104"/>
  <c r="F51" i="98"/>
  <c r="E54" i="104"/>
  <c r="F55" i="98"/>
  <c r="E60" i="104"/>
  <c r="F61" i="98"/>
  <c r="E42" i="104"/>
  <c r="F43" i="98"/>
  <c r="E58" i="104"/>
  <c r="F59" i="98"/>
  <c r="E39" i="104"/>
  <c r="F40" i="98"/>
  <c r="F63" i="98"/>
  <c r="E37" i="104"/>
  <c r="F38" i="98"/>
  <c r="E20" i="104"/>
  <c r="F21" i="98"/>
  <c r="E29" i="104"/>
  <c r="F30" i="98"/>
  <c r="E31" i="104"/>
  <c r="F32" i="98"/>
  <c r="E15" i="104"/>
  <c r="F16" i="98"/>
  <c r="F5" i="98"/>
  <c r="G8" i="108" s="1"/>
  <c r="E16" i="104"/>
  <c r="F17" i="98"/>
  <c r="E11" i="104"/>
  <c r="F12" i="98"/>
  <c r="E30" i="104"/>
  <c r="F31" i="98"/>
  <c r="E12" i="104"/>
  <c r="F13" i="98"/>
  <c r="E10" i="104"/>
  <c r="F11" i="98"/>
  <c r="E32" i="104"/>
  <c r="F33" i="98"/>
  <c r="F8" i="98"/>
  <c r="D44" i="104"/>
  <c r="E45" i="98"/>
  <c r="E58" i="98"/>
  <c r="E57" i="98"/>
  <c r="E63" i="98"/>
  <c r="E55" i="98"/>
  <c r="E61" i="98"/>
  <c r="D37" i="104"/>
  <c r="E38" i="98"/>
  <c r="D40" i="104"/>
  <c r="E41" i="98"/>
  <c r="E54" i="98"/>
  <c r="E60" i="98"/>
  <c r="E62" i="98"/>
  <c r="D52" i="104"/>
  <c r="E53" i="98"/>
  <c r="E64" i="98"/>
  <c r="D50" i="104"/>
  <c r="E51" i="98"/>
  <c r="D28" i="104"/>
  <c r="E29" i="98"/>
  <c r="D24" i="104"/>
  <c r="E25" i="98"/>
  <c r="E5" i="98"/>
  <c r="D34" i="104"/>
  <c r="E35" i="98"/>
  <c r="E9" i="98"/>
  <c r="K9" i="98" s="1"/>
  <c r="L9" i="98" s="1"/>
  <c r="D32" i="104"/>
  <c r="E33" i="98"/>
  <c r="D21" i="104"/>
  <c r="E22" i="98"/>
  <c r="D12" i="104"/>
  <c r="E13" i="98"/>
  <c r="D9" i="104"/>
  <c r="E10" i="98"/>
  <c r="K10" i="98" s="1"/>
  <c r="L10" i="98" s="1"/>
  <c r="D25" i="104"/>
  <c r="E26" i="98"/>
  <c r="D29" i="104"/>
  <c r="E30" i="98"/>
  <c r="D16" i="104"/>
  <c r="E17" i="98"/>
  <c r="D20" i="104"/>
  <c r="E21" i="98"/>
  <c r="D7" i="104"/>
  <c r="E8" i="98"/>
  <c r="S57" i="35"/>
  <c r="C57" i="35"/>
  <c r="C55" i="104"/>
  <c r="R56" i="98"/>
  <c r="L55" i="104"/>
  <c r="C56" i="98"/>
  <c r="U58" i="54"/>
  <c r="U58" i="38"/>
  <c r="Q58" i="61"/>
  <c r="Q58" i="60"/>
  <c r="Q58" i="33"/>
  <c r="C58" i="60"/>
  <c r="C58" i="33"/>
  <c r="C58" i="54"/>
  <c r="C58" i="38"/>
  <c r="C58" i="61"/>
  <c r="U58" i="52"/>
  <c r="C58" i="52"/>
  <c r="I20" i="91"/>
  <c r="S56" i="35"/>
  <c r="C56" i="35"/>
  <c r="R55" i="98"/>
  <c r="C54" i="104"/>
  <c r="L54" i="104"/>
  <c r="C55" i="98"/>
  <c r="U57" i="54"/>
  <c r="U57" i="38"/>
  <c r="Q57" i="61"/>
  <c r="Q57" i="33"/>
  <c r="Q57" i="60"/>
  <c r="C57" i="60"/>
  <c r="C57" i="33"/>
  <c r="C57" i="54"/>
  <c r="C57" i="61"/>
  <c r="C57" i="38"/>
  <c r="U57" i="52"/>
  <c r="C57" i="52"/>
  <c r="E212" i="76"/>
  <c r="S8" i="35"/>
  <c r="C8" i="35"/>
  <c r="C6" i="104"/>
  <c r="L6" i="104"/>
  <c r="R7" i="98"/>
  <c r="C7" i="98"/>
  <c r="U9" i="38"/>
  <c r="U9" i="54"/>
  <c r="Q9" i="61"/>
  <c r="Q9" i="33"/>
  <c r="Q9" i="60"/>
  <c r="C9" i="38"/>
  <c r="C9" i="54"/>
  <c r="C9" i="61"/>
  <c r="C9" i="33"/>
  <c r="C9" i="60"/>
  <c r="U9" i="52"/>
  <c r="C9" i="52"/>
  <c r="R67" i="38"/>
  <c r="D19" i="104"/>
  <c r="I21" i="91"/>
  <c r="D18" i="104"/>
  <c r="R34" i="52" l="1"/>
  <c r="D31" i="104" s="1"/>
  <c r="G28" i="108"/>
  <c r="G24" i="108"/>
  <c r="G42" i="108"/>
  <c r="G52" i="108"/>
  <c r="G30" i="108"/>
  <c r="G34" i="108"/>
  <c r="G22" i="108"/>
  <c r="G36" i="108"/>
  <c r="G40" i="108"/>
  <c r="G26" i="108"/>
  <c r="G54" i="108"/>
  <c r="G20" i="108"/>
  <c r="G46" i="108"/>
  <c r="G44" i="108"/>
  <c r="G56" i="108"/>
  <c r="G50" i="108"/>
  <c r="G48" i="108"/>
  <c r="G18" i="108"/>
  <c r="G14" i="108"/>
  <c r="G16" i="108"/>
  <c r="G38" i="108"/>
  <c r="G32" i="108"/>
  <c r="J10" i="108"/>
  <c r="K41" i="98"/>
  <c r="L41" i="98" s="1"/>
  <c r="K61" i="98"/>
  <c r="L61" i="98" s="1"/>
  <c r="K15" i="98"/>
  <c r="L15" i="98" s="1"/>
  <c r="K23" i="98"/>
  <c r="L23" i="98" s="1"/>
  <c r="K37" i="98"/>
  <c r="L37" i="98" s="1"/>
  <c r="K36" i="98"/>
  <c r="L36" i="98" s="1"/>
  <c r="K52" i="98"/>
  <c r="L52" i="98" s="1"/>
  <c r="K68" i="98"/>
  <c r="L68" i="98" s="1"/>
  <c r="M68" i="98" s="1"/>
  <c r="K63" i="98"/>
  <c r="L63" i="98" s="1"/>
  <c r="K6" i="98"/>
  <c r="L6" i="98" s="1"/>
  <c r="K24" i="98"/>
  <c r="L24" i="98" s="1"/>
  <c r="K17" i="98"/>
  <c r="L17" i="98" s="1"/>
  <c r="K13" i="98"/>
  <c r="L13" i="98" s="1"/>
  <c r="K33" i="98"/>
  <c r="L33" i="98" s="1"/>
  <c r="K64" i="98"/>
  <c r="L64" i="98" s="1"/>
  <c r="K55" i="98"/>
  <c r="L55" i="98" s="1"/>
  <c r="K45" i="98"/>
  <c r="L45" i="98" s="1"/>
  <c r="K40" i="98"/>
  <c r="K5" i="98"/>
  <c r="L5" i="98" s="1"/>
  <c r="K47" i="98"/>
  <c r="L47" i="98" s="1"/>
  <c r="K12" i="98"/>
  <c r="L12" i="98" s="1"/>
  <c r="K53" i="98"/>
  <c r="L53" i="98" s="1"/>
  <c r="K27" i="98"/>
  <c r="L27" i="98" s="1"/>
  <c r="K21" i="98"/>
  <c r="L21" i="98" s="1"/>
  <c r="K25" i="98"/>
  <c r="K51" i="98"/>
  <c r="L51" i="98" s="1"/>
  <c r="K54" i="98"/>
  <c r="L54" i="98" s="1"/>
  <c r="K57" i="98"/>
  <c r="L57" i="98" s="1"/>
  <c r="K20" i="98"/>
  <c r="L20" i="98" s="1"/>
  <c r="K14" i="98"/>
  <c r="L14" i="98" s="1"/>
  <c r="K19" i="98"/>
  <c r="L19" i="98" s="1"/>
  <c r="K32" i="98"/>
  <c r="L32" i="98" s="1"/>
  <c r="K50" i="98"/>
  <c r="L50" i="98" s="1"/>
  <c r="K48" i="98"/>
  <c r="L48" i="98" s="1"/>
  <c r="K43" i="98"/>
  <c r="L43" i="98" s="1"/>
  <c r="K35" i="98"/>
  <c r="L35" i="98" s="1"/>
  <c r="K58" i="98"/>
  <c r="L58" i="98" s="1"/>
  <c r="K11" i="98"/>
  <c r="K26" i="98"/>
  <c r="L26" i="98" s="1"/>
  <c r="K29" i="98"/>
  <c r="L29" i="98" s="1"/>
  <c r="M29" i="98" s="1"/>
  <c r="K34" i="98"/>
  <c r="L34" i="98" s="1"/>
  <c r="K18" i="98"/>
  <c r="L18" i="98" s="1"/>
  <c r="K59" i="98"/>
  <c r="L59" i="98" s="1"/>
  <c r="M59" i="98" s="1"/>
  <c r="K42" i="98"/>
  <c r="L42" i="98" s="1"/>
  <c r="K56" i="98"/>
  <c r="L56" i="98" s="1"/>
  <c r="K46" i="98"/>
  <c r="L46" i="98" s="1"/>
  <c r="K39" i="98"/>
  <c r="L39" i="98" s="1"/>
  <c r="R14" i="52"/>
  <c r="D11" i="104" s="1"/>
  <c r="R46" i="52"/>
  <c r="D43" i="104" s="1"/>
  <c r="M198" i="98"/>
  <c r="N198" i="98"/>
  <c r="O198" i="98"/>
  <c r="N178" i="98"/>
  <c r="O178" i="98"/>
  <c r="M178" i="98"/>
  <c r="N189" i="98"/>
  <c r="O189" i="98"/>
  <c r="M189" i="98"/>
  <c r="N177" i="98"/>
  <c r="O177" i="98"/>
  <c r="M177" i="98"/>
  <c r="M149" i="98"/>
  <c r="O149" i="98"/>
  <c r="N149" i="98"/>
  <c r="N153" i="98"/>
  <c r="O153" i="98"/>
  <c r="M153" i="98"/>
  <c r="N201" i="98"/>
  <c r="O201" i="98"/>
  <c r="M201" i="98"/>
  <c r="O113" i="98"/>
  <c r="M113" i="98"/>
  <c r="N113" i="98"/>
  <c r="M150" i="98"/>
  <c r="N150" i="98"/>
  <c r="O150" i="98"/>
  <c r="O107" i="98"/>
  <c r="N107" i="98"/>
  <c r="M107" i="98"/>
  <c r="M196" i="98"/>
  <c r="N196" i="98"/>
  <c r="O196" i="98"/>
  <c r="M86" i="98"/>
  <c r="N86" i="98"/>
  <c r="O86" i="98"/>
  <c r="M104" i="98"/>
  <c r="O104" i="98"/>
  <c r="N104" i="98"/>
  <c r="O74" i="98"/>
  <c r="M74" i="98"/>
  <c r="N74" i="98"/>
  <c r="N75" i="98"/>
  <c r="O75" i="98"/>
  <c r="M75" i="98"/>
  <c r="M99" i="98"/>
  <c r="O99" i="98"/>
  <c r="N99" i="98"/>
  <c r="M182" i="98"/>
  <c r="O182" i="98"/>
  <c r="N182" i="98"/>
  <c r="N170" i="98"/>
  <c r="O170" i="98"/>
  <c r="M170" i="98"/>
  <c r="M127" i="98"/>
  <c r="O127" i="98"/>
  <c r="N127" i="98"/>
  <c r="M141" i="98"/>
  <c r="N141" i="98"/>
  <c r="O141" i="98"/>
  <c r="M188" i="98"/>
  <c r="O188" i="98"/>
  <c r="N188" i="98"/>
  <c r="N202" i="98"/>
  <c r="O202" i="98"/>
  <c r="M202" i="98"/>
  <c r="N146" i="98"/>
  <c r="M146" i="98"/>
  <c r="O146" i="98"/>
  <c r="O187" i="98"/>
  <c r="M187" i="98"/>
  <c r="N187" i="98"/>
  <c r="O200" i="98"/>
  <c r="M200" i="98"/>
  <c r="N200" i="98"/>
  <c r="O148" i="98"/>
  <c r="N148" i="98"/>
  <c r="M148" i="98"/>
  <c r="N172" i="98"/>
  <c r="O172" i="98"/>
  <c r="M172" i="98"/>
  <c r="O87" i="98"/>
  <c r="M87" i="98"/>
  <c r="N87" i="98"/>
  <c r="M73" i="98"/>
  <c r="N73" i="98"/>
  <c r="O73" i="98"/>
  <c r="M82" i="98"/>
  <c r="N82" i="98"/>
  <c r="O82" i="98"/>
  <c r="M92" i="98"/>
  <c r="O92" i="98"/>
  <c r="N92" i="98"/>
  <c r="N184" i="98"/>
  <c r="O184" i="98"/>
  <c r="M184" i="98"/>
  <c r="N155" i="98"/>
  <c r="M155" i="98"/>
  <c r="O155" i="98"/>
  <c r="N159" i="98"/>
  <c r="M159" i="98"/>
  <c r="O159" i="98"/>
  <c r="O128" i="98"/>
  <c r="N128" i="98"/>
  <c r="M128" i="98"/>
  <c r="M129" i="98"/>
  <c r="O129" i="98"/>
  <c r="N129" i="98"/>
  <c r="O142" i="98"/>
  <c r="N142" i="98"/>
  <c r="M142" i="98"/>
  <c r="M165" i="98"/>
  <c r="O165" i="98"/>
  <c r="N165" i="98"/>
  <c r="O139" i="98"/>
  <c r="N139" i="98"/>
  <c r="M139" i="98"/>
  <c r="M166" i="98"/>
  <c r="N166" i="98"/>
  <c r="O166" i="98"/>
  <c r="O123" i="98"/>
  <c r="N123" i="98"/>
  <c r="M123" i="98"/>
  <c r="O84" i="98"/>
  <c r="N84" i="98"/>
  <c r="M84" i="98"/>
  <c r="O94" i="98"/>
  <c r="M94" i="98"/>
  <c r="N94" i="98"/>
  <c r="M72" i="98"/>
  <c r="O72" i="98"/>
  <c r="N72" i="98"/>
  <c r="N89" i="98"/>
  <c r="M89" i="98"/>
  <c r="O89" i="98"/>
  <c r="M117" i="98"/>
  <c r="N117" i="98"/>
  <c r="O117" i="98"/>
  <c r="N154" i="98"/>
  <c r="M154" i="98"/>
  <c r="O154" i="98"/>
  <c r="N111" i="98"/>
  <c r="O111" i="98"/>
  <c r="M111" i="98"/>
  <c r="N147" i="98"/>
  <c r="M147" i="98"/>
  <c r="O147" i="98"/>
  <c r="N168" i="98"/>
  <c r="M168" i="98"/>
  <c r="O168" i="98"/>
  <c r="O180" i="98"/>
  <c r="M180" i="98"/>
  <c r="N180" i="98"/>
  <c r="N169" i="98"/>
  <c r="O169" i="98"/>
  <c r="M169" i="98"/>
  <c r="M199" i="98"/>
  <c r="O199" i="98"/>
  <c r="N199" i="98"/>
  <c r="M151" i="98"/>
  <c r="N151" i="98"/>
  <c r="O151" i="98"/>
  <c r="O132" i="98"/>
  <c r="M132" i="98"/>
  <c r="N132" i="98"/>
  <c r="O195" i="98"/>
  <c r="N195" i="98"/>
  <c r="M195" i="98"/>
  <c r="N96" i="98"/>
  <c r="O96" i="98"/>
  <c r="M96" i="98"/>
  <c r="M76" i="98"/>
  <c r="O76" i="98"/>
  <c r="N76" i="98"/>
  <c r="O81" i="98"/>
  <c r="M81" i="98"/>
  <c r="N81" i="98"/>
  <c r="M101" i="98"/>
  <c r="N101" i="98"/>
  <c r="O101" i="98"/>
  <c r="O122" i="98"/>
  <c r="M122" i="98"/>
  <c r="N122" i="98"/>
  <c r="M112" i="98"/>
  <c r="N112" i="98"/>
  <c r="O112" i="98"/>
  <c r="M108" i="98"/>
  <c r="N108" i="98"/>
  <c r="O108" i="98"/>
  <c r="O120" i="98"/>
  <c r="N120" i="98"/>
  <c r="M120" i="98"/>
  <c r="M114" i="98"/>
  <c r="N114" i="98"/>
  <c r="O114" i="98"/>
  <c r="M126" i="98"/>
  <c r="N126" i="98"/>
  <c r="O126" i="98"/>
  <c r="N105" i="98"/>
  <c r="O105" i="98"/>
  <c r="M105" i="98"/>
  <c r="N109" i="98"/>
  <c r="O109" i="98"/>
  <c r="M109" i="98"/>
  <c r="O137" i="98"/>
  <c r="M137" i="98"/>
  <c r="N137" i="98"/>
  <c r="N144" i="98"/>
  <c r="M144" i="98"/>
  <c r="O144" i="98"/>
  <c r="O160" i="98"/>
  <c r="N160" i="98"/>
  <c r="M160" i="98"/>
  <c r="M164" i="98"/>
  <c r="O164" i="98"/>
  <c r="N164" i="98"/>
  <c r="N203" i="98"/>
  <c r="M203" i="98"/>
  <c r="O203" i="98"/>
  <c r="N183" i="98"/>
  <c r="O183" i="98"/>
  <c r="M183" i="98"/>
  <c r="N197" i="98"/>
  <c r="M197" i="98"/>
  <c r="O197" i="98"/>
  <c r="O163" i="98"/>
  <c r="N163" i="98"/>
  <c r="M163" i="98"/>
  <c r="M133" i="98"/>
  <c r="O133" i="98"/>
  <c r="N133" i="98"/>
  <c r="O100" i="98"/>
  <c r="M100" i="98"/>
  <c r="N100" i="98"/>
  <c r="N85" i="98"/>
  <c r="O85" i="98"/>
  <c r="M85" i="98"/>
  <c r="M102" i="98"/>
  <c r="N102" i="98"/>
  <c r="O102" i="98"/>
  <c r="N78" i="98"/>
  <c r="O78" i="98"/>
  <c r="M78" i="98"/>
  <c r="M106" i="98"/>
  <c r="N106" i="98"/>
  <c r="O106" i="98"/>
  <c r="M179" i="98"/>
  <c r="O179" i="98"/>
  <c r="N179" i="98"/>
  <c r="N192" i="98"/>
  <c r="O192" i="98"/>
  <c r="M192" i="98"/>
  <c r="M136" i="98"/>
  <c r="N136" i="98"/>
  <c r="O136" i="98"/>
  <c r="M152" i="98"/>
  <c r="O152" i="98"/>
  <c r="N152" i="98"/>
  <c r="O145" i="98"/>
  <c r="M145" i="98"/>
  <c r="N145" i="98"/>
  <c r="O190" i="98"/>
  <c r="N190" i="98"/>
  <c r="M190" i="98"/>
  <c r="N174" i="98"/>
  <c r="M174" i="98"/>
  <c r="O174" i="98"/>
  <c r="M143" i="98"/>
  <c r="O143" i="98"/>
  <c r="N143" i="98"/>
  <c r="O131" i="98"/>
  <c r="N131" i="98"/>
  <c r="M131" i="98"/>
  <c r="O135" i="98"/>
  <c r="M135" i="98"/>
  <c r="N135" i="98"/>
  <c r="N80" i="98"/>
  <c r="O80" i="98"/>
  <c r="M80" i="98"/>
  <c r="O77" i="98"/>
  <c r="M77" i="98"/>
  <c r="N77" i="98"/>
  <c r="M97" i="98"/>
  <c r="N97" i="98"/>
  <c r="O97" i="98"/>
  <c r="O91" i="98"/>
  <c r="M91" i="98"/>
  <c r="N91" i="98"/>
  <c r="M125" i="98"/>
  <c r="N125" i="98"/>
  <c r="O125" i="98"/>
  <c r="N162" i="98"/>
  <c r="O162" i="98"/>
  <c r="M162" i="98"/>
  <c r="O119" i="98"/>
  <c r="N119" i="98"/>
  <c r="M119" i="98"/>
  <c r="O193" i="98"/>
  <c r="M193" i="98"/>
  <c r="N193" i="98"/>
  <c r="O176" i="98"/>
  <c r="N176" i="98"/>
  <c r="M176" i="98"/>
  <c r="O186" i="98"/>
  <c r="M186" i="98"/>
  <c r="N186" i="98"/>
  <c r="M161" i="98"/>
  <c r="O161" i="98"/>
  <c r="N161" i="98"/>
  <c r="M130" i="98"/>
  <c r="N130" i="98"/>
  <c r="O130" i="98"/>
  <c r="O167" i="98"/>
  <c r="M167" i="98"/>
  <c r="N167" i="98"/>
  <c r="N171" i="98"/>
  <c r="M171" i="98"/>
  <c r="O171" i="98"/>
  <c r="O140" i="98"/>
  <c r="M140" i="98"/>
  <c r="N140" i="98"/>
  <c r="N156" i="98"/>
  <c r="O156" i="98"/>
  <c r="M156" i="98"/>
  <c r="N79" i="98"/>
  <c r="M79" i="98"/>
  <c r="O79" i="98"/>
  <c r="N88" i="98"/>
  <c r="M88" i="98"/>
  <c r="O88" i="98"/>
  <c r="M93" i="98"/>
  <c r="O93" i="98"/>
  <c r="N93" i="98"/>
  <c r="M103" i="98"/>
  <c r="N103" i="98"/>
  <c r="O103" i="98"/>
  <c r="M157" i="98"/>
  <c r="O157" i="98"/>
  <c r="N157" i="98"/>
  <c r="O191" i="98"/>
  <c r="M191" i="98"/>
  <c r="N191" i="98"/>
  <c r="M204" i="98"/>
  <c r="N204" i="98"/>
  <c r="O204" i="98"/>
  <c r="N185" i="98"/>
  <c r="O185" i="98"/>
  <c r="M185" i="98"/>
  <c r="N173" i="98"/>
  <c r="O173" i="98"/>
  <c r="M173" i="98"/>
  <c r="M175" i="98"/>
  <c r="N175" i="98"/>
  <c r="O175" i="98"/>
  <c r="M134" i="98"/>
  <c r="N134" i="98"/>
  <c r="O134" i="98"/>
  <c r="N194" i="98"/>
  <c r="O194" i="98"/>
  <c r="M194" i="98"/>
  <c r="O121" i="98"/>
  <c r="M121" i="98"/>
  <c r="N121" i="98"/>
  <c r="M158" i="98"/>
  <c r="O158" i="98"/>
  <c r="N158" i="98"/>
  <c r="N115" i="98"/>
  <c r="O115" i="98"/>
  <c r="M115" i="98"/>
  <c r="O181" i="98"/>
  <c r="N181" i="98"/>
  <c r="M181" i="98"/>
  <c r="N138" i="98"/>
  <c r="O138" i="98"/>
  <c r="M138" i="98"/>
  <c r="N95" i="98"/>
  <c r="O95" i="98"/>
  <c r="M95" i="98"/>
  <c r="N98" i="98"/>
  <c r="O98" i="98"/>
  <c r="M98" i="98"/>
  <c r="N83" i="98"/>
  <c r="O83" i="98"/>
  <c r="M83" i="98"/>
  <c r="M90" i="98"/>
  <c r="N90" i="98"/>
  <c r="O90" i="98"/>
  <c r="O124" i="98"/>
  <c r="M124" i="98"/>
  <c r="N124" i="98"/>
  <c r="N118" i="98"/>
  <c r="O118" i="98"/>
  <c r="M118" i="98"/>
  <c r="N116" i="98"/>
  <c r="O116" i="98"/>
  <c r="M116" i="98"/>
  <c r="N110" i="98"/>
  <c r="O110" i="98"/>
  <c r="M110" i="98"/>
  <c r="O43" i="35"/>
  <c r="G44" i="35"/>
  <c r="K44" i="35"/>
  <c r="I44" i="35"/>
  <c r="E44" i="35"/>
  <c r="M44" i="35"/>
  <c r="A46" i="30"/>
  <c r="A46" i="33"/>
  <c r="O46" i="61"/>
  <c r="Q45" i="35"/>
  <c r="A45" i="35"/>
  <c r="A46" i="61"/>
  <c r="A46" i="54"/>
  <c r="S46" i="38"/>
  <c r="B47" i="30"/>
  <c r="B47" i="110" s="1"/>
  <c r="A47" i="110" s="1"/>
  <c r="A46" i="60"/>
  <c r="A46" i="38"/>
  <c r="A46" i="52"/>
  <c r="S46" i="52"/>
  <c r="G9" i="91"/>
  <c r="F9" i="91" s="1"/>
  <c r="O46" i="60"/>
  <c r="O46" i="33"/>
  <c r="S46" i="54"/>
  <c r="E10" i="108"/>
  <c r="Q10" i="108" s="1"/>
  <c r="R10" i="108" s="1"/>
  <c r="L10" i="108"/>
  <c r="H10" i="108"/>
  <c r="K22" i="98"/>
  <c r="L22" i="98" s="1"/>
  <c r="K31" i="98"/>
  <c r="L31" i="98" s="1"/>
  <c r="K30" i="98"/>
  <c r="L30" i="98" s="1"/>
  <c r="K38" i="98"/>
  <c r="L38" i="98" s="1"/>
  <c r="G69" i="98"/>
  <c r="R71" i="54"/>
  <c r="F68" i="104" s="1"/>
  <c r="R69" i="54"/>
  <c r="F66" i="104" s="1"/>
  <c r="R54" i="54"/>
  <c r="F51" i="104" s="1"/>
  <c r="R55" i="54"/>
  <c r="F52" i="104" s="1"/>
  <c r="R70" i="54"/>
  <c r="F67" i="104" s="1"/>
  <c r="F69" i="98"/>
  <c r="F66" i="98"/>
  <c r="R68" i="38"/>
  <c r="E65" i="104" s="1"/>
  <c r="K60" i="98"/>
  <c r="L60" i="98" s="1"/>
  <c r="R30" i="52"/>
  <c r="D27" i="104" s="1"/>
  <c r="R72" i="52"/>
  <c r="D69" i="104" s="1"/>
  <c r="R68" i="52"/>
  <c r="D65" i="104" s="1"/>
  <c r="E28" i="98"/>
  <c r="K28" i="98" s="1"/>
  <c r="L28" i="98" s="1"/>
  <c r="E70" i="98"/>
  <c r="E66" i="98"/>
  <c r="K66" i="98" s="1"/>
  <c r="L66" i="98" s="1"/>
  <c r="R66" i="52"/>
  <c r="D63" i="104" s="1"/>
  <c r="R62" i="52"/>
  <c r="D59" i="104" s="1"/>
  <c r="R56" i="54"/>
  <c r="F53" i="104" s="1"/>
  <c r="R42" i="54"/>
  <c r="R10" i="38"/>
  <c r="E7" i="104" s="1"/>
  <c r="R56" i="52"/>
  <c r="D53" i="104" s="1"/>
  <c r="R66" i="54"/>
  <c r="F63" i="104" s="1"/>
  <c r="R49" i="54"/>
  <c r="F46" i="104" s="1"/>
  <c r="R65" i="52"/>
  <c r="D62" i="104" s="1"/>
  <c r="R57" i="54"/>
  <c r="F54" i="104" s="1"/>
  <c r="D54" i="30"/>
  <c r="J50" i="104"/>
  <c r="A51" i="98"/>
  <c r="A50" i="104"/>
  <c r="P51" i="98"/>
  <c r="M15" i="98"/>
  <c r="AE8" i="35"/>
  <c r="AE9" i="35" s="1"/>
  <c r="AE10" i="35" s="1"/>
  <c r="AE11" i="35" s="1"/>
  <c r="AE12" i="35" s="1"/>
  <c r="AE13" i="35" s="1"/>
  <c r="W8" i="35"/>
  <c r="W9" i="35" s="1"/>
  <c r="W10" i="35" s="1"/>
  <c r="W11" i="35" s="1"/>
  <c r="W12" i="35" s="1"/>
  <c r="W13" i="35" s="1"/>
  <c r="Y8" i="35"/>
  <c r="Y9" i="35" s="1"/>
  <c r="Y10" i="35" s="1"/>
  <c r="Y11" i="35" s="1"/>
  <c r="Y12" i="35" s="1"/>
  <c r="Y13" i="35" s="1"/>
  <c r="AC8" i="35"/>
  <c r="AC9" i="35" s="1"/>
  <c r="AC10" i="35" s="1"/>
  <c r="AC11" i="35" s="1"/>
  <c r="AC12" i="35" s="1"/>
  <c r="AC13" i="35" s="1"/>
  <c r="U8" i="35"/>
  <c r="U9" i="35" s="1"/>
  <c r="AA8" i="35"/>
  <c r="AA9" i="35" s="1"/>
  <c r="AA10" i="35" s="1"/>
  <c r="AA11" i="35" s="1"/>
  <c r="AA12" i="35" s="1"/>
  <c r="AA13" i="35" s="1"/>
  <c r="AG7" i="35"/>
  <c r="K67" i="98"/>
  <c r="L67" i="98" s="1"/>
  <c r="K16" i="98"/>
  <c r="L16" i="98" s="1"/>
  <c r="G49" i="98"/>
  <c r="K49" i="98" s="1"/>
  <c r="L49" i="98" s="1"/>
  <c r="R51" i="54"/>
  <c r="F48" i="104" s="1"/>
  <c r="G44" i="98"/>
  <c r="K44" i="98" s="1"/>
  <c r="L44" i="98" s="1"/>
  <c r="R46" i="54"/>
  <c r="F43" i="104" s="1"/>
  <c r="F70" i="98"/>
  <c r="R72" i="38"/>
  <c r="E69" i="104" s="1"/>
  <c r="F62" i="98"/>
  <c r="K62" i="98" s="1"/>
  <c r="L62" i="98" s="1"/>
  <c r="R64" i="38"/>
  <c r="E61" i="104" s="1"/>
  <c r="E71" i="98"/>
  <c r="K71" i="98" s="1"/>
  <c r="L71" i="98" s="1"/>
  <c r="R73" i="52"/>
  <c r="D70" i="104" s="1"/>
  <c r="F64" i="104"/>
  <c r="F65" i="104"/>
  <c r="F16" i="104"/>
  <c r="E64" i="104"/>
  <c r="F65" i="98"/>
  <c r="K65" i="98" s="1"/>
  <c r="L65" i="98" s="1"/>
  <c r="E5" i="104"/>
  <c r="D20" i="100" s="1"/>
  <c r="E4" i="104"/>
  <c r="D8" i="100" s="1"/>
  <c r="D8" i="82"/>
  <c r="D4" i="104"/>
  <c r="D5" i="104"/>
  <c r="K7" i="84" l="1"/>
  <c r="E7" i="84"/>
  <c r="J7" i="84"/>
  <c r="F39" i="104"/>
  <c r="L7" i="84"/>
  <c r="G7" i="84"/>
  <c r="F7" i="84"/>
  <c r="I7" i="84"/>
  <c r="H7" i="84"/>
  <c r="D7" i="84"/>
  <c r="I6" i="84"/>
  <c r="E6" i="84"/>
  <c r="L6" i="84"/>
  <c r="G6" i="84"/>
  <c r="K6" i="84"/>
  <c r="D6" i="84"/>
  <c r="F6" i="84"/>
  <c r="H6" i="84"/>
  <c r="J6" i="84"/>
  <c r="L11" i="98"/>
  <c r="M11" i="98" s="1"/>
  <c r="L40" i="98"/>
  <c r="N40" i="98" s="1"/>
  <c r="L25" i="98"/>
  <c r="M25" i="98" s="1"/>
  <c r="P10" i="108"/>
  <c r="K69" i="98"/>
  <c r="M5" i="98"/>
  <c r="K8" i="98"/>
  <c r="L8" i="98" s="1"/>
  <c r="N45" i="98"/>
  <c r="M50" i="98"/>
  <c r="M14" i="98"/>
  <c r="M53" i="98"/>
  <c r="M31" i="98"/>
  <c r="K70" i="98"/>
  <c r="L70" i="98" s="1"/>
  <c r="O70" i="98" s="1"/>
  <c r="J5" i="84"/>
  <c r="K5" i="84"/>
  <c r="D5" i="84"/>
  <c r="H5" i="84"/>
  <c r="F10" i="108"/>
  <c r="I5" i="84"/>
  <c r="E5" i="84"/>
  <c r="L5" i="84"/>
  <c r="F5" i="84"/>
  <c r="G5" i="84"/>
  <c r="M45" i="35"/>
  <c r="G45" i="35"/>
  <c r="K45" i="35"/>
  <c r="I45" i="35"/>
  <c r="E45" i="35"/>
  <c r="O44" i="35"/>
  <c r="A47" i="30"/>
  <c r="A47" i="33"/>
  <c r="A47" i="38"/>
  <c r="Q46" i="35"/>
  <c r="B48" i="30"/>
  <c r="B48" i="110" s="1"/>
  <c r="A48" i="110" s="1"/>
  <c r="A47" i="61"/>
  <c r="A47" i="52"/>
  <c r="G10" i="91"/>
  <c r="F10" i="91" s="1"/>
  <c r="O47" i="60"/>
  <c r="O47" i="33"/>
  <c r="S47" i="54"/>
  <c r="S47" i="52"/>
  <c r="A47" i="60"/>
  <c r="O47" i="61"/>
  <c r="A47" i="54"/>
  <c r="S47" i="38"/>
  <c r="A46" i="35"/>
  <c r="M66" i="98"/>
  <c r="N15" i="98"/>
  <c r="O15" i="98"/>
  <c r="M45" i="98"/>
  <c r="O45" i="98"/>
  <c r="O68" i="98"/>
  <c r="N68" i="98"/>
  <c r="N16" i="98"/>
  <c r="D55" i="30"/>
  <c r="P52" i="98"/>
  <c r="A52" i="98"/>
  <c r="J51" i="104"/>
  <c r="A51" i="104"/>
  <c r="O56" i="98"/>
  <c r="N56" i="98"/>
  <c r="N51" i="98"/>
  <c r="O51" i="98"/>
  <c r="N47" i="98"/>
  <c r="O47" i="98"/>
  <c r="N42" i="98"/>
  <c r="O42" i="98"/>
  <c r="M61" i="98"/>
  <c r="O61" i="98"/>
  <c r="N61" i="98"/>
  <c r="N55" i="98"/>
  <c r="O55" i="98"/>
  <c r="N52" i="98"/>
  <c r="O52" i="98"/>
  <c r="M49" i="98"/>
  <c r="O49" i="98"/>
  <c r="N49" i="98"/>
  <c r="M43" i="98"/>
  <c r="N43" i="98"/>
  <c r="O43" i="98"/>
  <c r="M58" i="98"/>
  <c r="N58" i="98"/>
  <c r="O58" i="98"/>
  <c r="N63" i="98"/>
  <c r="O63" i="98"/>
  <c r="N59" i="98"/>
  <c r="O59" i="98"/>
  <c r="M60" i="98"/>
  <c r="O60" i="98"/>
  <c r="N60" i="98"/>
  <c r="M38" i="98"/>
  <c r="O38" i="98"/>
  <c r="N38" i="98"/>
  <c r="N39" i="98"/>
  <c r="O39" i="98"/>
  <c r="M71" i="98"/>
  <c r="M57" i="98"/>
  <c r="O57" i="98"/>
  <c r="N57" i="98"/>
  <c r="O54" i="98"/>
  <c r="N54" i="98"/>
  <c r="N62" i="98"/>
  <c r="O62" i="98"/>
  <c r="O41" i="98"/>
  <c r="N41" i="98"/>
  <c r="M46" i="98"/>
  <c r="N46" i="98"/>
  <c r="O46" i="98"/>
  <c r="O53" i="98"/>
  <c r="O48" i="98"/>
  <c r="N48" i="98"/>
  <c r="O64" i="98"/>
  <c r="N64" i="98"/>
  <c r="M44" i="98"/>
  <c r="N44" i="98"/>
  <c r="O44" i="98"/>
  <c r="M67" i="98"/>
  <c r="N67" i="98"/>
  <c r="O67" i="98"/>
  <c r="O66" i="98"/>
  <c r="N66" i="98"/>
  <c r="AG9" i="35"/>
  <c r="U10" i="35"/>
  <c r="AA14" i="35"/>
  <c r="AC14" i="35"/>
  <c r="W14" i="35"/>
  <c r="Y14" i="35"/>
  <c r="AE14" i="35"/>
  <c r="AG8" i="35"/>
  <c r="M33" i="98"/>
  <c r="N33" i="98"/>
  <c r="O33" i="98"/>
  <c r="N37" i="98"/>
  <c r="O37" i="98"/>
  <c r="N12" i="98"/>
  <c r="O12" i="98"/>
  <c r="O22" i="98"/>
  <c r="N22" i="98"/>
  <c r="O19" i="98"/>
  <c r="N19" i="98"/>
  <c r="M18" i="98"/>
  <c r="O18" i="98"/>
  <c r="N18" i="98"/>
  <c r="O14" i="98"/>
  <c r="N14" i="98"/>
  <c r="O7" i="98"/>
  <c r="M21" i="98"/>
  <c r="N21" i="98"/>
  <c r="O21" i="98"/>
  <c r="M30" i="98"/>
  <c r="O30" i="98"/>
  <c r="N30" i="98"/>
  <c r="M36" i="98"/>
  <c r="N36" i="98"/>
  <c r="O36" i="98"/>
  <c r="O27" i="98"/>
  <c r="N27" i="98"/>
  <c r="N32" i="98"/>
  <c r="O32" i="98"/>
  <c r="O26" i="98"/>
  <c r="N26" i="98"/>
  <c r="M35" i="98"/>
  <c r="N35" i="98"/>
  <c r="O35" i="98"/>
  <c r="M23" i="98"/>
  <c r="N23" i="98"/>
  <c r="O23" i="98"/>
  <c r="O25" i="98"/>
  <c r="M7" i="98"/>
  <c r="O6" i="98"/>
  <c r="N28" i="98"/>
  <c r="O28" i="98"/>
  <c r="O29" i="98"/>
  <c r="N29" i="98"/>
  <c r="N20" i="98"/>
  <c r="O20" i="98"/>
  <c r="M17" i="98"/>
  <c r="N17" i="98"/>
  <c r="O17" i="98"/>
  <c r="M34" i="98"/>
  <c r="O34" i="98"/>
  <c r="N34" i="98"/>
  <c r="N24" i="98"/>
  <c r="O24" i="98"/>
  <c r="O31" i="98"/>
  <c r="N31" i="98"/>
  <c r="M10" i="98"/>
  <c r="O11" i="98"/>
  <c r="N11" i="98"/>
  <c r="M6" i="98"/>
  <c r="O5" i="98"/>
  <c r="M39" i="98"/>
  <c r="M52" i="98"/>
  <c r="M27" i="98"/>
  <c r="M41" i="98"/>
  <c r="M28" i="98"/>
  <c r="M19" i="98"/>
  <c r="M51" i="98"/>
  <c r="M12" i="98"/>
  <c r="M24" i="98"/>
  <c r="M22" i="98"/>
  <c r="M20" i="98"/>
  <c r="M26" i="98"/>
  <c r="M32" i="98"/>
  <c r="M64" i="98"/>
  <c r="M37" i="98"/>
  <c r="M63" i="98"/>
  <c r="M42" i="98"/>
  <c r="M47" i="98"/>
  <c r="M48" i="98"/>
  <c r="M55" i="98"/>
  <c r="M70" i="98"/>
  <c r="M62" i="98"/>
  <c r="M54" i="98"/>
  <c r="M56" i="98"/>
  <c r="M10" i="84"/>
  <c r="M8" i="84"/>
  <c r="N25" i="98" l="1"/>
  <c r="O40" i="98"/>
  <c r="N70" i="98"/>
  <c r="L69" i="98"/>
  <c r="M69" i="98" s="1"/>
  <c r="M40" i="98"/>
  <c r="N53" i="98"/>
  <c r="O50" i="98"/>
  <c r="N50" i="98"/>
  <c r="S10" i="108"/>
  <c r="M46" i="35"/>
  <c r="I46" i="35"/>
  <c r="G46" i="35"/>
  <c r="E46" i="35"/>
  <c r="K46" i="35"/>
  <c r="A48" i="30"/>
  <c r="O48" i="60"/>
  <c r="S48" i="54"/>
  <c r="A48" i="38"/>
  <c r="A48" i="52"/>
  <c r="A47" i="35"/>
  <c r="A48" i="54"/>
  <c r="B49" i="30"/>
  <c r="B49" i="110" s="1"/>
  <c r="A49" i="110" s="1"/>
  <c r="O48" i="33"/>
  <c r="A48" i="33"/>
  <c r="Q47" i="35"/>
  <c r="G11" i="91"/>
  <c r="F11" i="91" s="1"/>
  <c r="S48" i="38"/>
  <c r="O48" i="61"/>
  <c r="A48" i="61"/>
  <c r="A48" i="60"/>
  <c r="S48" i="52"/>
  <c r="O45" i="35"/>
  <c r="N5" i="98"/>
  <c r="M16" i="98"/>
  <c r="O16" i="98"/>
  <c r="D56" i="30"/>
  <c r="A52" i="104"/>
  <c r="P53" i="98"/>
  <c r="J52" i="104"/>
  <c r="A53" i="98"/>
  <c r="O65" i="98"/>
  <c r="N65" i="98"/>
  <c r="N71" i="98"/>
  <c r="O71" i="98"/>
  <c r="AG10" i="35"/>
  <c r="U11" i="35"/>
  <c r="AE15" i="35"/>
  <c r="Y15" i="35"/>
  <c r="AC15" i="35"/>
  <c r="AA15" i="35"/>
  <c r="W15" i="35"/>
  <c r="N6" i="98"/>
  <c r="M9" i="98"/>
  <c r="N7" i="98"/>
  <c r="N9" i="98"/>
  <c r="O9" i="98"/>
  <c r="O13" i="98"/>
  <c r="N13" i="98"/>
  <c r="M13" i="98"/>
  <c r="O10" i="98"/>
  <c r="N10" i="98"/>
  <c r="M65" i="98"/>
  <c r="M5" i="84"/>
  <c r="M7" i="84"/>
  <c r="M6" i="84"/>
  <c r="M9" i="84"/>
  <c r="N69" i="98" l="1"/>
  <c r="O69" i="98"/>
  <c r="O8" i="98"/>
  <c r="M8" i="98"/>
  <c r="N8" i="98"/>
  <c r="O46" i="35"/>
  <c r="G47" i="35"/>
  <c r="M47" i="35"/>
  <c r="K47" i="35"/>
  <c r="E47" i="35"/>
  <c r="I47" i="35"/>
  <c r="A49" i="30"/>
  <c r="O49" i="61"/>
  <c r="A49" i="38"/>
  <c r="Q48" i="35"/>
  <c r="A48" i="35"/>
  <c r="O49" i="60"/>
  <c r="B50" i="30"/>
  <c r="B50" i="110" s="1"/>
  <c r="A50" i="110" s="1"/>
  <c r="A49" i="60"/>
  <c r="A49" i="33"/>
  <c r="S49" i="54"/>
  <c r="S49" i="52"/>
  <c r="G12" i="91"/>
  <c r="F12" i="91" s="1"/>
  <c r="O49" i="33"/>
  <c r="A49" i="61"/>
  <c r="S49" i="38"/>
  <c r="A49" i="54"/>
  <c r="A49" i="52"/>
  <c r="D57" i="30"/>
  <c r="J53" i="104"/>
  <c r="A53" i="104"/>
  <c r="A54" i="98"/>
  <c r="P54" i="98"/>
  <c r="U12" i="35"/>
  <c r="AG11" i="35"/>
  <c r="W16" i="35"/>
  <c r="Y16" i="35"/>
  <c r="AA16" i="35"/>
  <c r="AE16" i="35"/>
  <c r="AC16" i="35"/>
  <c r="O47" i="35" l="1"/>
  <c r="E48" i="35"/>
  <c r="K48" i="35"/>
  <c r="M48" i="35"/>
  <c r="G48" i="35"/>
  <c r="I48" i="35"/>
  <c r="A50" i="30"/>
  <c r="A50" i="33"/>
  <c r="O50" i="33"/>
  <c r="A50" i="38"/>
  <c r="A50" i="52"/>
  <c r="Q49" i="35"/>
  <c r="A49" i="35"/>
  <c r="O50" i="60"/>
  <c r="A50" i="54"/>
  <c r="S50" i="38"/>
  <c r="A50" i="61"/>
  <c r="O50" i="61"/>
  <c r="S50" i="54"/>
  <c r="B51" i="30"/>
  <c r="B51" i="110" s="1"/>
  <c r="A51" i="110" s="1"/>
  <c r="A50" i="60"/>
  <c r="S50" i="52"/>
  <c r="G13" i="91"/>
  <c r="F13" i="91" s="1"/>
  <c r="D58" i="30"/>
  <c r="J54" i="104"/>
  <c r="A55" i="98"/>
  <c r="A54" i="104"/>
  <c r="P55" i="98"/>
  <c r="AG12" i="35"/>
  <c r="U13" i="35"/>
  <c r="AE17" i="35"/>
  <c r="AA17" i="35"/>
  <c r="AC17" i="35"/>
  <c r="W17" i="35"/>
  <c r="Y17" i="35"/>
  <c r="F36" i="76"/>
  <c r="E49" i="35" l="1"/>
  <c r="I49" i="35"/>
  <c r="K49" i="35"/>
  <c r="M49" i="35"/>
  <c r="G49" i="35"/>
  <c r="A51" i="30"/>
  <c r="O51" i="60"/>
  <c r="O51" i="61"/>
  <c r="A51" i="54"/>
  <c r="S51" i="38"/>
  <c r="A51" i="52"/>
  <c r="G14" i="91"/>
  <c r="F14" i="91" s="1"/>
  <c r="A51" i="33"/>
  <c r="A51" i="60"/>
  <c r="O51" i="33"/>
  <c r="S51" i="54"/>
  <c r="B52" i="30"/>
  <c r="B52" i="110" s="1"/>
  <c r="A52" i="110" s="1"/>
  <c r="A51" i="38"/>
  <c r="S51" i="52"/>
  <c r="A51" i="61"/>
  <c r="Q50" i="35"/>
  <c r="A50" i="35"/>
  <c r="O48" i="35"/>
  <c r="D59" i="30"/>
  <c r="P56" i="98"/>
  <c r="A56" i="98"/>
  <c r="A55" i="104"/>
  <c r="J55" i="104"/>
  <c r="AG13" i="35"/>
  <c r="U14" i="35"/>
  <c r="W18" i="35"/>
  <c r="AC18" i="35"/>
  <c r="AA18" i="35"/>
  <c r="Y18" i="35"/>
  <c r="AE18" i="35"/>
  <c r="F40" i="76"/>
  <c r="K50" i="35" l="1"/>
  <c r="G50" i="35"/>
  <c r="E50" i="35"/>
  <c r="M50" i="35"/>
  <c r="I50" i="35"/>
  <c r="A52" i="30"/>
  <c r="O52" i="60"/>
  <c r="A52" i="52"/>
  <c r="A51" i="35"/>
  <c r="B53" i="30"/>
  <c r="B53" i="110" s="1"/>
  <c r="A53" i="110" s="1"/>
  <c r="A52" i="60"/>
  <c r="S52" i="54"/>
  <c r="A52" i="38"/>
  <c r="O52" i="33"/>
  <c r="A52" i="33"/>
  <c r="S52" i="38"/>
  <c r="S52" i="52"/>
  <c r="Q51" i="35"/>
  <c r="G15" i="91"/>
  <c r="F15" i="91" s="1"/>
  <c r="O52" i="61"/>
  <c r="A52" i="61"/>
  <c r="A52" i="54"/>
  <c r="O49" i="35"/>
  <c r="D60" i="30"/>
  <c r="A56" i="104"/>
  <c r="P57" i="98"/>
  <c r="J56" i="104"/>
  <c r="A57" i="98"/>
  <c r="U15" i="35"/>
  <c r="AG14" i="35"/>
  <c r="W19" i="35"/>
  <c r="Y19" i="35"/>
  <c r="AA19" i="35"/>
  <c r="AE19" i="35"/>
  <c r="AC19" i="35"/>
  <c r="F44" i="76"/>
  <c r="M51" i="35" l="1"/>
  <c r="I51" i="35"/>
  <c r="K51" i="35"/>
  <c r="G51" i="35"/>
  <c r="E51" i="35"/>
  <c r="O50" i="35"/>
  <c r="A53" i="30"/>
  <c r="A53" i="60"/>
  <c r="O53" i="60"/>
  <c r="S53" i="52"/>
  <c r="G16" i="91"/>
  <c r="F16" i="91" s="1"/>
  <c r="O53" i="33"/>
  <c r="A53" i="33"/>
  <c r="A53" i="54"/>
  <c r="A53" i="52"/>
  <c r="O53" i="61"/>
  <c r="A53" i="61"/>
  <c r="S53" i="54"/>
  <c r="A53" i="38"/>
  <c r="Q52" i="35"/>
  <c r="A52" i="35"/>
  <c r="S53" i="38"/>
  <c r="B54" i="30"/>
  <c r="B54" i="110" s="1"/>
  <c r="A54" i="110" s="1"/>
  <c r="D61" i="30"/>
  <c r="J57" i="104"/>
  <c r="A57" i="104"/>
  <c r="A58" i="98"/>
  <c r="P58" i="98"/>
  <c r="U16" i="35"/>
  <c r="AG15" i="35"/>
  <c r="AA20" i="35"/>
  <c r="AC20" i="35"/>
  <c r="W20" i="35"/>
  <c r="Y20" i="35"/>
  <c r="AE20" i="35"/>
  <c r="F48" i="76"/>
  <c r="O51" i="35" l="1"/>
  <c r="G52" i="35"/>
  <c r="M52" i="35"/>
  <c r="K52" i="35"/>
  <c r="I52" i="35"/>
  <c r="E52" i="35"/>
  <c r="A54" i="30"/>
  <c r="A54" i="33"/>
  <c r="O54" i="61"/>
  <c r="S54" i="54"/>
  <c r="Q53" i="35"/>
  <c r="A53" i="35"/>
  <c r="B55" i="30"/>
  <c r="B55" i="110" s="1"/>
  <c r="A55" i="110" s="1"/>
  <c r="A54" i="61"/>
  <c r="A54" i="52"/>
  <c r="S54" i="38"/>
  <c r="A54" i="60"/>
  <c r="A54" i="54"/>
  <c r="O54" i="33"/>
  <c r="S54" i="52"/>
  <c r="G17" i="91"/>
  <c r="F17" i="91" s="1"/>
  <c r="O54" i="60"/>
  <c r="A54" i="38"/>
  <c r="D62" i="30"/>
  <c r="J58" i="104"/>
  <c r="A59" i="98"/>
  <c r="A58" i="104"/>
  <c r="P59" i="98"/>
  <c r="AG16" i="35"/>
  <c r="U17" i="35"/>
  <c r="AE21" i="35"/>
  <c r="AA21" i="35"/>
  <c r="AC21" i="35"/>
  <c r="Y21" i="35"/>
  <c r="W21" i="35"/>
  <c r="F52" i="76"/>
  <c r="K53" i="35" l="1"/>
  <c r="E53" i="35"/>
  <c r="M53" i="35"/>
  <c r="G53" i="35"/>
  <c r="I53" i="35"/>
  <c r="A55" i="30"/>
  <c r="A55" i="60"/>
  <c r="A55" i="52"/>
  <c r="B56" i="30"/>
  <c r="B56" i="110" s="1"/>
  <c r="A56" i="110" s="1"/>
  <c r="O55" i="60"/>
  <c r="O55" i="33"/>
  <c r="S55" i="54"/>
  <c r="S55" i="52"/>
  <c r="G18" i="91"/>
  <c r="F18" i="91" s="1"/>
  <c r="A55" i="33"/>
  <c r="O55" i="61"/>
  <c r="A55" i="54"/>
  <c r="S55" i="38"/>
  <c r="A55" i="61"/>
  <c r="A55" i="38"/>
  <c r="Q54" i="35"/>
  <c r="A54" i="35"/>
  <c r="O52" i="35"/>
  <c r="D63" i="30"/>
  <c r="P60" i="98"/>
  <c r="A60" i="98"/>
  <c r="A59" i="104"/>
  <c r="J59" i="104"/>
  <c r="U18" i="35"/>
  <c r="AG17" i="35"/>
  <c r="AE22" i="35"/>
  <c r="Y22" i="35"/>
  <c r="W22" i="35"/>
  <c r="AA22" i="35"/>
  <c r="AC22" i="35"/>
  <c r="F56" i="76"/>
  <c r="O53" i="35" l="1"/>
  <c r="K54" i="35"/>
  <c r="M54" i="35"/>
  <c r="E54" i="35"/>
  <c r="I54" i="35"/>
  <c r="G54" i="35"/>
  <c r="A56" i="30"/>
  <c r="O56" i="61"/>
  <c r="O56" i="60"/>
  <c r="S56" i="54"/>
  <c r="A56" i="54"/>
  <c r="A56" i="52"/>
  <c r="G19" i="91"/>
  <c r="F19" i="91" s="1"/>
  <c r="A56" i="60"/>
  <c r="S56" i="38"/>
  <c r="S56" i="52"/>
  <c r="A56" i="33"/>
  <c r="B57" i="30"/>
  <c r="B57" i="110" s="1"/>
  <c r="A57" i="110" s="1"/>
  <c r="O56" i="33"/>
  <c r="A56" i="61"/>
  <c r="A56" i="38"/>
  <c r="Q55" i="35"/>
  <c r="A55" i="35"/>
  <c r="D64" i="30"/>
  <c r="A60" i="104"/>
  <c r="P61" i="98"/>
  <c r="J60" i="104"/>
  <c r="A61" i="98"/>
  <c r="AG18" i="35"/>
  <c r="U19" i="35"/>
  <c r="AC23" i="35"/>
  <c r="AA23" i="35"/>
  <c r="AE23" i="35"/>
  <c r="W23" i="35"/>
  <c r="Y23" i="35"/>
  <c r="F60" i="76"/>
  <c r="O54" i="35" l="1"/>
  <c r="E55" i="35"/>
  <c r="I55" i="35"/>
  <c r="G55" i="35"/>
  <c r="K55" i="35"/>
  <c r="M55" i="35"/>
  <c r="A57" i="30"/>
  <c r="A57" i="60"/>
  <c r="O57" i="60"/>
  <c r="S57" i="52"/>
  <c r="A56" i="35"/>
  <c r="O57" i="33"/>
  <c r="A57" i="33"/>
  <c r="S57" i="54"/>
  <c r="A57" i="54"/>
  <c r="A57" i="52"/>
  <c r="B58" i="30"/>
  <c r="B58" i="110" s="1"/>
  <c r="A58" i="110" s="1"/>
  <c r="O57" i="61"/>
  <c r="A57" i="61"/>
  <c r="S57" i="38"/>
  <c r="A57" i="38"/>
  <c r="Q56" i="35"/>
  <c r="G20" i="91"/>
  <c r="F20" i="91" s="1"/>
  <c r="D65" i="30"/>
  <c r="J61" i="104"/>
  <c r="A61" i="104"/>
  <c r="P62" i="98"/>
  <c r="A62" i="98"/>
  <c r="AG19" i="35"/>
  <c r="U20" i="35"/>
  <c r="AC24" i="35"/>
  <c r="AA24" i="35"/>
  <c r="Y24" i="35"/>
  <c r="AE24" i="35"/>
  <c r="W24" i="35"/>
  <c r="F64" i="76"/>
  <c r="M56" i="35" l="1"/>
  <c r="E56" i="35"/>
  <c r="I56" i="35"/>
  <c r="K56" i="35"/>
  <c r="G56" i="35"/>
  <c r="A58" i="30"/>
  <c r="A58" i="61"/>
  <c r="O58" i="33"/>
  <c r="S58" i="38"/>
  <c r="A57" i="35"/>
  <c r="A58" i="60"/>
  <c r="A58" i="54"/>
  <c r="S58" i="54"/>
  <c r="B59" i="30"/>
  <c r="B59" i="110" s="1"/>
  <c r="A59" i="110" s="1"/>
  <c r="O58" i="60"/>
  <c r="A58" i="38"/>
  <c r="A58" i="52"/>
  <c r="S58" i="52"/>
  <c r="G21" i="91"/>
  <c r="F21" i="91" s="1"/>
  <c r="A58" i="33"/>
  <c r="O58" i="61"/>
  <c r="Q57" i="35"/>
  <c r="O55" i="35"/>
  <c r="D66" i="30"/>
  <c r="J62" i="104"/>
  <c r="A63" i="98"/>
  <c r="A62" i="104"/>
  <c r="P63" i="98"/>
  <c r="U21" i="35"/>
  <c r="AG20" i="35"/>
  <c r="AC25" i="35"/>
  <c r="W25" i="35"/>
  <c r="AA25" i="35"/>
  <c r="Y25" i="35"/>
  <c r="AE25" i="35"/>
  <c r="F68" i="76"/>
  <c r="F72" i="76"/>
  <c r="K57" i="35" l="1"/>
  <c r="I57" i="35"/>
  <c r="G57" i="35"/>
  <c r="M57" i="35"/>
  <c r="E57" i="35"/>
  <c r="O56" i="35"/>
  <c r="A59" i="30"/>
  <c r="A59" i="60"/>
  <c r="B60" i="30"/>
  <c r="B60" i="110" s="1"/>
  <c r="A60" i="110" s="1"/>
  <c r="O59" i="60"/>
  <c r="O59" i="33"/>
  <c r="S59" i="54"/>
  <c r="A59" i="52"/>
  <c r="A59" i="33"/>
  <c r="O59" i="61"/>
  <c r="A59" i="54"/>
  <c r="S59" i="38"/>
  <c r="S59" i="52"/>
  <c r="A59" i="61"/>
  <c r="A59" i="38"/>
  <c r="Q58" i="35"/>
  <c r="A58" i="35"/>
  <c r="G22" i="91"/>
  <c r="F22" i="91" s="1"/>
  <c r="D67" i="30"/>
  <c r="P64" i="98"/>
  <c r="A64" i="98"/>
  <c r="J63" i="104"/>
  <c r="A63" i="104"/>
  <c r="AG21" i="35"/>
  <c r="U22" i="35"/>
  <c r="AA26" i="35"/>
  <c r="AC26" i="35"/>
  <c r="W26" i="35"/>
  <c r="AE26" i="35"/>
  <c r="Y26" i="35"/>
  <c r="F76" i="76"/>
  <c r="I58" i="35" l="1"/>
  <c r="G58" i="35"/>
  <c r="K58" i="35"/>
  <c r="M58" i="35"/>
  <c r="E58" i="35"/>
  <c r="A60" i="30"/>
  <c r="O60" i="60"/>
  <c r="S60" i="38"/>
  <c r="A60" i="54"/>
  <c r="A60" i="52"/>
  <c r="G23" i="91"/>
  <c r="F23" i="91" s="1"/>
  <c r="A60" i="60"/>
  <c r="A60" i="61"/>
  <c r="O60" i="33"/>
  <c r="A60" i="33"/>
  <c r="A60" i="38"/>
  <c r="Q59" i="35"/>
  <c r="A59" i="35"/>
  <c r="O60" i="61"/>
  <c r="S60" i="54"/>
  <c r="S60" i="52"/>
  <c r="B61" i="30"/>
  <c r="B61" i="110" s="1"/>
  <c r="A61" i="110" s="1"/>
  <c r="O57" i="35"/>
  <c r="D68" i="30"/>
  <c r="A64" i="104"/>
  <c r="P65" i="98"/>
  <c r="J64" i="104"/>
  <c r="A65" i="98"/>
  <c r="U23" i="35"/>
  <c r="AG22" i="35"/>
  <c r="W27" i="35"/>
  <c r="Y27" i="35"/>
  <c r="AE27" i="35"/>
  <c r="AC27" i="35"/>
  <c r="AA27" i="35"/>
  <c r="F80" i="76"/>
  <c r="A61" i="30" l="1"/>
  <c r="O61" i="61"/>
  <c r="S61" i="38"/>
  <c r="B62" i="30"/>
  <c r="B62" i="110" s="1"/>
  <c r="A62" i="110" s="1"/>
  <c r="A60" i="35"/>
  <c r="A61" i="60"/>
  <c r="S61" i="52"/>
  <c r="G24" i="91"/>
  <c r="F24" i="91" s="1"/>
  <c r="O61" i="33"/>
  <c r="A61" i="61"/>
  <c r="S61" i="54"/>
  <c r="A61" i="38"/>
  <c r="Q60" i="35"/>
  <c r="O61" i="60"/>
  <c r="A61" i="33"/>
  <c r="A61" i="54"/>
  <c r="A61" i="52"/>
  <c r="K59" i="35"/>
  <c r="E59" i="35"/>
  <c r="G59" i="35"/>
  <c r="M59" i="35"/>
  <c r="I59" i="35"/>
  <c r="O58" i="35"/>
  <c r="D69" i="30"/>
  <c r="J65" i="104"/>
  <c r="A65" i="104"/>
  <c r="P66" i="98"/>
  <c r="A66" i="98"/>
  <c r="U24" i="35"/>
  <c r="AG23" i="35"/>
  <c r="AA28" i="35"/>
  <c r="AE28" i="35"/>
  <c r="AC28" i="35"/>
  <c r="Y28" i="35"/>
  <c r="W28" i="35"/>
  <c r="F84" i="76"/>
  <c r="E60" i="35" l="1"/>
  <c r="G60" i="35"/>
  <c r="I60" i="35"/>
  <c r="M60" i="35"/>
  <c r="K60" i="35"/>
  <c r="A62" i="30"/>
  <c r="A62" i="61"/>
  <c r="A62" i="54"/>
  <c r="S62" i="52"/>
  <c r="B63" i="30"/>
  <c r="B63" i="110" s="1"/>
  <c r="A63" i="110" s="1"/>
  <c r="G25" i="91"/>
  <c r="F25" i="91" s="1"/>
  <c r="A62" i="33"/>
  <c r="O62" i="61"/>
  <c r="Q61" i="35"/>
  <c r="A61" i="35"/>
  <c r="A62" i="60"/>
  <c r="A62" i="38"/>
  <c r="S62" i="38"/>
  <c r="A62" i="52"/>
  <c r="O62" i="60"/>
  <c r="S62" i="54"/>
  <c r="O62" i="33"/>
  <c r="O59" i="35"/>
  <c r="D70" i="30"/>
  <c r="J66" i="104"/>
  <c r="A67" i="98"/>
  <c r="A66" i="104"/>
  <c r="P67" i="98"/>
  <c r="U25" i="35"/>
  <c r="AG24" i="35"/>
  <c r="W29" i="35"/>
  <c r="Y29" i="35"/>
  <c r="AA29" i="35"/>
  <c r="AE29" i="35"/>
  <c r="AC29" i="35"/>
  <c r="F88" i="76"/>
  <c r="K61" i="35" l="1"/>
  <c r="I61" i="35"/>
  <c r="G61" i="35"/>
  <c r="E61" i="35"/>
  <c r="M61" i="35"/>
  <c r="A63" i="30"/>
  <c r="A63" i="33"/>
  <c r="A63" i="38"/>
  <c r="Q62" i="35"/>
  <c r="A63" i="61"/>
  <c r="S63" i="52"/>
  <c r="A62" i="35"/>
  <c r="O63" i="60"/>
  <c r="O63" i="33"/>
  <c r="S63" i="54"/>
  <c r="A63" i="60"/>
  <c r="O63" i="61"/>
  <c r="A63" i="54"/>
  <c r="S63" i="38"/>
  <c r="A63" i="52"/>
  <c r="G26" i="91"/>
  <c r="F26" i="91" s="1"/>
  <c r="B64" i="30"/>
  <c r="B64" i="110" s="1"/>
  <c r="A64" i="110" s="1"/>
  <c r="O60" i="35"/>
  <c r="D71" i="30"/>
  <c r="P68" i="98"/>
  <c r="A68" i="98"/>
  <c r="J67" i="104"/>
  <c r="A67" i="104"/>
  <c r="AG25" i="35"/>
  <c r="U26" i="35"/>
  <c r="AC30" i="35"/>
  <c r="AA30" i="35"/>
  <c r="W30" i="35"/>
  <c r="Y30" i="35"/>
  <c r="AE30" i="35"/>
  <c r="F92" i="76"/>
  <c r="O61" i="35" l="1"/>
  <c r="K62" i="35"/>
  <c r="I62" i="35"/>
  <c r="G62" i="35"/>
  <c r="M62" i="35"/>
  <c r="E62" i="35"/>
  <c r="A64" i="30"/>
  <c r="O64" i="33"/>
  <c r="A64" i="33"/>
  <c r="S64" i="52"/>
  <c r="Q63" i="35"/>
  <c r="G27" i="91"/>
  <c r="F27" i="91" s="1"/>
  <c r="O64" i="61"/>
  <c r="A64" i="61"/>
  <c r="O64" i="60"/>
  <c r="S64" i="54"/>
  <c r="A64" i="54"/>
  <c r="A63" i="35"/>
  <c r="A64" i="60"/>
  <c r="S64" i="38"/>
  <c r="A64" i="38"/>
  <c r="A64" i="52"/>
  <c r="B65" i="30"/>
  <c r="B65" i="110" s="1"/>
  <c r="A65" i="110" s="1"/>
  <c r="D72" i="30"/>
  <c r="A68" i="104"/>
  <c r="P69" i="98"/>
  <c r="J68" i="104"/>
  <c r="A69" i="98"/>
  <c r="U27" i="35"/>
  <c r="AG26" i="35"/>
  <c r="W31" i="35"/>
  <c r="AC31" i="35"/>
  <c r="AA31" i="35"/>
  <c r="Y31" i="35"/>
  <c r="AE31" i="35"/>
  <c r="F96" i="76"/>
  <c r="A65" i="30" l="1"/>
  <c r="A64" i="35"/>
  <c r="A65" i="60"/>
  <c r="O65" i="33"/>
  <c r="A65" i="61"/>
  <c r="S65" i="54"/>
  <c r="A65" i="54"/>
  <c r="A65" i="52"/>
  <c r="G28" i="91"/>
  <c r="F28" i="91" s="1"/>
  <c r="O65" i="60"/>
  <c r="S65" i="52"/>
  <c r="O65" i="61"/>
  <c r="S65" i="38"/>
  <c r="A65" i="38"/>
  <c r="Q64" i="35"/>
  <c r="A65" i="33"/>
  <c r="B66" i="30"/>
  <c r="B66" i="110" s="1"/>
  <c r="A66" i="110" s="1"/>
  <c r="K63" i="35"/>
  <c r="E63" i="35"/>
  <c r="M63" i="35"/>
  <c r="G63" i="35"/>
  <c r="I63" i="35"/>
  <c r="O62" i="35"/>
  <c r="D73" i="30"/>
  <c r="D74" i="30" s="1"/>
  <c r="J69" i="104"/>
  <c r="A69" i="104"/>
  <c r="P70" i="98"/>
  <c r="A70" i="98"/>
  <c r="AG27" i="35"/>
  <c r="U28" i="35"/>
  <c r="Y32" i="35"/>
  <c r="AA32" i="35"/>
  <c r="AC32" i="35"/>
  <c r="AE32" i="35"/>
  <c r="W32" i="35"/>
  <c r="F100" i="76"/>
  <c r="A66" i="30" l="1"/>
  <c r="O66" i="33"/>
  <c r="A66" i="38"/>
  <c r="S66" i="54"/>
  <c r="Q65" i="35"/>
  <c r="G29" i="91"/>
  <c r="F29" i="91" s="1"/>
  <c r="A66" i="54"/>
  <c r="S66" i="52"/>
  <c r="B67" i="30"/>
  <c r="B67" i="110" s="1"/>
  <c r="A67" i="110" s="1"/>
  <c r="A66" i="33"/>
  <c r="O66" i="61"/>
  <c r="A66" i="52"/>
  <c r="A66" i="60"/>
  <c r="A66" i="61"/>
  <c r="S66" i="38"/>
  <c r="A65" i="35"/>
  <c r="O66" i="60"/>
  <c r="I64" i="35"/>
  <c r="E64" i="35"/>
  <c r="G64" i="35"/>
  <c r="M64" i="35"/>
  <c r="K64" i="35"/>
  <c r="O63" i="35"/>
  <c r="D75" i="30"/>
  <c r="A72" i="98"/>
  <c r="P72" i="98"/>
  <c r="A71" i="104"/>
  <c r="J71" i="104"/>
  <c r="J70" i="104"/>
  <c r="A71" i="98"/>
  <c r="A70" i="104"/>
  <c r="P71" i="98"/>
  <c r="AG28" i="35"/>
  <c r="U29" i="35"/>
  <c r="AA33" i="35"/>
  <c r="W33" i="35"/>
  <c r="AC33" i="35"/>
  <c r="Y33" i="35"/>
  <c r="AE33" i="35"/>
  <c r="F104" i="76"/>
  <c r="K65" i="35" l="1"/>
  <c r="M65" i="35"/>
  <c r="I65" i="35"/>
  <c r="G65" i="35"/>
  <c r="E65" i="35"/>
  <c r="A67" i="30"/>
  <c r="O67" i="60"/>
  <c r="O67" i="61"/>
  <c r="A67" i="54"/>
  <c r="S67" i="54"/>
  <c r="S67" i="52"/>
  <c r="B68" i="30"/>
  <c r="B68" i="110" s="1"/>
  <c r="A68" i="110" s="1"/>
  <c r="O67" i="33"/>
  <c r="A67" i="38"/>
  <c r="S67" i="38"/>
  <c r="A67" i="52"/>
  <c r="G30" i="91"/>
  <c r="F30" i="91" s="1"/>
  <c r="A67" i="61"/>
  <c r="A67" i="33"/>
  <c r="A67" i="60"/>
  <c r="Q66" i="35"/>
  <c r="A66" i="35"/>
  <c r="O64" i="35"/>
  <c r="D76" i="30"/>
  <c r="A73" i="98"/>
  <c r="P73" i="98"/>
  <c r="A72" i="104"/>
  <c r="J72" i="104"/>
  <c r="AG29" i="35"/>
  <c r="U30" i="35"/>
  <c r="AE34" i="35"/>
  <c r="AA34" i="35"/>
  <c r="W34" i="35"/>
  <c r="AC34" i="35"/>
  <c r="Y34" i="35"/>
  <c r="F108" i="76"/>
  <c r="K66" i="35" l="1"/>
  <c r="I66" i="35"/>
  <c r="G66" i="35"/>
  <c r="M66" i="35"/>
  <c r="E66" i="35"/>
  <c r="A68" i="30"/>
  <c r="O68" i="33"/>
  <c r="S68" i="54"/>
  <c r="S68" i="52"/>
  <c r="G31" i="91"/>
  <c r="F31" i="91" s="1"/>
  <c r="A68" i="60"/>
  <c r="A68" i="33"/>
  <c r="S68" i="38"/>
  <c r="A68" i="54"/>
  <c r="Q67" i="35"/>
  <c r="B69" i="30"/>
  <c r="B69" i="110" s="1"/>
  <c r="A69" i="110" s="1"/>
  <c r="O68" i="61"/>
  <c r="A68" i="61"/>
  <c r="A68" i="38"/>
  <c r="A67" i="35"/>
  <c r="O68" i="60"/>
  <c r="A68" i="52"/>
  <c r="O65" i="35"/>
  <c r="D77" i="30"/>
  <c r="P74" i="98"/>
  <c r="A74" i="98"/>
  <c r="A73" i="104"/>
  <c r="J73" i="104"/>
  <c r="AG30" i="35"/>
  <c r="U31" i="35"/>
  <c r="Y35" i="35"/>
  <c r="AC35" i="35"/>
  <c r="AA35" i="35"/>
  <c r="AE35" i="35"/>
  <c r="W35" i="35"/>
  <c r="F112" i="76"/>
  <c r="M67" i="35" l="1"/>
  <c r="E67" i="35"/>
  <c r="G67" i="35"/>
  <c r="I67" i="35"/>
  <c r="K67" i="35"/>
  <c r="A69" i="30"/>
  <c r="O69" i="61"/>
  <c r="A69" i="61"/>
  <c r="A69" i="54"/>
  <c r="A69" i="52"/>
  <c r="A68" i="35"/>
  <c r="S69" i="54"/>
  <c r="A69" i="38"/>
  <c r="Q68" i="35"/>
  <c r="G32" i="91"/>
  <c r="F32" i="91" s="1"/>
  <c r="O69" i="60"/>
  <c r="S69" i="38"/>
  <c r="B70" i="30"/>
  <c r="B70" i="110" s="1"/>
  <c r="A70" i="110" s="1"/>
  <c r="A69" i="60"/>
  <c r="A69" i="33"/>
  <c r="O69" i="33"/>
  <c r="S69" i="52"/>
  <c r="O66" i="35"/>
  <c r="D78" i="30"/>
  <c r="A75" i="98"/>
  <c r="P75" i="98"/>
  <c r="A74" i="104"/>
  <c r="J74" i="104"/>
  <c r="AG31" i="35"/>
  <c r="U32" i="35"/>
  <c r="AE36" i="35"/>
  <c r="AA36" i="35"/>
  <c r="AC36" i="35"/>
  <c r="Y36" i="35"/>
  <c r="W36" i="35"/>
  <c r="F116" i="76"/>
  <c r="E68" i="35" l="1"/>
  <c r="G68" i="35"/>
  <c r="M68" i="35"/>
  <c r="K68" i="35"/>
  <c r="I68" i="35"/>
  <c r="A70" i="30"/>
  <c r="O70" i="60"/>
  <c r="A70" i="54"/>
  <c r="S70" i="38"/>
  <c r="S70" i="52"/>
  <c r="G33" i="91"/>
  <c r="F33" i="91" s="1"/>
  <c r="A69" i="35"/>
  <c r="O70" i="33"/>
  <c r="A70" i="38"/>
  <c r="A70" i="52"/>
  <c r="Q69" i="35"/>
  <c r="A70" i="33"/>
  <c r="O70" i="61"/>
  <c r="A70" i="60"/>
  <c r="A70" i="61"/>
  <c r="S70" i="54"/>
  <c r="B71" i="30"/>
  <c r="B71" i="110" s="1"/>
  <c r="A71" i="110" s="1"/>
  <c r="O67" i="35"/>
  <c r="D79" i="30"/>
  <c r="A76" i="98"/>
  <c r="P76" i="98"/>
  <c r="A75" i="104"/>
  <c r="J75" i="104"/>
  <c r="AG32" i="35"/>
  <c r="U33" i="35"/>
  <c r="AA37" i="35"/>
  <c r="AE37" i="35"/>
  <c r="Y37" i="35"/>
  <c r="W37" i="35"/>
  <c r="AC37" i="35"/>
  <c r="M5" i="100"/>
  <c r="F120" i="76"/>
  <c r="A71" i="30" l="1"/>
  <c r="A71" i="33"/>
  <c r="A71" i="38"/>
  <c r="S71" i="38"/>
  <c r="Q70" i="35"/>
  <c r="A70" i="35"/>
  <c r="A71" i="61"/>
  <c r="B72" i="30"/>
  <c r="B72" i="110" s="1"/>
  <c r="A72" i="110" s="1"/>
  <c r="O71" i="60"/>
  <c r="A71" i="60"/>
  <c r="S71" i="52"/>
  <c r="G34" i="91"/>
  <c r="F34" i="91" s="1"/>
  <c r="O71" i="33"/>
  <c r="O71" i="61"/>
  <c r="A71" i="54"/>
  <c r="S71" i="54"/>
  <c r="A71" i="52"/>
  <c r="I69" i="35"/>
  <c r="E69" i="35"/>
  <c r="K69" i="35"/>
  <c r="M69" i="35"/>
  <c r="G69" i="35"/>
  <c r="O68" i="35"/>
  <c r="D80" i="30"/>
  <c r="A77" i="98"/>
  <c r="P77" i="98"/>
  <c r="A76" i="104"/>
  <c r="J76" i="104"/>
  <c r="U34" i="35"/>
  <c r="AG33" i="35"/>
  <c r="AE38" i="35"/>
  <c r="AC38" i="35"/>
  <c r="AA38" i="35"/>
  <c r="Y38" i="35"/>
  <c r="W38" i="35"/>
  <c r="F124" i="76"/>
  <c r="A72" i="30" l="1"/>
  <c r="A72" i="60"/>
  <c r="A72" i="61"/>
  <c r="A72" i="38"/>
  <c r="Q71" i="35"/>
  <c r="A71" i="35"/>
  <c r="O72" i="61"/>
  <c r="A72" i="54"/>
  <c r="B73" i="30"/>
  <c r="B73" i="110" s="1"/>
  <c r="A73" i="110" s="1"/>
  <c r="O72" i="60"/>
  <c r="S72" i="54"/>
  <c r="S72" i="52"/>
  <c r="G35" i="91"/>
  <c r="F35" i="91" s="1"/>
  <c r="O72" i="33"/>
  <c r="S72" i="38"/>
  <c r="A72" i="33"/>
  <c r="A72" i="52"/>
  <c r="K70" i="35"/>
  <c r="E70" i="35"/>
  <c r="G70" i="35"/>
  <c r="I70" i="35"/>
  <c r="M70" i="35"/>
  <c r="O69" i="35"/>
  <c r="D81" i="30"/>
  <c r="A78" i="98"/>
  <c r="P78" i="98"/>
  <c r="A77" i="104"/>
  <c r="J77" i="104"/>
  <c r="AG34" i="35"/>
  <c r="U35" i="35"/>
  <c r="AE39" i="35"/>
  <c r="AA39" i="35"/>
  <c r="Y39" i="35"/>
  <c r="W39" i="35"/>
  <c r="AC39" i="35"/>
  <c r="F128" i="76"/>
  <c r="A73" i="30" l="1"/>
  <c r="O73" i="61"/>
  <c r="A73" i="33"/>
  <c r="S73" i="54"/>
  <c r="A73" i="54"/>
  <c r="A73" i="52"/>
  <c r="G36" i="91"/>
  <c r="F36" i="91" s="1"/>
  <c r="A73" i="61"/>
  <c r="S73" i="38"/>
  <c r="A73" i="38"/>
  <c r="Q72" i="35"/>
  <c r="B74" i="30"/>
  <c r="B74" i="110" s="1"/>
  <c r="A74" i="110" s="1"/>
  <c r="O73" i="60"/>
  <c r="A73" i="60"/>
  <c r="O73" i="33"/>
  <c r="S73" i="52"/>
  <c r="A72" i="35"/>
  <c r="K71" i="35"/>
  <c r="M71" i="35"/>
  <c r="E71" i="35"/>
  <c r="G71" i="35"/>
  <c r="I71" i="35"/>
  <c r="O70" i="35"/>
  <c r="D82" i="30"/>
  <c r="P79" i="98"/>
  <c r="A79" i="98"/>
  <c r="A78" i="104"/>
  <c r="J78" i="104"/>
  <c r="AG35" i="35"/>
  <c r="U36" i="35"/>
  <c r="W40" i="35"/>
  <c r="AC40" i="35"/>
  <c r="Y40" i="35"/>
  <c r="AA40" i="35"/>
  <c r="AE40" i="35"/>
  <c r="F132" i="76"/>
  <c r="M72" i="35" l="1"/>
  <c r="K72" i="35"/>
  <c r="I72" i="35"/>
  <c r="E72" i="35"/>
  <c r="G72" i="35"/>
  <c r="O71" i="35"/>
  <c r="A74" i="30"/>
  <c r="O74" i="33"/>
  <c r="S74" i="52"/>
  <c r="G37" i="91"/>
  <c r="F37" i="91" s="1"/>
  <c r="A74" i="60"/>
  <c r="A74" i="61"/>
  <c r="C276" i="76"/>
  <c r="A73" i="35"/>
  <c r="O74" i="60"/>
  <c r="S74" i="54"/>
  <c r="A74" i="54"/>
  <c r="B75" i="30"/>
  <c r="B75" i="110" s="1"/>
  <c r="A75" i="110" s="1"/>
  <c r="Q73" i="35"/>
  <c r="A74" i="33"/>
  <c r="O74" i="61"/>
  <c r="A74" i="38"/>
  <c r="S74" i="38"/>
  <c r="A74" i="52"/>
  <c r="D83" i="30"/>
  <c r="P80" i="98"/>
  <c r="A80" i="98"/>
  <c r="A79" i="104"/>
  <c r="J79" i="104"/>
  <c r="AG36" i="35"/>
  <c r="U37" i="35"/>
  <c r="AE41" i="35"/>
  <c r="AA41" i="35"/>
  <c r="W41" i="35"/>
  <c r="AC41" i="35"/>
  <c r="Y41" i="35"/>
  <c r="F136" i="76"/>
  <c r="O72" i="35" l="1"/>
  <c r="K73" i="35"/>
  <c r="G73" i="35"/>
  <c r="M73" i="35"/>
  <c r="I73" i="35"/>
  <c r="E73" i="35"/>
  <c r="Q74" i="35"/>
  <c r="A75" i="33"/>
  <c r="A75" i="38"/>
  <c r="S75" i="52"/>
  <c r="A74" i="35"/>
  <c r="O75" i="33"/>
  <c r="A75" i="54"/>
  <c r="A75" i="52"/>
  <c r="A75" i="30"/>
  <c r="A75" i="60"/>
  <c r="A75" i="61"/>
  <c r="S75" i="38"/>
  <c r="C280" i="76"/>
  <c r="G38" i="91"/>
  <c r="F38" i="91" s="1"/>
  <c r="O75" i="60"/>
  <c r="O75" i="61"/>
  <c r="S75" i="54"/>
  <c r="B76" i="30"/>
  <c r="B76" i="110" s="1"/>
  <c r="A76" i="110" s="1"/>
  <c r="D84" i="30"/>
  <c r="A81" i="98"/>
  <c r="P81" i="98"/>
  <c r="A80" i="104"/>
  <c r="J80" i="104"/>
  <c r="AG37" i="35"/>
  <c r="U38" i="35"/>
  <c r="W42" i="35"/>
  <c r="AE42" i="35"/>
  <c r="AC42" i="35"/>
  <c r="AA42" i="35"/>
  <c r="Y42" i="35"/>
  <c r="F140" i="76"/>
  <c r="E74" i="35" l="1"/>
  <c r="M74" i="35"/>
  <c r="K74" i="35"/>
  <c r="I74" i="35"/>
  <c r="G74" i="35"/>
  <c r="G39" i="91"/>
  <c r="F39" i="91" s="1"/>
  <c r="O76" i="33"/>
  <c r="B77" i="30"/>
  <c r="B77" i="110" s="1"/>
  <c r="A77" i="110" s="1"/>
  <c r="C284" i="76"/>
  <c r="A75" i="35"/>
  <c r="A76" i="60"/>
  <c r="S76" i="54"/>
  <c r="A76" i="54"/>
  <c r="A76" i="52"/>
  <c r="A76" i="30"/>
  <c r="O76" i="61"/>
  <c r="Q75" i="35"/>
  <c r="A76" i="33"/>
  <c r="S76" i="38"/>
  <c r="A76" i="38"/>
  <c r="S76" i="52"/>
  <c r="O76" i="60"/>
  <c r="A76" i="61"/>
  <c r="O73" i="35"/>
  <c r="D85" i="30"/>
  <c r="A82" i="98"/>
  <c r="P82" i="98"/>
  <c r="A81" i="104"/>
  <c r="J81" i="104"/>
  <c r="U39" i="35"/>
  <c r="AG38" i="35"/>
  <c r="W43" i="35"/>
  <c r="AC43" i="35"/>
  <c r="AE43" i="35"/>
  <c r="Y43" i="35"/>
  <c r="AA43" i="35"/>
  <c r="F144" i="76"/>
  <c r="Q76" i="35" l="1"/>
  <c r="A77" i="33"/>
  <c r="C288" i="76"/>
  <c r="A77" i="30"/>
  <c r="O77" i="33"/>
  <c r="S77" i="38"/>
  <c r="A77" i="54"/>
  <c r="B78" i="30"/>
  <c r="B78" i="110" s="1"/>
  <c r="A78" i="110" s="1"/>
  <c r="A76" i="35"/>
  <c r="A77" i="61"/>
  <c r="O77" i="61"/>
  <c r="S77" i="52"/>
  <c r="B41" i="91"/>
  <c r="A41" i="91" s="1"/>
  <c r="A77" i="60"/>
  <c r="S77" i="54"/>
  <c r="A77" i="52"/>
  <c r="O77" i="60"/>
  <c r="A77" i="38"/>
  <c r="I75" i="35"/>
  <c r="M75" i="35"/>
  <c r="K75" i="35"/>
  <c r="G75" i="35"/>
  <c r="E75" i="35"/>
  <c r="O74" i="35"/>
  <c r="D86" i="30"/>
  <c r="A83" i="98"/>
  <c r="P83" i="98"/>
  <c r="A82" i="104"/>
  <c r="J82" i="104"/>
  <c r="AG39" i="35"/>
  <c r="U40" i="35"/>
  <c r="W44" i="35"/>
  <c r="AE44" i="35"/>
  <c r="AA44" i="35"/>
  <c r="Y44" i="35"/>
  <c r="AC44" i="35"/>
  <c r="F148" i="76"/>
  <c r="B42" i="91" l="1"/>
  <c r="A42" i="91" s="1"/>
  <c r="A78" i="60"/>
  <c r="A78" i="61"/>
  <c r="S78" i="52"/>
  <c r="Q77" i="35"/>
  <c r="A78" i="33"/>
  <c r="S78" i="54"/>
  <c r="C292" i="76"/>
  <c r="A77" i="35"/>
  <c r="O78" i="60"/>
  <c r="A78" i="52"/>
  <c r="S78" i="38"/>
  <c r="A78" i="30"/>
  <c r="O78" i="33"/>
  <c r="O78" i="61"/>
  <c r="A78" i="38"/>
  <c r="A78" i="54"/>
  <c r="B79" i="30"/>
  <c r="B79" i="110" s="1"/>
  <c r="A79" i="110" s="1"/>
  <c r="O75" i="35"/>
  <c r="E76" i="35"/>
  <c r="G76" i="35"/>
  <c r="G77" i="35" s="1"/>
  <c r="I76" i="35"/>
  <c r="M76" i="35"/>
  <c r="K76" i="35"/>
  <c r="D87" i="30"/>
  <c r="A84" i="98"/>
  <c r="P84" i="98"/>
  <c r="A83" i="104"/>
  <c r="J83" i="104"/>
  <c r="U41" i="35"/>
  <c r="AG40" i="35"/>
  <c r="AE45" i="35"/>
  <c r="AA45" i="35"/>
  <c r="AC45" i="35"/>
  <c r="Y45" i="35"/>
  <c r="W45" i="35"/>
  <c r="F152" i="76"/>
  <c r="A79" i="30" l="1"/>
  <c r="A79" i="60"/>
  <c r="A79" i="38"/>
  <c r="S79" i="52"/>
  <c r="B43" i="91"/>
  <c r="A43" i="91" s="1"/>
  <c r="O79" i="60"/>
  <c r="O79" i="61"/>
  <c r="A79" i="54"/>
  <c r="A79" i="52"/>
  <c r="A78" i="35"/>
  <c r="A79" i="33"/>
  <c r="S79" i="38"/>
  <c r="C296" i="76"/>
  <c r="Q78" i="35"/>
  <c r="O79" i="33"/>
  <c r="A79" i="61"/>
  <c r="S79" i="54"/>
  <c r="B80" i="30"/>
  <c r="B80" i="110" s="1"/>
  <c r="A80" i="110" s="1"/>
  <c r="I77" i="35"/>
  <c r="M77" i="35"/>
  <c r="E77" i="35"/>
  <c r="K77" i="35"/>
  <c r="O76" i="35"/>
  <c r="D88" i="30"/>
  <c r="P85" i="98"/>
  <c r="A85" i="98"/>
  <c r="A84" i="104"/>
  <c r="J84" i="104"/>
  <c r="AG41" i="35"/>
  <c r="U42" i="35"/>
  <c r="AE46" i="35"/>
  <c r="W46" i="35"/>
  <c r="AA46" i="35"/>
  <c r="Y46" i="35"/>
  <c r="AC46" i="35"/>
  <c r="F156" i="76"/>
  <c r="O77" i="35" l="1"/>
  <c r="B44" i="91"/>
  <c r="A44" i="91" s="1"/>
  <c r="O80" i="33"/>
  <c r="S80" i="54"/>
  <c r="C300" i="76"/>
  <c r="A79" i="35"/>
  <c r="A80" i="60"/>
  <c r="A80" i="54"/>
  <c r="A80" i="38"/>
  <c r="A80" i="61"/>
  <c r="B81" i="30"/>
  <c r="B81" i="110" s="1"/>
  <c r="A81" i="110" s="1"/>
  <c r="Q79" i="35"/>
  <c r="O80" i="60"/>
  <c r="S80" i="52"/>
  <c r="A80" i="30"/>
  <c r="A80" i="33"/>
  <c r="O80" i="61"/>
  <c r="S80" i="38"/>
  <c r="A80" i="52"/>
  <c r="K78" i="35"/>
  <c r="I78" i="35"/>
  <c r="G78" i="35"/>
  <c r="E78" i="35"/>
  <c r="M78" i="35"/>
  <c r="D89" i="30"/>
  <c r="P86" i="98"/>
  <c r="A86" i="98"/>
  <c r="A85" i="104"/>
  <c r="J85" i="104"/>
  <c r="AG42" i="35"/>
  <c r="U43" i="35"/>
  <c r="W47" i="35"/>
  <c r="AC47" i="35"/>
  <c r="Y47" i="35"/>
  <c r="AE47" i="35"/>
  <c r="AA47" i="35"/>
  <c r="F160" i="76"/>
  <c r="O78" i="35" l="1"/>
  <c r="B45" i="91"/>
  <c r="A45" i="91" s="1"/>
  <c r="A81" i="60"/>
  <c r="B82" i="30"/>
  <c r="B82" i="110" s="1"/>
  <c r="A82" i="110" s="1"/>
  <c r="A80" i="35"/>
  <c r="O81" i="60"/>
  <c r="A81" i="54"/>
  <c r="O81" i="61"/>
  <c r="A81" i="52"/>
  <c r="Q80" i="35"/>
  <c r="A81" i="33"/>
  <c r="S81" i="54"/>
  <c r="S81" i="52"/>
  <c r="A81" i="30"/>
  <c r="O81" i="33"/>
  <c r="A81" i="61"/>
  <c r="A81" i="38"/>
  <c r="S81" i="38"/>
  <c r="C304" i="76"/>
  <c r="E79" i="35"/>
  <c r="G79" i="35"/>
  <c r="I79" i="35"/>
  <c r="M79" i="35"/>
  <c r="K79" i="35"/>
  <c r="D90" i="30"/>
  <c r="A87" i="98"/>
  <c r="P87" i="98"/>
  <c r="A86" i="104"/>
  <c r="J86" i="104"/>
  <c r="U44" i="35"/>
  <c r="AG43" i="35"/>
  <c r="AC48" i="35"/>
  <c r="AA48" i="35"/>
  <c r="AE48" i="35"/>
  <c r="Y48" i="35"/>
  <c r="W48" i="35"/>
  <c r="F164" i="76"/>
  <c r="E80" i="35" l="1"/>
  <c r="G80" i="35"/>
  <c r="K80" i="35"/>
  <c r="I80" i="35"/>
  <c r="M80" i="35"/>
  <c r="B46" i="91"/>
  <c r="A46" i="91" s="1"/>
  <c r="A82" i="60"/>
  <c r="A82" i="61"/>
  <c r="S82" i="52"/>
  <c r="A81" i="35"/>
  <c r="O82" i="60"/>
  <c r="S82" i="38"/>
  <c r="A82" i="52"/>
  <c r="Q81" i="35"/>
  <c r="A82" i="33"/>
  <c r="A82" i="54"/>
  <c r="S82" i="54"/>
  <c r="C308" i="76"/>
  <c r="A82" i="30"/>
  <c r="O82" i="33"/>
  <c r="O82" i="61"/>
  <c r="A82" i="38"/>
  <c r="B83" i="30"/>
  <c r="B83" i="110" s="1"/>
  <c r="A83" i="110" s="1"/>
  <c r="O79" i="35"/>
  <c r="D91" i="30"/>
  <c r="A88" i="98"/>
  <c r="P88" i="98"/>
  <c r="A87" i="104"/>
  <c r="J87" i="104"/>
  <c r="U45" i="35"/>
  <c r="AG44" i="35"/>
  <c r="W49" i="35"/>
  <c r="AA49" i="35"/>
  <c r="AC49" i="35"/>
  <c r="Y49" i="35"/>
  <c r="AE49" i="35"/>
  <c r="F168" i="76"/>
  <c r="I81" i="35" l="1"/>
  <c r="E81" i="35"/>
  <c r="K81" i="35"/>
  <c r="M81" i="35"/>
  <c r="G81" i="35"/>
  <c r="Q82" i="35"/>
  <c r="O83" i="33"/>
  <c r="S83" i="54"/>
  <c r="A83" i="54"/>
  <c r="C312" i="76"/>
  <c r="A83" i="30"/>
  <c r="A83" i="60"/>
  <c r="S83" i="38"/>
  <c r="A83" i="38"/>
  <c r="B84" i="30"/>
  <c r="B84" i="110" s="1"/>
  <c r="A84" i="110" s="1"/>
  <c r="B47" i="91"/>
  <c r="A47" i="91" s="1"/>
  <c r="O83" i="60"/>
  <c r="O83" i="61"/>
  <c r="S83" i="52"/>
  <c r="A82" i="35"/>
  <c r="A83" i="33"/>
  <c r="A83" i="61"/>
  <c r="A83" i="52"/>
  <c r="O80" i="35"/>
  <c r="D92" i="30"/>
  <c r="A89" i="98"/>
  <c r="P89" i="98"/>
  <c r="A88" i="104"/>
  <c r="J88" i="104"/>
  <c r="U46" i="35"/>
  <c r="AG45" i="35"/>
  <c r="Y50" i="35"/>
  <c r="W50" i="35"/>
  <c r="AE50" i="35"/>
  <c r="AC50" i="35"/>
  <c r="AA50" i="35"/>
  <c r="F172" i="76"/>
  <c r="E82" i="35" l="1"/>
  <c r="I82" i="35"/>
  <c r="M82" i="35"/>
  <c r="K82" i="35"/>
  <c r="G82" i="35"/>
  <c r="A84" i="30"/>
  <c r="O84" i="60"/>
  <c r="S84" i="38"/>
  <c r="S84" i="54"/>
  <c r="A84" i="61"/>
  <c r="B85" i="30"/>
  <c r="B85" i="110" s="1"/>
  <c r="A85" i="110" s="1"/>
  <c r="B48" i="91"/>
  <c r="A48" i="91" s="1"/>
  <c r="O84" i="33"/>
  <c r="A84" i="38"/>
  <c r="A84" i="52"/>
  <c r="A83" i="35"/>
  <c r="A84" i="60"/>
  <c r="O84" i="61"/>
  <c r="S84" i="52"/>
  <c r="Q83" i="35"/>
  <c r="A84" i="33"/>
  <c r="A84" i="54"/>
  <c r="C316" i="76"/>
  <c r="O81" i="35"/>
  <c r="D93" i="30"/>
  <c r="P90" i="98"/>
  <c r="A90" i="98"/>
  <c r="A89" i="104"/>
  <c r="J89" i="104"/>
  <c r="AG46" i="35"/>
  <c r="U47" i="35"/>
  <c r="Y51" i="35"/>
  <c r="AE51" i="35"/>
  <c r="AC51" i="35"/>
  <c r="AA51" i="35"/>
  <c r="W51" i="35"/>
  <c r="F176" i="76"/>
  <c r="Q84" i="35" l="1"/>
  <c r="A85" i="33"/>
  <c r="A85" i="61"/>
  <c r="A85" i="38"/>
  <c r="A85" i="54"/>
  <c r="B86" i="30"/>
  <c r="B86" i="110" s="1"/>
  <c r="A86" i="110" s="1"/>
  <c r="A84" i="35"/>
  <c r="C320" i="76"/>
  <c r="A85" i="30"/>
  <c r="O85" i="33"/>
  <c r="S85" i="38"/>
  <c r="A85" i="52"/>
  <c r="B49" i="91"/>
  <c r="A49" i="91" s="1"/>
  <c r="A85" i="60"/>
  <c r="O85" i="61"/>
  <c r="S85" i="52"/>
  <c r="O85" i="60"/>
  <c r="S85" i="54"/>
  <c r="E83" i="35"/>
  <c r="I83" i="35"/>
  <c r="M83" i="35"/>
  <c r="K83" i="35"/>
  <c r="G83" i="35"/>
  <c r="O82" i="35"/>
  <c r="D94" i="30"/>
  <c r="A91" i="98"/>
  <c r="P91" i="98"/>
  <c r="A90" i="104"/>
  <c r="J90" i="104"/>
  <c r="AG47" i="35"/>
  <c r="U48" i="35"/>
  <c r="W52" i="35"/>
  <c r="Y52" i="35"/>
  <c r="AC52" i="35"/>
  <c r="AA52" i="35"/>
  <c r="AE52" i="35"/>
  <c r="F180" i="76"/>
  <c r="E84" i="35" l="1"/>
  <c r="I84" i="35"/>
  <c r="M84" i="35"/>
  <c r="G84" i="35"/>
  <c r="K84" i="35"/>
  <c r="Q85" i="35"/>
  <c r="O86" i="60"/>
  <c r="S86" i="54"/>
  <c r="A86" i="52"/>
  <c r="A86" i="60"/>
  <c r="A86" i="61"/>
  <c r="A86" i="54"/>
  <c r="A85" i="35"/>
  <c r="A86" i="33"/>
  <c r="S86" i="38"/>
  <c r="A86" i="38"/>
  <c r="S86" i="52"/>
  <c r="B50" i="91"/>
  <c r="A50" i="91" s="1"/>
  <c r="B87" i="30"/>
  <c r="B87" i="110" s="1"/>
  <c r="A87" i="110" s="1"/>
  <c r="A86" i="30"/>
  <c r="O86" i="33"/>
  <c r="O86" i="61"/>
  <c r="C324" i="76"/>
  <c r="O83" i="35"/>
  <c r="D95" i="30"/>
  <c r="A92" i="98"/>
  <c r="P92" i="98"/>
  <c r="A91" i="104"/>
  <c r="J91" i="104"/>
  <c r="AG48" i="35"/>
  <c r="U49" i="35"/>
  <c r="W53" i="35"/>
  <c r="AA53" i="35"/>
  <c r="AC53" i="35"/>
  <c r="Y53" i="35"/>
  <c r="AE53" i="35"/>
  <c r="F184" i="76"/>
  <c r="A86" i="35" l="1"/>
  <c r="A87" i="33"/>
  <c r="A87" i="61"/>
  <c r="B88" i="30"/>
  <c r="B88" i="110" s="1"/>
  <c r="A88" i="110" s="1"/>
  <c r="Q86" i="35"/>
  <c r="O87" i="33"/>
  <c r="S87" i="54"/>
  <c r="A87" i="54"/>
  <c r="S87" i="52"/>
  <c r="O87" i="60"/>
  <c r="A87" i="30"/>
  <c r="A87" i="60"/>
  <c r="A87" i="38"/>
  <c r="S87" i="38"/>
  <c r="A87" i="52"/>
  <c r="B51" i="91"/>
  <c r="A51" i="91" s="1"/>
  <c r="O87" i="61"/>
  <c r="C328" i="76"/>
  <c r="E85" i="35"/>
  <c r="G85" i="35"/>
  <c r="M85" i="35"/>
  <c r="K85" i="35"/>
  <c r="I85" i="35"/>
  <c r="O84" i="35"/>
  <c r="D96" i="30"/>
  <c r="A93" i="98"/>
  <c r="P93" i="98"/>
  <c r="A92" i="104"/>
  <c r="J92" i="104"/>
  <c r="AG49" i="35"/>
  <c r="U50" i="35"/>
  <c r="Y54" i="35"/>
  <c r="W54" i="35"/>
  <c r="AA54" i="35"/>
  <c r="AE54" i="35"/>
  <c r="AC54" i="35"/>
  <c r="F188" i="76"/>
  <c r="A88" i="30" l="1"/>
  <c r="A88" i="33"/>
  <c r="O88" i="61"/>
  <c r="S88" i="38"/>
  <c r="B89" i="30"/>
  <c r="B89" i="110" s="1"/>
  <c r="A89" i="110" s="1"/>
  <c r="B52" i="91"/>
  <c r="A52" i="91" s="1"/>
  <c r="O88" i="33"/>
  <c r="A88" i="52"/>
  <c r="Q87" i="35"/>
  <c r="A88" i="60"/>
  <c r="S88" i="54"/>
  <c r="A88" i="54"/>
  <c r="S88" i="52"/>
  <c r="A87" i="35"/>
  <c r="O88" i="60"/>
  <c r="A88" i="38"/>
  <c r="A88" i="61"/>
  <c r="C332" i="76"/>
  <c r="O85" i="35"/>
  <c r="E86" i="35"/>
  <c r="M86" i="35"/>
  <c r="I86" i="35"/>
  <c r="K86" i="35"/>
  <c r="G86" i="35"/>
  <c r="D97" i="30"/>
  <c r="A94" i="98"/>
  <c r="P94" i="98"/>
  <c r="A93" i="104"/>
  <c r="J93" i="104"/>
  <c r="AG50" i="35"/>
  <c r="U51" i="35"/>
  <c r="AE55" i="35"/>
  <c r="Y55" i="35"/>
  <c r="AC55" i="35"/>
  <c r="AA55" i="35"/>
  <c r="W55" i="35"/>
  <c r="F192" i="76"/>
  <c r="G87" i="35" l="1"/>
  <c r="E87" i="35"/>
  <c r="I87" i="35"/>
  <c r="M87" i="35"/>
  <c r="K87" i="35"/>
  <c r="O86" i="35"/>
  <c r="Q88" i="35"/>
  <c r="A89" i="33"/>
  <c r="O89" i="61"/>
  <c r="C336" i="76"/>
  <c r="A89" i="30"/>
  <c r="O89" i="33"/>
  <c r="B90" i="30"/>
  <c r="B90" i="110" s="1"/>
  <c r="A90" i="110" s="1"/>
  <c r="B53" i="91"/>
  <c r="A53" i="91" s="1"/>
  <c r="A89" i="60"/>
  <c r="S89" i="54"/>
  <c r="A89" i="54"/>
  <c r="A89" i="52"/>
  <c r="A88" i="35"/>
  <c r="O89" i="60"/>
  <c r="A89" i="61"/>
  <c r="A89" i="38"/>
  <c r="S89" i="38"/>
  <c r="S89" i="52"/>
  <c r="D98" i="30"/>
  <c r="P95" i="98"/>
  <c r="A95" i="98"/>
  <c r="A94" i="104"/>
  <c r="J94" i="104"/>
  <c r="U52" i="35"/>
  <c r="AG51" i="35"/>
  <c r="W56" i="35"/>
  <c r="AC56" i="35"/>
  <c r="Y56" i="35"/>
  <c r="AE56" i="35"/>
  <c r="AA56" i="35"/>
  <c r="F200" i="76"/>
  <c r="F196" i="76"/>
  <c r="E88" i="35" l="1"/>
  <c r="M88" i="35"/>
  <c r="K88" i="35"/>
  <c r="G88" i="35"/>
  <c r="I88" i="35"/>
  <c r="A90" i="30"/>
  <c r="O90" i="33"/>
  <c r="S90" i="38"/>
  <c r="A90" i="52"/>
  <c r="B54" i="91"/>
  <c r="A54" i="91" s="1"/>
  <c r="A90" i="60"/>
  <c r="A90" i="61"/>
  <c r="S90" i="54"/>
  <c r="C340" i="76"/>
  <c r="Q89" i="35"/>
  <c r="O90" i="60"/>
  <c r="A90" i="38"/>
  <c r="B91" i="30"/>
  <c r="B91" i="110" s="1"/>
  <c r="A91" i="110" s="1"/>
  <c r="A89" i="35"/>
  <c r="A90" i="33"/>
  <c r="O90" i="61"/>
  <c r="A90" i="54"/>
  <c r="S90" i="52"/>
  <c r="O87" i="35"/>
  <c r="D99" i="30"/>
  <c r="P96" i="98"/>
  <c r="A96" i="98"/>
  <c r="A95" i="104"/>
  <c r="J95" i="104"/>
  <c r="U53" i="35"/>
  <c r="AG52" i="35"/>
  <c r="AE57" i="35"/>
  <c r="AA57" i="35"/>
  <c r="W57" i="35"/>
  <c r="AC57" i="35"/>
  <c r="Y57" i="35"/>
  <c r="F204" i="76"/>
  <c r="E89" i="35" l="1"/>
  <c r="G89" i="35"/>
  <c r="I89" i="35"/>
  <c r="M89" i="35"/>
  <c r="K89" i="35"/>
  <c r="A90" i="35"/>
  <c r="A91" i="33"/>
  <c r="B92" i="30"/>
  <c r="B92" i="110" s="1"/>
  <c r="A92" i="110" s="1"/>
  <c r="Q90" i="35"/>
  <c r="O91" i="33"/>
  <c r="A91" i="54"/>
  <c r="A91" i="61"/>
  <c r="S91" i="52"/>
  <c r="A91" i="30"/>
  <c r="A91" i="60"/>
  <c r="S91" i="38"/>
  <c r="S91" i="54"/>
  <c r="A91" i="52"/>
  <c r="B55" i="91"/>
  <c r="A55" i="91" s="1"/>
  <c r="O91" i="60"/>
  <c r="O91" i="61"/>
  <c r="A91" i="38"/>
  <c r="C344" i="76"/>
  <c r="O88" i="35"/>
  <c r="D100" i="30"/>
  <c r="A97" i="98"/>
  <c r="P97" i="98"/>
  <c r="A96" i="104"/>
  <c r="J96" i="104"/>
  <c r="U54" i="35"/>
  <c r="AG53" i="35"/>
  <c r="W58" i="35"/>
  <c r="AC58" i="35"/>
  <c r="AA58" i="35"/>
  <c r="Y58" i="35"/>
  <c r="AE58" i="35"/>
  <c r="F208" i="76"/>
  <c r="Q91" i="35" l="1"/>
  <c r="A92" i="60"/>
  <c r="A92" i="38"/>
  <c r="S92" i="52"/>
  <c r="A91" i="35"/>
  <c r="A92" i="33"/>
  <c r="A92" i="61"/>
  <c r="A92" i="52"/>
  <c r="A92" i="30"/>
  <c r="O92" i="60"/>
  <c r="A92" i="54"/>
  <c r="O92" i="61"/>
  <c r="C348" i="76"/>
  <c r="B56" i="91"/>
  <c r="A56" i="91" s="1"/>
  <c r="O92" i="33"/>
  <c r="S92" i="38"/>
  <c r="S92" i="54"/>
  <c r="B93" i="30"/>
  <c r="B93" i="110" s="1"/>
  <c r="A93" i="110" s="1"/>
  <c r="E90" i="35"/>
  <c r="G90" i="35"/>
  <c r="M90" i="35"/>
  <c r="I90" i="35"/>
  <c r="K90" i="35"/>
  <c r="K91" i="35" s="1"/>
  <c r="O89" i="35"/>
  <c r="D101" i="30"/>
  <c r="A98" i="98"/>
  <c r="P98" i="98"/>
  <c r="A97" i="104"/>
  <c r="J97" i="104"/>
  <c r="AG54" i="35"/>
  <c r="U55" i="35"/>
  <c r="W59" i="35"/>
  <c r="AE59" i="35"/>
  <c r="AC59" i="35"/>
  <c r="AA59" i="35"/>
  <c r="Y59" i="35"/>
  <c r="F212" i="76"/>
  <c r="I91" i="35" l="1"/>
  <c r="E91" i="35"/>
  <c r="G91" i="35"/>
  <c r="M91" i="35"/>
  <c r="B57" i="91"/>
  <c r="A57" i="91" s="1"/>
  <c r="A93" i="60"/>
  <c r="A93" i="54"/>
  <c r="A93" i="38"/>
  <c r="S93" i="54"/>
  <c r="S93" i="52"/>
  <c r="A92" i="35"/>
  <c r="O93" i="60"/>
  <c r="A93" i="61"/>
  <c r="A93" i="52"/>
  <c r="Q92" i="35"/>
  <c r="A93" i="33"/>
  <c r="C352" i="76"/>
  <c r="A93" i="30"/>
  <c r="O93" i="33"/>
  <c r="O93" i="61"/>
  <c r="S93" i="38"/>
  <c r="B94" i="30"/>
  <c r="B94" i="110" s="1"/>
  <c r="A94" i="110" s="1"/>
  <c r="O90" i="35"/>
  <c r="D102" i="30"/>
  <c r="A99" i="98"/>
  <c r="P99" i="98"/>
  <c r="A98" i="104"/>
  <c r="J98" i="104"/>
  <c r="AG55" i="35"/>
  <c r="U56" i="35"/>
  <c r="W60" i="35"/>
  <c r="AA60" i="35"/>
  <c r="AE60" i="35"/>
  <c r="AC60" i="35"/>
  <c r="Y60" i="35"/>
  <c r="F216" i="76"/>
  <c r="A94" i="30" l="1"/>
  <c r="O94" i="33"/>
  <c r="S94" i="54"/>
  <c r="A94" i="54"/>
  <c r="A94" i="52"/>
  <c r="A94" i="61"/>
  <c r="A94" i="38"/>
  <c r="S94" i="52"/>
  <c r="Q93" i="35"/>
  <c r="O94" i="60"/>
  <c r="O94" i="61"/>
  <c r="C356" i="76"/>
  <c r="A93" i="35"/>
  <c r="A94" i="33"/>
  <c r="B95" i="30"/>
  <c r="B95" i="110" s="1"/>
  <c r="A95" i="110" s="1"/>
  <c r="B58" i="91"/>
  <c r="A58" i="91" s="1"/>
  <c r="A94" i="60"/>
  <c r="S94" i="38"/>
  <c r="E92" i="35"/>
  <c r="I92" i="35"/>
  <c r="G92" i="35"/>
  <c r="K92" i="35"/>
  <c r="M92" i="35"/>
  <c r="O91" i="35"/>
  <c r="D103" i="30"/>
  <c r="A100" i="98"/>
  <c r="P100" i="98"/>
  <c r="A99" i="104"/>
  <c r="J99" i="104"/>
  <c r="AG56" i="35"/>
  <c r="U57" i="35"/>
  <c r="AE61" i="35"/>
  <c r="AA61" i="35"/>
  <c r="Y61" i="35"/>
  <c r="W61" i="35"/>
  <c r="AC61" i="35"/>
  <c r="F224" i="76"/>
  <c r="F228" i="76"/>
  <c r="F220" i="76"/>
  <c r="F232" i="76"/>
  <c r="E93" i="35" l="1"/>
  <c r="I93" i="35"/>
  <c r="M93" i="35"/>
  <c r="K93" i="35"/>
  <c r="G93" i="35"/>
  <c r="O92" i="35"/>
  <c r="A94" i="35"/>
  <c r="A95" i="33"/>
  <c r="S95" i="54"/>
  <c r="B96" i="30"/>
  <c r="B96" i="110" s="1"/>
  <c r="A96" i="110" s="1"/>
  <c r="O95" i="61"/>
  <c r="Q94" i="35"/>
  <c r="O95" i="33"/>
  <c r="A95" i="61"/>
  <c r="S95" i="52"/>
  <c r="O95" i="60"/>
  <c r="A95" i="38"/>
  <c r="A95" i="30"/>
  <c r="A95" i="60"/>
  <c r="A95" i="54"/>
  <c r="S95" i="38"/>
  <c r="A95" i="52"/>
  <c r="B59" i="91"/>
  <c r="A59" i="91" s="1"/>
  <c r="C360" i="76"/>
  <c r="D104" i="30"/>
  <c r="A101" i="98"/>
  <c r="P101" i="98"/>
  <c r="A100" i="104"/>
  <c r="J100" i="104"/>
  <c r="AG57" i="35"/>
  <c r="U58" i="35"/>
  <c r="Y62" i="35"/>
  <c r="AC62" i="35"/>
  <c r="AA62" i="35"/>
  <c r="W62" i="35"/>
  <c r="AE62" i="35"/>
  <c r="F236" i="76"/>
  <c r="B60" i="91" l="1"/>
  <c r="A60" i="91" s="1"/>
  <c r="O96" i="33"/>
  <c r="A96" i="52"/>
  <c r="Q95" i="35"/>
  <c r="A96" i="60"/>
  <c r="S96" i="54"/>
  <c r="A96" i="61"/>
  <c r="C364" i="76"/>
  <c r="A95" i="35"/>
  <c r="O96" i="60"/>
  <c r="A96" i="38"/>
  <c r="O96" i="61"/>
  <c r="B97" i="30"/>
  <c r="B97" i="110" s="1"/>
  <c r="A97" i="110" s="1"/>
  <c r="A96" i="30"/>
  <c r="A96" i="33"/>
  <c r="S96" i="38"/>
  <c r="A96" i="54"/>
  <c r="S96" i="52"/>
  <c r="E94" i="35"/>
  <c r="M94" i="35"/>
  <c r="G94" i="35"/>
  <c r="I94" i="35"/>
  <c r="K94" i="35"/>
  <c r="O93" i="35"/>
  <c r="D105" i="30"/>
  <c r="A102" i="98"/>
  <c r="P102" i="98"/>
  <c r="A101" i="104"/>
  <c r="J101" i="104"/>
  <c r="AG58" i="35"/>
  <c r="U59" i="35"/>
  <c r="AE63" i="35"/>
  <c r="AA63" i="35"/>
  <c r="Y63" i="35"/>
  <c r="W63" i="35"/>
  <c r="AC63" i="35"/>
  <c r="F240" i="76"/>
  <c r="B61" i="91" l="1"/>
  <c r="A61" i="91" s="1"/>
  <c r="A97" i="60"/>
  <c r="S97" i="38"/>
  <c r="A97" i="38"/>
  <c r="B98" i="30"/>
  <c r="B98" i="110" s="1"/>
  <c r="A98" i="110" s="1"/>
  <c r="O97" i="33"/>
  <c r="A97" i="54"/>
  <c r="A96" i="35"/>
  <c r="O97" i="60"/>
  <c r="A97" i="61"/>
  <c r="O97" i="61"/>
  <c r="A97" i="52"/>
  <c r="Q96" i="35"/>
  <c r="A97" i="33"/>
  <c r="S97" i="54"/>
  <c r="S97" i="52"/>
  <c r="A97" i="30"/>
  <c r="C368" i="76"/>
  <c r="E95" i="35"/>
  <c r="G95" i="35"/>
  <c r="M95" i="35"/>
  <c r="I95" i="35"/>
  <c r="K95" i="35"/>
  <c r="O94" i="35"/>
  <c r="D106" i="30"/>
  <c r="D107" i="30" s="1"/>
  <c r="A103" i="98"/>
  <c r="P103" i="98"/>
  <c r="A102" i="104"/>
  <c r="J102" i="104"/>
  <c r="U60" i="35"/>
  <c r="AG59" i="35"/>
  <c r="AE64" i="35"/>
  <c r="AA64" i="35"/>
  <c r="W64" i="35"/>
  <c r="AC64" i="35"/>
  <c r="Y64" i="35"/>
  <c r="F244" i="76"/>
  <c r="B62" i="91" l="1"/>
  <c r="A62" i="91" s="1"/>
  <c r="A98" i="60"/>
  <c r="A98" i="61"/>
  <c r="A98" i="38"/>
  <c r="B99" i="30"/>
  <c r="B99" i="110" s="1"/>
  <c r="A99" i="110" s="1"/>
  <c r="Q97" i="35"/>
  <c r="O98" i="60"/>
  <c r="O98" i="61"/>
  <c r="A98" i="52"/>
  <c r="A97" i="35"/>
  <c r="A98" i="33"/>
  <c r="S98" i="54"/>
  <c r="S98" i="52"/>
  <c r="A98" i="30"/>
  <c r="O98" i="33"/>
  <c r="A98" i="54"/>
  <c r="S98" i="38"/>
  <c r="C372" i="76"/>
  <c r="O95" i="35"/>
  <c r="E96" i="35"/>
  <c r="M96" i="35"/>
  <c r="I96" i="35"/>
  <c r="K96" i="35"/>
  <c r="G96" i="35"/>
  <c r="A104" i="104"/>
  <c r="A105" i="98"/>
  <c r="P105" i="98"/>
  <c r="J104" i="104"/>
  <c r="D108" i="30"/>
  <c r="A104" i="98"/>
  <c r="P104" i="98"/>
  <c r="A103" i="104"/>
  <c r="J103" i="104"/>
  <c r="AG60" i="35"/>
  <c r="U61" i="35"/>
  <c r="AE65" i="35"/>
  <c r="AA65" i="35"/>
  <c r="W65" i="35"/>
  <c r="Y65" i="35"/>
  <c r="AC65" i="35"/>
  <c r="F248" i="76"/>
  <c r="N4" i="72"/>
  <c r="O96" i="35" l="1"/>
  <c r="Q98" i="35"/>
  <c r="O99" i="33"/>
  <c r="A99" i="38"/>
  <c r="B100" i="30"/>
  <c r="B100" i="110" s="1"/>
  <c r="A100" i="110" s="1"/>
  <c r="A99" i="30"/>
  <c r="A99" i="60"/>
  <c r="A99" i="54"/>
  <c r="S99" i="52"/>
  <c r="B63" i="91"/>
  <c r="A63" i="91" s="1"/>
  <c r="O99" i="60"/>
  <c r="O99" i="61"/>
  <c r="S99" i="38"/>
  <c r="A99" i="52"/>
  <c r="A98" i="35"/>
  <c r="A99" i="33"/>
  <c r="S99" i="54"/>
  <c r="A99" i="61"/>
  <c r="C376" i="76"/>
  <c r="E97" i="35"/>
  <c r="K97" i="35"/>
  <c r="I97" i="35"/>
  <c r="G97" i="35"/>
  <c r="M97" i="35"/>
  <c r="A105" i="104"/>
  <c r="D109" i="30"/>
  <c r="J105" i="104"/>
  <c r="A106" i="98"/>
  <c r="P106" i="98"/>
  <c r="C20" i="100"/>
  <c r="U62" i="35"/>
  <c r="AG61" i="35"/>
  <c r="W66" i="35"/>
  <c r="Y66" i="35"/>
  <c r="AA66" i="35"/>
  <c r="AE66" i="35"/>
  <c r="AC66" i="35"/>
  <c r="N25" i="72"/>
  <c r="F252" i="76"/>
  <c r="F256" i="76"/>
  <c r="E98" i="35" l="1"/>
  <c r="K98" i="35"/>
  <c r="M98" i="35"/>
  <c r="I98" i="35"/>
  <c r="A100" i="30"/>
  <c r="O100" i="60"/>
  <c r="O100" i="61"/>
  <c r="S100" i="52"/>
  <c r="B64" i="91"/>
  <c r="A64" i="91" s="1"/>
  <c r="O100" i="33"/>
  <c r="A100" i="52"/>
  <c r="Q99" i="35"/>
  <c r="A100" i="60"/>
  <c r="A100" i="54"/>
  <c r="S100" i="54"/>
  <c r="S100" i="38"/>
  <c r="C380" i="76"/>
  <c r="A99" i="35"/>
  <c r="A100" i="33"/>
  <c r="A100" i="38"/>
  <c r="A100" i="61"/>
  <c r="B101" i="30"/>
  <c r="B101" i="110" s="1"/>
  <c r="A101" i="110" s="1"/>
  <c r="O97" i="35"/>
  <c r="G98" i="35"/>
  <c r="P107" i="98"/>
  <c r="A106" i="104"/>
  <c r="D110" i="30"/>
  <c r="J106" i="104"/>
  <c r="A107" i="98"/>
  <c r="AG62" i="35"/>
  <c r="U63" i="35"/>
  <c r="W67" i="35"/>
  <c r="AA67" i="35"/>
  <c r="AE67" i="35"/>
  <c r="Y67" i="35"/>
  <c r="AC67" i="35"/>
  <c r="F260" i="76"/>
  <c r="K6" i="100"/>
  <c r="A100" i="35" l="1"/>
  <c r="O101" i="60"/>
  <c r="A101" i="61"/>
  <c r="B102" i="30"/>
  <c r="B102" i="110" s="1"/>
  <c r="A102" i="110" s="1"/>
  <c r="Q100" i="35"/>
  <c r="A101" i="33"/>
  <c r="A101" i="54"/>
  <c r="S101" i="52"/>
  <c r="A101" i="30"/>
  <c r="O101" i="33"/>
  <c r="O101" i="61"/>
  <c r="S101" i="38"/>
  <c r="A101" i="52"/>
  <c r="B65" i="91"/>
  <c r="A65" i="91" s="1"/>
  <c r="A101" i="60"/>
  <c r="A101" i="38"/>
  <c r="S101" i="54"/>
  <c r="C384" i="76"/>
  <c r="E99" i="35"/>
  <c r="G99" i="35"/>
  <c r="M99" i="35"/>
  <c r="K99" i="35"/>
  <c r="I99" i="35"/>
  <c r="O98" i="35"/>
  <c r="P108" i="98"/>
  <c r="A107" i="104"/>
  <c r="D111" i="30"/>
  <c r="J107" i="104"/>
  <c r="A108" i="98"/>
  <c r="AG63" i="35"/>
  <c r="U64" i="35"/>
  <c r="W68" i="35"/>
  <c r="AA68" i="35"/>
  <c r="Y68" i="35"/>
  <c r="AE68" i="35"/>
  <c r="AC68" i="35"/>
  <c r="F264" i="76"/>
  <c r="Q101" i="35" l="1"/>
  <c r="O102" i="60"/>
  <c r="A102" i="38"/>
  <c r="A102" i="54"/>
  <c r="B103" i="30"/>
  <c r="B103" i="110" s="1"/>
  <c r="A103" i="110" s="1"/>
  <c r="A101" i="35"/>
  <c r="A102" i="33"/>
  <c r="S102" i="54"/>
  <c r="A102" i="52"/>
  <c r="A102" i="30"/>
  <c r="O102" i="33"/>
  <c r="O102" i="61"/>
  <c r="S102" i="38"/>
  <c r="S102" i="52"/>
  <c r="B66" i="91"/>
  <c r="A66" i="91" s="1"/>
  <c r="A102" i="60"/>
  <c r="A102" i="61"/>
  <c r="C388" i="76"/>
  <c r="O99" i="35"/>
  <c r="E100" i="35"/>
  <c r="G100" i="35"/>
  <c r="K100" i="35"/>
  <c r="M100" i="35"/>
  <c r="I100" i="35"/>
  <c r="D112" i="30"/>
  <c r="J108" i="104"/>
  <c r="A109" i="98"/>
  <c r="P109" i="98"/>
  <c r="A108" i="104"/>
  <c r="U65" i="35"/>
  <c r="AG64" i="35"/>
  <c r="AE69" i="35"/>
  <c r="AA69" i="35"/>
  <c r="Y69" i="35"/>
  <c r="W69" i="35"/>
  <c r="AC69" i="35"/>
  <c r="F272" i="76"/>
  <c r="F268" i="76"/>
  <c r="E101" i="35" l="1"/>
  <c r="K101" i="35"/>
  <c r="M101" i="35"/>
  <c r="I101" i="35"/>
  <c r="G101" i="35"/>
  <c r="O100" i="35"/>
  <c r="A102" i="35"/>
  <c r="A103" i="33"/>
  <c r="O103" i="61"/>
  <c r="A103" i="38"/>
  <c r="Q102" i="35"/>
  <c r="O103" i="33"/>
  <c r="S103" i="54"/>
  <c r="B104" i="30"/>
  <c r="B104" i="110" s="1"/>
  <c r="A104" i="110" s="1"/>
  <c r="A103" i="30"/>
  <c r="A103" i="60"/>
  <c r="A103" i="61"/>
  <c r="A103" i="52"/>
  <c r="B67" i="91"/>
  <c r="A67" i="91" s="1"/>
  <c r="O103" i="60"/>
  <c r="C392" i="76"/>
  <c r="S103" i="38"/>
  <c r="A103" i="54"/>
  <c r="S103" i="52"/>
  <c r="D113" i="30"/>
  <c r="J109" i="104"/>
  <c r="A110" i="98"/>
  <c r="P110" i="98"/>
  <c r="A109" i="104"/>
  <c r="D24" i="82"/>
  <c r="C18" i="100"/>
  <c r="M23" i="82"/>
  <c r="K24" i="82"/>
  <c r="E17" i="100"/>
  <c r="K18" i="100"/>
  <c r="M17" i="100"/>
  <c r="F23" i="82"/>
  <c r="AG65" i="35"/>
  <c r="U66" i="35"/>
  <c r="W70" i="35"/>
  <c r="Y70" i="35"/>
  <c r="AA70" i="35"/>
  <c r="AE70" i="35"/>
  <c r="AC70" i="35"/>
  <c r="F280" i="76"/>
  <c r="E102" i="35" l="1"/>
  <c r="M102" i="35"/>
  <c r="G102" i="35"/>
  <c r="K102" i="35"/>
  <c r="I102" i="35"/>
  <c r="Q103" i="35"/>
  <c r="A104" i="60"/>
  <c r="S104" i="54"/>
  <c r="A104" i="61"/>
  <c r="B68" i="91"/>
  <c r="A68" i="91" s="1"/>
  <c r="C396" i="76"/>
  <c r="A104" i="52"/>
  <c r="A103" i="35"/>
  <c r="O104" i="60"/>
  <c r="A104" i="38"/>
  <c r="O104" i="61"/>
  <c r="B105" i="30"/>
  <c r="O104" i="33"/>
  <c r="A104" i="30"/>
  <c r="A104" i="33"/>
  <c r="A104" i="54"/>
  <c r="S104" i="52"/>
  <c r="S104" i="38"/>
  <c r="O101" i="35"/>
  <c r="D114" i="30"/>
  <c r="J110" i="104"/>
  <c r="A110" i="104"/>
  <c r="P111" i="98"/>
  <c r="A111" i="98"/>
  <c r="K31" i="82"/>
  <c r="K29" i="82"/>
  <c r="K26" i="82"/>
  <c r="AG66" i="35"/>
  <c r="U67" i="35"/>
  <c r="AE71" i="35"/>
  <c r="Y71" i="35"/>
  <c r="W71" i="35"/>
  <c r="AC71" i="35"/>
  <c r="AA71" i="35"/>
  <c r="F276" i="76"/>
  <c r="B105" i="110" l="1"/>
  <c r="A105" i="110" s="1"/>
  <c r="B69" i="91"/>
  <c r="A69" i="91" s="1"/>
  <c r="A105" i="60"/>
  <c r="A105" i="38"/>
  <c r="S105" i="38"/>
  <c r="C400" i="76"/>
  <c r="A104" i="35"/>
  <c r="O105" i="60"/>
  <c r="B106" i="30"/>
  <c r="B106" i="110" s="1"/>
  <c r="A106" i="110" s="1"/>
  <c r="O105" i="33"/>
  <c r="S105" i="54"/>
  <c r="S105" i="52"/>
  <c r="Q104" i="35"/>
  <c r="A105" i="33"/>
  <c r="A105" i="61"/>
  <c r="O105" i="61"/>
  <c r="A105" i="52"/>
  <c r="A105" i="30"/>
  <c r="A105" i="54"/>
  <c r="E103" i="35"/>
  <c r="G103" i="35"/>
  <c r="M103" i="35"/>
  <c r="I103" i="35"/>
  <c r="K103" i="35"/>
  <c r="O102" i="35"/>
  <c r="D115" i="30"/>
  <c r="J111" i="104"/>
  <c r="P112" i="98"/>
  <c r="A111" i="104"/>
  <c r="A112" i="98"/>
  <c r="AG67" i="35"/>
  <c r="U68" i="35"/>
  <c r="Y72" i="35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Y84" i="35" s="1"/>
  <c r="Y85" i="35" s="1"/>
  <c r="Y86" i="35" s="1"/>
  <c r="Y87" i="35" s="1"/>
  <c r="Y88" i="35" s="1"/>
  <c r="Y89" i="35" s="1"/>
  <c r="Y90" i="35" s="1"/>
  <c r="Y91" i="35" s="1"/>
  <c r="Y92" i="35" s="1"/>
  <c r="Y93" i="35" s="1"/>
  <c r="Y94" i="35" s="1"/>
  <c r="Y95" i="35" s="1"/>
  <c r="Y96" i="35" s="1"/>
  <c r="Y97" i="35" s="1"/>
  <c r="Y98" i="35" s="1"/>
  <c r="Y99" i="35" s="1"/>
  <c r="Y100" i="35" s="1"/>
  <c r="Y101" i="35" s="1"/>
  <c r="Y102" i="35" s="1"/>
  <c r="Y103" i="35" s="1"/>
  <c r="AE72" i="35"/>
  <c r="AE73" i="35" s="1"/>
  <c r="AE74" i="35" s="1"/>
  <c r="AE75" i="35" s="1"/>
  <c r="AE76" i="35" s="1"/>
  <c r="AE77" i="35" s="1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A72" i="35"/>
  <c r="AA73" i="35" s="1"/>
  <c r="AA74" i="35" s="1"/>
  <c r="AA75" i="35" s="1"/>
  <c r="AA76" i="35" s="1"/>
  <c r="AA77" i="35" s="1"/>
  <c r="AA78" i="35" s="1"/>
  <c r="AA79" i="35" s="1"/>
  <c r="AA80" i="35" s="1"/>
  <c r="AA81" i="35" s="1"/>
  <c r="AA82" i="35" s="1"/>
  <c r="AA83" i="35" s="1"/>
  <c r="AA84" i="35" s="1"/>
  <c r="AA85" i="35" s="1"/>
  <c r="AA86" i="35" s="1"/>
  <c r="AA87" i="35" s="1"/>
  <c r="AA88" i="35" s="1"/>
  <c r="AA89" i="35" s="1"/>
  <c r="AA90" i="35" s="1"/>
  <c r="AA91" i="35" s="1"/>
  <c r="AA92" i="35" s="1"/>
  <c r="AA93" i="35" s="1"/>
  <c r="AA94" i="35" s="1"/>
  <c r="AA95" i="35" s="1"/>
  <c r="AA96" i="35" s="1"/>
  <c r="AA97" i="35" s="1"/>
  <c r="AA98" i="35" s="1"/>
  <c r="AA99" i="35" s="1"/>
  <c r="AA100" i="35" s="1"/>
  <c r="AA101" i="35" s="1"/>
  <c r="AA102" i="35" s="1"/>
  <c r="AA103" i="35" s="1"/>
  <c r="AA104" i="35" s="1"/>
  <c r="W72" i="35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AC72" i="35"/>
  <c r="AC73" i="35" s="1"/>
  <c r="AC74" i="35" s="1"/>
  <c r="AC75" i="35" s="1"/>
  <c r="AC76" i="35" s="1"/>
  <c r="AC77" i="35" s="1"/>
  <c r="AC78" i="35" s="1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G104" i="35" l="1"/>
  <c r="AE104" i="35"/>
  <c r="Y104" i="35"/>
  <c r="W104" i="35"/>
  <c r="B107" i="30"/>
  <c r="B107" i="110" s="1"/>
  <c r="A107" i="110" s="1"/>
  <c r="B70" i="91"/>
  <c r="A70" i="91" s="1"/>
  <c r="A106" i="60"/>
  <c r="D31" i="82" s="1"/>
  <c r="A106" i="61"/>
  <c r="D29" i="82" s="1"/>
  <c r="A106" i="38"/>
  <c r="D27" i="82" s="1"/>
  <c r="S106" i="38"/>
  <c r="K27" i="82" s="1"/>
  <c r="Q105" i="35"/>
  <c r="AC105" i="35" s="1"/>
  <c r="O106" i="60"/>
  <c r="O106" i="61"/>
  <c r="A106" i="52"/>
  <c r="D26" i="82" s="1"/>
  <c r="O106" i="33"/>
  <c r="K30" i="82" s="1"/>
  <c r="S106" i="54"/>
  <c r="K28" i="82" s="1"/>
  <c r="A105" i="35"/>
  <c r="A106" i="33"/>
  <c r="D30" i="82" s="1"/>
  <c r="S106" i="52"/>
  <c r="A106" i="30"/>
  <c r="A106" i="54"/>
  <c r="D28" i="82" s="1"/>
  <c r="C404" i="76"/>
  <c r="E104" i="35"/>
  <c r="M104" i="35"/>
  <c r="I104" i="35"/>
  <c r="K104" i="35"/>
  <c r="AE105" i="35"/>
  <c r="O103" i="35"/>
  <c r="D116" i="30"/>
  <c r="J112" i="104"/>
  <c r="A113" i="98"/>
  <c r="P113" i="98"/>
  <c r="A112" i="104"/>
  <c r="AG68" i="35"/>
  <c r="U69" i="35"/>
  <c r="M105" i="35" l="1"/>
  <c r="W105" i="35"/>
  <c r="AA105" i="35"/>
  <c r="I105" i="35"/>
  <c r="O104" i="35"/>
  <c r="B108" i="30"/>
  <c r="A107" i="54"/>
  <c r="O107" i="61"/>
  <c r="B71" i="91"/>
  <c r="A71" i="91" s="1"/>
  <c r="A107" i="52"/>
  <c r="A107" i="33"/>
  <c r="A107" i="30"/>
  <c r="S107" i="38"/>
  <c r="A107" i="60"/>
  <c r="A107" i="61"/>
  <c r="S107" i="52"/>
  <c r="O107" i="60"/>
  <c r="A106" i="35"/>
  <c r="I106" i="35" s="1"/>
  <c r="Q106" i="35"/>
  <c r="AC106" i="35" s="1"/>
  <c r="S107" i="54"/>
  <c r="C408" i="76"/>
  <c r="A107" i="38"/>
  <c r="O107" i="33"/>
  <c r="Y105" i="35"/>
  <c r="E105" i="35"/>
  <c r="K105" i="35"/>
  <c r="G105" i="35"/>
  <c r="D117" i="30"/>
  <c r="J113" i="104"/>
  <c r="A114" i="98"/>
  <c r="A113" i="104"/>
  <c r="P114" i="98"/>
  <c r="U70" i="35"/>
  <c r="AG69" i="35"/>
  <c r="AE106" i="35" l="1"/>
  <c r="Y106" i="35"/>
  <c r="B108" i="110"/>
  <c r="A108" i="110" s="1"/>
  <c r="O105" i="35"/>
  <c r="W106" i="35"/>
  <c r="E106" i="35"/>
  <c r="A108" i="60"/>
  <c r="O108" i="60"/>
  <c r="A107" i="35"/>
  <c r="S108" i="54"/>
  <c r="Q107" i="35"/>
  <c r="AC107" i="35" s="1"/>
  <c r="O108" i="33"/>
  <c r="C412" i="76"/>
  <c r="A108" i="38"/>
  <c r="B109" i="30"/>
  <c r="B109" i="110" s="1"/>
  <c r="A109" i="110" s="1"/>
  <c r="B72" i="91"/>
  <c r="A72" i="91" s="1"/>
  <c r="O108" i="61"/>
  <c r="A108" i="52"/>
  <c r="S108" i="52"/>
  <c r="A108" i="30"/>
  <c r="A108" i="61"/>
  <c r="A108" i="54"/>
  <c r="A108" i="33"/>
  <c r="S108" i="38"/>
  <c r="M106" i="35"/>
  <c r="W107" i="35"/>
  <c r="G106" i="35"/>
  <c r="AA106" i="35"/>
  <c r="K106" i="35"/>
  <c r="D118" i="30"/>
  <c r="J114" i="104"/>
  <c r="A114" i="104"/>
  <c r="P115" i="98"/>
  <c r="A115" i="98"/>
  <c r="AG70" i="35"/>
  <c r="U71" i="35"/>
  <c r="AA107" i="35" l="1"/>
  <c r="AE107" i="35"/>
  <c r="Y107" i="35"/>
  <c r="A109" i="30"/>
  <c r="S109" i="54"/>
  <c r="O109" i="60"/>
  <c r="A109" i="54"/>
  <c r="A109" i="61"/>
  <c r="B73" i="91"/>
  <c r="A73" i="91" s="1"/>
  <c r="S109" i="52"/>
  <c r="O109" i="61"/>
  <c r="C416" i="76"/>
  <c r="Q108" i="35"/>
  <c r="AC108" i="35" s="1"/>
  <c r="A109" i="52"/>
  <c r="A109" i="60"/>
  <c r="S109" i="38"/>
  <c r="A109" i="33"/>
  <c r="B110" i="30"/>
  <c r="B110" i="110" s="1"/>
  <c r="A110" i="110" s="1"/>
  <c r="A109" i="38"/>
  <c r="O109" i="33"/>
  <c r="A108" i="35"/>
  <c r="AA108" i="35"/>
  <c r="E107" i="35"/>
  <c r="I107" i="35"/>
  <c r="M107" i="35"/>
  <c r="K107" i="35"/>
  <c r="G107" i="35"/>
  <c r="O106" i="35"/>
  <c r="D119" i="30"/>
  <c r="A115" i="104"/>
  <c r="P116" i="98"/>
  <c r="J115" i="104"/>
  <c r="A116" i="98"/>
  <c r="U72" i="35"/>
  <c r="AG71" i="35"/>
  <c r="Y108" i="35" l="1"/>
  <c r="O107" i="35"/>
  <c r="A110" i="60"/>
  <c r="A110" i="52"/>
  <c r="A110" i="30"/>
  <c r="Q109" i="35"/>
  <c r="S110" i="38"/>
  <c r="A110" i="38"/>
  <c r="A110" i="33"/>
  <c r="C420" i="76"/>
  <c r="G41" i="91"/>
  <c r="F41" i="91" s="1"/>
  <c r="S110" i="52"/>
  <c r="O110" i="60"/>
  <c r="O110" i="61"/>
  <c r="A109" i="35"/>
  <c r="A110" i="61"/>
  <c r="A110" i="54"/>
  <c r="S110" i="54"/>
  <c r="O110" i="33"/>
  <c r="B111" i="30"/>
  <c r="B111" i="110" s="1"/>
  <c r="A111" i="110" s="1"/>
  <c r="W108" i="35"/>
  <c r="AE108" i="35"/>
  <c r="E108" i="35"/>
  <c r="M108" i="35"/>
  <c r="G108" i="35"/>
  <c r="K108" i="35"/>
  <c r="I108" i="35"/>
  <c r="D120" i="30"/>
  <c r="J116" i="104"/>
  <c r="A117" i="98"/>
  <c r="P117" i="98"/>
  <c r="A116" i="104"/>
  <c r="AG72" i="35"/>
  <c r="U73" i="35"/>
  <c r="K109" i="35" l="1"/>
  <c r="O108" i="35"/>
  <c r="AC109" i="35"/>
  <c r="Y109" i="35"/>
  <c r="AE109" i="35"/>
  <c r="AA109" i="35"/>
  <c r="W109" i="35"/>
  <c r="O111" i="60"/>
  <c r="A111" i="52"/>
  <c r="O111" i="33"/>
  <c r="A111" i="30"/>
  <c r="S111" i="52"/>
  <c r="A111" i="60"/>
  <c r="S111" i="38"/>
  <c r="O111" i="61"/>
  <c r="A110" i="35"/>
  <c r="S111" i="54"/>
  <c r="A111" i="61"/>
  <c r="C424" i="76"/>
  <c r="B112" i="30"/>
  <c r="B112" i="110" s="1"/>
  <c r="A112" i="110" s="1"/>
  <c r="A111" i="54"/>
  <c r="A111" i="33"/>
  <c r="A111" i="38"/>
  <c r="G42" i="91"/>
  <c r="F42" i="91" s="1"/>
  <c r="Q110" i="35"/>
  <c r="E109" i="35"/>
  <c r="M109" i="35"/>
  <c r="I109" i="35"/>
  <c r="G109" i="35"/>
  <c r="D121" i="30"/>
  <c r="A117" i="104"/>
  <c r="A118" i="98"/>
  <c r="P118" i="98"/>
  <c r="J117" i="104"/>
  <c r="AG73" i="35"/>
  <c r="U74" i="35"/>
  <c r="I110" i="35" l="1"/>
  <c r="M110" i="35"/>
  <c r="O109" i="35"/>
  <c r="B113" i="30"/>
  <c r="B113" i="110" s="1"/>
  <c r="A113" i="110" s="1"/>
  <c r="A112" i="30"/>
  <c r="A112" i="52"/>
  <c r="A111" i="35"/>
  <c r="S112" i="54"/>
  <c r="A112" i="61"/>
  <c r="A112" i="60"/>
  <c r="G43" i="91"/>
  <c r="F43" i="91" s="1"/>
  <c r="C428" i="76"/>
  <c r="Q111" i="35"/>
  <c r="O112" i="60"/>
  <c r="A112" i="38"/>
  <c r="S112" i="52"/>
  <c r="A112" i="33"/>
  <c r="A112" i="54"/>
  <c r="O112" i="33"/>
  <c r="O112" i="61"/>
  <c r="S112" i="38"/>
  <c r="AC110" i="35"/>
  <c r="AE110" i="35"/>
  <c r="AA110" i="35"/>
  <c r="Y110" i="35"/>
  <c r="W110" i="35"/>
  <c r="E110" i="35"/>
  <c r="G110" i="35"/>
  <c r="K110" i="35"/>
  <c r="D122" i="30"/>
  <c r="A118" i="104"/>
  <c r="J118" i="104"/>
  <c r="P119" i="98"/>
  <c r="A119" i="98"/>
  <c r="U75" i="35"/>
  <c r="AG74" i="35"/>
  <c r="O110" i="35" l="1"/>
  <c r="B114" i="30"/>
  <c r="B114" i="110" s="1"/>
  <c r="A114" i="110" s="1"/>
  <c r="A113" i="60"/>
  <c r="A112" i="35"/>
  <c r="A113" i="61"/>
  <c r="A113" i="30"/>
  <c r="O113" i="60"/>
  <c r="A113" i="52"/>
  <c r="A113" i="54"/>
  <c r="O113" i="33"/>
  <c r="A113" i="33"/>
  <c r="O113" i="61"/>
  <c r="S113" i="38"/>
  <c r="G44" i="91"/>
  <c r="F44" i="91" s="1"/>
  <c r="A113" i="38"/>
  <c r="S113" i="52"/>
  <c r="S113" i="54"/>
  <c r="C432" i="76"/>
  <c r="Q112" i="35"/>
  <c r="AC111" i="35"/>
  <c r="AA111" i="35"/>
  <c r="W111" i="35"/>
  <c r="Y111" i="35"/>
  <c r="AE111" i="35"/>
  <c r="E111" i="35"/>
  <c r="K111" i="35"/>
  <c r="G111" i="35"/>
  <c r="M111" i="35"/>
  <c r="I111" i="35"/>
  <c r="D123" i="30"/>
  <c r="A119" i="104"/>
  <c r="P120" i="98"/>
  <c r="J119" i="104"/>
  <c r="A120" i="98"/>
  <c r="AG75" i="35"/>
  <c r="U76" i="35"/>
  <c r="E112" i="35" l="1"/>
  <c r="G112" i="35"/>
  <c r="M112" i="35"/>
  <c r="I112" i="35"/>
  <c r="K112" i="35"/>
  <c r="O111" i="35"/>
  <c r="B115" i="30"/>
  <c r="B115" i="110" s="1"/>
  <c r="A115" i="110" s="1"/>
  <c r="O114" i="60"/>
  <c r="A114" i="61"/>
  <c r="O114" i="33"/>
  <c r="A114" i="54"/>
  <c r="S114" i="52"/>
  <c r="A114" i="52"/>
  <c r="A113" i="35"/>
  <c r="A114" i="33"/>
  <c r="S114" i="38"/>
  <c r="A114" i="60"/>
  <c r="A114" i="38"/>
  <c r="Q113" i="35"/>
  <c r="A114" i="30"/>
  <c r="C436" i="76"/>
  <c r="S114" i="54"/>
  <c r="G45" i="91"/>
  <c r="F45" i="91" s="1"/>
  <c r="O114" i="61"/>
  <c r="AC112" i="35"/>
  <c r="Y112" i="35"/>
  <c r="AA112" i="35"/>
  <c r="AE112" i="35"/>
  <c r="W112" i="35"/>
  <c r="D124" i="30"/>
  <c r="J120" i="104"/>
  <c r="P121" i="98"/>
  <c r="A121" i="98"/>
  <c r="A120" i="104"/>
  <c r="AG76" i="35"/>
  <c r="U77" i="35"/>
  <c r="Y113" i="35" l="1"/>
  <c r="W113" i="35"/>
  <c r="AE113" i="35"/>
  <c r="E113" i="35"/>
  <c r="G113" i="35"/>
  <c r="K113" i="35"/>
  <c r="M113" i="35"/>
  <c r="I113" i="35"/>
  <c r="B116" i="30"/>
  <c r="B116" i="110" s="1"/>
  <c r="A116" i="110" s="1"/>
  <c r="A114" i="35"/>
  <c r="A115" i="30"/>
  <c r="S115" i="52"/>
  <c r="A115" i="52"/>
  <c r="O115" i="33"/>
  <c r="C440" i="76"/>
  <c r="A115" i="54"/>
  <c r="A115" i="33"/>
  <c r="A115" i="60"/>
  <c r="G46" i="91"/>
  <c r="F46" i="91" s="1"/>
  <c r="Q114" i="35"/>
  <c r="S115" i="38"/>
  <c r="A115" i="61"/>
  <c r="S115" i="54"/>
  <c r="O115" i="61"/>
  <c r="A115" i="38"/>
  <c r="O115" i="60"/>
  <c r="AC113" i="35"/>
  <c r="AA113" i="35"/>
  <c r="O112" i="35"/>
  <c r="D125" i="30"/>
  <c r="A121" i="104"/>
  <c r="P122" i="98"/>
  <c r="J121" i="104"/>
  <c r="A122" i="98"/>
  <c r="AG77" i="35"/>
  <c r="U78" i="35"/>
  <c r="AA114" i="35" l="1"/>
  <c r="AC114" i="35"/>
  <c r="W114" i="35"/>
  <c r="Y114" i="35"/>
  <c r="AE114" i="35"/>
  <c r="M114" i="35"/>
  <c r="E114" i="35"/>
  <c r="I114" i="35"/>
  <c r="G114" i="35"/>
  <c r="K114" i="35"/>
  <c r="B117" i="30"/>
  <c r="B117" i="110" s="1"/>
  <c r="A117" i="110" s="1"/>
  <c r="A116" i="33"/>
  <c r="S116" i="38"/>
  <c r="O116" i="61"/>
  <c r="S116" i="52"/>
  <c r="Q115" i="35"/>
  <c r="A116" i="52"/>
  <c r="A116" i="38"/>
  <c r="A116" i="54"/>
  <c r="A116" i="30"/>
  <c r="A116" i="61"/>
  <c r="O116" i="33"/>
  <c r="G47" i="91"/>
  <c r="F47" i="91" s="1"/>
  <c r="A115" i="35"/>
  <c r="O116" i="60"/>
  <c r="C444" i="76"/>
  <c r="S116" i="54"/>
  <c r="A116" i="60"/>
  <c r="O113" i="35"/>
  <c r="D126" i="30"/>
  <c r="J122" i="104"/>
  <c r="A122" i="104"/>
  <c r="A123" i="98"/>
  <c r="P123" i="98"/>
  <c r="U79" i="35"/>
  <c r="AG78" i="35"/>
  <c r="E115" i="35" l="1"/>
  <c r="K115" i="35"/>
  <c r="M115" i="35"/>
  <c r="G115" i="35"/>
  <c r="I115" i="35"/>
  <c r="B118" i="30"/>
  <c r="B118" i="110" s="1"/>
  <c r="A118" i="110" s="1"/>
  <c r="A117" i="61"/>
  <c r="S117" i="54"/>
  <c r="A117" i="52"/>
  <c r="O117" i="60"/>
  <c r="Q116" i="35"/>
  <c r="A117" i="60"/>
  <c r="A117" i="54"/>
  <c r="S117" i="52"/>
  <c r="A116" i="35"/>
  <c r="O117" i="61"/>
  <c r="O117" i="33"/>
  <c r="A117" i="38"/>
  <c r="C448" i="76"/>
  <c r="S117" i="38"/>
  <c r="A117" i="30"/>
  <c r="A117" i="33"/>
  <c r="G48" i="91"/>
  <c r="F48" i="91" s="1"/>
  <c r="O114" i="35"/>
  <c r="AC115" i="35"/>
  <c r="Y115" i="35"/>
  <c r="AE115" i="35"/>
  <c r="AA115" i="35"/>
  <c r="W115" i="35"/>
  <c r="D127" i="30"/>
  <c r="J123" i="104"/>
  <c r="P124" i="98"/>
  <c r="A123" i="104"/>
  <c r="A124" i="98"/>
  <c r="AG79" i="35"/>
  <c r="U80" i="35"/>
  <c r="AC116" i="35" l="1"/>
  <c r="Y116" i="35"/>
  <c r="W116" i="35"/>
  <c r="E116" i="35"/>
  <c r="M116" i="35"/>
  <c r="G116" i="35"/>
  <c r="K116" i="35"/>
  <c r="S118" i="54"/>
  <c r="A118" i="61"/>
  <c r="A118" i="60"/>
  <c r="A117" i="35"/>
  <c r="O118" i="61"/>
  <c r="S118" i="52"/>
  <c r="B119" i="30"/>
  <c r="B119" i="110" s="1"/>
  <c r="A119" i="110" s="1"/>
  <c r="O118" i="33"/>
  <c r="S118" i="38"/>
  <c r="G49" i="91"/>
  <c r="F49" i="91" s="1"/>
  <c r="A118" i="54"/>
  <c r="Q117" i="35"/>
  <c r="A118" i="52"/>
  <c r="O118" i="60"/>
  <c r="A118" i="38"/>
  <c r="A118" i="30"/>
  <c r="C452" i="76"/>
  <c r="A118" i="33"/>
  <c r="AA116" i="35"/>
  <c r="AE116" i="35"/>
  <c r="I116" i="35"/>
  <c r="O115" i="35"/>
  <c r="D128" i="30"/>
  <c r="A124" i="104"/>
  <c r="J124" i="104"/>
  <c r="A125" i="98"/>
  <c r="P125" i="98"/>
  <c r="AG80" i="35"/>
  <c r="U81" i="35"/>
  <c r="AC117" i="35" l="1"/>
  <c r="W117" i="35"/>
  <c r="AE117" i="35"/>
  <c r="AA117" i="35"/>
  <c r="Y117" i="35"/>
  <c r="E117" i="35"/>
  <c r="I117" i="35"/>
  <c r="G117" i="35"/>
  <c r="M117" i="35"/>
  <c r="O116" i="35"/>
  <c r="A119" i="52"/>
  <c r="O119" i="60"/>
  <c r="A119" i="60"/>
  <c r="S119" i="38"/>
  <c r="O119" i="33"/>
  <c r="O119" i="61"/>
  <c r="A119" i="33"/>
  <c r="C456" i="76"/>
  <c r="A119" i="38"/>
  <c r="S119" i="54"/>
  <c r="A119" i="54"/>
  <c r="S119" i="52"/>
  <c r="Q118" i="35"/>
  <c r="B120" i="30"/>
  <c r="B120" i="110" s="1"/>
  <c r="A120" i="110" s="1"/>
  <c r="G50" i="91"/>
  <c r="F50" i="91" s="1"/>
  <c r="A119" i="30"/>
  <c r="A118" i="35"/>
  <c r="A119" i="61"/>
  <c r="K117" i="35"/>
  <c r="D129" i="30"/>
  <c r="A125" i="104"/>
  <c r="J125" i="104"/>
  <c r="P126" i="98"/>
  <c r="A126" i="98"/>
  <c r="AG81" i="35"/>
  <c r="U82" i="35"/>
  <c r="AC118" i="35" l="1"/>
  <c r="AE118" i="35"/>
  <c r="W118" i="35"/>
  <c r="AA118" i="35"/>
  <c r="Y118" i="35"/>
  <c r="O117" i="35"/>
  <c r="E118" i="35"/>
  <c r="M118" i="35"/>
  <c r="G118" i="35"/>
  <c r="K118" i="35"/>
  <c r="I118" i="35"/>
  <c r="A120" i="38"/>
  <c r="A120" i="52"/>
  <c r="A120" i="60"/>
  <c r="Q119" i="35"/>
  <c r="B121" i="30"/>
  <c r="B121" i="110" s="1"/>
  <c r="A121" i="110" s="1"/>
  <c r="S120" i="52"/>
  <c r="S120" i="38"/>
  <c r="G51" i="91"/>
  <c r="F51" i="91" s="1"/>
  <c r="O120" i="61"/>
  <c r="A119" i="35"/>
  <c r="O120" i="33"/>
  <c r="A120" i="61"/>
  <c r="A120" i="54"/>
  <c r="S120" i="54"/>
  <c r="A120" i="30"/>
  <c r="O120" i="60"/>
  <c r="A120" i="33"/>
  <c r="C460" i="76"/>
  <c r="D130" i="30"/>
  <c r="A127" i="98"/>
  <c r="J126" i="104"/>
  <c r="A126" i="104"/>
  <c r="P127" i="98"/>
  <c r="U83" i="35"/>
  <c r="AG82" i="35"/>
  <c r="AE119" i="35" l="1"/>
  <c r="M119" i="35"/>
  <c r="I119" i="35"/>
  <c r="O118" i="35"/>
  <c r="E119" i="35"/>
  <c r="G119" i="35"/>
  <c r="K119" i="35"/>
  <c r="A121" i="54"/>
  <c r="S121" i="38"/>
  <c r="O121" i="60"/>
  <c r="S121" i="54"/>
  <c r="Q120" i="35"/>
  <c r="A121" i="52"/>
  <c r="B122" i="30"/>
  <c r="B122" i="110" s="1"/>
  <c r="A122" i="110" s="1"/>
  <c r="G52" i="91"/>
  <c r="F52" i="91" s="1"/>
  <c r="A120" i="35"/>
  <c r="O121" i="61"/>
  <c r="C464" i="76"/>
  <c r="S121" i="52"/>
  <c r="A121" i="60"/>
  <c r="A121" i="61"/>
  <c r="A121" i="30"/>
  <c r="A121" i="38"/>
  <c r="O121" i="33"/>
  <c r="A121" i="33"/>
  <c r="AC119" i="35"/>
  <c r="Y119" i="35"/>
  <c r="AA119" i="35"/>
  <c r="W119" i="35"/>
  <c r="D131" i="30"/>
  <c r="A128" i="98"/>
  <c r="A127" i="104"/>
  <c r="J127" i="104"/>
  <c r="P128" i="98"/>
  <c r="AG83" i="35"/>
  <c r="U84" i="35"/>
  <c r="O119" i="35" l="1"/>
  <c r="E120" i="35"/>
  <c r="G120" i="35"/>
  <c r="I120" i="35"/>
  <c r="M120" i="35"/>
  <c r="K120" i="35"/>
  <c r="AC120" i="35"/>
  <c r="W120" i="35"/>
  <c r="AE120" i="35"/>
  <c r="AA120" i="35"/>
  <c r="Y120" i="35"/>
  <c r="O122" i="60"/>
  <c r="G53" i="91"/>
  <c r="F53" i="91" s="1"/>
  <c r="O122" i="33"/>
  <c r="A122" i="38"/>
  <c r="O122" i="61"/>
  <c r="C468" i="76"/>
  <c r="B123" i="30"/>
  <c r="B123" i="110" s="1"/>
  <c r="A123" i="110" s="1"/>
  <c r="A122" i="61"/>
  <c r="A122" i="33"/>
  <c r="A122" i="52"/>
  <c r="A122" i="60"/>
  <c r="A121" i="35"/>
  <c r="Q121" i="35"/>
  <c r="S122" i="38"/>
  <c r="A122" i="30"/>
  <c r="A122" i="54"/>
  <c r="S122" i="54"/>
  <c r="S122" i="52"/>
  <c r="D132" i="30"/>
  <c r="A129" i="98"/>
  <c r="J128" i="104"/>
  <c r="A128" i="104"/>
  <c r="P129" i="98"/>
  <c r="U85" i="35"/>
  <c r="AG84" i="35"/>
  <c r="E121" i="35" l="1"/>
  <c r="G121" i="35"/>
  <c r="K121" i="35"/>
  <c r="A123" i="38"/>
  <c r="A122" i="35"/>
  <c r="Q122" i="35"/>
  <c r="O123" i="33"/>
  <c r="A123" i="60"/>
  <c r="O123" i="60"/>
  <c r="S123" i="52"/>
  <c r="C472" i="76"/>
  <c r="B124" i="30"/>
  <c r="B124" i="110" s="1"/>
  <c r="A124" i="110" s="1"/>
  <c r="A123" i="33"/>
  <c r="A123" i="61"/>
  <c r="S123" i="38"/>
  <c r="A123" i="52"/>
  <c r="O123" i="61"/>
  <c r="A123" i="54"/>
  <c r="A123" i="30"/>
  <c r="S123" i="54"/>
  <c r="G54" i="91"/>
  <c r="F54" i="91" s="1"/>
  <c r="AE121" i="35"/>
  <c r="M121" i="35"/>
  <c r="W121" i="35"/>
  <c r="I121" i="35"/>
  <c r="Y121" i="35"/>
  <c r="AC121" i="35"/>
  <c r="AA121" i="35"/>
  <c r="O120" i="35"/>
  <c r="D133" i="30"/>
  <c r="A130" i="98"/>
  <c r="J129" i="104"/>
  <c r="A129" i="104"/>
  <c r="P130" i="98"/>
  <c r="AG85" i="35"/>
  <c r="U86" i="35"/>
  <c r="B125" i="30" l="1"/>
  <c r="B125" i="110" s="1"/>
  <c r="A125" i="110" s="1"/>
  <c r="G55" i="91"/>
  <c r="F55" i="91" s="1"/>
  <c r="Q123" i="35"/>
  <c r="S124" i="38"/>
  <c r="A124" i="52"/>
  <c r="O124" i="33"/>
  <c r="O124" i="61"/>
  <c r="A123" i="35"/>
  <c r="S124" i="54"/>
  <c r="S124" i="52"/>
  <c r="A124" i="33"/>
  <c r="O124" i="60"/>
  <c r="A124" i="61"/>
  <c r="C476" i="76"/>
  <c r="A124" i="38"/>
  <c r="A124" i="54"/>
  <c r="A124" i="60"/>
  <c r="A124" i="30"/>
  <c r="AC122" i="35"/>
  <c r="W122" i="35"/>
  <c r="AE122" i="35"/>
  <c r="AE123" i="35" s="1"/>
  <c r="Y122" i="35"/>
  <c r="AA122" i="35"/>
  <c r="E122" i="35"/>
  <c r="G122" i="35"/>
  <c r="K122" i="35"/>
  <c r="M122" i="35"/>
  <c r="I122" i="35"/>
  <c r="O121" i="35"/>
  <c r="D134" i="30"/>
  <c r="P131" i="98"/>
  <c r="A130" i="104"/>
  <c r="J130" i="104"/>
  <c r="A131" i="98"/>
  <c r="AG86" i="35"/>
  <c r="U87" i="35"/>
  <c r="AC123" i="35" l="1"/>
  <c r="W123" i="35"/>
  <c r="Y123" i="35"/>
  <c r="AA123" i="35"/>
  <c r="O122" i="35"/>
  <c r="E123" i="35"/>
  <c r="G123" i="35"/>
  <c r="M123" i="35"/>
  <c r="I123" i="35"/>
  <c r="K123" i="35"/>
  <c r="A125" i="54"/>
  <c r="A125" i="61"/>
  <c r="A125" i="38"/>
  <c r="S125" i="52"/>
  <c r="A124" i="35"/>
  <c r="Q124" i="35"/>
  <c r="A125" i="60"/>
  <c r="C480" i="76"/>
  <c r="S125" i="38"/>
  <c r="G56" i="91"/>
  <c r="F56" i="91" s="1"/>
  <c r="O125" i="33"/>
  <c r="O125" i="61"/>
  <c r="S125" i="54"/>
  <c r="B126" i="30"/>
  <c r="B126" i="110" s="1"/>
  <c r="A126" i="110" s="1"/>
  <c r="A125" i="30"/>
  <c r="O125" i="60"/>
  <c r="A125" i="52"/>
  <c r="A125" i="33"/>
  <c r="D135" i="30"/>
  <c r="P132" i="98"/>
  <c r="J131" i="104"/>
  <c r="A131" i="104"/>
  <c r="A132" i="98"/>
  <c r="AG87" i="35"/>
  <c r="U88" i="35"/>
  <c r="AC124" i="35" l="1"/>
  <c r="W124" i="35"/>
  <c r="AE124" i="35"/>
  <c r="Y124" i="35"/>
  <c r="M124" i="35"/>
  <c r="AA124" i="35"/>
  <c r="E124" i="35"/>
  <c r="G124" i="35"/>
  <c r="K124" i="35"/>
  <c r="O123" i="35"/>
  <c r="S126" i="38"/>
  <c r="O126" i="33"/>
  <c r="G57" i="91"/>
  <c r="F57" i="91" s="1"/>
  <c r="S126" i="54"/>
  <c r="A126" i="60"/>
  <c r="A126" i="38"/>
  <c r="A126" i="33"/>
  <c r="A125" i="35"/>
  <c r="C484" i="76"/>
  <c r="A126" i="54"/>
  <c r="Q125" i="35"/>
  <c r="A126" i="30"/>
  <c r="A126" i="52"/>
  <c r="O126" i="60"/>
  <c r="B127" i="30"/>
  <c r="B127" i="110" s="1"/>
  <c r="A127" i="110" s="1"/>
  <c r="A126" i="61"/>
  <c r="O126" i="61"/>
  <c r="S126" i="52"/>
  <c r="I124" i="35"/>
  <c r="D136" i="30"/>
  <c r="P133" i="98"/>
  <c r="J132" i="104"/>
  <c r="A132" i="104"/>
  <c r="A133" i="98"/>
  <c r="AG88" i="35"/>
  <c r="U89" i="35"/>
  <c r="AC125" i="35" l="1"/>
  <c r="AA125" i="35"/>
  <c r="W125" i="35"/>
  <c r="E125" i="35"/>
  <c r="M125" i="35"/>
  <c r="G125" i="35"/>
  <c r="K125" i="35"/>
  <c r="I125" i="35"/>
  <c r="Y125" i="35"/>
  <c r="O124" i="35"/>
  <c r="AE125" i="35"/>
  <c r="B128" i="30"/>
  <c r="B128" i="110" s="1"/>
  <c r="A128" i="110" s="1"/>
  <c r="O127" i="60"/>
  <c r="A127" i="61"/>
  <c r="A127" i="30"/>
  <c r="S127" i="52"/>
  <c r="A126" i="35"/>
  <c r="A127" i="52"/>
  <c r="O127" i="61"/>
  <c r="S127" i="38"/>
  <c r="S127" i="54"/>
  <c r="C488" i="76"/>
  <c r="A127" i="54"/>
  <c r="O127" i="33"/>
  <c r="A127" i="38"/>
  <c r="G58" i="91"/>
  <c r="F58" i="91" s="1"/>
  <c r="Q126" i="35"/>
  <c r="A127" i="60"/>
  <c r="A127" i="33"/>
  <c r="D137" i="30"/>
  <c r="P134" i="98"/>
  <c r="A133" i="104"/>
  <c r="J133" i="104"/>
  <c r="A134" i="98"/>
  <c r="AG89" i="35"/>
  <c r="U90" i="35"/>
  <c r="A127" i="35" l="1"/>
  <c r="S128" i="54"/>
  <c r="C492" i="76"/>
  <c r="A128" i="52"/>
  <c r="S128" i="38"/>
  <c r="A128" i="38"/>
  <c r="S128" i="52"/>
  <c r="Q127" i="35"/>
  <c r="A128" i="33"/>
  <c r="A128" i="61"/>
  <c r="G59" i="91"/>
  <c r="F59" i="91" s="1"/>
  <c r="A128" i="54"/>
  <c r="B129" i="30"/>
  <c r="B129" i="110" s="1"/>
  <c r="A129" i="110" s="1"/>
  <c r="A128" i="30"/>
  <c r="O128" i="61"/>
  <c r="O128" i="33"/>
  <c r="O128" i="60"/>
  <c r="A128" i="60"/>
  <c r="I126" i="35"/>
  <c r="O125" i="35"/>
  <c r="AC126" i="35"/>
  <c r="AE126" i="35"/>
  <c r="Y126" i="35"/>
  <c r="AA126" i="35"/>
  <c r="W126" i="35"/>
  <c r="E126" i="35"/>
  <c r="G126" i="35"/>
  <c r="K126" i="35"/>
  <c r="M126" i="35"/>
  <c r="M127" i="35" s="1"/>
  <c r="D138" i="30"/>
  <c r="A135" i="98"/>
  <c r="J134" i="104"/>
  <c r="A134" i="104"/>
  <c r="P135" i="98"/>
  <c r="AG90" i="35"/>
  <c r="U91" i="35"/>
  <c r="AE127" i="35" l="1"/>
  <c r="W127" i="35"/>
  <c r="AA127" i="35"/>
  <c r="O126" i="35"/>
  <c r="A129" i="60"/>
  <c r="S129" i="52"/>
  <c r="A129" i="52"/>
  <c r="S129" i="54"/>
  <c r="A129" i="54"/>
  <c r="C496" i="76"/>
  <c r="S129" i="38"/>
  <c r="Q128" i="35"/>
  <c r="G60" i="91"/>
  <c r="F60" i="91" s="1"/>
  <c r="A129" i="30"/>
  <c r="A129" i="38"/>
  <c r="A128" i="35"/>
  <c r="B130" i="30"/>
  <c r="B130" i="110" s="1"/>
  <c r="A130" i="110" s="1"/>
  <c r="A129" i="33"/>
  <c r="O129" i="60"/>
  <c r="O129" i="61"/>
  <c r="A129" i="61"/>
  <c r="O129" i="33"/>
  <c r="AC127" i="35"/>
  <c r="Y127" i="35"/>
  <c r="Y128" i="35" s="1"/>
  <c r="E127" i="35"/>
  <c r="G127" i="35"/>
  <c r="I127" i="35"/>
  <c r="K127" i="35"/>
  <c r="D139" i="30"/>
  <c r="A136" i="98"/>
  <c r="J135" i="104"/>
  <c r="A135" i="104"/>
  <c r="P136" i="98"/>
  <c r="AG91" i="35"/>
  <c r="U92" i="35"/>
  <c r="O127" i="35" l="1"/>
  <c r="S130" i="52"/>
  <c r="O130" i="61"/>
  <c r="O130" i="33"/>
  <c r="A130" i="61"/>
  <c r="A130" i="52"/>
  <c r="C500" i="76"/>
  <c r="S130" i="54"/>
  <c r="S130" i="38"/>
  <c r="A129" i="35"/>
  <c r="B131" i="30"/>
  <c r="B131" i="110" s="1"/>
  <c r="A131" i="110" s="1"/>
  <c r="G61" i="91"/>
  <c r="F61" i="91" s="1"/>
  <c r="O130" i="60"/>
  <c r="Q129" i="35"/>
  <c r="A130" i="54"/>
  <c r="A130" i="60"/>
  <c r="A130" i="30"/>
  <c r="A130" i="38"/>
  <c r="A130" i="33"/>
  <c r="E128" i="35"/>
  <c r="G128" i="35"/>
  <c r="K128" i="35"/>
  <c r="I128" i="35"/>
  <c r="M128" i="35"/>
  <c r="AC128" i="35"/>
  <c r="AA128" i="35"/>
  <c r="AE128" i="35"/>
  <c r="W128" i="35"/>
  <c r="D140" i="30"/>
  <c r="A137" i="98"/>
  <c r="A136" i="104"/>
  <c r="J136" i="104"/>
  <c r="P137" i="98"/>
  <c r="AG92" i="35"/>
  <c r="U93" i="35"/>
  <c r="W129" i="35" l="1"/>
  <c r="AE129" i="35"/>
  <c r="AA129" i="35"/>
  <c r="I129" i="35"/>
  <c r="AC129" i="35"/>
  <c r="Y129" i="35"/>
  <c r="E129" i="35"/>
  <c r="K129" i="35"/>
  <c r="G129" i="35"/>
  <c r="M129" i="35"/>
  <c r="O128" i="35"/>
  <c r="S131" i="54"/>
  <c r="A131" i="38"/>
  <c r="Q130" i="35"/>
  <c r="A131" i="54"/>
  <c r="A130" i="35"/>
  <c r="A131" i="60"/>
  <c r="O131" i="61"/>
  <c r="A131" i="52"/>
  <c r="A131" i="61"/>
  <c r="O131" i="33"/>
  <c r="S131" i="38"/>
  <c r="B132" i="30"/>
  <c r="B132" i="110" s="1"/>
  <c r="A132" i="110" s="1"/>
  <c r="G62" i="91"/>
  <c r="F62" i="91" s="1"/>
  <c r="O131" i="60"/>
  <c r="A131" i="33"/>
  <c r="C504" i="76"/>
  <c r="A131" i="30"/>
  <c r="S131" i="52"/>
  <c r="D141" i="30"/>
  <c r="A138" i="98"/>
  <c r="A137" i="104"/>
  <c r="J137" i="104"/>
  <c r="P138" i="98"/>
  <c r="U94" i="35"/>
  <c r="AG93" i="35"/>
  <c r="O129" i="35" l="1"/>
  <c r="O132" i="61"/>
  <c r="Q131" i="35"/>
  <c r="A132" i="33"/>
  <c r="A132" i="38"/>
  <c r="A132" i="60"/>
  <c r="A132" i="61"/>
  <c r="G63" i="91"/>
  <c r="F63" i="91" s="1"/>
  <c r="C508" i="76"/>
  <c r="S132" i="54"/>
  <c r="A132" i="52"/>
  <c r="A132" i="54"/>
  <c r="O132" i="60"/>
  <c r="B133" i="30"/>
  <c r="B133" i="110" s="1"/>
  <c r="A133" i="110" s="1"/>
  <c r="A131" i="35"/>
  <c r="A132" i="30"/>
  <c r="O132" i="33"/>
  <c r="S132" i="38"/>
  <c r="S132" i="52"/>
  <c r="AC130" i="35"/>
  <c r="AE130" i="35"/>
  <c r="AA130" i="35"/>
  <c r="W130" i="35"/>
  <c r="Y130" i="35"/>
  <c r="E130" i="35"/>
  <c r="I130" i="35"/>
  <c r="G130" i="35"/>
  <c r="M130" i="35"/>
  <c r="K130" i="35"/>
  <c r="D142" i="30"/>
  <c r="P139" i="98"/>
  <c r="A138" i="104"/>
  <c r="J138" i="104"/>
  <c r="A139" i="98"/>
  <c r="AG94" i="35"/>
  <c r="U95" i="35"/>
  <c r="K131" i="35" l="1"/>
  <c r="B134" i="30"/>
  <c r="B134" i="110" s="1"/>
  <c r="A134" i="110" s="1"/>
  <c r="O133" i="60"/>
  <c r="A133" i="61"/>
  <c r="A133" i="38"/>
  <c r="A133" i="52"/>
  <c r="O133" i="33"/>
  <c r="S133" i="54"/>
  <c r="O133" i="61"/>
  <c r="A133" i="54"/>
  <c r="A133" i="60"/>
  <c r="G64" i="91"/>
  <c r="F64" i="91" s="1"/>
  <c r="A133" i="30"/>
  <c r="C512" i="76"/>
  <c r="S133" i="38"/>
  <c r="A132" i="35"/>
  <c r="Q132" i="35"/>
  <c r="A133" i="33"/>
  <c r="S133" i="52"/>
  <c r="AC131" i="35"/>
  <c r="W131" i="35"/>
  <c r="W132" i="35" s="1"/>
  <c r="AE131" i="35"/>
  <c r="Y131" i="35"/>
  <c r="AA131" i="35"/>
  <c r="AA132" i="35" s="1"/>
  <c r="O130" i="35"/>
  <c r="E131" i="35"/>
  <c r="G131" i="35"/>
  <c r="I131" i="35"/>
  <c r="M131" i="35"/>
  <c r="D143" i="30"/>
  <c r="P140" i="98"/>
  <c r="A139" i="104"/>
  <c r="J139" i="104"/>
  <c r="A140" i="98"/>
  <c r="AG95" i="35"/>
  <c r="U96" i="35"/>
  <c r="Y132" i="35" l="1"/>
  <c r="M132" i="35"/>
  <c r="I132" i="35"/>
  <c r="E132" i="35"/>
  <c r="G132" i="35"/>
  <c r="K132" i="35"/>
  <c r="O131" i="35"/>
  <c r="AC132" i="35"/>
  <c r="AE132" i="35"/>
  <c r="S134" i="38"/>
  <c r="A134" i="33"/>
  <c r="A133" i="35"/>
  <c r="O134" i="61"/>
  <c r="A134" i="60"/>
  <c r="S134" i="52"/>
  <c r="C516" i="76"/>
  <c r="A134" i="61"/>
  <c r="A134" i="54"/>
  <c r="A134" i="52"/>
  <c r="S134" i="54"/>
  <c r="G65" i="91"/>
  <c r="F65" i="91" s="1"/>
  <c r="O134" i="33"/>
  <c r="A134" i="38"/>
  <c r="B135" i="30"/>
  <c r="B135" i="110" s="1"/>
  <c r="A135" i="110" s="1"/>
  <c r="A134" i="30"/>
  <c r="Q133" i="35"/>
  <c r="O134" i="60"/>
  <c r="D144" i="30"/>
  <c r="P141" i="98"/>
  <c r="J140" i="104"/>
  <c r="A140" i="104"/>
  <c r="A141" i="98"/>
  <c r="AG96" i="35"/>
  <c r="U97" i="35"/>
  <c r="S135" i="52" l="1"/>
  <c r="A135" i="30"/>
  <c r="S135" i="38"/>
  <c r="A135" i="52"/>
  <c r="C520" i="76"/>
  <c r="A135" i="54"/>
  <c r="A135" i="38"/>
  <c r="Q134" i="35"/>
  <c r="O135" i="60"/>
  <c r="O135" i="61"/>
  <c r="A135" i="61"/>
  <c r="B136" i="30"/>
  <c r="B136" i="110" s="1"/>
  <c r="A136" i="110" s="1"/>
  <c r="O135" i="33"/>
  <c r="A135" i="60"/>
  <c r="G66" i="91"/>
  <c r="F66" i="91" s="1"/>
  <c r="A134" i="35"/>
  <c r="S135" i="54"/>
  <c r="A135" i="33"/>
  <c r="E133" i="35"/>
  <c r="M133" i="35"/>
  <c r="G133" i="35"/>
  <c r="I133" i="35"/>
  <c r="K133" i="35"/>
  <c r="AE133" i="35"/>
  <c r="AC133" i="35"/>
  <c r="Y133" i="35"/>
  <c r="AA133" i="35"/>
  <c r="W133" i="35"/>
  <c r="O132" i="35"/>
  <c r="D145" i="30"/>
  <c r="P142" i="98"/>
  <c r="A141" i="104"/>
  <c r="J141" i="104"/>
  <c r="A142" i="98"/>
  <c r="U98" i="35"/>
  <c r="AG97" i="35"/>
  <c r="K134" i="35" l="1"/>
  <c r="E134" i="35"/>
  <c r="G134" i="35"/>
  <c r="M134" i="35"/>
  <c r="I134" i="35"/>
  <c r="AC134" i="35"/>
  <c r="AE134" i="35"/>
  <c r="AA134" i="35"/>
  <c r="Y134" i="35"/>
  <c r="W134" i="35"/>
  <c r="O133" i="35"/>
  <c r="S136" i="52"/>
  <c r="A136" i="52"/>
  <c r="C524" i="76"/>
  <c r="A136" i="61"/>
  <c r="A136" i="60"/>
  <c r="S136" i="54"/>
  <c r="O136" i="61"/>
  <c r="A136" i="38"/>
  <c r="Q135" i="35"/>
  <c r="A136" i="30"/>
  <c r="A135" i="35"/>
  <c r="S136" i="38"/>
  <c r="B137" i="30"/>
  <c r="B137" i="110" s="1"/>
  <c r="A137" i="110" s="1"/>
  <c r="G67" i="91"/>
  <c r="F67" i="91" s="1"/>
  <c r="A136" i="54"/>
  <c r="O136" i="60"/>
  <c r="O136" i="33"/>
  <c r="A136" i="33"/>
  <c r="D146" i="30"/>
  <c r="P143" i="98"/>
  <c r="A142" i="104"/>
  <c r="J142" i="104"/>
  <c r="A143" i="98"/>
  <c r="AG98" i="35"/>
  <c r="U99" i="35"/>
  <c r="B138" i="30" l="1"/>
  <c r="B138" i="110" s="1"/>
  <c r="A138" i="110" s="1"/>
  <c r="A137" i="60"/>
  <c r="A137" i="61"/>
  <c r="A137" i="33"/>
  <c r="S137" i="52"/>
  <c r="O137" i="33"/>
  <c r="O137" i="60"/>
  <c r="A137" i="38"/>
  <c r="S137" i="54"/>
  <c r="S137" i="38"/>
  <c r="A137" i="52"/>
  <c r="O137" i="61"/>
  <c r="C528" i="76"/>
  <c r="A137" i="54"/>
  <c r="G68" i="91"/>
  <c r="F68" i="91" s="1"/>
  <c r="Q136" i="35"/>
  <c r="A136" i="35"/>
  <c r="A137" i="30"/>
  <c r="Y135" i="35"/>
  <c r="I135" i="35"/>
  <c r="AC135" i="35"/>
  <c r="AE135" i="35"/>
  <c r="AE136" i="35" s="1"/>
  <c r="AA135" i="35"/>
  <c r="M135" i="35"/>
  <c r="E135" i="35"/>
  <c r="G135" i="35"/>
  <c r="K135" i="35"/>
  <c r="W135" i="35"/>
  <c r="O134" i="35"/>
  <c r="D147" i="30"/>
  <c r="P144" i="98"/>
  <c r="A143" i="104"/>
  <c r="J143" i="104"/>
  <c r="A144" i="98"/>
  <c r="AG99" i="35"/>
  <c r="U100" i="35"/>
  <c r="O135" i="35" l="1"/>
  <c r="E136" i="35"/>
  <c r="G136" i="35"/>
  <c r="M136" i="35"/>
  <c r="I136" i="35"/>
  <c r="K136" i="35"/>
  <c r="AC136" i="35"/>
  <c r="Y136" i="35"/>
  <c r="W136" i="35"/>
  <c r="AA136" i="35"/>
  <c r="B139" i="30"/>
  <c r="B139" i="110" s="1"/>
  <c r="A139" i="110" s="1"/>
  <c r="O138" i="60"/>
  <c r="A138" i="33"/>
  <c r="A138" i="52"/>
  <c r="C532" i="76"/>
  <c r="S138" i="38"/>
  <c r="A138" i="60"/>
  <c r="A138" i="54"/>
  <c r="A138" i="38"/>
  <c r="S138" i="54"/>
  <c r="S138" i="52"/>
  <c r="G69" i="91"/>
  <c r="F69" i="91" s="1"/>
  <c r="O138" i="33"/>
  <c r="O138" i="61"/>
  <c r="A138" i="30"/>
  <c r="A137" i="35"/>
  <c r="A138" i="61"/>
  <c r="Q137" i="35"/>
  <c r="D148" i="30"/>
  <c r="P145" i="98"/>
  <c r="A144" i="104"/>
  <c r="J144" i="104"/>
  <c r="A145" i="98"/>
  <c r="U101" i="35"/>
  <c r="AG100" i="35"/>
  <c r="O136" i="35" l="1"/>
  <c r="B140" i="30"/>
  <c r="B140" i="110" s="1"/>
  <c r="A140" i="110" s="1"/>
  <c r="A139" i="33"/>
  <c r="G70" i="91"/>
  <c r="F70" i="91" s="1"/>
  <c r="Q138" i="35"/>
  <c r="S139" i="54"/>
  <c r="A139" i="52"/>
  <c r="O139" i="61"/>
  <c r="A139" i="30"/>
  <c r="A139" i="54"/>
  <c r="A139" i="61"/>
  <c r="A139" i="60"/>
  <c r="S139" i="52"/>
  <c r="S139" i="38"/>
  <c r="C536" i="76"/>
  <c r="A139" i="38"/>
  <c r="A138" i="35"/>
  <c r="O139" i="60"/>
  <c r="O139" i="33"/>
  <c r="E137" i="35"/>
  <c r="M137" i="35"/>
  <c r="G137" i="35"/>
  <c r="K137" i="35"/>
  <c r="I137" i="35"/>
  <c r="AC137" i="35"/>
  <c r="W137" i="35"/>
  <c r="Y137" i="35"/>
  <c r="Y138" i="35" s="1"/>
  <c r="AA137" i="35"/>
  <c r="AE137" i="35"/>
  <c r="D149" i="30"/>
  <c r="P146" i="98"/>
  <c r="A145" i="104"/>
  <c r="J145" i="104"/>
  <c r="A146" i="98"/>
  <c r="U102" i="35"/>
  <c r="AG101" i="35"/>
  <c r="AA138" i="35" l="1"/>
  <c r="K138" i="35"/>
  <c r="E138" i="35"/>
  <c r="G138" i="35"/>
  <c r="M138" i="35"/>
  <c r="I138" i="35"/>
  <c r="O137" i="35"/>
  <c r="AC138" i="35"/>
  <c r="W138" i="35"/>
  <c r="AE138" i="35"/>
  <c r="B141" i="30"/>
  <c r="B141" i="110" s="1"/>
  <c r="A141" i="110" s="1"/>
  <c r="G71" i="91"/>
  <c r="F71" i="91" s="1"/>
  <c r="Q139" i="35"/>
  <c r="A140" i="61"/>
  <c r="S140" i="52"/>
  <c r="S140" i="54"/>
  <c r="O140" i="33"/>
  <c r="O140" i="61"/>
  <c r="A139" i="35"/>
  <c r="A140" i="33"/>
  <c r="A140" i="30"/>
  <c r="O140" i="60"/>
  <c r="C540" i="76"/>
  <c r="A140" i="38"/>
  <c r="A140" i="52"/>
  <c r="A140" i="54"/>
  <c r="A140" i="60"/>
  <c r="S140" i="38"/>
  <c r="D150" i="30"/>
  <c r="P147" i="98"/>
  <c r="A146" i="104"/>
  <c r="J146" i="104"/>
  <c r="A147" i="98"/>
  <c r="AG102" i="35"/>
  <c r="U103" i="35"/>
  <c r="AC139" i="35" l="1"/>
  <c r="W139" i="35"/>
  <c r="AA139" i="35"/>
  <c r="Y139" i="35"/>
  <c r="AE139" i="35"/>
  <c r="M139" i="35"/>
  <c r="E139" i="35"/>
  <c r="G139" i="35"/>
  <c r="I139" i="35"/>
  <c r="K139" i="35"/>
  <c r="A141" i="52"/>
  <c r="A141" i="33"/>
  <c r="G72" i="91"/>
  <c r="F72" i="91" s="1"/>
  <c r="O141" i="61"/>
  <c r="S141" i="54"/>
  <c r="A141" i="61"/>
  <c r="A141" i="30"/>
  <c r="A141" i="38"/>
  <c r="C544" i="76"/>
  <c r="A141" i="54"/>
  <c r="S141" i="38"/>
  <c r="A141" i="60"/>
  <c r="S141" i="52"/>
  <c r="B142" i="30"/>
  <c r="B142" i="110" s="1"/>
  <c r="A142" i="110" s="1"/>
  <c r="Q140" i="35"/>
  <c r="O141" i="33"/>
  <c r="A140" i="35"/>
  <c r="O141" i="60"/>
  <c r="O138" i="35"/>
  <c r="D151" i="30"/>
  <c r="P148" i="98"/>
  <c r="J147" i="104"/>
  <c r="A147" i="104"/>
  <c r="A148" i="98"/>
  <c r="AG103" i="35"/>
  <c r="U104" i="35"/>
  <c r="O139" i="35" l="1"/>
  <c r="E140" i="35"/>
  <c r="G140" i="35"/>
  <c r="K140" i="35"/>
  <c r="I140" i="35"/>
  <c r="M140" i="35"/>
  <c r="AC140" i="35"/>
  <c r="Y140" i="35"/>
  <c r="W140" i="35"/>
  <c r="AE140" i="35"/>
  <c r="AA140" i="35"/>
  <c r="A142" i="54"/>
  <c r="S142" i="38"/>
  <c r="O142" i="61"/>
  <c r="S142" i="52"/>
  <c r="A141" i="35"/>
  <c r="O142" i="60"/>
  <c r="A142" i="52"/>
  <c r="G73" i="91"/>
  <c r="F73" i="91" s="1"/>
  <c r="Q141" i="35"/>
  <c r="O142" i="33"/>
  <c r="A142" i="38"/>
  <c r="A142" i="61"/>
  <c r="A142" i="60"/>
  <c r="A142" i="33"/>
  <c r="A142" i="30"/>
  <c r="S142" i="54"/>
  <c r="C548" i="76"/>
  <c r="B143" i="30"/>
  <c r="B143" i="110" s="1"/>
  <c r="A143" i="110" s="1"/>
  <c r="D152" i="30"/>
  <c r="P149" i="98"/>
  <c r="J148" i="104"/>
  <c r="A148" i="104"/>
  <c r="A149" i="98"/>
  <c r="U105" i="35"/>
  <c r="AG104" i="35"/>
  <c r="Y141" i="35" l="1"/>
  <c r="K141" i="35"/>
  <c r="S143" i="38"/>
  <c r="A143" i="60"/>
  <c r="S143" i="54"/>
  <c r="C552" i="76"/>
  <c r="A143" i="61"/>
  <c r="S143" i="52"/>
  <c r="B75" i="91"/>
  <c r="A75" i="91" s="1"/>
  <c r="O143" i="60"/>
  <c r="A143" i="38"/>
  <c r="A143" i="54"/>
  <c r="O143" i="33"/>
  <c r="B144" i="30"/>
  <c r="B144" i="110" s="1"/>
  <c r="A144" i="110" s="1"/>
  <c r="A142" i="35"/>
  <c r="A143" i="30"/>
  <c r="O143" i="61"/>
  <c r="A143" i="52"/>
  <c r="A143" i="33"/>
  <c r="Q142" i="35"/>
  <c r="AC141" i="35"/>
  <c r="W141" i="35"/>
  <c r="W142" i="35" s="1"/>
  <c r="AA141" i="35"/>
  <c r="E141" i="35"/>
  <c r="G141" i="35"/>
  <c r="AE141" i="35"/>
  <c r="M141" i="35"/>
  <c r="O140" i="35"/>
  <c r="I141" i="35"/>
  <c r="D153" i="30"/>
  <c r="P150" i="98"/>
  <c r="A149" i="104"/>
  <c r="J149" i="104"/>
  <c r="A150" i="98"/>
  <c r="AG105" i="35"/>
  <c r="U106" i="35"/>
  <c r="E142" i="35" l="1"/>
  <c r="G142" i="35"/>
  <c r="I142" i="35"/>
  <c r="M142" i="35"/>
  <c r="K142" i="35"/>
  <c r="S144" i="38"/>
  <c r="O144" i="33"/>
  <c r="O144" i="61"/>
  <c r="A144" i="61"/>
  <c r="A144" i="30"/>
  <c r="B145" i="30"/>
  <c r="B145" i="110" s="1"/>
  <c r="A145" i="110" s="1"/>
  <c r="A144" i="52"/>
  <c r="S144" i="52"/>
  <c r="O144" i="60"/>
  <c r="A144" i="33"/>
  <c r="C556" i="76"/>
  <c r="B76" i="91"/>
  <c r="A76" i="91" s="1"/>
  <c r="A144" i="54"/>
  <c r="S144" i="54"/>
  <c r="Q143" i="35"/>
  <c r="A144" i="38"/>
  <c r="A143" i="35"/>
  <c r="A144" i="60"/>
  <c r="O141" i="35"/>
  <c r="AC142" i="35"/>
  <c r="Y142" i="35"/>
  <c r="AA142" i="35"/>
  <c r="AE142" i="35"/>
  <c r="AE143" i="35" s="1"/>
  <c r="D154" i="30"/>
  <c r="A151" i="98"/>
  <c r="J150" i="104"/>
  <c r="A150" i="104"/>
  <c r="P151" i="98"/>
  <c r="U107" i="35"/>
  <c r="AG106" i="35"/>
  <c r="AA143" i="35" l="1"/>
  <c r="E143" i="35"/>
  <c r="G143" i="35"/>
  <c r="S145" i="52"/>
  <c r="B77" i="91"/>
  <c r="A77" i="91" s="1"/>
  <c r="A145" i="52"/>
  <c r="C560" i="76"/>
  <c r="S145" i="38"/>
  <c r="A145" i="33"/>
  <c r="A144" i="35"/>
  <c r="S145" i="54"/>
  <c r="A145" i="54"/>
  <c r="A145" i="38"/>
  <c r="A145" i="30"/>
  <c r="O145" i="60"/>
  <c r="A145" i="61"/>
  <c r="A145" i="60"/>
  <c r="B146" i="30"/>
  <c r="B146" i="110" s="1"/>
  <c r="A146" i="110" s="1"/>
  <c r="Q144" i="35"/>
  <c r="O145" i="33"/>
  <c r="O145" i="61"/>
  <c r="M143" i="35"/>
  <c r="I143" i="35"/>
  <c r="AC143" i="35"/>
  <c r="W143" i="35"/>
  <c r="Y143" i="35"/>
  <c r="K143" i="35"/>
  <c r="O142" i="35"/>
  <c r="D155" i="30"/>
  <c r="P152" i="98"/>
  <c r="J151" i="104"/>
  <c r="A151" i="104"/>
  <c r="A152" i="98"/>
  <c r="AG107" i="35"/>
  <c r="U108" i="35"/>
  <c r="AC144" i="35" l="1"/>
  <c r="W144" i="35"/>
  <c r="AA144" i="35"/>
  <c r="Y144" i="35"/>
  <c r="AE144" i="35"/>
  <c r="E144" i="35"/>
  <c r="I144" i="35"/>
  <c r="G144" i="35"/>
  <c r="M144" i="35"/>
  <c r="K144" i="35"/>
  <c r="B147" i="30"/>
  <c r="B147" i="110" s="1"/>
  <c r="A147" i="110" s="1"/>
  <c r="B78" i="91"/>
  <c r="A78" i="91" s="1"/>
  <c r="Q145" i="35"/>
  <c r="AC145" i="35" s="1"/>
  <c r="O146" i="33"/>
  <c r="S146" i="38"/>
  <c r="A146" i="60"/>
  <c r="A146" i="61"/>
  <c r="A145" i="35"/>
  <c r="O146" i="60"/>
  <c r="S146" i="54"/>
  <c r="S146" i="52"/>
  <c r="O146" i="61"/>
  <c r="A146" i="33"/>
  <c r="C564" i="76"/>
  <c r="A146" i="54"/>
  <c r="A146" i="38"/>
  <c r="A146" i="30"/>
  <c r="A146" i="52"/>
  <c r="O143" i="35"/>
  <c r="D156" i="30"/>
  <c r="P153" i="98"/>
  <c r="A152" i="104"/>
  <c r="J152" i="104"/>
  <c r="A153" i="98"/>
  <c r="U109" i="35"/>
  <c r="AG108" i="35"/>
  <c r="AA145" i="35" l="1"/>
  <c r="Y145" i="35"/>
  <c r="E145" i="35"/>
  <c r="G145" i="35"/>
  <c r="K145" i="35"/>
  <c r="I145" i="35"/>
  <c r="A147" i="30"/>
  <c r="O147" i="33"/>
  <c r="A146" i="35"/>
  <c r="S147" i="52"/>
  <c r="B148" i="30"/>
  <c r="B148" i="110" s="1"/>
  <c r="A148" i="110" s="1"/>
  <c r="A147" i="61"/>
  <c r="O147" i="61"/>
  <c r="A147" i="38"/>
  <c r="Q146" i="35"/>
  <c r="A147" i="60"/>
  <c r="A147" i="33"/>
  <c r="S147" i="54"/>
  <c r="A147" i="52"/>
  <c r="B79" i="91"/>
  <c r="A79" i="91" s="1"/>
  <c r="O147" i="60"/>
  <c r="A147" i="54"/>
  <c r="S147" i="38"/>
  <c r="C568" i="76"/>
  <c r="O144" i="35"/>
  <c r="W145" i="35"/>
  <c r="M145" i="35"/>
  <c r="AE145" i="35"/>
  <c r="D157" i="30"/>
  <c r="A154" i="98"/>
  <c r="A153" i="104"/>
  <c r="J153" i="104"/>
  <c r="P154" i="98"/>
  <c r="U110" i="35"/>
  <c r="AG109" i="35"/>
  <c r="K146" i="35" l="1"/>
  <c r="AC146" i="35"/>
  <c r="AA146" i="35"/>
  <c r="Y146" i="35"/>
  <c r="W146" i="35"/>
  <c r="AE146" i="35"/>
  <c r="A148" i="61"/>
  <c r="A148" i="33"/>
  <c r="O148" i="60"/>
  <c r="O148" i="61"/>
  <c r="S148" i="38"/>
  <c r="B149" i="30"/>
  <c r="B149" i="110" s="1"/>
  <c r="A149" i="110" s="1"/>
  <c r="A148" i="52"/>
  <c r="A148" i="54"/>
  <c r="S148" i="52"/>
  <c r="A148" i="38"/>
  <c r="S148" i="54"/>
  <c r="A148" i="30"/>
  <c r="B80" i="91"/>
  <c r="A80" i="91" s="1"/>
  <c r="A147" i="35"/>
  <c r="A148" i="60"/>
  <c r="Q147" i="35"/>
  <c r="O148" i="33"/>
  <c r="C572" i="76"/>
  <c r="E146" i="35"/>
  <c r="G146" i="35"/>
  <c r="M146" i="35"/>
  <c r="I146" i="35"/>
  <c r="O145" i="35"/>
  <c r="D158" i="30"/>
  <c r="P155" i="98"/>
  <c r="A154" i="104"/>
  <c r="J154" i="104"/>
  <c r="A155" i="98"/>
  <c r="U111" i="35"/>
  <c r="AG110" i="35"/>
  <c r="M147" i="35" l="1"/>
  <c r="E147" i="35"/>
  <c r="G147" i="35"/>
  <c r="K147" i="35"/>
  <c r="I147" i="35"/>
  <c r="B150" i="30"/>
  <c r="B150" i="110" s="1"/>
  <c r="A150" i="110" s="1"/>
  <c r="A149" i="60"/>
  <c r="O149" i="61"/>
  <c r="A149" i="61"/>
  <c r="A148" i="35"/>
  <c r="S149" i="52"/>
  <c r="O149" i="60"/>
  <c r="O149" i="33"/>
  <c r="A149" i="30"/>
  <c r="A149" i="52"/>
  <c r="A149" i="33"/>
  <c r="S149" i="38"/>
  <c r="A149" i="38"/>
  <c r="C576" i="76"/>
  <c r="A149" i="54"/>
  <c r="B81" i="91"/>
  <c r="A81" i="91" s="1"/>
  <c r="Q148" i="35"/>
  <c r="S149" i="54"/>
  <c r="O146" i="35"/>
  <c r="AC147" i="35"/>
  <c r="Y147" i="35"/>
  <c r="Y148" i="35" s="1"/>
  <c r="AA147" i="35"/>
  <c r="W147" i="35"/>
  <c r="W148" i="35" s="1"/>
  <c r="AE147" i="35"/>
  <c r="D159" i="30"/>
  <c r="J155" i="104"/>
  <c r="A156" i="98"/>
  <c r="P156" i="98"/>
  <c r="A155" i="104"/>
  <c r="AG111" i="35"/>
  <c r="U112" i="35"/>
  <c r="AA148" i="35" l="1"/>
  <c r="I148" i="35"/>
  <c r="AC148" i="35"/>
  <c r="AE148" i="35"/>
  <c r="E148" i="35"/>
  <c r="M148" i="35"/>
  <c r="G148" i="35"/>
  <c r="K148" i="35"/>
  <c r="A150" i="54"/>
  <c r="A149" i="35"/>
  <c r="A150" i="60"/>
  <c r="B151" i="30"/>
  <c r="B151" i="110" s="1"/>
  <c r="A151" i="110" s="1"/>
  <c r="A150" i="33"/>
  <c r="O150" i="33"/>
  <c r="Q149" i="35"/>
  <c r="A150" i="38"/>
  <c r="A150" i="52"/>
  <c r="A150" i="30"/>
  <c r="O150" i="61"/>
  <c r="A150" i="61"/>
  <c r="S150" i="54"/>
  <c r="S150" i="38"/>
  <c r="B82" i="91"/>
  <c r="A82" i="91" s="1"/>
  <c r="O150" i="60"/>
  <c r="S150" i="52"/>
  <c r="C580" i="76"/>
  <c r="O147" i="35"/>
  <c r="D160" i="30"/>
  <c r="J156" i="104"/>
  <c r="A157" i="98"/>
  <c r="P157" i="98"/>
  <c r="A156" i="104"/>
  <c r="U113" i="35"/>
  <c r="AG112" i="35"/>
  <c r="O148" i="35" l="1"/>
  <c r="K149" i="35"/>
  <c r="E149" i="35"/>
  <c r="I149" i="35"/>
  <c r="G149" i="35"/>
  <c r="M149" i="35"/>
  <c r="AC149" i="35"/>
  <c r="Y149" i="35"/>
  <c r="AE149" i="35"/>
  <c r="AA149" i="35"/>
  <c r="W149" i="35"/>
  <c r="A151" i="30"/>
  <c r="S151" i="38"/>
  <c r="A151" i="33"/>
  <c r="O151" i="33"/>
  <c r="C584" i="76"/>
  <c r="A151" i="54"/>
  <c r="A151" i="61"/>
  <c r="Q150" i="35"/>
  <c r="A151" i="60"/>
  <c r="A151" i="52"/>
  <c r="B152" i="30"/>
  <c r="B152" i="110" s="1"/>
  <c r="A152" i="110" s="1"/>
  <c r="O151" i="61"/>
  <c r="A150" i="35"/>
  <c r="O151" i="60"/>
  <c r="A151" i="38"/>
  <c r="S151" i="52"/>
  <c r="B83" i="91"/>
  <c r="A83" i="91" s="1"/>
  <c r="S151" i="54"/>
  <c r="D161" i="30"/>
  <c r="A157" i="104"/>
  <c r="J157" i="104"/>
  <c r="P158" i="98"/>
  <c r="A158" i="98"/>
  <c r="U114" i="35"/>
  <c r="AG113" i="35"/>
  <c r="AC150" i="35" l="1"/>
  <c r="A152" i="54"/>
  <c r="S152" i="38"/>
  <c r="O152" i="60"/>
  <c r="A152" i="38"/>
  <c r="B153" i="30"/>
  <c r="B153" i="110" s="1"/>
  <c r="A153" i="110" s="1"/>
  <c r="B84" i="91"/>
  <c r="A84" i="91" s="1"/>
  <c r="A152" i="60"/>
  <c r="A152" i="30"/>
  <c r="Q151" i="35"/>
  <c r="S152" i="54"/>
  <c r="A152" i="61"/>
  <c r="O152" i="61"/>
  <c r="S152" i="52"/>
  <c r="A152" i="33"/>
  <c r="A151" i="35"/>
  <c r="O152" i="33"/>
  <c r="A152" i="52"/>
  <c r="C588" i="76"/>
  <c r="Y150" i="35"/>
  <c r="E150" i="35"/>
  <c r="G150" i="35"/>
  <c r="K150" i="35"/>
  <c r="I150" i="35"/>
  <c r="I151" i="35" s="1"/>
  <c r="W150" i="35"/>
  <c r="O149" i="35"/>
  <c r="AA150" i="35"/>
  <c r="M150" i="35"/>
  <c r="AE150" i="35"/>
  <c r="D162" i="30"/>
  <c r="J158" i="104"/>
  <c r="P159" i="98"/>
  <c r="A158" i="104"/>
  <c r="A159" i="98"/>
  <c r="U115" i="35"/>
  <c r="AG114" i="35"/>
  <c r="B154" i="30" l="1"/>
  <c r="B154" i="110" s="1"/>
  <c r="A154" i="110" s="1"/>
  <c r="Q152" i="35"/>
  <c r="A153" i="60"/>
  <c r="A153" i="38"/>
  <c r="A152" i="35"/>
  <c r="S153" i="38"/>
  <c r="B85" i="91"/>
  <c r="A85" i="91" s="1"/>
  <c r="O153" i="60"/>
  <c r="C592" i="76"/>
  <c r="S153" i="52"/>
  <c r="A153" i="61"/>
  <c r="S153" i="54"/>
  <c r="A153" i="54"/>
  <c r="A153" i="30"/>
  <c r="A153" i="33"/>
  <c r="O153" i="61"/>
  <c r="A153" i="52"/>
  <c r="O153" i="33"/>
  <c r="AC151" i="35"/>
  <c r="AE151" i="35"/>
  <c r="AA151" i="35"/>
  <c r="Y151" i="35"/>
  <c r="W151" i="35"/>
  <c r="O150" i="35"/>
  <c r="E151" i="35"/>
  <c r="K151" i="35"/>
  <c r="M151" i="35"/>
  <c r="G151" i="35"/>
  <c r="D163" i="30"/>
  <c r="J159" i="104"/>
  <c r="A160" i="98"/>
  <c r="P160" i="98"/>
  <c r="A159" i="104"/>
  <c r="AG115" i="35"/>
  <c r="U116" i="35"/>
  <c r="O151" i="35" l="1"/>
  <c r="E152" i="35"/>
  <c r="M152" i="35"/>
  <c r="K152" i="35"/>
  <c r="G152" i="35"/>
  <c r="I152" i="35"/>
  <c r="AC152" i="35"/>
  <c r="W152" i="35"/>
  <c r="AE152" i="35"/>
  <c r="AA152" i="35"/>
  <c r="Y152" i="35"/>
  <c r="A154" i="54"/>
  <c r="S154" i="52"/>
  <c r="B86" i="91"/>
  <c r="A86" i="91" s="1"/>
  <c r="A154" i="33"/>
  <c r="A154" i="52"/>
  <c r="B155" i="30"/>
  <c r="B155" i="110" s="1"/>
  <c r="A155" i="110" s="1"/>
  <c r="A154" i="30"/>
  <c r="A154" i="61"/>
  <c r="O154" i="60"/>
  <c r="Q153" i="35"/>
  <c r="A154" i="38"/>
  <c r="O154" i="61"/>
  <c r="A154" i="60"/>
  <c r="O154" i="33"/>
  <c r="S154" i="54"/>
  <c r="S154" i="38"/>
  <c r="A153" i="35"/>
  <c r="C596" i="76"/>
  <c r="D164" i="30"/>
  <c r="J160" i="104"/>
  <c r="A161" i="98"/>
  <c r="P161" i="98"/>
  <c r="A160" i="104"/>
  <c r="AG116" i="35"/>
  <c r="U117" i="35"/>
  <c r="M153" i="35" l="1"/>
  <c r="AE153" i="35"/>
  <c r="AC153" i="35"/>
  <c r="Y153" i="35"/>
  <c r="W153" i="35"/>
  <c r="A155" i="54"/>
  <c r="B87" i="91"/>
  <c r="A87" i="91" s="1"/>
  <c r="Q154" i="35"/>
  <c r="A154" i="35"/>
  <c r="A155" i="30"/>
  <c r="A155" i="52"/>
  <c r="B156" i="30"/>
  <c r="A155" i="60"/>
  <c r="O155" i="33"/>
  <c r="A155" i="33"/>
  <c r="A155" i="38"/>
  <c r="C600" i="76"/>
  <c r="A155" i="61"/>
  <c r="O155" i="60"/>
  <c r="S155" i="52"/>
  <c r="O155" i="61"/>
  <c r="S155" i="54"/>
  <c r="S155" i="38"/>
  <c r="E153" i="35"/>
  <c r="G153" i="35"/>
  <c r="I153" i="35"/>
  <c r="I154" i="35" s="1"/>
  <c r="K153" i="35"/>
  <c r="K154" i="35" s="1"/>
  <c r="AA153" i="35"/>
  <c r="O152" i="35"/>
  <c r="D165" i="30"/>
  <c r="A161" i="104"/>
  <c r="J161" i="104"/>
  <c r="P162" i="98"/>
  <c r="A162" i="98"/>
  <c r="AG117" i="35"/>
  <c r="U118" i="35"/>
  <c r="B156" i="110" l="1"/>
  <c r="A156" i="110" s="1"/>
  <c r="E154" i="35"/>
  <c r="G154" i="35"/>
  <c r="M154" i="35"/>
  <c r="W154" i="35"/>
  <c r="AC154" i="35"/>
  <c r="AA154" i="35"/>
  <c r="AE154" i="35"/>
  <c r="Y154" i="35"/>
  <c r="O153" i="35"/>
  <c r="B157" i="30"/>
  <c r="B157" i="110" s="1"/>
  <c r="A157" i="110" s="1"/>
  <c r="S156" i="52"/>
  <c r="O156" i="60"/>
  <c r="A156" i="38"/>
  <c r="A156" i="61"/>
  <c r="Q155" i="35"/>
  <c r="C604" i="76"/>
  <c r="O156" i="61"/>
  <c r="A156" i="33"/>
  <c r="A156" i="52"/>
  <c r="B88" i="91"/>
  <c r="A88" i="91" s="1"/>
  <c r="S156" i="38"/>
  <c r="O156" i="33"/>
  <c r="S156" i="54"/>
  <c r="A155" i="35"/>
  <c r="A156" i="30"/>
  <c r="A156" i="54"/>
  <c r="A156" i="60"/>
  <c r="D166" i="30"/>
  <c r="J162" i="104"/>
  <c r="A163" i="98"/>
  <c r="A162" i="104"/>
  <c r="P163" i="98"/>
  <c r="U119" i="35"/>
  <c r="AG118" i="35"/>
  <c r="E155" i="35" l="1"/>
  <c r="G155" i="35"/>
  <c r="I155" i="35"/>
  <c r="K155" i="35"/>
  <c r="M155" i="35"/>
  <c r="B158" i="30"/>
  <c r="B158" i="110" s="1"/>
  <c r="A158" i="110" s="1"/>
  <c r="B89" i="91"/>
  <c r="A89" i="91" s="1"/>
  <c r="A157" i="30"/>
  <c r="S157" i="54"/>
  <c r="A157" i="60"/>
  <c r="O157" i="61"/>
  <c r="O157" i="33"/>
  <c r="S157" i="52"/>
  <c r="A157" i="61"/>
  <c r="A156" i="35"/>
  <c r="Q156" i="35"/>
  <c r="A157" i="52"/>
  <c r="C608" i="76"/>
  <c r="A157" i="54"/>
  <c r="S157" i="38"/>
  <c r="A157" i="33"/>
  <c r="O157" i="60"/>
  <c r="A157" i="38"/>
  <c r="AC155" i="35"/>
  <c r="AA155" i="35"/>
  <c r="Y155" i="35"/>
  <c r="W155" i="35"/>
  <c r="AE155" i="35"/>
  <c r="O154" i="35"/>
  <c r="D167" i="30"/>
  <c r="J163" i="104"/>
  <c r="P164" i="98"/>
  <c r="A164" i="98"/>
  <c r="A163" i="104"/>
  <c r="AG119" i="35"/>
  <c r="U120" i="35"/>
  <c r="Y156" i="35" l="1"/>
  <c r="E156" i="35"/>
  <c r="M156" i="35"/>
  <c r="G156" i="35"/>
  <c r="I156" i="35"/>
  <c r="K156" i="35"/>
  <c r="S158" i="38"/>
  <c r="O158" i="60"/>
  <c r="A158" i="30"/>
  <c r="C612" i="76"/>
  <c r="S158" i="52"/>
  <c r="Q157" i="35"/>
  <c r="A158" i="33"/>
  <c r="A158" i="52"/>
  <c r="A158" i="54"/>
  <c r="A158" i="60"/>
  <c r="B159" i="30"/>
  <c r="B159" i="110" s="1"/>
  <c r="A159" i="110" s="1"/>
  <c r="A157" i="35"/>
  <c r="O158" i="33"/>
  <c r="B90" i="91"/>
  <c r="A90" i="91" s="1"/>
  <c r="O158" i="61"/>
  <c r="A158" i="38"/>
  <c r="A158" i="61"/>
  <c r="S158" i="54"/>
  <c r="AC156" i="35"/>
  <c r="W156" i="35"/>
  <c r="AE156" i="35"/>
  <c r="AA156" i="35"/>
  <c r="O155" i="35"/>
  <c r="D168" i="30"/>
  <c r="A164" i="104"/>
  <c r="A165" i="98"/>
  <c r="P165" i="98"/>
  <c r="J164" i="104"/>
  <c r="AG120" i="35"/>
  <c r="U121" i="35"/>
  <c r="AA157" i="35" l="1"/>
  <c r="AE157" i="35"/>
  <c r="E157" i="35"/>
  <c r="M157" i="35"/>
  <c r="I157" i="35"/>
  <c r="K157" i="35"/>
  <c r="G157" i="35"/>
  <c r="A159" i="54"/>
  <c r="S159" i="38"/>
  <c r="A159" i="60"/>
  <c r="O159" i="61"/>
  <c r="A159" i="38"/>
  <c r="B160" i="30"/>
  <c r="B160" i="110" s="1"/>
  <c r="A160" i="110" s="1"/>
  <c r="A159" i="30"/>
  <c r="O159" i="33"/>
  <c r="Q158" i="35"/>
  <c r="S159" i="54"/>
  <c r="A159" i="61"/>
  <c r="A158" i="35"/>
  <c r="B91" i="91"/>
  <c r="A91" i="91" s="1"/>
  <c r="S159" i="52"/>
  <c r="A159" i="33"/>
  <c r="O159" i="60"/>
  <c r="A159" i="52"/>
  <c r="C616" i="76"/>
  <c r="AC157" i="35"/>
  <c r="W157" i="35"/>
  <c r="Y157" i="35"/>
  <c r="O156" i="35"/>
  <c r="D169" i="30"/>
  <c r="J165" i="104"/>
  <c r="A165" i="104"/>
  <c r="A166" i="98"/>
  <c r="P166" i="98"/>
  <c r="AG121" i="35"/>
  <c r="U122" i="35"/>
  <c r="W158" i="35" l="1"/>
  <c r="E158" i="35"/>
  <c r="I158" i="35"/>
  <c r="M158" i="35"/>
  <c r="K158" i="35"/>
  <c r="B92" i="91"/>
  <c r="A92" i="91" s="1"/>
  <c r="Q159" i="35"/>
  <c r="A160" i="30"/>
  <c r="A159" i="35"/>
  <c r="S160" i="54"/>
  <c r="C620" i="76"/>
  <c r="A160" i="54"/>
  <c r="O160" i="60"/>
  <c r="A160" i="61"/>
  <c r="A160" i="60"/>
  <c r="O160" i="33"/>
  <c r="A160" i="52"/>
  <c r="B161" i="30"/>
  <c r="B161" i="110" s="1"/>
  <c r="A161" i="110" s="1"/>
  <c r="O160" i="61"/>
  <c r="S160" i="38"/>
  <c r="A160" i="38"/>
  <c r="S160" i="52"/>
  <c r="A160" i="33"/>
  <c r="AC158" i="35"/>
  <c r="AE158" i="35"/>
  <c r="Y158" i="35"/>
  <c r="AA158" i="35"/>
  <c r="G158" i="35"/>
  <c r="O157" i="35"/>
  <c r="D170" i="30"/>
  <c r="J166" i="104"/>
  <c r="A167" i="98"/>
  <c r="A166" i="104"/>
  <c r="P167" i="98"/>
  <c r="U123" i="35"/>
  <c r="AG122" i="35"/>
  <c r="AC159" i="35" l="1"/>
  <c r="Y159" i="35"/>
  <c r="W159" i="35"/>
  <c r="AE159" i="35"/>
  <c r="AA159" i="35"/>
  <c r="E159" i="35"/>
  <c r="G159" i="35"/>
  <c r="I159" i="35"/>
  <c r="K159" i="35"/>
  <c r="M159" i="35"/>
  <c r="A160" i="35"/>
  <c r="B93" i="91"/>
  <c r="A93" i="91" s="1"/>
  <c r="S161" i="52"/>
  <c r="S161" i="38"/>
  <c r="A161" i="61"/>
  <c r="A161" i="52"/>
  <c r="C624" i="76"/>
  <c r="A161" i="54"/>
  <c r="Q160" i="35"/>
  <c r="A161" i="60"/>
  <c r="A161" i="30"/>
  <c r="A161" i="38"/>
  <c r="B162" i="30"/>
  <c r="B162" i="110" s="1"/>
  <c r="A162" i="110" s="1"/>
  <c r="A161" i="33"/>
  <c r="O161" i="33"/>
  <c r="O161" i="61"/>
  <c r="O161" i="60"/>
  <c r="S161" i="54"/>
  <c r="O158" i="35"/>
  <c r="D171" i="30"/>
  <c r="J167" i="104"/>
  <c r="P168" i="98"/>
  <c r="A168" i="98"/>
  <c r="A167" i="104"/>
  <c r="AG123" i="35"/>
  <c r="U124" i="35"/>
  <c r="I160" i="35" l="1"/>
  <c r="W160" i="35"/>
  <c r="AC160" i="35"/>
  <c r="AA160" i="35"/>
  <c r="Y160" i="35"/>
  <c r="O159" i="35"/>
  <c r="AE160" i="35"/>
  <c r="S162" i="38"/>
  <c r="S162" i="52"/>
  <c r="O162" i="60"/>
  <c r="A161" i="35"/>
  <c r="C628" i="76"/>
  <c r="A162" i="54"/>
  <c r="A162" i="30"/>
  <c r="Q161" i="35"/>
  <c r="A162" i="60"/>
  <c r="A162" i="33"/>
  <c r="A162" i="52"/>
  <c r="B163" i="30"/>
  <c r="B163" i="110" s="1"/>
  <c r="A163" i="110" s="1"/>
  <c r="O162" i="33"/>
  <c r="A162" i="61"/>
  <c r="B94" i="91"/>
  <c r="A94" i="91" s="1"/>
  <c r="O162" i="61"/>
  <c r="A162" i="38"/>
  <c r="S162" i="54"/>
  <c r="E160" i="35"/>
  <c r="G160" i="35"/>
  <c r="M160" i="35"/>
  <c r="K160" i="35"/>
  <c r="K161" i="35" s="1"/>
  <c r="D172" i="30"/>
  <c r="A168" i="104"/>
  <c r="A169" i="98"/>
  <c r="P169" i="98"/>
  <c r="J168" i="104"/>
  <c r="AG124" i="35"/>
  <c r="U125" i="35"/>
  <c r="Y161" i="35" l="1"/>
  <c r="O160" i="35"/>
  <c r="A163" i="60"/>
  <c r="O163" i="61"/>
  <c r="Q162" i="35"/>
  <c r="C632" i="76"/>
  <c r="A163" i="54"/>
  <c r="S163" i="52"/>
  <c r="O163" i="33"/>
  <c r="A162" i="35"/>
  <c r="A163" i="52"/>
  <c r="B164" i="30"/>
  <c r="B164" i="110" s="1"/>
  <c r="A164" i="110" s="1"/>
  <c r="S163" i="38"/>
  <c r="A163" i="33"/>
  <c r="O163" i="60"/>
  <c r="A163" i="38"/>
  <c r="B95" i="91"/>
  <c r="A95" i="91" s="1"/>
  <c r="A163" i="30"/>
  <c r="A163" i="61"/>
  <c r="S163" i="54"/>
  <c r="AC161" i="35"/>
  <c r="W161" i="35"/>
  <c r="AA161" i="35"/>
  <c r="AE161" i="35"/>
  <c r="AE162" i="35" s="1"/>
  <c r="E161" i="35"/>
  <c r="G161" i="35"/>
  <c r="I161" i="35"/>
  <c r="M161" i="35"/>
  <c r="D173" i="30"/>
  <c r="J169" i="104"/>
  <c r="A169" i="104"/>
  <c r="A170" i="98"/>
  <c r="P170" i="98"/>
  <c r="U126" i="35"/>
  <c r="AG125" i="35"/>
  <c r="E162" i="35" l="1"/>
  <c r="I162" i="35"/>
  <c r="G162" i="35"/>
  <c r="K162" i="35"/>
  <c r="O161" i="35"/>
  <c r="A164" i="54"/>
  <c r="S164" i="38"/>
  <c r="Q163" i="35"/>
  <c r="A164" i="60"/>
  <c r="A164" i="52"/>
  <c r="B165" i="30"/>
  <c r="B165" i="110" s="1"/>
  <c r="A165" i="110" s="1"/>
  <c r="A164" i="38"/>
  <c r="A164" i="61"/>
  <c r="O164" i="61"/>
  <c r="S164" i="54"/>
  <c r="O164" i="33"/>
  <c r="A164" i="30"/>
  <c r="S164" i="52"/>
  <c r="O164" i="60"/>
  <c r="B96" i="91"/>
  <c r="A96" i="91" s="1"/>
  <c r="C636" i="76"/>
  <c r="A163" i="35"/>
  <c r="A164" i="33"/>
  <c r="M162" i="35"/>
  <c r="AC162" i="35"/>
  <c r="W162" i="35"/>
  <c r="AA162" i="35"/>
  <c r="Y162" i="35"/>
  <c r="D174" i="30"/>
  <c r="J170" i="104"/>
  <c r="P171" i="98"/>
  <c r="A170" i="104"/>
  <c r="A171" i="98"/>
  <c r="U127" i="35"/>
  <c r="AG126" i="35"/>
  <c r="Y163" i="35" l="1"/>
  <c r="E163" i="35"/>
  <c r="G163" i="35"/>
  <c r="I163" i="35"/>
  <c r="M163" i="35"/>
  <c r="A165" i="54"/>
  <c r="B97" i="91"/>
  <c r="A97" i="91" s="1"/>
  <c r="O165" i="60"/>
  <c r="A165" i="30"/>
  <c r="A165" i="38"/>
  <c r="A164" i="35"/>
  <c r="B166" i="30"/>
  <c r="B166" i="110" s="1"/>
  <c r="A166" i="110" s="1"/>
  <c r="A165" i="60"/>
  <c r="O165" i="61"/>
  <c r="S165" i="38"/>
  <c r="S165" i="54"/>
  <c r="S165" i="52"/>
  <c r="A165" i="61"/>
  <c r="C640" i="76"/>
  <c r="O165" i="33"/>
  <c r="Q164" i="35"/>
  <c r="A165" i="33"/>
  <c r="A165" i="52"/>
  <c r="AC163" i="35"/>
  <c r="AE163" i="35"/>
  <c r="W163" i="35"/>
  <c r="AA163" i="35"/>
  <c r="K163" i="35"/>
  <c r="O162" i="35"/>
  <c r="D175" i="30"/>
  <c r="J171" i="104"/>
  <c r="A172" i="98"/>
  <c r="P172" i="98"/>
  <c r="A171" i="104"/>
  <c r="AG127" i="35"/>
  <c r="U128" i="35"/>
  <c r="B98" i="91" l="1"/>
  <c r="A98" i="91" s="1"/>
  <c r="O166" i="33"/>
  <c r="S166" i="54"/>
  <c r="A166" i="38"/>
  <c r="S166" i="38"/>
  <c r="A166" i="30"/>
  <c r="A166" i="33"/>
  <c r="A166" i="60"/>
  <c r="C644" i="76"/>
  <c r="A166" i="61"/>
  <c r="Q165" i="35"/>
  <c r="A166" i="54"/>
  <c r="A165" i="35"/>
  <c r="O166" i="61"/>
  <c r="O166" i="60"/>
  <c r="A166" i="52"/>
  <c r="B167" i="30"/>
  <c r="B167" i="110" s="1"/>
  <c r="A167" i="110" s="1"/>
  <c r="S166" i="52"/>
  <c r="AC164" i="35"/>
  <c r="Y164" i="35"/>
  <c r="AA164" i="35"/>
  <c r="W164" i="35"/>
  <c r="AE164" i="35"/>
  <c r="E164" i="35"/>
  <c r="G164" i="35"/>
  <c r="M164" i="35"/>
  <c r="I164" i="35"/>
  <c r="K164" i="35"/>
  <c r="K165" i="35" s="1"/>
  <c r="O163" i="35"/>
  <c r="D176" i="30"/>
  <c r="A172" i="104"/>
  <c r="A173" i="98"/>
  <c r="P173" i="98"/>
  <c r="J172" i="104"/>
  <c r="AG128" i="35"/>
  <c r="U129" i="35"/>
  <c r="AC165" i="35" l="1"/>
  <c r="Y165" i="35"/>
  <c r="AE165" i="35"/>
  <c r="W165" i="35"/>
  <c r="AA165" i="35"/>
  <c r="A167" i="54"/>
  <c r="A167" i="61"/>
  <c r="O167" i="61"/>
  <c r="Q166" i="35"/>
  <c r="A167" i="38"/>
  <c r="S167" i="38"/>
  <c r="A167" i="30"/>
  <c r="A166" i="35"/>
  <c r="C648" i="76"/>
  <c r="B168" i="30"/>
  <c r="B168" i="110" s="1"/>
  <c r="A168" i="110" s="1"/>
  <c r="S167" i="52"/>
  <c r="A167" i="60"/>
  <c r="A167" i="33"/>
  <c r="S167" i="54"/>
  <c r="O167" i="33"/>
  <c r="O167" i="60"/>
  <c r="B99" i="91"/>
  <c r="A99" i="91" s="1"/>
  <c r="A167" i="52"/>
  <c r="O164" i="35"/>
  <c r="E165" i="35"/>
  <c r="G165" i="35"/>
  <c r="M165" i="35"/>
  <c r="I165" i="35"/>
  <c r="D177" i="30"/>
  <c r="A173" i="104"/>
  <c r="J173" i="104"/>
  <c r="A174" i="98"/>
  <c r="P174" i="98"/>
  <c r="U130" i="35"/>
  <c r="AG129" i="35"/>
  <c r="AE166" i="35" l="1"/>
  <c r="O165" i="35"/>
  <c r="E166" i="35"/>
  <c r="K166" i="35"/>
  <c r="M166" i="35"/>
  <c r="G166" i="35"/>
  <c r="I166" i="35"/>
  <c r="AC166" i="35"/>
  <c r="Y166" i="35"/>
  <c r="W166" i="35"/>
  <c r="S168" i="38"/>
  <c r="A168" i="52"/>
  <c r="C652" i="76"/>
  <c r="A168" i="54"/>
  <c r="B100" i="91"/>
  <c r="A100" i="91" s="1"/>
  <c r="A167" i="35"/>
  <c r="A168" i="61"/>
  <c r="Q167" i="35"/>
  <c r="A168" i="38"/>
  <c r="S168" i="54"/>
  <c r="B169" i="30"/>
  <c r="B169" i="110" s="1"/>
  <c r="A169" i="110" s="1"/>
  <c r="O168" i="60"/>
  <c r="O168" i="33"/>
  <c r="A168" i="30"/>
  <c r="S168" i="52"/>
  <c r="O168" i="61"/>
  <c r="A168" i="33"/>
  <c r="A168" i="60"/>
  <c r="AA166" i="35"/>
  <c r="D178" i="30"/>
  <c r="A174" i="104"/>
  <c r="P175" i="98"/>
  <c r="J174" i="104"/>
  <c r="A175" i="98"/>
  <c r="AG130" i="35"/>
  <c r="U131" i="35"/>
  <c r="W167" i="35" l="1"/>
  <c r="AC167" i="35"/>
  <c r="AA167" i="35"/>
  <c r="Y167" i="35"/>
  <c r="AE167" i="35"/>
  <c r="S169" i="52"/>
  <c r="A169" i="30"/>
  <c r="A169" i="61"/>
  <c r="C656" i="76"/>
  <c r="A169" i="38"/>
  <c r="O169" i="61"/>
  <c r="A169" i="54"/>
  <c r="S169" i="38"/>
  <c r="B101" i="91"/>
  <c r="A101" i="91" s="1"/>
  <c r="O169" i="33"/>
  <c r="A169" i="52"/>
  <c r="A169" i="60"/>
  <c r="B170" i="30"/>
  <c r="B170" i="110" s="1"/>
  <c r="A170" i="110" s="1"/>
  <c r="Q168" i="35"/>
  <c r="O169" i="60"/>
  <c r="A168" i="35"/>
  <c r="S169" i="54"/>
  <c r="A169" i="33"/>
  <c r="E167" i="35"/>
  <c r="G167" i="35"/>
  <c r="M167" i="35"/>
  <c r="I167" i="35"/>
  <c r="K167" i="35"/>
  <c r="O166" i="35"/>
  <c r="D179" i="30"/>
  <c r="A175" i="104"/>
  <c r="A176" i="98"/>
  <c r="P176" i="98"/>
  <c r="J175" i="104"/>
  <c r="AG131" i="35"/>
  <c r="U132" i="35"/>
  <c r="M168" i="35" l="1"/>
  <c r="O167" i="35"/>
  <c r="AC168" i="35"/>
  <c r="AA168" i="35"/>
  <c r="W168" i="35"/>
  <c r="AE168" i="35"/>
  <c r="Y168" i="35"/>
  <c r="E168" i="35"/>
  <c r="K168" i="35"/>
  <c r="G168" i="35"/>
  <c r="I168" i="35"/>
  <c r="B171" i="30"/>
  <c r="B171" i="110" s="1"/>
  <c r="A171" i="110" s="1"/>
  <c r="A170" i="30"/>
  <c r="O170" i="61"/>
  <c r="Q169" i="35"/>
  <c r="O170" i="60"/>
  <c r="A170" i="38"/>
  <c r="O170" i="33"/>
  <c r="B102" i="91"/>
  <c r="A102" i="91" s="1"/>
  <c r="S170" i="54"/>
  <c r="S170" i="38"/>
  <c r="A170" i="33"/>
  <c r="A170" i="61"/>
  <c r="C660" i="76"/>
  <c r="A170" i="54"/>
  <c r="S170" i="52"/>
  <c r="A169" i="35"/>
  <c r="A170" i="60"/>
  <c r="A170" i="52"/>
  <c r="D180" i="30"/>
  <c r="A176" i="104"/>
  <c r="A177" i="98"/>
  <c r="P177" i="98"/>
  <c r="J176" i="104"/>
  <c r="AG132" i="35"/>
  <c r="U133" i="35"/>
  <c r="O168" i="35" l="1"/>
  <c r="K169" i="35"/>
  <c r="W169" i="35"/>
  <c r="E169" i="35"/>
  <c r="M169" i="35"/>
  <c r="G169" i="35"/>
  <c r="B172" i="30"/>
  <c r="B172" i="110" s="1"/>
  <c r="A172" i="110" s="1"/>
  <c r="A171" i="60"/>
  <c r="A171" i="30"/>
  <c r="A171" i="38"/>
  <c r="O171" i="33"/>
  <c r="S171" i="52"/>
  <c r="A171" i="33"/>
  <c r="A170" i="35"/>
  <c r="S171" i="54"/>
  <c r="Q170" i="35"/>
  <c r="O171" i="61"/>
  <c r="C664" i="76"/>
  <c r="A171" i="54"/>
  <c r="B103" i="91"/>
  <c r="A103" i="91" s="1"/>
  <c r="O171" i="60"/>
  <c r="A171" i="61"/>
  <c r="S171" i="38"/>
  <c r="A171" i="52"/>
  <c r="AA169" i="35"/>
  <c r="AC169" i="35"/>
  <c r="Y169" i="35"/>
  <c r="I169" i="35"/>
  <c r="AE169" i="35"/>
  <c r="D181" i="30"/>
  <c r="A177" i="104"/>
  <c r="J177" i="104"/>
  <c r="A178" i="98"/>
  <c r="P178" i="98"/>
  <c r="U134" i="35"/>
  <c r="AG133" i="35"/>
  <c r="A171" i="35" l="1"/>
  <c r="S172" i="38"/>
  <c r="B104" i="91"/>
  <c r="A104" i="91" s="1"/>
  <c r="O172" i="60"/>
  <c r="C668" i="76"/>
  <c r="A172" i="54"/>
  <c r="A172" i="61"/>
  <c r="A172" i="30"/>
  <c r="A172" i="33"/>
  <c r="A172" i="60"/>
  <c r="A172" i="52"/>
  <c r="B173" i="30"/>
  <c r="B173" i="110" s="1"/>
  <c r="A173" i="110" s="1"/>
  <c r="O172" i="61"/>
  <c r="A172" i="38"/>
  <c r="S172" i="52"/>
  <c r="O172" i="33"/>
  <c r="Q171" i="35"/>
  <c r="S172" i="54"/>
  <c r="AC170" i="35"/>
  <c r="W170" i="35"/>
  <c r="AA170" i="35"/>
  <c r="Y170" i="35"/>
  <c r="AE170" i="35"/>
  <c r="E170" i="35"/>
  <c r="K170" i="35"/>
  <c r="I170" i="35"/>
  <c r="M170" i="35"/>
  <c r="M171" i="35" s="1"/>
  <c r="G170" i="35"/>
  <c r="O169" i="35"/>
  <c r="D182" i="30"/>
  <c r="A178" i="104"/>
  <c r="P179" i="98"/>
  <c r="J178" i="104"/>
  <c r="A179" i="98"/>
  <c r="U135" i="35"/>
  <c r="AG134" i="35"/>
  <c r="Y171" i="35" l="1"/>
  <c r="AC171" i="35"/>
  <c r="AA171" i="35"/>
  <c r="W171" i="35"/>
  <c r="O170" i="35"/>
  <c r="AE171" i="35"/>
  <c r="B174" i="30"/>
  <c r="B174" i="110" s="1"/>
  <c r="A174" i="110" s="1"/>
  <c r="B105" i="91"/>
  <c r="A105" i="91" s="1"/>
  <c r="A172" i="35"/>
  <c r="O173" i="61"/>
  <c r="S173" i="54"/>
  <c r="A173" i="60"/>
  <c r="A173" i="33"/>
  <c r="Q172" i="35"/>
  <c r="S173" i="52"/>
  <c r="O173" i="33"/>
  <c r="O173" i="60"/>
  <c r="A173" i="52"/>
  <c r="C672" i="76"/>
  <c r="A173" i="54"/>
  <c r="S173" i="38"/>
  <c r="A173" i="30"/>
  <c r="A173" i="61"/>
  <c r="A173" i="38"/>
  <c r="E171" i="35"/>
  <c r="G171" i="35"/>
  <c r="K171" i="35"/>
  <c r="I171" i="35"/>
  <c r="D183" i="30"/>
  <c r="A179" i="104"/>
  <c r="A180" i="98"/>
  <c r="P180" i="98"/>
  <c r="J179" i="104"/>
  <c r="AG135" i="35"/>
  <c r="U136" i="35"/>
  <c r="AC172" i="35" l="1"/>
  <c r="Y172" i="35"/>
  <c r="AA172" i="35"/>
  <c r="W172" i="35"/>
  <c r="AE172" i="35"/>
  <c r="E172" i="35"/>
  <c r="K172" i="35"/>
  <c r="M172" i="35"/>
  <c r="G172" i="35"/>
  <c r="O171" i="35"/>
  <c r="S174" i="38"/>
  <c r="S174" i="54"/>
  <c r="Q173" i="35"/>
  <c r="S174" i="52"/>
  <c r="B106" i="91"/>
  <c r="A106" i="91" s="1"/>
  <c r="C676" i="76"/>
  <c r="A174" i="54"/>
  <c r="A174" i="33"/>
  <c r="A173" i="35"/>
  <c r="O174" i="61"/>
  <c r="A174" i="30"/>
  <c r="A174" i="52"/>
  <c r="B175" i="30"/>
  <c r="B175" i="110" s="1"/>
  <c r="A175" i="110" s="1"/>
  <c r="A174" i="60"/>
  <c r="A174" i="61"/>
  <c r="O174" i="60"/>
  <c r="O174" i="33"/>
  <c r="A174" i="38"/>
  <c r="I172" i="35"/>
  <c r="D184" i="30"/>
  <c r="A180" i="104"/>
  <c r="P181" i="98"/>
  <c r="A181" i="98"/>
  <c r="J180" i="104"/>
  <c r="AG136" i="35"/>
  <c r="U137" i="35"/>
  <c r="AA173" i="35" l="1"/>
  <c r="W173" i="35"/>
  <c r="O172" i="35"/>
  <c r="A175" i="54"/>
  <c r="S175" i="38"/>
  <c r="A175" i="30"/>
  <c r="A174" i="35"/>
  <c r="A175" i="60"/>
  <c r="A175" i="38"/>
  <c r="Q174" i="35"/>
  <c r="O175" i="33"/>
  <c r="A175" i="33"/>
  <c r="A175" i="61"/>
  <c r="O175" i="61"/>
  <c r="S175" i="52"/>
  <c r="O175" i="60"/>
  <c r="G75" i="91"/>
  <c r="F75" i="91" s="1"/>
  <c r="A175" i="52"/>
  <c r="C680" i="76"/>
  <c r="B176" i="30"/>
  <c r="B176" i="110" s="1"/>
  <c r="A176" i="110" s="1"/>
  <c r="S175" i="54"/>
  <c r="E173" i="35"/>
  <c r="K173" i="35"/>
  <c r="K174" i="35" s="1"/>
  <c r="G173" i="35"/>
  <c r="M173" i="35"/>
  <c r="I173" i="35"/>
  <c r="AC173" i="35"/>
  <c r="Y173" i="35"/>
  <c r="AE173" i="35"/>
  <c r="D185" i="30"/>
  <c r="J181" i="104"/>
  <c r="A181" i="104"/>
  <c r="P182" i="98"/>
  <c r="A182" i="98"/>
  <c r="U138" i="35"/>
  <c r="AG137" i="35"/>
  <c r="A176" i="54" l="1"/>
  <c r="O176" i="61"/>
  <c r="A176" i="60"/>
  <c r="O176" i="33"/>
  <c r="S176" i="38"/>
  <c r="A176" i="38"/>
  <c r="O176" i="60"/>
  <c r="A176" i="52"/>
  <c r="C684" i="76"/>
  <c r="B177" i="30"/>
  <c r="B177" i="110" s="1"/>
  <c r="A177" i="110" s="1"/>
  <c r="S176" i="52"/>
  <c r="Q175" i="35"/>
  <c r="S176" i="54"/>
  <c r="A176" i="30"/>
  <c r="A176" i="33"/>
  <c r="G76" i="91"/>
  <c r="F76" i="91" s="1"/>
  <c r="A175" i="35"/>
  <c r="A176" i="61"/>
  <c r="AC174" i="35"/>
  <c r="Y174" i="35"/>
  <c r="Y175" i="35" s="1"/>
  <c r="W174" i="35"/>
  <c r="W175" i="35" s="1"/>
  <c r="AE174" i="35"/>
  <c r="AE175" i="35" s="1"/>
  <c r="AA174" i="35"/>
  <c r="AA175" i="35" s="1"/>
  <c r="O173" i="35"/>
  <c r="E174" i="35"/>
  <c r="G174" i="35"/>
  <c r="I174" i="35"/>
  <c r="M174" i="35"/>
  <c r="D186" i="30"/>
  <c r="A182" i="104"/>
  <c r="A183" i="98"/>
  <c r="J182" i="104"/>
  <c r="P183" i="98"/>
  <c r="AG138" i="35"/>
  <c r="U139" i="35"/>
  <c r="M175" i="35" l="1"/>
  <c r="I175" i="35"/>
  <c r="E175" i="35"/>
  <c r="G175" i="35"/>
  <c r="K175" i="35"/>
  <c r="O174" i="35"/>
  <c r="AC175" i="35"/>
  <c r="A177" i="54"/>
  <c r="Q176" i="35"/>
  <c r="A176" i="35"/>
  <c r="O177" i="61"/>
  <c r="A177" i="61"/>
  <c r="A177" i="38"/>
  <c r="G77" i="91"/>
  <c r="F77" i="91" s="1"/>
  <c r="B178" i="30"/>
  <c r="B178" i="110" s="1"/>
  <c r="A178" i="110" s="1"/>
  <c r="O177" i="60"/>
  <c r="A177" i="33"/>
  <c r="S177" i="38"/>
  <c r="A177" i="30"/>
  <c r="S177" i="54"/>
  <c r="A177" i="52"/>
  <c r="S177" i="52"/>
  <c r="O177" i="33"/>
  <c r="A177" i="60"/>
  <c r="C688" i="76"/>
  <c r="D187" i="30"/>
  <c r="A183" i="104"/>
  <c r="P184" i="98"/>
  <c r="A184" i="98"/>
  <c r="J183" i="104"/>
  <c r="AG139" i="35"/>
  <c r="U140" i="35"/>
  <c r="E176" i="35" l="1"/>
  <c r="G176" i="35"/>
  <c r="I176" i="35"/>
  <c r="M176" i="35"/>
  <c r="AC176" i="35"/>
  <c r="Y176" i="35"/>
  <c r="AA176" i="35"/>
  <c r="W176" i="35"/>
  <c r="AE176" i="35"/>
  <c r="K176" i="35"/>
  <c r="B179" i="30"/>
  <c r="B179" i="110" s="1"/>
  <c r="A179" i="110" s="1"/>
  <c r="O178" i="33"/>
  <c r="A178" i="61"/>
  <c r="O178" i="61"/>
  <c r="A178" i="38"/>
  <c r="A178" i="54"/>
  <c r="Q177" i="35"/>
  <c r="A178" i="52"/>
  <c r="A178" i="33"/>
  <c r="O178" i="60"/>
  <c r="S178" i="54"/>
  <c r="A177" i="35"/>
  <c r="G78" i="91"/>
  <c r="F78" i="91" s="1"/>
  <c r="S178" i="38"/>
  <c r="A178" i="30"/>
  <c r="S178" i="52"/>
  <c r="C692" i="76"/>
  <c r="A178" i="60"/>
  <c r="O175" i="35"/>
  <c r="D188" i="30"/>
  <c r="A184" i="104"/>
  <c r="A185" i="98"/>
  <c r="P185" i="98"/>
  <c r="J184" i="104"/>
  <c r="AG140" i="35"/>
  <c r="U141" i="35"/>
  <c r="AA177" i="35" l="1"/>
  <c r="W177" i="35"/>
  <c r="M177" i="35"/>
  <c r="A179" i="60"/>
  <c r="O179" i="61"/>
  <c r="S179" i="54"/>
  <c r="S179" i="52"/>
  <c r="A179" i="61"/>
  <c r="A179" i="33"/>
  <c r="C696" i="76"/>
  <c r="A179" i="54"/>
  <c r="A179" i="30"/>
  <c r="S179" i="38"/>
  <c r="A178" i="35"/>
  <c r="A179" i="52"/>
  <c r="B180" i="30"/>
  <c r="B180" i="110" s="1"/>
  <c r="A180" i="110" s="1"/>
  <c r="O179" i="33"/>
  <c r="G79" i="91"/>
  <c r="F79" i="91" s="1"/>
  <c r="Q178" i="35"/>
  <c r="O179" i="60"/>
  <c r="A179" i="38"/>
  <c r="I177" i="35"/>
  <c r="E177" i="35"/>
  <c r="K177" i="35"/>
  <c r="G177" i="35"/>
  <c r="AC177" i="35"/>
  <c r="Y177" i="35"/>
  <c r="AE177" i="35"/>
  <c r="O176" i="35"/>
  <c r="D189" i="30"/>
  <c r="A185" i="104"/>
  <c r="J185" i="104"/>
  <c r="A186" i="98"/>
  <c r="P186" i="98"/>
  <c r="U142" i="35"/>
  <c r="AG141" i="35"/>
  <c r="O177" i="35" l="1"/>
  <c r="AC178" i="35"/>
  <c r="AE178" i="35"/>
  <c r="AA178" i="35"/>
  <c r="W178" i="35"/>
  <c r="Y178" i="35"/>
  <c r="E178" i="35"/>
  <c r="K178" i="35"/>
  <c r="M178" i="35"/>
  <c r="I178" i="35"/>
  <c r="G178" i="35"/>
  <c r="A180" i="54"/>
  <c r="S180" i="38"/>
  <c r="G80" i="91"/>
  <c r="F80" i="91" s="1"/>
  <c r="A180" i="30"/>
  <c r="A180" i="52"/>
  <c r="B181" i="30"/>
  <c r="Q179" i="35"/>
  <c r="A179" i="35"/>
  <c r="O180" i="61"/>
  <c r="A180" i="60"/>
  <c r="A180" i="38"/>
  <c r="A180" i="33"/>
  <c r="O180" i="33"/>
  <c r="O180" i="60"/>
  <c r="S180" i="54"/>
  <c r="S180" i="52"/>
  <c r="A180" i="61"/>
  <c r="C700" i="76"/>
  <c r="D190" i="30"/>
  <c r="J186" i="104"/>
  <c r="A187" i="98"/>
  <c r="A186" i="104"/>
  <c r="P187" i="98"/>
  <c r="AG142" i="35"/>
  <c r="U143" i="35"/>
  <c r="B181" i="110" l="1"/>
  <c r="A181" i="110" s="1"/>
  <c r="E179" i="35"/>
  <c r="M179" i="35"/>
  <c r="K179" i="35"/>
  <c r="G179" i="35"/>
  <c r="I179" i="35"/>
  <c r="AC179" i="35"/>
  <c r="AE179" i="35"/>
  <c r="AA179" i="35"/>
  <c r="Y179" i="35"/>
  <c r="W179" i="35"/>
  <c r="O178" i="35"/>
  <c r="S181" i="38"/>
  <c r="O181" i="60"/>
  <c r="S181" i="52"/>
  <c r="G81" i="91"/>
  <c r="F81" i="91" s="1"/>
  <c r="A181" i="33"/>
  <c r="A181" i="52"/>
  <c r="C704" i="76"/>
  <c r="A181" i="54"/>
  <c r="A181" i="30"/>
  <c r="A181" i="60"/>
  <c r="Q180" i="35"/>
  <c r="O181" i="61"/>
  <c r="A181" i="38"/>
  <c r="B182" i="30"/>
  <c r="B182" i="110" s="1"/>
  <c r="A182" i="110" s="1"/>
  <c r="A181" i="61"/>
  <c r="O181" i="33"/>
  <c r="A180" i="35"/>
  <c r="S181" i="54"/>
  <c r="D191" i="30"/>
  <c r="J187" i="104"/>
  <c r="P188" i="98"/>
  <c r="A188" i="98"/>
  <c r="A187" i="104"/>
  <c r="AG143" i="35"/>
  <c r="U144" i="35"/>
  <c r="AC180" i="35" l="1"/>
  <c r="AA180" i="35"/>
  <c r="AE180" i="35"/>
  <c r="E180" i="35"/>
  <c r="G180" i="35"/>
  <c r="I180" i="35"/>
  <c r="M180" i="35"/>
  <c r="K180" i="35"/>
  <c r="B183" i="30"/>
  <c r="B183" i="110" s="1"/>
  <c r="A183" i="110" s="1"/>
  <c r="A182" i="33"/>
  <c r="O182" i="33"/>
  <c r="S182" i="52"/>
  <c r="A182" i="38"/>
  <c r="O182" i="61"/>
  <c r="A182" i="30"/>
  <c r="S182" i="54"/>
  <c r="A182" i="60"/>
  <c r="S182" i="38"/>
  <c r="O182" i="60"/>
  <c r="G82" i="91"/>
  <c r="F82" i="91" s="1"/>
  <c r="C708" i="76"/>
  <c r="A182" i="54"/>
  <c r="Q181" i="35"/>
  <c r="A181" i="35"/>
  <c r="A182" i="61"/>
  <c r="A182" i="52"/>
  <c r="W180" i="35"/>
  <c r="Y180" i="35"/>
  <c r="O179" i="35"/>
  <c r="D192" i="30"/>
  <c r="A188" i="104"/>
  <c r="A189" i="98"/>
  <c r="P189" i="98"/>
  <c r="J188" i="104"/>
  <c r="AG144" i="35"/>
  <c r="U145" i="35"/>
  <c r="O180" i="35" l="1"/>
  <c r="M181" i="35"/>
  <c r="I181" i="35"/>
  <c r="AA181" i="35"/>
  <c r="AC181" i="35"/>
  <c r="W181" i="35"/>
  <c r="Y181" i="35"/>
  <c r="AE181" i="35"/>
  <c r="E181" i="35"/>
  <c r="G181" i="35"/>
  <c r="K181" i="35"/>
  <c r="S183" i="38"/>
  <c r="S183" i="52"/>
  <c r="O183" i="61"/>
  <c r="S183" i="54"/>
  <c r="A183" i="54"/>
  <c r="A183" i="30"/>
  <c r="Q182" i="35"/>
  <c r="G83" i="91"/>
  <c r="F83" i="91" s="1"/>
  <c r="A183" i="52"/>
  <c r="C712" i="76"/>
  <c r="A182" i="35"/>
  <c r="A183" i="61"/>
  <c r="O183" i="33"/>
  <c r="A183" i="60"/>
  <c r="B184" i="30"/>
  <c r="B184" i="110" s="1"/>
  <c r="A184" i="110" s="1"/>
  <c r="A183" i="33"/>
  <c r="O183" i="60"/>
  <c r="A183" i="38"/>
  <c r="D193" i="30"/>
  <c r="A189" i="104"/>
  <c r="J189" i="104"/>
  <c r="A190" i="98"/>
  <c r="P190" i="98"/>
  <c r="U146" i="35"/>
  <c r="AG145" i="35"/>
  <c r="O181" i="35" l="1"/>
  <c r="E182" i="35"/>
  <c r="M182" i="35"/>
  <c r="G182" i="35"/>
  <c r="I182" i="35"/>
  <c r="AC182" i="35"/>
  <c r="AA182" i="35"/>
  <c r="W182" i="35"/>
  <c r="Y182" i="35"/>
  <c r="AE182" i="35"/>
  <c r="K182" i="35"/>
  <c r="B185" i="30"/>
  <c r="B185" i="110" s="1"/>
  <c r="A185" i="110" s="1"/>
  <c r="A184" i="60"/>
  <c r="A183" i="35"/>
  <c r="Q183" i="35"/>
  <c r="S184" i="54"/>
  <c r="A184" i="54"/>
  <c r="A184" i="52"/>
  <c r="A184" i="30"/>
  <c r="G84" i="91"/>
  <c r="F84" i="91" s="1"/>
  <c r="O184" i="33"/>
  <c r="A184" i="33"/>
  <c r="C716" i="76"/>
  <c r="S184" i="38"/>
  <c r="O184" i="61"/>
  <c r="O184" i="60"/>
  <c r="S184" i="52"/>
  <c r="A184" i="61"/>
  <c r="A184" i="38"/>
  <c r="D194" i="30"/>
  <c r="A190" i="104"/>
  <c r="P191" i="98"/>
  <c r="J190" i="104"/>
  <c r="A191" i="98"/>
  <c r="AG146" i="35"/>
  <c r="U147" i="35"/>
  <c r="AC183" i="35" l="1"/>
  <c r="AA183" i="35"/>
  <c r="AE183" i="35"/>
  <c r="Y183" i="35"/>
  <c r="W183" i="35"/>
  <c r="B186" i="30"/>
  <c r="B186" i="110" s="1"/>
  <c r="A186" i="110" s="1"/>
  <c r="O185" i="33"/>
  <c r="G85" i="91"/>
  <c r="F85" i="91" s="1"/>
  <c r="S185" i="52"/>
  <c r="O185" i="61"/>
  <c r="A185" i="52"/>
  <c r="A185" i="54"/>
  <c r="Q184" i="35"/>
  <c r="A184" i="35"/>
  <c r="A185" i="60"/>
  <c r="A185" i="30"/>
  <c r="A185" i="38"/>
  <c r="C720" i="76"/>
  <c r="S185" i="54"/>
  <c r="O185" i="60"/>
  <c r="A185" i="33"/>
  <c r="A185" i="61"/>
  <c r="S185" i="38"/>
  <c r="E183" i="35"/>
  <c r="M183" i="35"/>
  <c r="G183" i="35"/>
  <c r="K183" i="35"/>
  <c r="I183" i="35"/>
  <c r="O182" i="35"/>
  <c r="D195" i="30"/>
  <c r="A191" i="104"/>
  <c r="A192" i="98"/>
  <c r="P192" i="98"/>
  <c r="J191" i="104"/>
  <c r="AG147" i="35"/>
  <c r="U148" i="35"/>
  <c r="I184" i="35" l="1"/>
  <c r="Y184" i="35"/>
  <c r="E184" i="35"/>
  <c r="M184" i="35"/>
  <c r="K184" i="35"/>
  <c r="G184" i="35"/>
  <c r="O183" i="35"/>
  <c r="AC184" i="35"/>
  <c r="AE184" i="35"/>
  <c r="AA184" i="35"/>
  <c r="S186" i="54"/>
  <c r="A186" i="33"/>
  <c r="A186" i="61"/>
  <c r="A186" i="60"/>
  <c r="O186" i="60"/>
  <c r="B187" i="30"/>
  <c r="B187" i="110" s="1"/>
  <c r="A187" i="110" s="1"/>
  <c r="A186" i="52"/>
  <c r="A186" i="38"/>
  <c r="G86" i="91"/>
  <c r="F86" i="91" s="1"/>
  <c r="S186" i="52"/>
  <c r="O186" i="61"/>
  <c r="C724" i="76"/>
  <c r="A185" i="35"/>
  <c r="A186" i="30"/>
  <c r="Q185" i="35"/>
  <c r="S186" i="38"/>
  <c r="A186" i="54"/>
  <c r="O186" i="33"/>
  <c r="W184" i="35"/>
  <c r="D196" i="30"/>
  <c r="A192" i="104"/>
  <c r="P193" i="98"/>
  <c r="A193" i="98"/>
  <c r="J192" i="104"/>
  <c r="AG148" i="35"/>
  <c r="U149" i="35"/>
  <c r="AA185" i="35" l="1"/>
  <c r="AC185" i="35"/>
  <c r="AE185" i="35"/>
  <c r="W185" i="35"/>
  <c r="Y185" i="35"/>
  <c r="E185" i="35"/>
  <c r="I185" i="35"/>
  <c r="M185" i="35"/>
  <c r="K185" i="35"/>
  <c r="G185" i="35"/>
  <c r="A187" i="38"/>
  <c r="O187" i="60"/>
  <c r="S187" i="52"/>
  <c r="A187" i="52"/>
  <c r="C728" i="76"/>
  <c r="B188" i="30"/>
  <c r="B188" i="110" s="1"/>
  <c r="A188" i="110" s="1"/>
  <c r="S187" i="54"/>
  <c r="G87" i="91"/>
  <c r="F87" i="91" s="1"/>
  <c r="A187" i="33"/>
  <c r="O187" i="61"/>
  <c r="A187" i="54"/>
  <c r="A187" i="61"/>
  <c r="A187" i="30"/>
  <c r="A187" i="60"/>
  <c r="A186" i="35"/>
  <c r="Q186" i="35"/>
  <c r="O187" i="33"/>
  <c r="S187" i="38"/>
  <c r="O184" i="35"/>
  <c r="D197" i="30"/>
  <c r="J193" i="104"/>
  <c r="A193" i="104"/>
  <c r="A194" i="98"/>
  <c r="P194" i="98"/>
  <c r="U150" i="35"/>
  <c r="AG149" i="35"/>
  <c r="AC186" i="35" l="1"/>
  <c r="Y186" i="35"/>
  <c r="AA186" i="35"/>
  <c r="AE186" i="35"/>
  <c r="W186" i="35"/>
  <c r="A188" i="52"/>
  <c r="O188" i="60"/>
  <c r="S188" i="52"/>
  <c r="A188" i="61"/>
  <c r="O188" i="61"/>
  <c r="B189" i="30"/>
  <c r="B189" i="110" s="1"/>
  <c r="A189" i="110" s="1"/>
  <c r="Q187" i="35"/>
  <c r="AC187" i="35" s="1"/>
  <c r="A187" i="35"/>
  <c r="A188" i="30"/>
  <c r="A188" i="54"/>
  <c r="S188" i="54"/>
  <c r="C732" i="76"/>
  <c r="A188" i="38"/>
  <c r="A188" i="33"/>
  <c r="O188" i="33"/>
  <c r="G88" i="91"/>
  <c r="F88" i="91" s="1"/>
  <c r="A188" i="60"/>
  <c r="S188" i="38"/>
  <c r="E186" i="35"/>
  <c r="I186" i="35"/>
  <c r="K186" i="35"/>
  <c r="K187" i="35" s="1"/>
  <c r="M186" i="35"/>
  <c r="G186" i="35"/>
  <c r="O185" i="35"/>
  <c r="D198" i="30"/>
  <c r="A194" i="104"/>
  <c r="A195" i="98"/>
  <c r="J194" i="104"/>
  <c r="P195" i="98"/>
  <c r="AG150" i="35"/>
  <c r="U151" i="35"/>
  <c r="I187" i="35" l="1"/>
  <c r="M187" i="35"/>
  <c r="E187" i="35"/>
  <c r="G187" i="35"/>
  <c r="AE187" i="35"/>
  <c r="AA187" i="35"/>
  <c r="O186" i="35"/>
  <c r="A189" i="54"/>
  <c r="S189" i="38"/>
  <c r="O189" i="61"/>
  <c r="B190" i="30"/>
  <c r="B190" i="110" s="1"/>
  <c r="A190" i="110" s="1"/>
  <c r="A189" i="30"/>
  <c r="G89" i="91"/>
  <c r="F89" i="91" s="1"/>
  <c r="Q188" i="35"/>
  <c r="S189" i="54"/>
  <c r="A189" i="38"/>
  <c r="A189" i="61"/>
  <c r="O189" i="60"/>
  <c r="A189" i="52"/>
  <c r="O189" i="33"/>
  <c r="A189" i="60"/>
  <c r="A188" i="35"/>
  <c r="S189" i="52"/>
  <c r="A189" i="33"/>
  <c r="C736" i="76"/>
  <c r="Y187" i="35"/>
  <c r="W187" i="35"/>
  <c r="D199" i="30"/>
  <c r="A195" i="104"/>
  <c r="A196" i="98"/>
  <c r="P196" i="98"/>
  <c r="J195" i="104"/>
  <c r="AG151" i="35"/>
  <c r="U152" i="35"/>
  <c r="B191" i="30" l="1"/>
  <c r="B191" i="110" s="1"/>
  <c r="A191" i="110" s="1"/>
  <c r="Q189" i="35"/>
  <c r="A189" i="35"/>
  <c r="G90" i="91"/>
  <c r="F90" i="91" s="1"/>
  <c r="O190" i="61"/>
  <c r="A190" i="38"/>
  <c r="A190" i="33"/>
  <c r="O190" i="33"/>
  <c r="A190" i="60"/>
  <c r="A190" i="30"/>
  <c r="S190" i="54"/>
  <c r="S190" i="52"/>
  <c r="A190" i="61"/>
  <c r="O190" i="60"/>
  <c r="C740" i="76"/>
  <c r="A190" i="54"/>
  <c r="S190" i="38"/>
  <c r="A190" i="52"/>
  <c r="AC188" i="35"/>
  <c r="Y188" i="35"/>
  <c r="Y189" i="35" s="1"/>
  <c r="AE188" i="35"/>
  <c r="AA188" i="35"/>
  <c r="W188" i="35"/>
  <c r="E188" i="35"/>
  <c r="K188" i="35"/>
  <c r="G188" i="35"/>
  <c r="M188" i="35"/>
  <c r="M189" i="35" s="1"/>
  <c r="I188" i="35"/>
  <c r="I189" i="35" s="1"/>
  <c r="O187" i="35"/>
  <c r="D200" i="30"/>
  <c r="J196" i="104"/>
  <c r="P197" i="98"/>
  <c r="A197" i="98"/>
  <c r="A196" i="104"/>
  <c r="AG152" i="35"/>
  <c r="U153" i="35"/>
  <c r="AA189" i="35" l="1"/>
  <c r="AE189" i="35"/>
  <c r="W189" i="35"/>
  <c r="E189" i="35"/>
  <c r="G189" i="35"/>
  <c r="K189" i="35"/>
  <c r="O188" i="35"/>
  <c r="AC189" i="35"/>
  <c r="B192" i="30"/>
  <c r="B192" i="110" s="1"/>
  <c r="A192" i="110" s="1"/>
  <c r="A191" i="60"/>
  <c r="A191" i="38"/>
  <c r="S191" i="38"/>
  <c r="O191" i="60"/>
  <c r="G91" i="91"/>
  <c r="F91" i="91" s="1"/>
  <c r="S191" i="54"/>
  <c r="Q190" i="35"/>
  <c r="A191" i="30"/>
  <c r="A190" i="35"/>
  <c r="S191" i="52"/>
  <c r="A191" i="52"/>
  <c r="C744" i="76"/>
  <c r="A191" i="54"/>
  <c r="A191" i="33"/>
  <c r="O191" i="61"/>
  <c r="A191" i="61"/>
  <c r="O191" i="33"/>
  <c r="D201" i="30"/>
  <c r="J197" i="104"/>
  <c r="A197" i="104"/>
  <c r="A198" i="98"/>
  <c r="P198" i="98"/>
  <c r="U154" i="35"/>
  <c r="AG153" i="35"/>
  <c r="E190" i="35" l="1"/>
  <c r="M190" i="35"/>
  <c r="G190" i="35"/>
  <c r="I190" i="35"/>
  <c r="K190" i="35"/>
  <c r="AC190" i="35"/>
  <c r="AE190" i="35"/>
  <c r="Y190" i="35"/>
  <c r="W190" i="35"/>
  <c r="AA190" i="35"/>
  <c r="A192" i="54"/>
  <c r="A192" i="30"/>
  <c r="O192" i="60"/>
  <c r="A191" i="35"/>
  <c r="O192" i="61"/>
  <c r="S192" i="54"/>
  <c r="B193" i="30"/>
  <c r="B193" i="110" s="1"/>
  <c r="A193" i="110" s="1"/>
  <c r="A192" i="61"/>
  <c r="A192" i="60"/>
  <c r="A192" i="33"/>
  <c r="A192" i="38"/>
  <c r="S192" i="52"/>
  <c r="O192" i="33"/>
  <c r="A192" i="52"/>
  <c r="G92" i="91"/>
  <c r="F92" i="91" s="1"/>
  <c r="S192" i="38"/>
  <c r="Q191" i="35"/>
  <c r="C748" i="76"/>
  <c r="O189" i="35"/>
  <c r="D202" i="30"/>
  <c r="J198" i="104"/>
  <c r="A199" i="98"/>
  <c r="A198" i="104"/>
  <c r="P199" i="98"/>
  <c r="AG154" i="35"/>
  <c r="U155" i="35"/>
  <c r="AC191" i="35" l="1"/>
  <c r="AE191" i="35"/>
  <c r="Y191" i="35"/>
  <c r="I191" i="35"/>
  <c r="E191" i="35"/>
  <c r="K191" i="35"/>
  <c r="M191" i="35"/>
  <c r="G191" i="35"/>
  <c r="AA191" i="35"/>
  <c r="G93" i="91"/>
  <c r="F93" i="91" s="1"/>
  <c r="A193" i="30"/>
  <c r="A193" i="38"/>
  <c r="C752" i="76"/>
  <c r="A193" i="54"/>
  <c r="A192" i="35"/>
  <c r="Q192" i="35"/>
  <c r="O193" i="61"/>
  <c r="A193" i="61"/>
  <c r="S193" i="38"/>
  <c r="B194" i="30"/>
  <c r="O193" i="60"/>
  <c r="A193" i="33"/>
  <c r="A193" i="60"/>
  <c r="A193" i="52"/>
  <c r="S193" i="52"/>
  <c r="O193" i="33"/>
  <c r="S193" i="54"/>
  <c r="W191" i="35"/>
  <c r="O190" i="35"/>
  <c r="D203" i="30"/>
  <c r="J199" i="104"/>
  <c r="A200" i="98"/>
  <c r="P200" i="98"/>
  <c r="A199" i="104"/>
  <c r="AG155" i="35"/>
  <c r="U156" i="35"/>
  <c r="B194" i="110" l="1"/>
  <c r="A194" i="110" s="1"/>
  <c r="A193" i="35"/>
  <c r="O194" i="61"/>
  <c r="Q193" i="35"/>
  <c r="O194" i="60"/>
  <c r="S194" i="52"/>
  <c r="C756" i="76"/>
  <c r="A194" i="54"/>
  <c r="O194" i="33"/>
  <c r="A194" i="60"/>
  <c r="A194" i="61"/>
  <c r="B195" i="30"/>
  <c r="B195" i="110" s="1"/>
  <c r="A195" i="110" s="1"/>
  <c r="A194" i="33"/>
  <c r="A194" i="38"/>
  <c r="A194" i="30"/>
  <c r="A194" i="52"/>
  <c r="G94" i="91"/>
  <c r="F94" i="91" s="1"/>
  <c r="S194" i="38"/>
  <c r="S194" i="54"/>
  <c r="AC192" i="35"/>
  <c r="Y192" i="35"/>
  <c r="AE192" i="35"/>
  <c r="AE193" i="35" s="1"/>
  <c r="W192" i="35"/>
  <c r="AA192" i="35"/>
  <c r="E192" i="35"/>
  <c r="G192" i="35"/>
  <c r="I192" i="35"/>
  <c r="K192" i="35"/>
  <c r="K193" i="35" s="1"/>
  <c r="M192" i="35"/>
  <c r="M193" i="35" s="1"/>
  <c r="O191" i="35"/>
  <c r="D204" i="30"/>
  <c r="J200" i="104"/>
  <c r="P201" i="98"/>
  <c r="A201" i="98"/>
  <c r="A200" i="104"/>
  <c r="AG156" i="35"/>
  <c r="U157" i="35"/>
  <c r="W193" i="35" l="1"/>
  <c r="Y193" i="35"/>
  <c r="AC193" i="35"/>
  <c r="O192" i="35"/>
  <c r="AA193" i="35"/>
  <c r="S195" i="38"/>
  <c r="C760" i="76"/>
  <c r="S195" i="54"/>
  <c r="A195" i="54"/>
  <c r="G95" i="91"/>
  <c r="F95" i="91" s="1"/>
  <c r="A194" i="35"/>
  <c r="A195" i="30"/>
  <c r="A195" i="38"/>
  <c r="S195" i="52"/>
  <c r="O195" i="60"/>
  <c r="A195" i="33"/>
  <c r="B196" i="30"/>
  <c r="B196" i="110" s="1"/>
  <c r="A196" i="110" s="1"/>
  <c r="A195" i="60"/>
  <c r="A195" i="52"/>
  <c r="O195" i="61"/>
  <c r="A195" i="61"/>
  <c r="O195" i="33"/>
  <c r="Q194" i="35"/>
  <c r="E193" i="35"/>
  <c r="G193" i="35"/>
  <c r="I193" i="35"/>
  <c r="D205" i="30"/>
  <c r="D206" i="30" s="1"/>
  <c r="J201" i="104"/>
  <c r="A201" i="104"/>
  <c r="A202" i="98"/>
  <c r="P202" i="98"/>
  <c r="U158" i="35"/>
  <c r="AG157" i="35"/>
  <c r="AC194" i="35" l="1"/>
  <c r="AA194" i="35"/>
  <c r="AE194" i="35"/>
  <c r="Y194" i="35"/>
  <c r="W194" i="35"/>
  <c r="E194" i="35"/>
  <c r="G194" i="35"/>
  <c r="K194" i="35"/>
  <c r="I194" i="35"/>
  <c r="M194" i="35"/>
  <c r="A204" i="98"/>
  <c r="J203" i="104"/>
  <c r="P204" i="98"/>
  <c r="A203" i="104"/>
  <c r="O193" i="35"/>
  <c r="A196" i="52"/>
  <c r="O196" i="61"/>
  <c r="A196" i="54"/>
  <c r="C764" i="76"/>
  <c r="A195" i="35"/>
  <c r="G96" i="91"/>
  <c r="F96" i="91" s="1"/>
  <c r="A196" i="60"/>
  <c r="S196" i="52"/>
  <c r="B197" i="30"/>
  <c r="B197" i="110" s="1"/>
  <c r="A197" i="110" s="1"/>
  <c r="Q195" i="35"/>
  <c r="O196" i="33"/>
  <c r="A196" i="61"/>
  <c r="A196" i="30"/>
  <c r="S196" i="54"/>
  <c r="A196" i="38"/>
  <c r="A196" i="33"/>
  <c r="O196" i="60"/>
  <c r="S196" i="38"/>
  <c r="A202" i="104"/>
  <c r="A203" i="98"/>
  <c r="J202" i="104"/>
  <c r="P203" i="98"/>
  <c r="AG158" i="35"/>
  <c r="U159" i="35"/>
  <c r="N51" i="108" l="1"/>
  <c r="P49" i="108"/>
  <c r="J57" i="108"/>
  <c r="H43" i="108"/>
  <c r="P15" i="108"/>
  <c r="L47" i="108"/>
  <c r="L55" i="108"/>
  <c r="N27" i="108"/>
  <c r="P47" i="108"/>
  <c r="J29" i="108"/>
  <c r="P57" i="108"/>
  <c r="P45" i="108"/>
  <c r="P31" i="108"/>
  <c r="J51" i="108"/>
  <c r="N47" i="108"/>
  <c r="P29" i="108"/>
  <c r="H27" i="108"/>
  <c r="L51" i="108"/>
  <c r="J21" i="108"/>
  <c r="P53" i="108"/>
  <c r="H19" i="108"/>
  <c r="L53" i="108"/>
  <c r="H57" i="108"/>
  <c r="H37" i="108"/>
  <c r="P21" i="108"/>
  <c r="P17" i="108"/>
  <c r="J35" i="108"/>
  <c r="H39" i="108"/>
  <c r="J27" i="108"/>
  <c r="L37" i="108"/>
  <c r="J15" i="108"/>
  <c r="N39" i="108"/>
  <c r="H55" i="108"/>
  <c r="N15" i="108"/>
  <c r="H49" i="108"/>
  <c r="H31" i="108"/>
  <c r="J37" i="108"/>
  <c r="N19" i="108"/>
  <c r="L43" i="108"/>
  <c r="L49" i="108"/>
  <c r="P19" i="108"/>
  <c r="L45" i="108"/>
  <c r="J39" i="108"/>
  <c r="H35" i="108"/>
  <c r="P25" i="108"/>
  <c r="P33" i="108"/>
  <c r="N25" i="108"/>
  <c r="N29" i="108"/>
  <c r="N17" i="108"/>
  <c r="L23" i="108"/>
  <c r="C8" i="100"/>
  <c r="P9" i="108"/>
  <c r="J8" i="108"/>
  <c r="N9" i="108"/>
  <c r="L9" i="108"/>
  <c r="J9" i="108"/>
  <c r="H9" i="108"/>
  <c r="H8" i="108"/>
  <c r="P8" i="108"/>
  <c r="E8" i="108"/>
  <c r="Q8" i="108" s="1"/>
  <c r="R8" i="108" s="1"/>
  <c r="N8" i="108"/>
  <c r="L8" i="108"/>
  <c r="C33" i="100"/>
  <c r="P43" i="108"/>
  <c r="P51" i="108"/>
  <c r="N41" i="108"/>
  <c r="N43" i="108"/>
  <c r="N35" i="108"/>
  <c r="P39" i="108"/>
  <c r="N55" i="108"/>
  <c r="N45" i="108"/>
  <c r="N21" i="108"/>
  <c r="N53" i="108"/>
  <c r="P55" i="108"/>
  <c r="N31" i="108"/>
  <c r="N57" i="108"/>
  <c r="P13" i="108"/>
  <c r="P37" i="108"/>
  <c r="P23" i="108"/>
  <c r="N23" i="108"/>
  <c r="N37" i="108"/>
  <c r="N13" i="108"/>
  <c r="N33" i="108"/>
  <c r="J28" i="108"/>
  <c r="J44" i="108"/>
  <c r="J12" i="108"/>
  <c r="L21" i="108"/>
  <c r="L39" i="108"/>
  <c r="H25" i="108"/>
  <c r="J30" i="108"/>
  <c r="J36" i="108"/>
  <c r="L25" i="108"/>
  <c r="J31" i="108"/>
  <c r="J49" i="108"/>
  <c r="H17" i="108"/>
  <c r="J56" i="108"/>
  <c r="L57" i="108"/>
  <c r="L35" i="108"/>
  <c r="J34" i="108"/>
  <c r="J26" i="108"/>
  <c r="L13" i="108"/>
  <c r="H45" i="108"/>
  <c r="J23" i="108"/>
  <c r="J19" i="108"/>
  <c r="H51" i="108"/>
  <c r="L41" i="108"/>
  <c r="H13" i="108"/>
  <c r="L17" i="108"/>
  <c r="P35" i="108"/>
  <c r="J41" i="108"/>
  <c r="J25" i="108"/>
  <c r="L19" i="108"/>
  <c r="J54" i="108"/>
  <c r="J43" i="108"/>
  <c r="P27" i="108"/>
  <c r="H41" i="108"/>
  <c r="J42" i="108"/>
  <c r="J55" i="108"/>
  <c r="J17" i="108"/>
  <c r="J24" i="108"/>
  <c r="N49" i="108"/>
  <c r="J16" i="108"/>
  <c r="J48" i="108"/>
  <c r="L33" i="108"/>
  <c r="L27" i="108"/>
  <c r="H47" i="108"/>
  <c r="J38" i="108"/>
  <c r="J32" i="108"/>
  <c r="J33" i="108"/>
  <c r="J14" i="108"/>
  <c r="H15" i="108"/>
  <c r="H29" i="108"/>
  <c r="L31" i="108"/>
  <c r="J50" i="108"/>
  <c r="J52" i="108"/>
  <c r="J18" i="108"/>
  <c r="J45" i="108"/>
  <c r="J20" i="108"/>
  <c r="J40" i="108"/>
  <c r="J22" i="108"/>
  <c r="J47" i="108"/>
  <c r="L29" i="108"/>
  <c r="P41" i="108"/>
  <c r="H53" i="108"/>
  <c r="H21" i="108"/>
  <c r="J13" i="108"/>
  <c r="H23" i="108"/>
  <c r="J53" i="108"/>
  <c r="H33" i="108"/>
  <c r="J46" i="108"/>
  <c r="L15" i="108"/>
  <c r="N36" i="108"/>
  <c r="N18" i="108"/>
  <c r="P12" i="108"/>
  <c r="P44" i="108"/>
  <c r="P22" i="108"/>
  <c r="N16" i="108"/>
  <c r="P46" i="108"/>
  <c r="P30" i="108"/>
  <c r="P18" i="108"/>
  <c r="N48" i="108"/>
  <c r="N44" i="108"/>
  <c r="P42" i="108"/>
  <c r="P28" i="108"/>
  <c r="N30" i="108"/>
  <c r="N42" i="108"/>
  <c r="P34" i="108"/>
  <c r="N40" i="108"/>
  <c r="P20" i="108"/>
  <c r="P36" i="108"/>
  <c r="N28" i="108"/>
  <c r="N54" i="108"/>
  <c r="P16" i="108"/>
  <c r="N12" i="108"/>
  <c r="P48" i="108"/>
  <c r="P52" i="108"/>
  <c r="N50" i="108"/>
  <c r="N24" i="108"/>
  <c r="P50" i="108"/>
  <c r="P14" i="108"/>
  <c r="N52" i="108"/>
  <c r="N46" i="108"/>
  <c r="N20" i="108"/>
  <c r="P38" i="108"/>
  <c r="N14" i="108"/>
  <c r="L32" i="108"/>
  <c r="E28" i="108"/>
  <c r="Q28" i="108" s="1"/>
  <c r="R28" i="108" s="1"/>
  <c r="L38" i="108"/>
  <c r="E16" i="108"/>
  <c r="Q16" i="108" s="1"/>
  <c r="R16" i="108" s="1"/>
  <c r="L28" i="108"/>
  <c r="E32" i="108"/>
  <c r="Q32" i="108" s="1"/>
  <c r="R32" i="108" s="1"/>
  <c r="L12" i="108"/>
  <c r="E48" i="108"/>
  <c r="Q48" i="108" s="1"/>
  <c r="R48" i="108" s="1"/>
  <c r="E18" i="108"/>
  <c r="Q18" i="108" s="1"/>
  <c r="R18" i="108" s="1"/>
  <c r="L20" i="108"/>
  <c r="E50" i="108"/>
  <c r="Q50" i="108" s="1"/>
  <c r="R50" i="108" s="1"/>
  <c r="L18" i="108"/>
  <c r="P26" i="108"/>
  <c r="N32" i="108"/>
  <c r="N22" i="108"/>
  <c r="P56" i="108"/>
  <c r="E40" i="108"/>
  <c r="Q40" i="108" s="1"/>
  <c r="R40" i="108" s="1"/>
  <c r="H48" i="108"/>
  <c r="H42" i="108"/>
  <c r="H52" i="108"/>
  <c r="N38" i="108"/>
  <c r="P24" i="108"/>
  <c r="P40" i="108"/>
  <c r="H20" i="108"/>
  <c r="H22" i="108"/>
  <c r="H26" i="108"/>
  <c r="E42" i="108"/>
  <c r="Q42" i="108" s="1"/>
  <c r="R42" i="108" s="1"/>
  <c r="L40" i="108"/>
  <c r="E52" i="108"/>
  <c r="Q52" i="108" s="1"/>
  <c r="R52" i="108" s="1"/>
  <c r="H40" i="108"/>
  <c r="L46" i="108"/>
  <c r="L56" i="108"/>
  <c r="L44" i="108"/>
  <c r="H12" i="108"/>
  <c r="N34" i="108"/>
  <c r="L24" i="108"/>
  <c r="L26" i="108"/>
  <c r="E36" i="108"/>
  <c r="Q36" i="108" s="1"/>
  <c r="R36" i="108" s="1"/>
  <c r="H36" i="108"/>
  <c r="P54" i="108"/>
  <c r="N26" i="108"/>
  <c r="N56" i="108"/>
  <c r="H46" i="108"/>
  <c r="E54" i="108"/>
  <c r="Q54" i="108" s="1"/>
  <c r="R54" i="108" s="1"/>
  <c r="E14" i="108"/>
  <c r="Q14" i="108" s="1"/>
  <c r="R14" i="108" s="1"/>
  <c r="E38" i="108"/>
  <c r="Q38" i="108" s="1"/>
  <c r="R38" i="108" s="1"/>
  <c r="L30" i="108"/>
  <c r="H24" i="108"/>
  <c r="E20" i="108"/>
  <c r="Q20" i="108" s="1"/>
  <c r="R20" i="108" s="1"/>
  <c r="H56" i="108"/>
  <c r="L42" i="108"/>
  <c r="H28" i="108"/>
  <c r="H50" i="108"/>
  <c r="P32" i="108"/>
  <c r="L48" i="108"/>
  <c r="E46" i="108"/>
  <c r="Q46" i="108" s="1"/>
  <c r="R46" i="108" s="1"/>
  <c r="E34" i="108"/>
  <c r="Q34" i="108" s="1"/>
  <c r="R34" i="108" s="1"/>
  <c r="E26" i="108"/>
  <c r="Q26" i="108" s="1"/>
  <c r="R26" i="108" s="1"/>
  <c r="E22" i="108"/>
  <c r="Q22" i="108" s="1"/>
  <c r="R22" i="108" s="1"/>
  <c r="H16" i="108"/>
  <c r="H14" i="108"/>
  <c r="H54" i="108"/>
  <c r="E12" i="108"/>
  <c r="Q12" i="108" s="1"/>
  <c r="R12" i="108" s="1"/>
  <c r="L22" i="108"/>
  <c r="H30" i="108"/>
  <c r="E30" i="108"/>
  <c r="Q30" i="108" s="1"/>
  <c r="R30" i="108" s="1"/>
  <c r="L34" i="108"/>
  <c r="H32" i="108"/>
  <c r="H38" i="108"/>
  <c r="E24" i="108"/>
  <c r="Q24" i="108" s="1"/>
  <c r="R24" i="108" s="1"/>
  <c r="L54" i="108"/>
  <c r="H18" i="108"/>
  <c r="L14" i="108"/>
  <c r="E44" i="108"/>
  <c r="Q44" i="108" s="1"/>
  <c r="R44" i="108" s="1"/>
  <c r="E56" i="108"/>
  <c r="Q56" i="108" s="1"/>
  <c r="R56" i="108" s="1"/>
  <c r="L52" i="108"/>
  <c r="H44" i="108"/>
  <c r="H34" i="108"/>
  <c r="L50" i="108"/>
  <c r="L36" i="108"/>
  <c r="L16" i="108"/>
  <c r="A197" i="54"/>
  <c r="A197" i="30"/>
  <c r="A197" i="60"/>
  <c r="A197" i="33"/>
  <c r="O197" i="60"/>
  <c r="S197" i="52"/>
  <c r="B198" i="30"/>
  <c r="B198" i="110" s="1"/>
  <c r="A198" i="110" s="1"/>
  <c r="A197" i="61"/>
  <c r="O197" i="33"/>
  <c r="S197" i="38"/>
  <c r="S197" i="54"/>
  <c r="Q196" i="35"/>
  <c r="A196" i="35"/>
  <c r="A197" i="52"/>
  <c r="G97" i="91"/>
  <c r="F97" i="91" s="1"/>
  <c r="A197" i="38"/>
  <c r="O197" i="61"/>
  <c r="C768" i="76"/>
  <c r="K195" i="35"/>
  <c r="Y195" i="35"/>
  <c r="E195" i="35"/>
  <c r="M195" i="35"/>
  <c r="G195" i="35"/>
  <c r="I195" i="35"/>
  <c r="AE195" i="35"/>
  <c r="AC195" i="35"/>
  <c r="AA195" i="35"/>
  <c r="O194" i="35"/>
  <c r="W195" i="35"/>
  <c r="U160" i="35"/>
  <c r="AG159" i="35"/>
  <c r="S51" i="108" l="1"/>
  <c r="S49" i="108"/>
  <c r="S33" i="108"/>
  <c r="S39" i="108"/>
  <c r="S43" i="108"/>
  <c r="S35" i="108"/>
  <c r="S23" i="108"/>
  <c r="S21" i="108"/>
  <c r="S15" i="108"/>
  <c r="S37" i="108"/>
  <c r="S45" i="108"/>
  <c r="S47" i="108"/>
  <c r="S24" i="108"/>
  <c r="S12" i="108"/>
  <c r="S26" i="108"/>
  <c r="S34" i="108"/>
  <c r="S46" i="108"/>
  <c r="S20" i="108"/>
  <c r="S16" i="108"/>
  <c r="S44" i="108"/>
  <c r="S22" i="108"/>
  <c r="S14" i="108"/>
  <c r="S50" i="108"/>
  <c r="S30" i="108"/>
  <c r="S54" i="108"/>
  <c r="S52" i="108"/>
  <c r="S18" i="108"/>
  <c r="S36" i="108"/>
  <c r="S40" i="108"/>
  <c r="S48" i="108"/>
  <c r="S28" i="108"/>
  <c r="F9" i="108"/>
  <c r="S9" i="108"/>
  <c r="F8" i="108"/>
  <c r="S8" i="108"/>
  <c r="F54" i="108"/>
  <c r="F32" i="108"/>
  <c r="S32" i="108"/>
  <c r="F51" i="108"/>
  <c r="F24" i="108"/>
  <c r="F12" i="108"/>
  <c r="F26" i="108"/>
  <c r="F42" i="108"/>
  <c r="S42" i="108"/>
  <c r="F18" i="108"/>
  <c r="F33" i="108"/>
  <c r="F39" i="108"/>
  <c r="F45" i="108"/>
  <c r="F37" i="108"/>
  <c r="F56" i="108"/>
  <c r="S56" i="108"/>
  <c r="F34" i="108"/>
  <c r="F46" i="108"/>
  <c r="F20" i="108"/>
  <c r="F38" i="108"/>
  <c r="S38" i="108"/>
  <c r="F36" i="108"/>
  <c r="F52" i="108"/>
  <c r="F40" i="108"/>
  <c r="F48" i="108"/>
  <c r="F28" i="108"/>
  <c r="F13" i="108"/>
  <c r="S13" i="108"/>
  <c r="F17" i="108"/>
  <c r="S17" i="108"/>
  <c r="F35" i="108"/>
  <c r="F29" i="108"/>
  <c r="S29" i="108"/>
  <c r="F55" i="108"/>
  <c r="S55" i="108"/>
  <c r="I196" i="35"/>
  <c r="F44" i="108"/>
  <c r="F22" i="108"/>
  <c r="F14" i="108"/>
  <c r="F16" i="108"/>
  <c r="F41" i="108"/>
  <c r="S41" i="108"/>
  <c r="F15" i="108"/>
  <c r="F49" i="108"/>
  <c r="F31" i="108"/>
  <c r="S31" i="108"/>
  <c r="F21" i="108"/>
  <c r="F53" i="108"/>
  <c r="S53" i="108"/>
  <c r="F30" i="108"/>
  <c r="F50" i="108"/>
  <c r="F47" i="108"/>
  <c r="F19" i="108"/>
  <c r="S19" i="108"/>
  <c r="F25" i="108"/>
  <c r="S25" i="108"/>
  <c r="F43" i="108"/>
  <c r="F23" i="108"/>
  <c r="F57" i="108"/>
  <c r="S57" i="108"/>
  <c r="F27" i="108"/>
  <c r="S27" i="108"/>
  <c r="O195" i="35"/>
  <c r="AC196" i="35"/>
  <c r="AA196" i="35"/>
  <c r="AE196" i="35"/>
  <c r="Y196" i="35"/>
  <c r="W196" i="35"/>
  <c r="A198" i="54"/>
  <c r="G98" i="91"/>
  <c r="F98" i="91" s="1"/>
  <c r="S198" i="52"/>
  <c r="A198" i="60"/>
  <c r="A198" i="52"/>
  <c r="A198" i="33"/>
  <c r="C772" i="76"/>
  <c r="B199" i="30"/>
  <c r="O198" i="60"/>
  <c r="S198" i="38"/>
  <c r="A198" i="30"/>
  <c r="A197" i="35"/>
  <c r="A198" i="38"/>
  <c r="O198" i="61"/>
  <c r="A198" i="61"/>
  <c r="Q197" i="35"/>
  <c r="O198" i="33"/>
  <c r="S198" i="54"/>
  <c r="E196" i="35"/>
  <c r="G196" i="35"/>
  <c r="K196" i="35"/>
  <c r="M196" i="35"/>
  <c r="U161" i="35"/>
  <c r="AG160" i="35"/>
  <c r="B199" i="110" l="1"/>
  <c r="A199" i="110" s="1"/>
  <c r="O196" i="35"/>
  <c r="E197" i="35"/>
  <c r="G197" i="35"/>
  <c r="I197" i="35"/>
  <c r="K197" i="35"/>
  <c r="M197" i="35"/>
  <c r="S199" i="38"/>
  <c r="A198" i="35"/>
  <c r="S199" i="54"/>
  <c r="S199" i="52"/>
  <c r="A199" i="30"/>
  <c r="O199" i="61"/>
  <c r="G99" i="91"/>
  <c r="F99" i="91" s="1"/>
  <c r="A199" i="52"/>
  <c r="C776" i="76"/>
  <c r="A199" i="54"/>
  <c r="Q198" i="35"/>
  <c r="O199" i="33"/>
  <c r="A199" i="60"/>
  <c r="B200" i="30"/>
  <c r="A199" i="33"/>
  <c r="O199" i="60"/>
  <c r="A199" i="61"/>
  <c r="A199" i="38"/>
  <c r="AA197" i="35"/>
  <c r="AC197" i="35"/>
  <c r="W197" i="35"/>
  <c r="Y197" i="35"/>
  <c r="AE197" i="35"/>
  <c r="AG161" i="35"/>
  <c r="U162" i="35"/>
  <c r="AE198" i="35" l="1"/>
  <c r="B200" i="110"/>
  <c r="A200" i="110" s="1"/>
  <c r="Y198" i="35"/>
  <c r="W198" i="35"/>
  <c r="S200" i="52"/>
  <c r="O200" i="61"/>
  <c r="C780" i="76"/>
  <c r="A200" i="30"/>
  <c r="A199" i="35"/>
  <c r="S200" i="54"/>
  <c r="A200" i="52"/>
  <c r="A200" i="54"/>
  <c r="S200" i="38"/>
  <c r="G100" i="91"/>
  <c r="F100" i="91" s="1"/>
  <c r="O200" i="33"/>
  <c r="Q199" i="35"/>
  <c r="A200" i="38"/>
  <c r="O200" i="60"/>
  <c r="A200" i="33"/>
  <c r="A200" i="61"/>
  <c r="B201" i="30"/>
  <c r="A200" i="60"/>
  <c r="E198" i="35"/>
  <c r="G198" i="35"/>
  <c r="M198" i="35"/>
  <c r="K198" i="35"/>
  <c r="I198" i="35"/>
  <c r="AC198" i="35"/>
  <c r="AA198" i="35"/>
  <c r="O197" i="35"/>
  <c r="AG162" i="35"/>
  <c r="U163" i="35"/>
  <c r="B201" i="110" l="1"/>
  <c r="A201" i="110" s="1"/>
  <c r="B202" i="30"/>
  <c r="O201" i="33"/>
  <c r="A201" i="61"/>
  <c r="A200" i="35"/>
  <c r="S201" i="54"/>
  <c r="S201" i="52"/>
  <c r="O201" i="60"/>
  <c r="A201" i="52"/>
  <c r="C784" i="76"/>
  <c r="Q200" i="35"/>
  <c r="A201" i="33"/>
  <c r="G101" i="91"/>
  <c r="F101" i="91" s="1"/>
  <c r="A201" i="30"/>
  <c r="S201" i="38"/>
  <c r="A201" i="60"/>
  <c r="O201" i="61"/>
  <c r="A201" i="54"/>
  <c r="A201" i="38"/>
  <c r="O198" i="35"/>
  <c r="AC199" i="35"/>
  <c r="Y199" i="35"/>
  <c r="W199" i="35"/>
  <c r="AA199" i="35"/>
  <c r="AE199" i="35"/>
  <c r="E199" i="35"/>
  <c r="K199" i="35"/>
  <c r="M199" i="35"/>
  <c r="I199" i="35"/>
  <c r="G199" i="35"/>
  <c r="U164" i="35"/>
  <c r="AG163" i="35"/>
  <c r="B202" i="110" l="1"/>
  <c r="A202" i="110" s="1"/>
  <c r="E200" i="35"/>
  <c r="G200" i="35"/>
  <c r="K200" i="35"/>
  <c r="I200" i="35"/>
  <c r="M200" i="35"/>
  <c r="AC200" i="35"/>
  <c r="Y200" i="35"/>
  <c r="W200" i="35"/>
  <c r="AE200" i="35"/>
  <c r="AA200" i="35"/>
  <c r="O199" i="35"/>
  <c r="A202" i="54"/>
  <c r="A202" i="33"/>
  <c r="G102" i="91"/>
  <c r="F102" i="91" s="1"/>
  <c r="A202" i="30"/>
  <c r="B203" i="30"/>
  <c r="A202" i="61"/>
  <c r="O202" i="33"/>
  <c r="A202" i="52"/>
  <c r="O202" i="61"/>
  <c r="A202" i="38"/>
  <c r="O202" i="60"/>
  <c r="A202" i="60"/>
  <c r="S202" i="52"/>
  <c r="S202" i="54"/>
  <c r="Q201" i="35"/>
  <c r="S202" i="38"/>
  <c r="A201" i="35"/>
  <c r="C788" i="76"/>
  <c r="AG164" i="35"/>
  <c r="U165" i="35"/>
  <c r="B203" i="110" l="1"/>
  <c r="A203" i="110" s="1"/>
  <c r="AC201" i="35"/>
  <c r="AE201" i="35"/>
  <c r="W201" i="35"/>
  <c r="Y201" i="35"/>
  <c r="B204" i="30"/>
  <c r="B204" i="110" s="1"/>
  <c r="A204" i="110" s="1"/>
  <c r="A203" i="30"/>
  <c r="O203" i="61"/>
  <c r="A203" i="33"/>
  <c r="O203" i="60"/>
  <c r="A203" i="38"/>
  <c r="O203" i="33"/>
  <c r="S203" i="54"/>
  <c r="C792" i="76"/>
  <c r="A203" i="52"/>
  <c r="A203" i="54"/>
  <c r="S203" i="38"/>
  <c r="Q202" i="35"/>
  <c r="A203" i="61"/>
  <c r="G103" i="91"/>
  <c r="F103" i="91" s="1"/>
  <c r="S203" i="52"/>
  <c r="A202" i="35"/>
  <c r="A203" i="60"/>
  <c r="AA201" i="35"/>
  <c r="E201" i="35"/>
  <c r="K201" i="35"/>
  <c r="I201" i="35"/>
  <c r="G201" i="35"/>
  <c r="M201" i="35"/>
  <c r="O200" i="35"/>
  <c r="AG165" i="35"/>
  <c r="U166" i="35"/>
  <c r="Y202" i="35" l="1"/>
  <c r="W202" i="35"/>
  <c r="M202" i="35"/>
  <c r="O201" i="35"/>
  <c r="E202" i="35"/>
  <c r="G202" i="35"/>
  <c r="I202" i="35"/>
  <c r="K202" i="35"/>
  <c r="AC202" i="35"/>
  <c r="AA202" i="35"/>
  <c r="AE202" i="35"/>
  <c r="O204" i="60"/>
  <c r="A204" i="33"/>
  <c r="A203" i="35"/>
  <c r="S204" i="52"/>
  <c r="A204" i="30"/>
  <c r="O204" i="33"/>
  <c r="A204" i="60"/>
  <c r="S204" i="38"/>
  <c r="A204" i="52"/>
  <c r="A204" i="54"/>
  <c r="S204" i="54"/>
  <c r="O204" i="61"/>
  <c r="A204" i="38"/>
  <c r="B205" i="30"/>
  <c r="B205" i="110" s="1"/>
  <c r="A205" i="110" s="1"/>
  <c r="G104" i="91"/>
  <c r="F104" i="91" s="1"/>
  <c r="A204" i="61"/>
  <c r="Q203" i="35"/>
  <c r="C796" i="76"/>
  <c r="AG166" i="35"/>
  <c r="U167" i="35"/>
  <c r="E203" i="35" l="1"/>
  <c r="G203" i="35"/>
  <c r="I203" i="35"/>
  <c r="M203" i="35"/>
  <c r="AA203" i="35"/>
  <c r="O202" i="35"/>
  <c r="AC203" i="35"/>
  <c r="W203" i="35"/>
  <c r="AE203" i="35"/>
  <c r="Y203" i="35"/>
  <c r="B206" i="30"/>
  <c r="B14" i="108" s="1"/>
  <c r="A205" i="60"/>
  <c r="Q204" i="35"/>
  <c r="A204" i="35"/>
  <c r="O205" i="60"/>
  <c r="S205" i="54"/>
  <c r="S205" i="38"/>
  <c r="A205" i="38"/>
  <c r="O205" i="33"/>
  <c r="A205" i="33"/>
  <c r="A205" i="61"/>
  <c r="A205" i="30"/>
  <c r="G105" i="91"/>
  <c r="F105" i="91" s="1"/>
  <c r="A205" i="52"/>
  <c r="O205" i="61"/>
  <c r="S205" i="52"/>
  <c r="A205" i="54"/>
  <c r="C800" i="76"/>
  <c r="K203" i="35"/>
  <c r="U168" i="35"/>
  <c r="AG167" i="35"/>
  <c r="B206" i="110" l="1"/>
  <c r="A206" i="110" s="1"/>
  <c r="B28" i="108"/>
  <c r="C14" i="108"/>
  <c r="C34" i="108"/>
  <c r="C22" i="108"/>
  <c r="C16" i="108"/>
  <c r="B18" i="108"/>
  <c r="E30" i="100"/>
  <c r="B16" i="108"/>
  <c r="C38" i="108"/>
  <c r="B20" i="108"/>
  <c r="C12" i="108"/>
  <c r="C44" i="108"/>
  <c r="C20" i="108"/>
  <c r="K31" i="100"/>
  <c r="C36" i="108"/>
  <c r="B38" i="108"/>
  <c r="C28" i="108"/>
  <c r="B30" i="108"/>
  <c r="B26" i="108"/>
  <c r="B24" i="108"/>
  <c r="M30" i="100"/>
  <c r="B12" i="108"/>
  <c r="B22" i="108"/>
  <c r="B34" i="108"/>
  <c r="B40" i="108"/>
  <c r="C26" i="108"/>
  <c r="C40" i="108"/>
  <c r="C18" i="108"/>
  <c r="C30" i="108"/>
  <c r="B32" i="108"/>
  <c r="C56" i="108"/>
  <c r="C31" i="100"/>
  <c r="B42" i="108"/>
  <c r="B54" i="108"/>
  <c r="C54" i="108"/>
  <c r="C24" i="108"/>
  <c r="B48" i="108"/>
  <c r="B56" i="108"/>
  <c r="C42" i="108"/>
  <c r="B52" i="108"/>
  <c r="B44" i="108"/>
  <c r="B36" i="108"/>
  <c r="B50" i="108"/>
  <c r="C50" i="108"/>
  <c r="C52" i="108"/>
  <c r="C48" i="108"/>
  <c r="B46" i="108"/>
  <c r="C32" i="108"/>
  <c r="C46" i="108"/>
  <c r="I204" i="35"/>
  <c r="K204" i="35"/>
  <c r="G204" i="35"/>
  <c r="E204" i="35"/>
  <c r="M204" i="35"/>
  <c r="A206" i="52"/>
  <c r="A206" i="30"/>
  <c r="O206" i="61"/>
  <c r="G106" i="91"/>
  <c r="F106" i="91" s="1"/>
  <c r="O206" i="60"/>
  <c r="A206" i="61"/>
  <c r="S206" i="38"/>
  <c r="A206" i="38"/>
  <c r="Q205" i="35"/>
  <c r="A206" i="33"/>
  <c r="A206" i="60"/>
  <c r="A206" i="54"/>
  <c r="S206" i="54"/>
  <c r="A205" i="35"/>
  <c r="O206" i="33"/>
  <c r="S206" i="52"/>
  <c r="C804" i="76"/>
  <c r="C6" i="93"/>
  <c r="O203" i="35"/>
  <c r="AC204" i="35"/>
  <c r="AA204" i="35"/>
  <c r="AA205" i="35" s="1"/>
  <c r="Y204" i="35"/>
  <c r="Y205" i="35" s="1"/>
  <c r="W204" i="35"/>
  <c r="W205" i="35" s="1"/>
  <c r="AE204" i="35"/>
  <c r="AE205" i="35" s="1"/>
  <c r="AG168" i="35"/>
  <c r="U169" i="35"/>
  <c r="AC205" i="35" l="1"/>
  <c r="O204" i="35"/>
  <c r="G205" i="35"/>
  <c r="I205" i="35"/>
  <c r="E205" i="35"/>
  <c r="M205" i="35"/>
  <c r="K205" i="35"/>
  <c r="U170" i="35"/>
  <c r="AG169" i="35"/>
  <c r="O205" i="35" l="1"/>
  <c r="AG170" i="35"/>
  <c r="U171" i="35"/>
  <c r="U172" i="35" l="1"/>
  <c r="AG171" i="35"/>
  <c r="U173" i="35" l="1"/>
  <c r="AG172" i="35"/>
  <c r="AG173" i="35" l="1"/>
  <c r="U174" i="35"/>
  <c r="U175" i="35" l="1"/>
  <c r="AG174" i="35"/>
  <c r="AG175" i="35" l="1"/>
  <c r="U176" i="35"/>
  <c r="AG176" i="35" l="1"/>
  <c r="U177" i="35"/>
  <c r="AG177" i="35" l="1"/>
  <c r="U178" i="35"/>
  <c r="U179" i="35" l="1"/>
  <c r="AG178" i="35"/>
  <c r="AG179" i="35" l="1"/>
  <c r="U180" i="35"/>
  <c r="AG180" i="35" l="1"/>
  <c r="U181" i="35"/>
  <c r="AG181" i="35" l="1"/>
  <c r="U182" i="35"/>
  <c r="U183" i="35" l="1"/>
  <c r="AG182" i="35"/>
  <c r="AG183" i="35" l="1"/>
  <c r="U184" i="35"/>
  <c r="AG184" i="35" l="1"/>
  <c r="U185" i="35"/>
  <c r="AG185" i="35" l="1"/>
  <c r="U186" i="35"/>
  <c r="U187" i="35" l="1"/>
  <c r="AG186" i="35"/>
  <c r="AG187" i="35" l="1"/>
  <c r="U188" i="35"/>
  <c r="AG188" i="35" l="1"/>
  <c r="U189" i="35"/>
  <c r="AG189" i="35" l="1"/>
  <c r="U190" i="35"/>
  <c r="U191" i="35" l="1"/>
  <c r="AG190" i="35"/>
  <c r="AG191" i="35" l="1"/>
  <c r="U192" i="35"/>
  <c r="AG192" i="35" l="1"/>
  <c r="U193" i="35"/>
  <c r="AG193" i="35" l="1"/>
  <c r="U194" i="35"/>
  <c r="U195" i="35" l="1"/>
  <c r="AG194" i="35"/>
  <c r="AG195" i="35" l="1"/>
  <c r="U196" i="35"/>
  <c r="AG196" i="35" l="1"/>
  <c r="U197" i="35"/>
  <c r="AG197" i="35" l="1"/>
  <c r="U198" i="35"/>
  <c r="U199" i="35" l="1"/>
  <c r="AG198" i="35"/>
  <c r="AG199" i="35" l="1"/>
  <c r="U200" i="35"/>
  <c r="AG200" i="35" l="1"/>
  <c r="U201" i="35"/>
  <c r="AG201" i="35" l="1"/>
  <c r="U202" i="35"/>
  <c r="AG202" i="35" l="1"/>
  <c r="U203" i="35"/>
  <c r="AG203" i="35" l="1"/>
  <c r="U204" i="35"/>
  <c r="AG204" i="35" l="1"/>
  <c r="U205" i="35"/>
  <c r="AG205" i="35" s="1"/>
</calcChain>
</file>

<file path=xl/sharedStrings.xml><?xml version="1.0" encoding="utf-8"?>
<sst xmlns="http://schemas.openxmlformats.org/spreadsheetml/2006/main" count="4191" uniqueCount="1689">
  <si>
    <t>एप्रिल</t>
  </si>
  <si>
    <t xml:space="preserve">सप्टेंबर </t>
  </si>
  <si>
    <t xml:space="preserve">जानेवारी </t>
  </si>
  <si>
    <t xml:space="preserve">फेब्रुवारी </t>
  </si>
  <si>
    <t xml:space="preserve">एकूण </t>
  </si>
  <si>
    <t xml:space="preserve">शेरा </t>
  </si>
  <si>
    <t>विद्यार्थ्याचे नाव</t>
  </si>
  <si>
    <t>परीक्षा क्र</t>
  </si>
  <si>
    <t xml:space="preserve">जनरल रजिस्टर क्रमांक </t>
  </si>
  <si>
    <t xml:space="preserve">आईचे नाव </t>
  </si>
  <si>
    <t xml:space="preserve">लिंग </t>
  </si>
  <si>
    <t xml:space="preserve">जन्मदिनांक </t>
  </si>
  <si>
    <t>जन्मठिकाण</t>
  </si>
  <si>
    <t xml:space="preserve">जात </t>
  </si>
  <si>
    <t xml:space="preserve">प्रवेश दिनांक </t>
  </si>
  <si>
    <t xml:space="preserve">सध्याचा वर्ग </t>
  </si>
  <si>
    <t xml:space="preserve">शाळा सोडल्याचे कारण </t>
  </si>
  <si>
    <t xml:space="preserve">संपर्क क्रमांक </t>
  </si>
  <si>
    <t xml:space="preserve">मातृभाषा </t>
  </si>
  <si>
    <t xml:space="preserve">वय </t>
  </si>
  <si>
    <t xml:space="preserve">वजन </t>
  </si>
  <si>
    <t xml:space="preserve">उंची </t>
  </si>
  <si>
    <t xml:space="preserve">पत्ता </t>
  </si>
  <si>
    <t xml:space="preserve">सत्र </t>
  </si>
  <si>
    <t>F</t>
  </si>
  <si>
    <t>लेखी</t>
  </si>
  <si>
    <t xml:space="preserve">प्रथम सत्र </t>
  </si>
  <si>
    <t xml:space="preserve">व्दितीय सत्र </t>
  </si>
  <si>
    <t xml:space="preserve">श्रेणी </t>
  </si>
  <si>
    <t xml:space="preserve">वर्ग </t>
  </si>
  <si>
    <t>गुणानुक्रम</t>
  </si>
  <si>
    <t xml:space="preserve">निकाल </t>
  </si>
  <si>
    <t>(अ) आकारिक मूल्यमापन</t>
  </si>
  <si>
    <t xml:space="preserve">(ब) संकलित मूल्यमापन </t>
  </si>
  <si>
    <t xml:space="preserve">दैनंदिन निरीक्षण  </t>
  </si>
  <si>
    <t xml:space="preserve">तोंडी काम </t>
  </si>
  <si>
    <t xml:space="preserve">प्रात्यक्षिके /प्रयोग </t>
  </si>
  <si>
    <t xml:space="preserve">उपक्रम /कृती </t>
  </si>
  <si>
    <t xml:space="preserve">प्रकल्प </t>
  </si>
  <si>
    <t>चाचणी (लेखी)</t>
  </si>
  <si>
    <t xml:space="preserve">स्वाध्याय /वर्गकार्य </t>
  </si>
  <si>
    <t xml:space="preserve">इतर </t>
  </si>
  <si>
    <t xml:space="preserve">तोंडी </t>
  </si>
  <si>
    <t>प्रात्यक्षिके</t>
  </si>
  <si>
    <t>1</t>
  </si>
  <si>
    <t>2</t>
  </si>
  <si>
    <t>6</t>
  </si>
  <si>
    <t>15</t>
  </si>
  <si>
    <t xml:space="preserve">मराठी </t>
  </si>
  <si>
    <t>हिंदी</t>
  </si>
  <si>
    <t xml:space="preserve">इंग्रजी </t>
  </si>
  <si>
    <t xml:space="preserve">गणित </t>
  </si>
  <si>
    <t>सा शास्त्रे</t>
  </si>
  <si>
    <t>चित्रकला</t>
  </si>
  <si>
    <t xml:space="preserve">कार्यानुभव </t>
  </si>
  <si>
    <t xml:space="preserve">आरोग्य व शा शि </t>
  </si>
  <si>
    <t>श्रेणी</t>
  </si>
  <si>
    <t xml:space="preserve">अ क्र </t>
  </si>
  <si>
    <t xml:space="preserve">विषय </t>
  </si>
  <si>
    <t xml:space="preserve">चित्रकला </t>
  </si>
  <si>
    <t xml:space="preserve">विशेष प्रगती </t>
  </si>
  <si>
    <t xml:space="preserve">आवड / छंद </t>
  </si>
  <si>
    <t xml:space="preserve">सुधारणा आवश्यक </t>
  </si>
  <si>
    <t>विद्यार्थी प्रगतीपत्रक</t>
  </si>
  <si>
    <t xml:space="preserve">प्रथम सत्र श्रेणी </t>
  </si>
  <si>
    <t xml:space="preserve">वर्णनात्मक नोंदी </t>
  </si>
  <si>
    <t>विशेष प्रगती</t>
  </si>
  <si>
    <t xml:space="preserve">आवड छंद </t>
  </si>
  <si>
    <t xml:space="preserve">मुख्याध्यापक </t>
  </si>
  <si>
    <t xml:space="preserve">जुलै </t>
  </si>
  <si>
    <t xml:space="preserve">मार्च </t>
  </si>
  <si>
    <t xml:space="preserve">कामाचे दिवस </t>
  </si>
  <si>
    <t>हजर  दिवस</t>
  </si>
  <si>
    <t>ह क्र</t>
  </si>
  <si>
    <t>*</t>
  </si>
  <si>
    <t>जून</t>
  </si>
  <si>
    <t xml:space="preserve">ऑगस्ट 	</t>
  </si>
  <si>
    <t>आक्टोंबर</t>
  </si>
  <si>
    <t>नोव्हेंबर</t>
  </si>
  <si>
    <t>डिसेंबर</t>
  </si>
  <si>
    <t xml:space="preserve">एप्रिल </t>
  </si>
  <si>
    <t>महिना</t>
  </si>
  <si>
    <t xml:space="preserve">कामाचे दिवस  </t>
  </si>
  <si>
    <t xml:space="preserve">हजर दिवस  </t>
  </si>
  <si>
    <t xml:space="preserve">पालक </t>
  </si>
  <si>
    <t xml:space="preserve">स्वाक्षरी </t>
  </si>
  <si>
    <t xml:space="preserve">वैयक्तिक माहिती </t>
  </si>
  <si>
    <t xml:space="preserve">व्यवसाय :- </t>
  </si>
  <si>
    <t>माध्यम :-</t>
  </si>
  <si>
    <t>वय :-</t>
  </si>
  <si>
    <t xml:space="preserve">गुणांचे </t>
  </si>
  <si>
    <t>वर्गातंर</t>
  </si>
  <si>
    <t>अ-1</t>
  </si>
  <si>
    <t>अ-2</t>
  </si>
  <si>
    <t>ब-1</t>
  </si>
  <si>
    <t xml:space="preserve">ब-2 </t>
  </si>
  <si>
    <t xml:space="preserve"> क-1</t>
  </si>
  <si>
    <t>क-2</t>
  </si>
  <si>
    <t>इ-1</t>
  </si>
  <si>
    <t xml:space="preserve"> ड</t>
  </si>
  <si>
    <t>इ-2</t>
  </si>
  <si>
    <t xml:space="preserve">20%व त्यापेक्षा कमी </t>
  </si>
  <si>
    <t xml:space="preserve">श्रेणी तक्ता </t>
  </si>
  <si>
    <t xml:space="preserve">आरोग्यविषयक माहिती </t>
  </si>
  <si>
    <t>एकूण</t>
  </si>
  <si>
    <t xml:space="preserve">अ-1 </t>
  </si>
  <si>
    <t xml:space="preserve">ब-1 </t>
  </si>
  <si>
    <t>ब-2</t>
  </si>
  <si>
    <t xml:space="preserve">क-1 </t>
  </si>
  <si>
    <t>ड</t>
  </si>
  <si>
    <t xml:space="preserve">सातत्यपूर्ण सर्वकष मूल्यमापन </t>
  </si>
  <si>
    <t xml:space="preserve"> सत्र निहाय व विषयवार श्रेणी नुसार संकलित निकाल </t>
  </si>
  <si>
    <t xml:space="preserve">वर्गशिक्षक </t>
  </si>
  <si>
    <t>नियमित उपस्थिती रहावे .</t>
  </si>
  <si>
    <t xml:space="preserve">परिपाठात सहभाग असावा . </t>
  </si>
  <si>
    <t xml:space="preserve"> वाचन करणे </t>
  </si>
  <si>
    <t xml:space="preserve">इंग्रजी शब्द संग्रह वाढवणे . </t>
  </si>
  <si>
    <t xml:space="preserve">खेळणे </t>
  </si>
  <si>
    <t xml:space="preserve">शालेय उपक्रमात सहभाग असावा . </t>
  </si>
  <si>
    <t xml:space="preserve">शिक्षकांशी निर्भीडपणे संवाद साधने . </t>
  </si>
  <si>
    <t xml:space="preserve">अभ्यासात सातत्य असावे . </t>
  </si>
  <si>
    <t xml:space="preserve">शुद्ध लेखनाकडे लक्ष देणे.  </t>
  </si>
  <si>
    <t xml:space="preserve">चित्रे काढणे  </t>
  </si>
  <si>
    <t xml:space="preserve"> प्रश्नांची उत्तरे देताना घाई टाळणे . </t>
  </si>
  <si>
    <t xml:space="preserve"> गणितीक्रिया अचूक करणे . </t>
  </si>
  <si>
    <t xml:space="preserve">शिक्षकांच्या अध्यापनाकडे लक्ष केंद्रीत करणे . </t>
  </si>
  <si>
    <t xml:space="preserve"> अभ्यासाची सवय आवश्यक . </t>
  </si>
  <si>
    <t xml:space="preserve">क्रिकेट खेळणे </t>
  </si>
  <si>
    <t xml:space="preserve"> शिक्षकांचे आदर राखणे . </t>
  </si>
  <si>
    <t xml:space="preserve">पोहणे </t>
  </si>
  <si>
    <t xml:space="preserve"> गणिती सूत्रांचे पाठांतर करावे .</t>
  </si>
  <si>
    <t>सातत्यपूर्ण सर्वकष मूल्यमापन</t>
  </si>
  <si>
    <t xml:space="preserve">क्रिडा स्पर्धेत सहभाग घेते . </t>
  </si>
  <si>
    <t xml:space="preserve">परिपाठात सहभाग घेते . </t>
  </si>
  <si>
    <t xml:space="preserve"> इंग्रजी शब्दांचा उच्चार स्पष्ट करते . </t>
  </si>
  <si>
    <t xml:space="preserve">चित्रे सुरेख काढते. </t>
  </si>
  <si>
    <t xml:space="preserve">सांस्कृतिक कार्यक्रमात आवडीने सहभाग नोंदवते .  </t>
  </si>
  <si>
    <t xml:space="preserve">स्वाध्याय स्वच्छ अक्षरात पूर्ण करते . </t>
  </si>
  <si>
    <t xml:space="preserve">आकृत्या सुबक काढते . </t>
  </si>
  <si>
    <t xml:space="preserve">ऐतिहासिक माहीतीचे संग्रह करते . </t>
  </si>
  <si>
    <t xml:space="preserve"> गणिती क्रिया सूत्रांचे वापर करून अचूक करते . </t>
  </si>
  <si>
    <t xml:space="preserve">वाचन स्पष्ट व शुद्ध करते . </t>
  </si>
  <si>
    <t xml:space="preserve">क्रिडा स्पर्धेत सहभाग घेतो . </t>
  </si>
  <si>
    <t xml:space="preserve">क्रिडा स्पर्धेत सहभाग घेतो  . </t>
  </si>
  <si>
    <t xml:space="preserve">प्रयोगवहीत आकृत्या सुबक काढतो  . </t>
  </si>
  <si>
    <t xml:space="preserve">नकाशा वाचन अचूक करतो . </t>
  </si>
  <si>
    <t xml:space="preserve"> मुहावर्‍यांचा वाक्यात उपयोग करतो .  </t>
  </si>
  <si>
    <t xml:space="preserve">उपक्रमात सहभाग आवडीने घेतो . </t>
  </si>
  <si>
    <t xml:space="preserve">वक्तृत्व स्पर्धेत आवडीने सहभाग नोंदवतो. </t>
  </si>
  <si>
    <t xml:space="preserve">वाचन स्पष्ट व शुद्ध करतो  . </t>
  </si>
  <si>
    <t xml:space="preserve">इंग्रजी शब्दांची स्पेलिंग अचूक सांगतो . </t>
  </si>
  <si>
    <t xml:space="preserve">चित्रे सुरेख काढतो . </t>
  </si>
  <si>
    <t xml:space="preserve">हे वर्कशीट वापरण्यापूर्वी Enable content करा </t>
  </si>
  <si>
    <t>HELP</t>
  </si>
  <si>
    <t xml:space="preserve">कोणत्याही cell व row मधील formula Delete करू नका </t>
  </si>
  <si>
    <t xml:space="preserve">गुणपत्रक , प्रगतीपत्रक पाहण्यासाठी , परीक्षा क्रमांक सिलेक्ट करा </t>
  </si>
  <si>
    <t xml:space="preserve">निकाल तयार करण्यासाठी सोपे व्हावे म्हणून सर्व sheetएकमेकांना ATTACH केले आहेत त्यामुळे कोणतेही sheet Delete  करू नका </t>
  </si>
  <si>
    <t xml:space="preserve">स्वाध्याय वेळेत पूर्ण करते . </t>
  </si>
  <si>
    <t xml:space="preserve">प्रश्नांची उत्तरे देण्याचा प्रयत्न करते .  </t>
  </si>
  <si>
    <t xml:space="preserve">जात संवर्ग </t>
  </si>
  <si>
    <t xml:space="preserve">संगणकावर निकाल अचूक होण्यासाठी हे Excel Sheet तयार केले आहे . कोणतीही अडचण असेल तर call करा </t>
  </si>
  <si>
    <t>विद्यार्थ्यांचे नाव व परीक्षा क्रमांक</t>
  </si>
  <si>
    <t>इयत्ता</t>
  </si>
  <si>
    <t>अ. नं.</t>
  </si>
  <si>
    <t>वर्णनात्मक नोंद</t>
  </si>
  <si>
    <t>इंग्रजी</t>
  </si>
  <si>
    <t>ज. रजि. नं.</t>
  </si>
  <si>
    <t>टक्केवारी</t>
  </si>
  <si>
    <t xml:space="preserve">शा शि </t>
  </si>
  <si>
    <t xml:space="preserve">विद्यार्थ्याचे नाव :  </t>
  </si>
  <si>
    <t>इयत्ता   :</t>
  </si>
  <si>
    <t>हजेरी क्रमांक</t>
  </si>
  <si>
    <t>शालेय मूल्यमापन समिती</t>
  </si>
  <si>
    <t xml:space="preserve">         प्रमाणित करण्यात येते की, सदरच्या नोंदवहीतील नोंदी ह्या शा.नि.क्र.पिआरई २०१०/(१३६/१०)/प्राशि-५,दि.२०/०८/२०१० व महाराष्ट्र राज्य शैक्षणिक, संशोधन व प्रशिक्षण परिषद पुणे यांनी वेळोवेळी केलेल्या मार्गदर्शक सूचनांनुसार केलेले आहेत.</t>
  </si>
  <si>
    <t>नाव</t>
  </si>
  <si>
    <t>पद</t>
  </si>
  <si>
    <t>सही</t>
  </si>
  <si>
    <t>मराठी</t>
  </si>
  <si>
    <t>गणित</t>
  </si>
  <si>
    <t xml:space="preserve">students listen carefully </t>
  </si>
  <si>
    <t xml:space="preserve"> दिलेल्या सूचना ऐकतो व तशी कृती करतो </t>
  </si>
  <si>
    <t xml:space="preserve">he speak in English </t>
  </si>
  <si>
    <t xml:space="preserve">  संवादाचे योग्य कृती व हावभाव युक्त सादरीकरण करतो </t>
  </si>
  <si>
    <t xml:space="preserve">he is able to ask question in English </t>
  </si>
  <si>
    <t xml:space="preserve">  सुचवीलेल्या मुद्दयांच्या आधारे कथा तयार करून सांगतो </t>
  </si>
  <si>
    <t xml:space="preserve">he is able to respond on question asked in English </t>
  </si>
  <si>
    <t xml:space="preserve">he can describe any event </t>
  </si>
  <si>
    <t xml:space="preserve">he encourage other students in every activity </t>
  </si>
  <si>
    <t xml:space="preserve">he can speak on given topic </t>
  </si>
  <si>
    <t xml:space="preserve">he can share his experience in English </t>
  </si>
  <si>
    <t xml:space="preserve">he can express his feelings </t>
  </si>
  <si>
    <t xml:space="preserve">always follow the rules </t>
  </si>
  <si>
    <t xml:space="preserve">  कवीतेचे अभीनय कृतियुक्त सादरीकरण करतो </t>
  </si>
  <si>
    <t xml:space="preserve">takes part in conversation with suitable action </t>
  </si>
  <si>
    <t xml:space="preserve">  सुचवीलेल्या कडव्याचे अर्थ सांगतो </t>
  </si>
  <si>
    <t xml:space="preserve">sings rhymes in action </t>
  </si>
  <si>
    <t xml:space="preserve">make proper question on suggested topic </t>
  </si>
  <si>
    <t xml:space="preserve"> स्वतःच्या भावना योग्य शब्दात प्रकट करतो </t>
  </si>
  <si>
    <t xml:space="preserve">describe the conversation in the story </t>
  </si>
  <si>
    <t xml:space="preserve"> शब्द व वाक्य अगदी स्पष्ट आवाजात म्हणतो </t>
  </si>
  <si>
    <t xml:space="preserve">follows the instruction and facts </t>
  </si>
  <si>
    <t xml:space="preserve"> बोलीभाषेत प्रमाण भाषेचा वापर करतो </t>
  </si>
  <si>
    <t xml:space="preserve">write neatly and properly </t>
  </si>
  <si>
    <t xml:space="preserve"> भाषण करतांना अगदी सहजपणे बोलतो </t>
  </si>
  <si>
    <t xml:space="preserve">Answer properly in every question </t>
  </si>
  <si>
    <t xml:space="preserve">Participate in conversation </t>
  </si>
  <si>
    <t xml:space="preserve">sings rhymes in tone </t>
  </si>
  <si>
    <t xml:space="preserve">he describe his imagination </t>
  </si>
  <si>
    <t>उपक्रमात  सहभाग असतो</t>
  </si>
  <si>
    <t xml:space="preserve"> स्वतःच्या गरजा योग्य भाषेत सांगतो </t>
  </si>
  <si>
    <t xml:space="preserve">each every things in project is special </t>
  </si>
  <si>
    <t xml:space="preserve"> बोलण्याची भाषा,लाघवी सुंदर आहे </t>
  </si>
  <si>
    <t xml:space="preserve">collection of pictures is according to subject of project </t>
  </si>
  <si>
    <t xml:space="preserve"> प्रश्नांची अगदी योग्य व व्यवस्थित उत्तरे देतो </t>
  </si>
  <si>
    <t xml:space="preserve">make preparation for the project </t>
  </si>
  <si>
    <t xml:space="preserve">guiede to other student </t>
  </si>
  <si>
    <t xml:space="preserve">complete the given project </t>
  </si>
  <si>
    <t xml:space="preserve"> स्वतःचे अनुभव श्रवणीय भाषेत सांगतो </t>
  </si>
  <si>
    <t xml:space="preserve">takes active participation in the given project </t>
  </si>
  <si>
    <t xml:space="preserve"> संवाद लक्षपूर्वक ऐकतो </t>
  </si>
  <si>
    <t xml:space="preserve">tells the story with the help of given points </t>
  </si>
  <si>
    <t xml:space="preserve">Obstacles/Negative Observation </t>
  </si>
  <si>
    <t xml:space="preserve">  कवीतेच्या ओळी ऐकतो व लगेच पूर्ण करतो </t>
  </si>
  <si>
    <t xml:space="preserve"> मजकूर लक्षपूर्वक ऐकतो व अचूक लिहितो </t>
  </si>
  <si>
    <t xml:space="preserve">  सुचवीलेला मजकूर पाहून सुंदर वळणदार अक्षरात लिहितो </t>
  </si>
  <si>
    <t xml:space="preserve">  शब्द व वाक्य अगदी जसेच्या तसेच म्हणतो </t>
  </si>
  <si>
    <t xml:space="preserve">  गाणे लक्षपूर्वक ऐकतो </t>
  </si>
  <si>
    <t xml:space="preserve">  मजकूर लक्षपूर्वक ऐकतो </t>
  </si>
  <si>
    <t xml:space="preserve">  कवीतेचे कडवे ऐकतो व संपूर्ण कवीता म्हणतो </t>
  </si>
  <si>
    <t xml:space="preserve">He cant express his feelings in English </t>
  </si>
  <si>
    <t xml:space="preserve"> सुचवीलेल्या शब्दांसाठी समानार्थी शब्द सांगतो </t>
  </si>
  <si>
    <t xml:space="preserve">  प्रश्नाची अचूक उत्तरे देतो </t>
  </si>
  <si>
    <t>मुले</t>
  </si>
  <si>
    <t>मुली</t>
  </si>
  <si>
    <t xml:space="preserve"> चित्र पाहून प्रश्न तयार करतो व लिहितो </t>
  </si>
  <si>
    <t xml:space="preserve">  कथा अतिशय सुंदर रितीने सांगतो </t>
  </si>
  <si>
    <t xml:space="preserve"> अपरिचीत व्यक्तींशी उत्तम संवाद साधतो </t>
  </si>
  <si>
    <t xml:space="preserve"> सुचवीलेल्या विषय अनुषांगाने प्रश्न तयार करतो </t>
  </si>
  <si>
    <t xml:space="preserve">  सुचवीलेल्या शब्दांसाठी विरुद्दार्थी शब्द सांगतो </t>
  </si>
  <si>
    <t xml:space="preserve">  भाषा वापरतांना व्याकरणीय संकेत सहजपणे पाळतो </t>
  </si>
  <si>
    <t xml:space="preserve">He participate in chatting hour </t>
  </si>
  <si>
    <t xml:space="preserve">Makes spelings of various things </t>
  </si>
  <si>
    <t xml:space="preserve">Try to devlope hand writings </t>
  </si>
  <si>
    <t xml:space="preserve">Makes different messages </t>
  </si>
  <si>
    <t xml:space="preserve">He pay attention in teaching-learning process </t>
  </si>
  <si>
    <t>दिलेल्या शब्दांचा वाक्यात उपयोग करतो.</t>
  </si>
  <si>
    <t>मूक वाचनाचे आकलन चांगले आहे.</t>
  </si>
  <si>
    <t>चित्रांवरून गोष्ट तयार करतो.</t>
  </si>
  <si>
    <t>व्याकरणाचे संबोध समजून घेतो.</t>
  </si>
  <si>
    <t>शब्द कोडी सोडवितो.</t>
  </si>
  <si>
    <t>विरामचिन्हांचा योग्य वापर करतो.</t>
  </si>
  <si>
    <t>शब्दात लपलेला अर्थ शोधून काढतो.</t>
  </si>
  <si>
    <t>विशेषण व विशेष्य यातील फरक सांगतो.</t>
  </si>
  <si>
    <t>संवाद लेखन करतो.</t>
  </si>
  <si>
    <t>चौकटीत लपलेल्या म्हणी शोधतो.</t>
  </si>
  <si>
    <t>पत्र लेखनाचे प्रकार सांगतो.</t>
  </si>
  <si>
    <t>आत्मवृत्त ही संकल्पना जाणतो.</t>
  </si>
  <si>
    <t>क्रिया विशेषण अव्ययाचे प्रकार सांगतो.</t>
  </si>
  <si>
    <t>दिलेल्या विषयावर निबंध लेखन करतो.</t>
  </si>
  <si>
    <t>विभक्तीचे प्रकार सांगतो.</t>
  </si>
  <si>
    <t>Try to frame simple questions.</t>
  </si>
  <si>
    <t>Translate the passage in mother tongue.</t>
  </si>
  <si>
    <t>Describe the picture in English.</t>
  </si>
  <si>
    <t>Try to make new sentences.</t>
  </si>
  <si>
    <t>Speak polietly in English.</t>
  </si>
  <si>
    <t>Tell the rhyming word from poem.</t>
  </si>
  <si>
    <t>संविधानाचे महत्व जाणतो.</t>
  </si>
  <si>
    <t>माहितीच्या अधिकाराविषयी माहिती सांगतो.</t>
  </si>
  <si>
    <t>शिवरायांविषयी अभिमान बाळगतो.</t>
  </si>
  <si>
    <t>उपग्रह ही संकल्पना स्पष्ट करतो.</t>
  </si>
  <si>
    <t>मुघल कालीन इतिहास सांगतो.</t>
  </si>
  <si>
    <t>स्वातंत्र चळवळीची माहिती सांगतो.</t>
  </si>
  <si>
    <t>क्रांतिकारकांविषयी अभिमान बाळगतो.</t>
  </si>
  <si>
    <t>आकाशगंगा ही संकल्पना स्पष्ट करतो.</t>
  </si>
  <si>
    <t>संकल्पना चित्रात भौमितिक आकारांची गुंफण करतो.</t>
  </si>
  <si>
    <t>खेळांचे रचना चित्र काढतो.</t>
  </si>
  <si>
    <t>काडी कामातून सुंदर वस्तू बनवितो.</t>
  </si>
  <si>
    <t>मुद्राचित्रासाठी दोऱ्याचा वापर करतो.</t>
  </si>
  <si>
    <t>फुंकर चित्रासाठी विविध रंग वापरतो.</t>
  </si>
  <si>
    <t>कागद कामातून प्राणी व पक्षांचे आकार तयार करतो.</t>
  </si>
  <si>
    <t>अक्षर लेखन करतो.</t>
  </si>
  <si>
    <t>मातीकाम्तून संदर वस्तू बनवितो.</t>
  </si>
  <si>
    <t>घोटीव कागद वापरून कोलाज काम करतो.</t>
  </si>
  <si>
    <t>पेन्सिलच्या पापुद्र्याचा वापर करून भेटकार्ड बनवितो.</t>
  </si>
  <si>
    <t>आकाश कंदील बनवितो.</t>
  </si>
  <si>
    <t>जल साक्षरतेचे महत्व सांगतो.</t>
  </si>
  <si>
    <t>सुंदर राख्या बनवितो.</t>
  </si>
  <si>
    <t>सुंदर फुले बनवितो.</t>
  </si>
  <si>
    <t>कागदी पिशवी बनवितो.</t>
  </si>
  <si>
    <t>वयक्तिक स्वच्छता ठेवतो.</t>
  </si>
  <si>
    <t>उंच उडी मारतो.</t>
  </si>
  <si>
    <t>धावण्याच्या स्पर्धेत सहभागी होतो.</t>
  </si>
  <si>
    <t>कवायत चांगल्या प्रकारे करतो.</t>
  </si>
  <si>
    <t>खो खो चे नियम जाणतो.</t>
  </si>
  <si>
    <t>खेळ भावनेचे महत्व सांगतो.</t>
  </si>
  <si>
    <t>सकस आहार घेतो.</t>
  </si>
  <si>
    <t>कब्बडीचे नियम सांगतो.</t>
  </si>
  <si>
    <t>लांब उडी मारतो.</t>
  </si>
  <si>
    <t>मैदानी स्पर्धेत सहभागी होतो.</t>
  </si>
  <si>
    <t>योग दिनात सहभागी होतो.</t>
  </si>
  <si>
    <t>पराभव खिलाडू वृत्तीने स्वीकारतो.</t>
  </si>
  <si>
    <t>Draw an angle bisector.</t>
  </si>
  <si>
    <t>Write the defination of natural resources.</t>
  </si>
  <si>
    <t>Draw a perpendicular bisector of a line segment.</t>
  </si>
  <si>
    <t>Draw the figure of Amoeba.</t>
  </si>
  <si>
    <t>Tell the property of angle bisector of a triangle.</t>
  </si>
  <si>
    <t>Draw the figure of Paremosium.</t>
  </si>
  <si>
    <t>Tell the property of perpendicular bisector of the sides of a triangle.</t>
  </si>
  <si>
    <t>Draw the figure of parts of plants.</t>
  </si>
  <si>
    <t>Explain the concept of circumcentre.</t>
  </si>
  <si>
    <t>Draw the figure of parts of cell.</t>
  </si>
  <si>
    <t>Tell the defination of incentre.</t>
  </si>
  <si>
    <t>Draw a neat labled diagram.</t>
  </si>
  <si>
    <t>Construct a triangle if given the lengths of its three sides.</t>
  </si>
  <si>
    <t>Tell the effects of air polluation.</t>
  </si>
  <si>
    <t>Construct a triangle if given the lengths of its two sides and the angle included by them.</t>
  </si>
  <si>
    <t>Tell the effects of sound polluation.</t>
  </si>
  <si>
    <t>Construct a triangle if given two angles and the included side.</t>
  </si>
  <si>
    <t>Tell the effects of water polluation.</t>
  </si>
  <si>
    <t>Construct a right angled triangle if given the hypotenuse and one side</t>
  </si>
  <si>
    <t>Tell the causes of air polluation.</t>
  </si>
  <si>
    <t>Explain the concept of congruent segment.</t>
  </si>
  <si>
    <t>Tell the causess of sound polluation.</t>
  </si>
  <si>
    <t>Explain the concept of congruent angle.</t>
  </si>
  <si>
    <t>Tell the causes of water polluation.</t>
  </si>
  <si>
    <t>Explain the concept of congruent circle.</t>
  </si>
  <si>
    <t>Reads the books on science.</t>
  </si>
  <si>
    <t>Explain the rules of multiplication of integers.</t>
  </si>
  <si>
    <t>Develops scientific look.</t>
  </si>
  <si>
    <t>State the uses of sence organ.</t>
  </si>
  <si>
    <t>Explain the concept of twin prime numbers.</t>
  </si>
  <si>
    <t>Follow the rules of good health.</t>
  </si>
  <si>
    <t>List the prime numbers from 1 to 100.</t>
  </si>
  <si>
    <t>Asks the questions on science.</t>
  </si>
  <si>
    <t>Find the HCF of given numbers by prime factors method.</t>
  </si>
  <si>
    <t>Use the mobile while studing.</t>
  </si>
  <si>
    <t>Find the HCF of given numbers by division method.</t>
  </si>
  <si>
    <t>Explain the fun of science.</t>
  </si>
  <si>
    <t>Find the LCM of given numbers by prime factors method.</t>
  </si>
  <si>
    <t>Explain the concept of full moon day.</t>
  </si>
  <si>
    <t>Find the LCM of given numbers by division method.</t>
  </si>
  <si>
    <t>Explains the types of root.</t>
  </si>
  <si>
    <t>State the use of LCM &amp; HCF.</t>
  </si>
  <si>
    <t>Explain the cell division level.</t>
  </si>
  <si>
    <t>Tell the points in the interior of an angle.</t>
  </si>
  <si>
    <t>Write the note on reproduction.</t>
  </si>
  <si>
    <t>Tell the points in the exterior of an angle.</t>
  </si>
  <si>
    <t>Tell the names of good and bad conductor of heat.</t>
  </si>
  <si>
    <t>Explain the concept of adjacent angles.</t>
  </si>
  <si>
    <t>Tell the names of good and bad conductor of electricity.</t>
  </si>
  <si>
    <t>Explain the concept of complementary angles.</t>
  </si>
  <si>
    <t>Draw the diagram of prism.</t>
  </si>
  <si>
    <t>Explain the concept of supplementary angles.</t>
  </si>
  <si>
    <t>Explain the structure of thermos flask.</t>
  </si>
  <si>
    <t>Explain the concept of angles in a linear pair.</t>
  </si>
  <si>
    <t>Write about tissue level organisium.</t>
  </si>
  <si>
    <t>Explain the concept of vertically opposite angles.</t>
  </si>
  <si>
    <t>Explain the difference between living and non living things.</t>
  </si>
  <si>
    <t>Explain the concept of opposite rays.</t>
  </si>
  <si>
    <t>Write the note on excreation.</t>
  </si>
  <si>
    <t>Explain the property of vertically opposite angles.</t>
  </si>
  <si>
    <t>Write the note on stastic electric force.</t>
  </si>
  <si>
    <t>Find the mesures of sum of interior angles of a given polygon.</t>
  </si>
  <si>
    <t>Write the note on compound.</t>
  </si>
  <si>
    <t>Explain the property of an exterior angle of a triangle.</t>
  </si>
  <si>
    <t>Tell the names of magnetic and nonmagnetic substances.</t>
  </si>
  <si>
    <t>Tell the defination of rational numbers.</t>
  </si>
  <si>
    <t>Explain the difference between metl and nonmetal.</t>
  </si>
  <si>
    <t>Explain the rules of operations on rational numbers.</t>
  </si>
  <si>
    <t>Arranges practical instruments.</t>
  </si>
  <si>
    <t>Show the given fractions on a number line.</t>
  </si>
  <si>
    <t>Explains the progress occures due to science.</t>
  </si>
  <si>
    <t>Find the numbers in between two rational numbers.</t>
  </si>
  <si>
    <t>Classify a biotic and aboitic substances.</t>
  </si>
  <si>
    <t>Find the decimal form of rationl numbers.</t>
  </si>
  <si>
    <t>Explains the chaistricts of substances.</t>
  </si>
  <si>
    <t>Explain the rules for simplifying an expression.</t>
  </si>
  <si>
    <t>Tell the types of force.</t>
  </si>
  <si>
    <t>Tell base and index of given indices.</t>
  </si>
  <si>
    <t>Explain the types of pollutions.</t>
  </si>
  <si>
    <t>Explains the rules of multiplication of indices with same base.</t>
  </si>
  <si>
    <t>Handle the practical instruments carefully.</t>
  </si>
  <si>
    <t>Explains the rules of division of indices with same base.</t>
  </si>
  <si>
    <t>Explain the symptoms of diseases.</t>
  </si>
  <si>
    <t>Find the square root of given number by factors method.</t>
  </si>
  <si>
    <t>Explains the important of water.</t>
  </si>
  <si>
    <t>Find the square root of given number by division method.</t>
  </si>
  <si>
    <t>Complets the homework in time.</t>
  </si>
  <si>
    <t>Tell the types of graphs.</t>
  </si>
  <si>
    <t>Explain the reproduction of Amoeba.</t>
  </si>
  <si>
    <t>Draw a joint bar graph.</t>
  </si>
  <si>
    <t>Tell the speed of sound.</t>
  </si>
  <si>
    <t>Read the Joint bar graph and answer the questions.</t>
  </si>
  <si>
    <t>Try to do small experiments at home.</t>
  </si>
  <si>
    <t>Find the coefficient and veriables from algebraic expression.</t>
  </si>
  <si>
    <t>Tell the types of plants.</t>
  </si>
  <si>
    <t>Explain the concept of terms.</t>
  </si>
  <si>
    <t>Explain the system level of organisation.</t>
  </si>
  <si>
    <t>Recognize like and unlike terms.</t>
  </si>
  <si>
    <t>Tell the importants of soil.</t>
  </si>
  <si>
    <t>Do the additions of algebraic expressions by horizontal arrangement.</t>
  </si>
  <si>
    <t>Tell the types of soil.</t>
  </si>
  <si>
    <t>Do the additions of algebraic expressions by vertical arrangement.</t>
  </si>
  <si>
    <t>Tell the causes of soil pollution.</t>
  </si>
  <si>
    <t>Do the Substraction of algebraic expressions by horizontal arrangement.</t>
  </si>
  <si>
    <t>Tell ways to avoid soil pollution.</t>
  </si>
  <si>
    <t>Do the Substraction of algebraic expressions by vertical arrangement.</t>
  </si>
  <si>
    <t>Explain the concept of creepers.</t>
  </si>
  <si>
    <t>Solve the equeations in one variable.</t>
  </si>
  <si>
    <t>Use mostly cycle to travell.</t>
  </si>
  <si>
    <t>Do the multiplication of algebraic expressions by horizontal arrangement.</t>
  </si>
  <si>
    <t>Explain the concept of global warming.</t>
  </si>
  <si>
    <t>Do the multiplication of algebraic expressions by vertical arrangement.</t>
  </si>
  <si>
    <t>State the uses of ozone layer.</t>
  </si>
  <si>
    <t>Make a algebraic expression from given information.</t>
  </si>
  <si>
    <t>Explain the deference between trees and shurbs.</t>
  </si>
  <si>
    <t>Completes the homework in time.</t>
  </si>
  <si>
    <t>Explain the importance of tree plantation.</t>
  </si>
  <si>
    <t>Tell the types of algebraic expressions.</t>
  </si>
  <si>
    <t>Take care of trees.</t>
  </si>
  <si>
    <t>रांगोळी काढायला आवडते</t>
  </si>
  <si>
    <t>मेहंदी काढायला आवडते</t>
  </si>
  <si>
    <t xml:space="preserve">वाचन स्पष्ट व शुद्ध करतो . </t>
  </si>
  <si>
    <t xml:space="preserve">चित्रे सुरेख काढतो. </t>
  </si>
  <si>
    <t>जुलै</t>
  </si>
  <si>
    <t>ऑगस्ट</t>
  </si>
  <si>
    <t>सप्टेंबर</t>
  </si>
  <si>
    <t>ऑक्टोबर</t>
  </si>
  <si>
    <t>वाचन करणे</t>
  </si>
  <si>
    <t>चित्र काढणे</t>
  </si>
  <si>
    <t>लिहिणे</t>
  </si>
  <si>
    <t>अभ्यास करणे</t>
  </si>
  <si>
    <t>पाठांतर करणे</t>
  </si>
  <si>
    <t>कब्बडी खेळणे</t>
  </si>
  <si>
    <t>पतंग उडविणे</t>
  </si>
  <si>
    <t>अभयस करणे</t>
  </si>
  <si>
    <t>गाणे म्हणणे</t>
  </si>
  <si>
    <t>फुटबॉल खेळणे</t>
  </si>
  <si>
    <t>किक बॉक्सिंग</t>
  </si>
  <si>
    <t>कराटे</t>
  </si>
  <si>
    <t>चेस खेळणे</t>
  </si>
  <si>
    <t>हॉकी खेळणे</t>
  </si>
  <si>
    <t>सूरपारंबी खेळणे</t>
  </si>
  <si>
    <t>धावणे</t>
  </si>
  <si>
    <t>ल्युडो खेळणे</t>
  </si>
  <si>
    <t>स्केटिंग करणे</t>
  </si>
  <si>
    <t>गोष्टी वाचणे</t>
  </si>
  <si>
    <t>नृत्य करणे</t>
  </si>
  <si>
    <t>आत्मविश्वास वाढविणे आवश्यक</t>
  </si>
  <si>
    <t xml:space="preserve">हिंदी शब्द संग्रह वाढवणे . </t>
  </si>
  <si>
    <t>प्रयोगाची कृती अचूक करतो .</t>
  </si>
  <si>
    <t>वाचन स्पष्ट व शुद्ध करतो.</t>
  </si>
  <si>
    <t>क्रिडा स्पर्धेत सहभाग घेतो.</t>
  </si>
  <si>
    <t>वाचन स्पष्ट व शुद्ध करतो,</t>
  </si>
  <si>
    <t xml:space="preserve"> इंग्रजी शब्दांचा उच्चार स्पष्ट करतो. </t>
  </si>
  <si>
    <t>स्वाध्याय स्वच्छ अक्षरात पूर्ण करतो.</t>
  </si>
  <si>
    <t>आकृत्या सुबक काढतो.</t>
  </si>
  <si>
    <t>पाठांतरावर भर देणे.</t>
  </si>
  <si>
    <t>प्रयोगाची कृती अचूक करतो.</t>
  </si>
  <si>
    <t>आकारीक मूल्यमापन वर्णनात्मक नोंद वही ( प्रथम सत्र )</t>
  </si>
  <si>
    <t xml:space="preserve"> उदाहरणे पटवून देतांना म्हणींचा वापर करते.</t>
  </si>
  <si>
    <t xml:space="preserve"> मोठ्यांशी बोलतांना फार नम्रतेने बोलते.</t>
  </si>
  <si>
    <t xml:space="preserve"> चित्र पाहून अनुरूप प्रश्न तयार करते.</t>
  </si>
  <si>
    <t xml:space="preserve"> सुचवीलेल्या शब्दांसाठी योग्य नवीन शब्द सांगते.</t>
  </si>
  <si>
    <t xml:space="preserve"> दिलेल्या घटनांचे योग्य क्रमवार लावून दाखवते.</t>
  </si>
  <si>
    <t xml:space="preserve"> प्रसंगाचे योग्य अभिनयासह सादरीकरण करते.</t>
  </si>
  <si>
    <t>दिलेल्या अक्षरापासून अर्थपूर्ण शब्द बनविते.</t>
  </si>
  <si>
    <t>श्रुतलेखन चांगले करते.</t>
  </si>
  <si>
    <t>व्याकरणाच्या नियमा नुसार लेखन करते.</t>
  </si>
  <si>
    <t>शब्दांमध्ये योग्य अंतर ठेवून लिखाण करते.</t>
  </si>
  <si>
    <t xml:space="preserve">  कवीतेचे अभीनय कृतियुक्त सादरीकरण करते.</t>
  </si>
  <si>
    <t xml:space="preserve">  सुचवीलेल्या कडव्याचे अर्थ सांगते.</t>
  </si>
  <si>
    <t xml:space="preserve"> शब्द व वाक्य अगदी स्पष्ट आवाजात म्हणते.</t>
  </si>
  <si>
    <t>शब्दात लपलेला अर्थ शोधून काढते.</t>
  </si>
  <si>
    <t>विशेषण व विशेष्य यातील फरक सांगते.</t>
  </si>
  <si>
    <t>संवाद लेखन करते.</t>
  </si>
  <si>
    <t>आत्मवृत्त ही संकल्पना जाणते.</t>
  </si>
  <si>
    <t xml:space="preserve"> स्वतःच्या गरजा योग्य भाषेत सांगते.</t>
  </si>
  <si>
    <t>क्रिया विशेषण अव्ययाचे प्रकार सांगते.</t>
  </si>
  <si>
    <t>दिलेल्या विषयावर निबंध लेखन करते.</t>
  </si>
  <si>
    <t xml:space="preserve"> अपरिचीत व्यक्तींशी उत्तम संवाद साधते.</t>
  </si>
  <si>
    <t xml:space="preserve">  कवीतेच्या ओळी ऐकतो व लगेच पूर्ण करते.</t>
  </si>
  <si>
    <t xml:space="preserve">  सुचवीलेला मजकूर पाहून सुंदर वळणदार अक्षरात लिहिते.</t>
  </si>
  <si>
    <t xml:space="preserve">  शब्द व वाक्य अगदी जसेच्या तसेच म्हणते.</t>
  </si>
  <si>
    <t xml:space="preserve">  कवीतेचे कडवे ऐकतो व संपूर्ण कवीता म्हणते.</t>
  </si>
  <si>
    <t xml:space="preserve">  सुचवीलेल्या शब्दांसाठी विरुद्दार्थी शब्द सांगते.</t>
  </si>
  <si>
    <t xml:space="preserve"> सुचवीलेल्या विषय अनुषांगाने प्रश्न तयार करते.</t>
  </si>
  <si>
    <t xml:space="preserve"> सुचवीलेल्या शब्दांसाठी समानार्थी शब्द सांगते.</t>
  </si>
  <si>
    <t xml:space="preserve">  भाषा वापरतांना व्याकरणीय संकेत सहजपणे पाळते.</t>
  </si>
  <si>
    <t xml:space="preserve">  प्रश्नाची अचूक उत्तरे देते.</t>
  </si>
  <si>
    <t xml:space="preserve">  संवादाचे योग्य कृती व हावभाव युक्त सादरीकरण करते.</t>
  </si>
  <si>
    <t xml:space="preserve">  सुचवीलेल्या मुद्दयांच्या आधारे कथा तयार करून सांगते.</t>
  </si>
  <si>
    <t xml:space="preserve">She pay attention in teaching-learning process </t>
  </si>
  <si>
    <t xml:space="preserve">She cant express his feelings in English </t>
  </si>
  <si>
    <t xml:space="preserve">she is able to respond on question asked in English </t>
  </si>
  <si>
    <t xml:space="preserve">She describe his imagination </t>
  </si>
  <si>
    <t xml:space="preserve">She is able to deliver speech in English </t>
  </si>
  <si>
    <t xml:space="preserve">She speak politly in English </t>
  </si>
  <si>
    <t xml:space="preserve">She use various description word </t>
  </si>
  <si>
    <t xml:space="preserve">She can speak boldly and confidently </t>
  </si>
  <si>
    <t xml:space="preserve">She tried to use idoms and proverb he learnt </t>
  </si>
  <si>
    <t xml:space="preserve">She can express his feelings </t>
  </si>
  <si>
    <t xml:space="preserve">She reads poem in rhyme and rhymthem </t>
  </si>
  <si>
    <t xml:space="preserve">She tried to use new words we learnt </t>
  </si>
  <si>
    <t xml:space="preserve">She reads aloud and carefully </t>
  </si>
  <si>
    <t xml:space="preserve">सुचवलेल्या घटना अचूक आणि स्पष्ट शब्दात सांगते. </t>
  </si>
  <si>
    <t xml:space="preserve">कोणत्या खेळात किती खेळाडू असतात ते सांगते. </t>
  </si>
  <si>
    <t xml:space="preserve">घटना अगदी जशीच्या तशी सांगते. </t>
  </si>
  <si>
    <t xml:space="preserve">सार्वजनिक ठिकाणाची काळजी कशी घ्यावी ते सांगते. </t>
  </si>
  <si>
    <t xml:space="preserve">सुचवलेल्या कामासाठी आवश्यक सर्व साधने उपयोग सहित सांगते. </t>
  </si>
  <si>
    <t xml:space="preserve">कृतींत स्वताचे अनुभव सांगते. </t>
  </si>
  <si>
    <t xml:space="preserve">केलेली कृती कशी केली ते सांगते. </t>
  </si>
  <si>
    <t xml:space="preserve">आवडत्या खेळाचे सर्व नियम योग्य सांगते. </t>
  </si>
  <si>
    <t xml:space="preserve"> पाठ्याभागातील दिलेले घटक/बाबींचे/आकृतीचे आवश्यक मुद्दयांसहित वर्णन सांगते. </t>
  </si>
  <si>
    <t xml:space="preserve">नकाशा कुतूहलाने बघतो आणि गावांची नावे सांगते. </t>
  </si>
  <si>
    <t xml:space="preserve">विविध खेळाडूंची नावे माहिती ठेवते. </t>
  </si>
  <si>
    <t xml:space="preserve">आयोजन केलेल्या सांस्कृतिक कार्यक्रमात भाग घेते. </t>
  </si>
  <si>
    <t xml:space="preserve">विविध उपक्रमात स्वताहून भाग घेते. </t>
  </si>
  <si>
    <t xml:space="preserve">कुठ्ल्याही खेळात /स्पर्धेत स्वताहुन भाग घेते. </t>
  </si>
  <si>
    <t xml:space="preserve">सांघिक वयक्तिक स्पर्धेत भाग घेते. </t>
  </si>
  <si>
    <t xml:space="preserve">चित्रकलेच्या प्रत्येक स्पधेत भाग घेते. </t>
  </si>
  <si>
    <t xml:space="preserve">खेळाडू वृत्तीने प्रत्येक खेळ चुरशीने खेळते. </t>
  </si>
  <si>
    <t xml:space="preserve">श्रमाचे मोल जाणितो व इतरांनी श्रम करावे यासाठी प्रयत्न करते. </t>
  </si>
  <si>
    <t xml:space="preserve">आयोजन केतेल्या सांस्कृतिक कार्यक्रमाचे नेतृत्व करते. </t>
  </si>
  <si>
    <t xml:space="preserve">सुचवलेल्या प्रसंगाचे संवादाचे योग्य कृती व हावभाव करते. </t>
  </si>
  <si>
    <t xml:space="preserve">सहलीच्या नियोजनासाठी नकाशाचा वापर करते. </t>
  </si>
  <si>
    <t xml:space="preserve">दिलेल्या घटकापासून योग्य कृतीद्वारे आकर्षक व सुबक वस्तु निर्मिती करते. </t>
  </si>
  <si>
    <t xml:space="preserve">शालेय सुशोभन करत असतांना कोवते चित्रे कुठे वावाते हयाचे निरीक्षि करते. </t>
  </si>
  <si>
    <t xml:space="preserve">दररोज प्राणायाम नियमितपने करते. </t>
  </si>
  <si>
    <t xml:space="preserve">इतरांना उपक्रमात भाग घेण्यासाठी तयार करते. </t>
  </si>
  <si>
    <t xml:space="preserve">दिलेल्या साहित्याची सुबक हाताळणी करून वापर करते. </t>
  </si>
  <si>
    <t xml:space="preserve">दिलेल्या साहित्याचा योग्य व उत्कृष्ट वापर करते. </t>
  </si>
  <si>
    <t xml:space="preserve">पाण्याच्या वापरासंदर्भात छोटेखानी नाटक तयार करते. </t>
  </si>
  <si>
    <t xml:space="preserve">कर भरण्याचे फायदे व महत्व स्पष्ट करते. </t>
  </si>
  <si>
    <t xml:space="preserve">दररोज प्राणायाम नित्यनियमाने करते. </t>
  </si>
  <si>
    <t xml:space="preserve">सुचवलेल्या प्रसंगाचे नाट्यीकरण हुबेहूब करते. </t>
  </si>
  <si>
    <t xml:space="preserve">मातीपासून सुंदर व सुबक खेळणी तयार करते. </t>
  </si>
  <si>
    <t xml:space="preserve">दिलेल्या कृतीसाठी साहित्य हाताळतांना साहित्याचा काळजीपूर्वक वापर करते. </t>
  </si>
  <si>
    <t xml:space="preserve">शिक्षकांच्या अनुपस्थीत गटात खेळाचे आयोजन करते. व खेळते. </t>
  </si>
  <si>
    <t xml:space="preserve">प्रथोमपचार पेटीचा वापर योग्य पद्दतीने करते. </t>
  </si>
  <si>
    <t xml:space="preserve">देहबोलीच्या खूपच सुंदर रीतीने वापर करते. </t>
  </si>
  <si>
    <t xml:space="preserve">दिलेल्या घटकापासून सुंदर वस्तु तयार करते. </t>
  </si>
  <si>
    <t xml:space="preserve">दिलेल्या साहित्याचा योग्य वापर करते. </t>
  </si>
  <si>
    <t xml:space="preserve">दिलेली सुचना ऐकतो व योग्य अंबलबजावणी करते. </t>
  </si>
  <si>
    <t xml:space="preserve">परिसर स्वच्छतेची गरज व महत्व स्पष्ट करून देते. </t>
  </si>
  <si>
    <t xml:space="preserve">विविध भौगोलिक जीवनाची माहिती देते. </t>
  </si>
  <si>
    <t xml:space="preserve">प्रत्येक वर्गमित्राला वाढदिवसाचे भेटकार्ड देते. </t>
  </si>
  <si>
    <t xml:space="preserve">स्वाध्यायाची परिणाम कारक उत्तरे देते. </t>
  </si>
  <si>
    <t xml:space="preserve">जुना काळ व चालु काळ हयाबाबत स्पष्टीकरणे देते. </t>
  </si>
  <si>
    <t xml:space="preserve">खेळ व विश्रांतीचे महत्व पटून देते. </t>
  </si>
  <si>
    <t xml:space="preserve">आवडत्या सवयाची संपूर्ण माहिती अचूक देते. </t>
  </si>
  <si>
    <t xml:space="preserve">प्रश्न नीट ऐकतो आणि योग्य उत्तरे देते. </t>
  </si>
  <si>
    <t xml:space="preserve">सुचवलेल्या विषयाची अचूक माहिती देते. </t>
  </si>
  <si>
    <t xml:space="preserve">विषया संदर्भाने अचूक माहिती देते. </t>
  </si>
  <si>
    <t xml:space="preserve">भौगोलिक परिस्थीती आणि लोकजीवन हयावर माहिती देते. </t>
  </si>
  <si>
    <t xml:space="preserve">उत्पादक उपक्रम घटकातीव वस्त्र घटकाची खूपच मुद्देसूद माहिती देते. </t>
  </si>
  <si>
    <t xml:space="preserve">चौरस आहार घेण्याबाबत जागृत राहते. </t>
  </si>
  <si>
    <t xml:space="preserve">वाईट सवायी व्यसनापासून दूर राहते. </t>
  </si>
  <si>
    <t xml:space="preserve">इतरांच्या मदतीसाठी सदैव तत्पर राहते. </t>
  </si>
  <si>
    <t xml:space="preserve">क्रीडांगणासंबंधी चांगल्या सवयी पळते. </t>
  </si>
  <si>
    <t xml:space="preserve">नखे व केस नियमितपणे कापते. </t>
  </si>
  <si>
    <t xml:space="preserve">आवाजात ओहकता ठेवून बोलते. </t>
  </si>
  <si>
    <t xml:space="preserve">नाटकाची पुस्तके वाचते. </t>
  </si>
  <si>
    <t xml:space="preserve">चित्रात सुंदर रंग भरते. </t>
  </si>
  <si>
    <t xml:space="preserve">चित्राचे विविध प्रकार अचूकतेने ओळखते. आणि माहिती देते. </t>
  </si>
  <si>
    <t>कवायत चांगल्या प्रकारे करते.</t>
  </si>
  <si>
    <t>संकल्पना चित्रात भौमितिक आकारांची गुंफण करते.</t>
  </si>
  <si>
    <t>खो खो चे नियम जाणते.</t>
  </si>
  <si>
    <t>मुद्राचित्रासाठी दोऱ्याचा वापर करते.</t>
  </si>
  <si>
    <t>जल साक्षरतेचे महत्व सांगते.</t>
  </si>
  <si>
    <t>कब्बडीचे नियम सांगते.</t>
  </si>
  <si>
    <t>उपग्रह ही संकल्पना स्पष्ट करते.</t>
  </si>
  <si>
    <t>अक्षर लेखन करते.</t>
  </si>
  <si>
    <t>वयक्तिक स्वच्छता ठेवते.</t>
  </si>
  <si>
    <t>पराभव खिलाडू वृत्तीने स्वीकारते.</t>
  </si>
  <si>
    <t>आकाशगंगा ही संकल्पना स्पष्ट करते.</t>
  </si>
  <si>
    <t>ऐतिहासिक ठिकाणांचे जतन करते. ते जाणिते</t>
  </si>
  <si>
    <t>उपक्रमात  सहभाग असते</t>
  </si>
  <si>
    <t>शिवरायांविषयी अभिमान बाळगते.</t>
  </si>
  <si>
    <t>क्रांतिकारकांविषयी अभिमान बाळगते.</t>
  </si>
  <si>
    <t>ऐतिहासिक ठिकाणांचे जतन करते. ते जाणिते.</t>
  </si>
  <si>
    <t>मातीकाम्तून संदर वस्तू बनविते.</t>
  </si>
  <si>
    <t>फुंकर चित्रासाठी विविध रंग वापरते.</t>
  </si>
  <si>
    <t>सुंदर राख्या बनविते.</t>
  </si>
  <si>
    <t xml:space="preserve">शिक्षकांच्या अनुपस्थीत गटात खेळाचे आयोजन करते व खेळते. </t>
  </si>
  <si>
    <t>लांब उडी मारते.</t>
  </si>
  <si>
    <t>वक्तृत्व स्पर्धेत आवडीने सहभाग नोंदवते.</t>
  </si>
  <si>
    <t xml:space="preserve"> सत्र निहाय  श्रेणी नुसार संकलित निकाल </t>
  </si>
  <si>
    <t>प्रथम सत्र</t>
  </si>
  <si>
    <t>रो.नं.</t>
  </si>
  <si>
    <t>शा शिक्षण</t>
  </si>
  <si>
    <t>प्रथम सत्र गुणपत्रक</t>
  </si>
  <si>
    <t>प्रथम सत्र श्रेणीपत्रक</t>
  </si>
  <si>
    <t xml:space="preserve">जनरलरजिस्टर क्रमांक </t>
  </si>
  <si>
    <t>जानेवारी</t>
  </si>
  <si>
    <t>प्रथम सत्र हजेरीपत्रक</t>
  </si>
  <si>
    <t>विद्यार्थ्याचे नाव:-</t>
  </si>
  <si>
    <t>निकाल दिनांक :-</t>
  </si>
  <si>
    <t>कर्मवीर तात्यासाहेब हरी रावजी पाटील किसान शिक्षण संस्था भडगाव संचलित</t>
  </si>
  <si>
    <t>इयत्ता  :-</t>
  </si>
  <si>
    <t>रजि क्र :-</t>
  </si>
  <si>
    <t xml:space="preserve">वडिलांचे नाव :-  </t>
  </si>
  <si>
    <t xml:space="preserve">आईचे नाव :-  </t>
  </si>
  <si>
    <t xml:space="preserve">मातृभाषा :-                                  </t>
  </si>
  <si>
    <t xml:space="preserve">जन्मदिनांक  :-                                            </t>
  </si>
  <si>
    <t xml:space="preserve">पत्ता :- </t>
  </si>
  <si>
    <t>विद्यार्थ्याचे नाव :-</t>
  </si>
  <si>
    <t>मोबाइल क्रमांक :-</t>
  </si>
  <si>
    <t>इयत्ता :-</t>
  </si>
  <si>
    <t>आरोग्य व शा.शि</t>
  </si>
  <si>
    <t>ll सा विद्या या विमुक्तये ll</t>
  </si>
  <si>
    <t>शाळा सुरु दिनांक :-</t>
  </si>
  <si>
    <t>हजेरी क्रमांक:-</t>
  </si>
  <si>
    <t>आधार क्रमांक :-</t>
  </si>
  <si>
    <t>आधार</t>
  </si>
  <si>
    <t>स्वाक्षरी</t>
  </si>
  <si>
    <t>प्रथम सत्र निकालपत्रक</t>
  </si>
  <si>
    <t xml:space="preserve">मिळालेली श्रेणी </t>
  </si>
  <si>
    <t xml:space="preserve"> </t>
  </si>
  <si>
    <t>वर्गशिक्षकांची
स्वाक्षरी</t>
  </si>
  <si>
    <t>मुख्याध्यपकांची
स्वाक्षरी</t>
  </si>
  <si>
    <t>पालकांची
स्वाक्षरी</t>
  </si>
  <si>
    <t>मुख्याध्यापकांची
स्वाक्षरी</t>
  </si>
  <si>
    <t>सेमी</t>
  </si>
  <si>
    <t>दि्वतीय सत्र</t>
  </si>
  <si>
    <t>Created By Dipak B Patil</t>
  </si>
  <si>
    <t>dipakpatil6466@gmail.com</t>
  </si>
  <si>
    <t>Created By Dipak B. Patil 9405672029</t>
  </si>
  <si>
    <t xml:space="preserve">आईचा व्यवसाय </t>
  </si>
  <si>
    <t>जागृती चौक, भडगांव, ता.भडगांव, जि.जळगांव.</t>
  </si>
  <si>
    <t>खोलगल्ली, भडगांव, ता.भडगांव, जि.जळगांव.</t>
  </si>
  <si>
    <t xml:space="preserve">वडिलांचा व्यवसाय </t>
  </si>
  <si>
    <t>उज्वल कॉलनी, भडगांव, ता.भडगांव, जि.जळगांव.</t>
  </si>
  <si>
    <t>आकारीक मूल्यमापन वर्णनात्मक नोंद वही ( दि्वतीय सत्र )</t>
  </si>
  <si>
    <t>दि्वतीय सत्र गुणपत्रक</t>
  </si>
  <si>
    <t>दि्वतीय सत्र श्रेणीपत्रक</t>
  </si>
  <si>
    <t>दि्वतीय सत्र हजेरीपत्रक</t>
  </si>
  <si>
    <t>कार्यानुभव</t>
  </si>
  <si>
    <t>इयत्ता:-</t>
  </si>
  <si>
    <t>हजेरी क्र:-</t>
  </si>
  <si>
    <t>जनरल रजि क्र:-</t>
  </si>
  <si>
    <t xml:space="preserve">वर्कशीट वापरण्यासाठी सुरुवातीला DATASHEET भरा </t>
  </si>
  <si>
    <t>व्याकरणाच्या नियमानुसार लेखन करते.</t>
  </si>
  <si>
    <t>मोठ्यांशी बोलतांना फार नम्रतेने बोलते.</t>
  </si>
  <si>
    <t>She speak in English.</t>
  </si>
  <si>
    <t>She can describe any event.</t>
  </si>
  <si>
    <t>Tell the formula of area of square.</t>
  </si>
  <si>
    <t>नकाशा अचूक भरते.</t>
  </si>
  <si>
    <t>मातीकाम छान करते.</t>
  </si>
  <si>
    <t>घरात कामाला मदत करते.</t>
  </si>
  <si>
    <t>उदाहरणे पटवून देतांना म्हणींचा वापर करते.</t>
  </si>
  <si>
    <t>शिवाजी महाराजांचे लष्कर विषयक धोरण सांगते.</t>
  </si>
  <si>
    <t>रचना चित्रासाठी मांडणी व रंगकाम छान करते.</t>
  </si>
  <si>
    <t>कोलाज कामासाठी घोटीव कागदाचा वापर करते.</t>
  </si>
  <si>
    <t>कागदापासून विविध वस्तू बनविते.</t>
  </si>
  <si>
    <t>फुलझाडांची नावे सांगते.</t>
  </si>
  <si>
    <t>नखे नियमित कापते.</t>
  </si>
  <si>
    <t>रोज रात्री झोपण्यापूर्वी दात घासते.</t>
  </si>
  <si>
    <t>पाठाचे प्रकट वाचन मोठ्याने करते.</t>
  </si>
  <si>
    <t>हिंदी भाषा के प्रति रुची रखती हैl</t>
  </si>
  <si>
    <t>शाहू महाराजांची माहिती देते.</t>
  </si>
  <si>
    <t>वृक्ष लागवड करते.</t>
  </si>
  <si>
    <t>वाक्यात म्हणींचा योग्य वापर करते.</t>
  </si>
  <si>
    <t>बोधकथा वाचण्याची आवड आहे.</t>
  </si>
  <si>
    <t>Completes the given project.</t>
  </si>
  <si>
    <t>Recognize the pythagorian triplet.</t>
  </si>
  <si>
    <t>Make a frequency table for given information.</t>
  </si>
  <si>
    <t>या शिटवर काम करण्या अगोदर याची एक कॉपी दुसरीकडे सेव करून ठेवा.</t>
  </si>
  <si>
    <t>चित्रोंको देखकर शब्द कहती हैl</t>
  </si>
  <si>
    <t>Find the average of given numbers.</t>
  </si>
  <si>
    <t>She the recite defination of disaster management.</t>
  </si>
  <si>
    <t>आदर्श राज्यकर्ता म्हणून शिवाजी महाराजांची माहिती सांगते.</t>
  </si>
  <si>
    <t>संकल्प चित्रासाठी भौमितिक आकारांची गुंफण करते.</t>
  </si>
  <si>
    <t>विविध खेळाडूंची नावे सांगते.</t>
  </si>
  <si>
    <t>सामान्य सूचनाओंको समझती हैl</t>
  </si>
  <si>
    <t>She the explanation of cloud brust.</t>
  </si>
  <si>
    <t>रंगभरणाची आवड असून स्पर्धेत सहभाग नोंदविते.</t>
  </si>
  <si>
    <t>दूरदर्शन वरील खेळांचे सामने आवडीने पाहते.</t>
  </si>
  <si>
    <t>नाट्यीकरण वार्तालाप मे भाग लेती हैl</t>
  </si>
  <si>
    <t>She use various description word.</t>
  </si>
  <si>
    <t>Find P if I, R &amp; T are given.</t>
  </si>
  <si>
    <t>She the recite defination of tsunami.</t>
  </si>
  <si>
    <t>समाचारपत्र दररोज पढती हैl</t>
  </si>
  <si>
    <t>Student listen carefully</t>
  </si>
  <si>
    <t>Tell the types of algebric expression.</t>
  </si>
  <si>
    <t>She the explanation of volcano.</t>
  </si>
  <si>
    <t>भारतीय नैसर्गिक प्रदेशांची माहिती देते.</t>
  </si>
  <si>
    <t>रुची एवं आनंद पूर्वक कविता सुनती हैl</t>
  </si>
  <si>
    <t>She can speak boldly and confidently.</t>
  </si>
  <si>
    <t>Tell the formula of simple interest.</t>
  </si>
  <si>
    <t>She the effects of volcano.</t>
  </si>
  <si>
    <t>कागद कामातून विविध प्राणी पक्षी यांचे आकार तयार करते.</t>
  </si>
  <si>
    <t>कागदकाम छान करते.</t>
  </si>
  <si>
    <t>दररोज प्राणायाम नियमित करते.</t>
  </si>
  <si>
    <t>Makes spellings of various things.</t>
  </si>
  <si>
    <t>Complete the homework in time.</t>
  </si>
  <si>
    <t>She the explanation of famine.</t>
  </si>
  <si>
    <t>पर्यावरण विषयी माहिती सांगते.</t>
  </si>
  <si>
    <t>रंग कामात विविध रंग छटांचा वापर करते.</t>
  </si>
  <si>
    <t>मैदानाची स्वच्छता ठेवते.</t>
  </si>
  <si>
    <t>अध्यापकों के साथ हिंदी मे बातचीत करती हैl</t>
  </si>
  <si>
    <t>Write neatly and properly.</t>
  </si>
  <si>
    <t>She the causes of famine.</t>
  </si>
  <si>
    <t>सनावळी पाठ करते.</t>
  </si>
  <si>
    <t>परिसरातील वाद्यांची माहिती ठेवते.</t>
  </si>
  <si>
    <t>आईला घर कामात मदत करते.</t>
  </si>
  <si>
    <t>खेळाचे महत्व सांगते.</t>
  </si>
  <si>
    <t>दैनंदिन जीवन मै हिंदी भाषाका प्रयोग करती हैl</t>
  </si>
  <si>
    <t>She the explanation of harmful micro organisms.</t>
  </si>
  <si>
    <t>परराष्ट्र धोरण व भारत संबंध सांगते.</t>
  </si>
  <si>
    <t>कलेच्या इतिहासाची लेखी कामे वेळेवर करते.</t>
  </si>
  <si>
    <t>वृक्ष संगोपन करते.</t>
  </si>
  <si>
    <t>चौरस आहार घेते.</t>
  </si>
  <si>
    <t>पाठ्यांश का आशय समझती हैl</t>
  </si>
  <si>
    <t>Makes preparetion for the project.</t>
  </si>
  <si>
    <t>Tell the defination supplementary angles.</t>
  </si>
  <si>
    <t>She the explanation of pathogens.</t>
  </si>
  <si>
    <t>बाळाजी विश्वनाथ यांची माहिती सांगते.</t>
  </si>
  <si>
    <t>संकल्प चित्रासाठी भौमितिक व नैसर्गिक आकारांची गुंफण करते.</t>
  </si>
  <si>
    <t>कागदी पताका तयार करते.</t>
  </si>
  <si>
    <t>शिस्तीचे पालन करते.</t>
  </si>
  <si>
    <t>परिचित विषयपर निबंध लेखन करती हैl</t>
  </si>
  <si>
    <t>Guide to other students.</t>
  </si>
  <si>
    <t>She the useful of micro organisms.</t>
  </si>
  <si>
    <t>खडकांचे प्रकार सांगते.</t>
  </si>
  <si>
    <t>शिस्त भंग करत नाही.</t>
  </si>
  <si>
    <t>खेळाविषयी माहिती सांगते.</t>
  </si>
  <si>
    <t>मराठी वकृत्व स्पर्धेत सहभाग घेते.</t>
  </si>
  <si>
    <t>Each everything in project is special.</t>
  </si>
  <si>
    <t>Find the square of asked number.</t>
  </si>
  <si>
    <t>She the explanation of digestive system.</t>
  </si>
  <si>
    <t>भूमिगत नेत्यांची नवे सांगते.</t>
  </si>
  <si>
    <t>संकल्प चित्रासाठी नैसर्गिक आकारांची गुंफण करते.</t>
  </si>
  <si>
    <t>फुलमाळा छान तयार करते.</t>
  </si>
  <si>
    <t>जय पराजय आनंदाने स्वीकारते.</t>
  </si>
  <si>
    <t>निबंध लेखनाची आवड आहे.</t>
  </si>
  <si>
    <t>शुद्धलेखन समझता पूर्वक करती हैl</t>
  </si>
  <si>
    <t>Tells the story with help of given points.</t>
  </si>
  <si>
    <t>Explain the Pythagoras Theorem.</t>
  </si>
  <si>
    <t>She the explanation of muscles.</t>
  </si>
  <si>
    <t>आराखडा तयार करते.</t>
  </si>
  <si>
    <t>नियमित व्यायाम करते.</t>
  </si>
  <si>
    <t>पंचांच्या निर्णयाचा आदर करते.</t>
  </si>
  <si>
    <t>कविता तालासुरात म्हणायला आवडते.</t>
  </si>
  <si>
    <t>वर्णोका योग्य उच्चारण करती हैl</t>
  </si>
  <si>
    <t>She reads poen in rhyme and rhythum.</t>
  </si>
  <si>
    <t>She the explanation of enzyme.</t>
  </si>
  <si>
    <t>क्रांतीकारकांची नावे सांगते.</t>
  </si>
  <si>
    <t>अक्षर लेखनासाठी विविध आकार व रंगांचा वापर करते.</t>
  </si>
  <si>
    <t>राख्या तयार करते.</t>
  </si>
  <si>
    <t>खेळत उत्फूर्तपणे भाग घेते.</t>
  </si>
  <si>
    <t>स्वाध्याय वेळेत पूर्ण करते.</t>
  </si>
  <si>
    <t>चीत्रोंको देखकर शब्द कहती हैl</t>
  </si>
  <si>
    <t>She can express her feelings.</t>
  </si>
  <si>
    <t>Recite the defination of natural changes.</t>
  </si>
  <si>
    <t>ग्रह तारे माहिती देते.</t>
  </si>
  <si>
    <t>विविध रंग छटा वापरते.</t>
  </si>
  <si>
    <t>टाकाऊ पासून टिकाऊ वस्तू तयार करते.</t>
  </si>
  <si>
    <t>गटाचे नेतृत्व करते.</t>
  </si>
  <si>
    <t>अक्षर वळणदार काढण्याचा प्रयत्न करते.</t>
  </si>
  <si>
    <t>अपने विचार हिंदी मे व्यक्त करती हैl</t>
  </si>
  <si>
    <t>She tried to use idome and proverb she learned.</t>
  </si>
  <si>
    <t>Tell the formula of perimeter of square.</t>
  </si>
  <si>
    <t>Recite the defination of non periodic changes.</t>
  </si>
  <si>
    <t>स्वातंत्र चळवळीचा इतिहास सांगते.</t>
  </si>
  <si>
    <t>मानवी आकृती प्रमाणबध्द काढण्याचा प्रयत्न करते.</t>
  </si>
  <si>
    <t>कार्ड शीट पेपर पासून विविध वस्तू बनविते.</t>
  </si>
  <si>
    <t>शाररीक श्रम आनंदाने करते.</t>
  </si>
  <si>
    <t>प्रश्नोत्तरे पाठ करते.</t>
  </si>
  <si>
    <t>मित्रोंके साथ हिंदी मे वार्तालाप करती हैl</t>
  </si>
  <si>
    <t>She can share her experiance in English.</t>
  </si>
  <si>
    <t>She the explanation of corrosion.</t>
  </si>
  <si>
    <t>मानवी हक्क व कर्तव्य सांगते.</t>
  </si>
  <si>
    <t>काडी कामातून विविध वस्तू तयार करते.</t>
  </si>
  <si>
    <t>सुविचार सांगते.</t>
  </si>
  <si>
    <t>दिलेला स्वाध्याय वेळेत पूर्ण करते.</t>
  </si>
  <si>
    <t>सुनी बाते समझ लेती है और दोहराती हैl</t>
  </si>
  <si>
    <t>Tell the place value of given number.</t>
  </si>
  <si>
    <t>She the explanation of properties of matter.</t>
  </si>
  <si>
    <t>गदर चळवळीची माहिती देते.</t>
  </si>
  <si>
    <t>राष्ट्र गीत प्रार्थना योग्य चालीवर म्हणते.</t>
  </si>
  <si>
    <t>शब्द कोडे सोडविते.</t>
  </si>
  <si>
    <t>Always follow the rules.</t>
  </si>
  <si>
    <t>Recite the defination of mixtures.</t>
  </si>
  <si>
    <t>जल, ध्वनी, वायू प्रदूषणाची माहिती देते.</t>
  </si>
  <si>
    <t>बोधकथा सांगते.</t>
  </si>
  <si>
    <t>मुकवाचन चढावउतार और समझता पूर्वक करती हैl</t>
  </si>
  <si>
    <t>Follows the instructions and facts.</t>
  </si>
  <si>
    <t>She the explanation of elements.</t>
  </si>
  <si>
    <t>जाहिरात कात्रणांचा वापर करून कोलाज काम करते.</t>
  </si>
  <si>
    <t>फुलांचे हार तयार करते.</t>
  </si>
  <si>
    <t>खेळाचे महत्व जाणते.</t>
  </si>
  <si>
    <t>व्याकरणाची आवड आहे.</t>
  </si>
  <si>
    <t>मौन वाचन समझता पूर्वक करती हैl</t>
  </si>
  <si>
    <t>Sing rhymes in action.</t>
  </si>
  <si>
    <t>Explain the concept of area &amp; perimeter.</t>
  </si>
  <si>
    <t>She the explanation of compounds.</t>
  </si>
  <si>
    <t>सूर्य ग्रहणाची माहिती देते.</t>
  </si>
  <si>
    <t>वर्ग स्वच्छ करते.</t>
  </si>
  <si>
    <t>फुलझाड लावते.</t>
  </si>
  <si>
    <t>गटचर्चेत सहभाग घेते.</t>
  </si>
  <si>
    <t>Make an  algebric expression for given example.</t>
  </si>
  <si>
    <t>She the explanation of method of distillation.</t>
  </si>
  <si>
    <t>शिवाजी महाराजांच्या आरमाराची माहिती सांगते.</t>
  </si>
  <si>
    <t>शिस्ठीचे पालन करते.</t>
  </si>
  <si>
    <t>गीत और कविताए कंठस्थ करती हैl</t>
  </si>
  <si>
    <t>Show intrest in learning math.</t>
  </si>
  <si>
    <t>Recite the defination of detergents.</t>
  </si>
  <si>
    <t>चंद्र ग्रहणाची माहिती देते.</t>
  </si>
  <si>
    <t>मुद्रा चित्रासाठी दोऱ्याचा वापर करते.</t>
  </si>
  <si>
    <t>बागकाम छान करते.</t>
  </si>
  <si>
    <t>Answer properly in every qoestion.</t>
  </si>
  <si>
    <t>She the type of detergent.</t>
  </si>
  <si>
    <t>हिंदवी स्वराज्याची माहिती देते.</t>
  </si>
  <si>
    <t>खोखो छान खेळते.</t>
  </si>
  <si>
    <t>वाक्यप्रचारांचा अर्थ व उपयोग पूर्ण करते.</t>
  </si>
  <si>
    <t>Makes different messages.</t>
  </si>
  <si>
    <t>She the preparation of  soap.</t>
  </si>
  <si>
    <t>संविधानाची वैशिष्ट्ये सांगते.</t>
  </si>
  <si>
    <t>मैदानात स्वच्छता ठेवते.</t>
  </si>
  <si>
    <t>कवायतीचे प्रकार करते.</t>
  </si>
  <si>
    <t>म्हणींचा उपयोग बोलण्यात छान करते.</t>
  </si>
  <si>
    <t>She describe her imagination.</t>
  </si>
  <si>
    <t>She the explanation of cement production.</t>
  </si>
  <si>
    <t>गाणी, कविता, प्रार्थना चालीवर म्हणते.</t>
  </si>
  <si>
    <t>भेटकार्ड तयार करते.</t>
  </si>
  <si>
    <t>प्रथोमोपचार पेटीचा वापर योग्य पद्धतीने करते.</t>
  </si>
  <si>
    <t>समासाचे प्रकार ओळखते.</t>
  </si>
  <si>
    <t>हिंदीमे कहाणी सुनाती हैl</t>
  </si>
  <si>
    <t>Sings rhymes in tones.</t>
  </si>
  <si>
    <t>Tell the types of accounts of bank.</t>
  </si>
  <si>
    <t>Recite the defination of metal and non metal.</t>
  </si>
  <si>
    <t>रंग माध्यमांचा वापर संकल्पात करते.</t>
  </si>
  <si>
    <t>सुविचार पाठ करते.</t>
  </si>
  <si>
    <t>वैयक्तिक स्पर्धेत भाग घेते.</t>
  </si>
  <si>
    <t>सुचविलेल्या शब्दासाठी योग्य नवीन शब्द सांगते.</t>
  </si>
  <si>
    <t>She reads aioud and carefully.</t>
  </si>
  <si>
    <t>She the function of alimentry canal.</t>
  </si>
  <si>
    <t>टिपू सुलतान व इंग्रज संघर्ष सांगते.</t>
  </si>
  <si>
    <t>आवाजात अहोकता ठेवून बोलते.</t>
  </si>
  <si>
    <t>फुलांची नावे सांगते.</t>
  </si>
  <si>
    <t>संवाद लेखन चांगले करते.</t>
  </si>
  <si>
    <t>She the explanation of minerals.</t>
  </si>
  <si>
    <t>मृदा प्रकार सांगते.</t>
  </si>
  <si>
    <t>सुविचार संग्रह वही तयार करते.</t>
  </si>
  <si>
    <t>She the explanation of  copper.</t>
  </si>
  <si>
    <t>ऋतू निर्मितीचे चक्र सांगते.</t>
  </si>
  <si>
    <t>रंग भरणासाठी विविध रंग माध्यमांचा वापर करते.</t>
  </si>
  <si>
    <t>दररोज कुठलातरी एक खेळ खेळते.</t>
  </si>
  <si>
    <t>प्रश्नांची अचूक उत्तरे देते.</t>
  </si>
  <si>
    <t>She the explanation of  bauxite.</t>
  </si>
  <si>
    <t>मानवी वस्ती कोठे केंद्रित झाली याविषयी माहिती देते.</t>
  </si>
  <si>
    <t>बोधकथा छान सांगते.</t>
  </si>
  <si>
    <t>वाक्यप्रचारांचा अर्थ व उपयोग माहित आहे.</t>
  </si>
  <si>
    <t>She the explanation of  iron ore.</t>
  </si>
  <si>
    <t>मराठ्यांच्या स्वातंत्र संग्रामाची माहिती देते.</t>
  </si>
  <si>
    <t>सौंदर्य निर्मितीसाठी लयदार रेषांचा वापर संकल्पात करते.</t>
  </si>
  <si>
    <t>थोर पुरुषांचे विचार छान मांडते.</t>
  </si>
  <si>
    <t>पाठाचे प्रकट वाचन छान करते.</t>
  </si>
  <si>
    <t>स्पष्ट तथा उचित उच्चारण करती हैl</t>
  </si>
  <si>
    <t>She participate I chatting hour.</t>
  </si>
  <si>
    <t>Find time period if P, R &amp; I are given.</t>
  </si>
  <si>
    <t>She the explanation of  earth crust.</t>
  </si>
  <si>
    <t>पृथ्वीची उप सूर्य व अप सूर्य स्थिती सांगते.</t>
  </si>
  <si>
    <t>फुंकर चित्रासाठी विविध आकर्षक रंगांचा वापर करते.</t>
  </si>
  <si>
    <t>पाण्याचे उपयोग सांगते.</t>
  </si>
  <si>
    <t>कथा पुस्तके वाचण्याची आवड दिसते.</t>
  </si>
  <si>
    <t>मुकवाचन चढावउतार और समझता पूर्वक करता हैl</t>
  </si>
  <si>
    <t>He reads allowed and carefully.</t>
  </si>
  <si>
    <t>Tell the types of arc of circle.</t>
  </si>
  <si>
    <t>He the explanation of  coal.</t>
  </si>
  <si>
    <t>जिंजीच्या वेढ्या बद्दल माहिती सांगतो.</t>
  </si>
  <si>
    <t>संकल्प चित्रासाठी मिश्र रंग संगतीचा वापर करतो.</t>
  </si>
  <si>
    <t>वृक्ष लागवड करतो.</t>
  </si>
  <si>
    <t>मैदानाची स्वच्छता ठेवतो.</t>
  </si>
  <si>
    <t>चित्रावरून गोष्ट तयार करतो.</t>
  </si>
  <si>
    <t>पाठ्यांश को समझता पूर्वक पढता हैl</t>
  </si>
  <si>
    <t>Write tally marks for given numbers.</t>
  </si>
  <si>
    <t>He the preparation of soap.</t>
  </si>
  <si>
    <t>कुकुट पालनाविषयी माहिती देतो.</t>
  </si>
  <si>
    <t>नृत्याची आवड असून प्रयत्न करतो.</t>
  </si>
  <si>
    <t>सुविचार छान सांगतो.</t>
  </si>
  <si>
    <t>शर्यतीत सहभाग घेतो.</t>
  </si>
  <si>
    <t>बोलीभाषेत प्रमाण भाषेचा उपयोग करतो.</t>
  </si>
  <si>
    <t>चीत्रोंको देखकर शब्द कहता हैl</t>
  </si>
  <si>
    <t>He can speak on given topic.</t>
  </si>
  <si>
    <t>He recite the defination of concrete.</t>
  </si>
  <si>
    <t>महाराणी ताराबाईंची माहिती देतो.</t>
  </si>
  <si>
    <t>परिसरातील मंदिरांची माहिती ठेवण्याचा प्रयत्न करतो.</t>
  </si>
  <si>
    <t>चौरस आहार घेतो.</t>
  </si>
  <si>
    <t>वैयक्तिक स्पर्धेत भाग घेतो.</t>
  </si>
  <si>
    <t>गीत और कविताए कंठस्थ करता हैl</t>
  </si>
  <si>
    <t>He recite the defination of natural resources.</t>
  </si>
  <si>
    <t>शेतीचे प्रकार सांगतो.</t>
  </si>
  <si>
    <t>रचना चित्रासाठी विषयानुरूप चित्रांची मांडणी करतो.</t>
  </si>
  <si>
    <t>फुलांचे हार तयार करतो.</t>
  </si>
  <si>
    <t>खेळाडू वृत्तीने चुरशीने खेळतो.</t>
  </si>
  <si>
    <t>परिचित विषयपर निबंध लेखन करता हैl</t>
  </si>
  <si>
    <t>Find simple interest if P, T &amp; R are given.</t>
  </si>
  <si>
    <t>He the classification of minerals.</t>
  </si>
  <si>
    <t>शिवाजी महाराजांच्या आरमाराची माहिती सांगतो.</t>
  </si>
  <si>
    <t>गाणी, कविता, प्रार्थना चालीवर म्हणतो.</t>
  </si>
  <si>
    <t>प्रार्थना योग्य म्हणतो.</t>
  </si>
  <si>
    <t>सुचविलेला व्यायाम करतो.</t>
  </si>
  <si>
    <t>कवितेचे कडवे एकतो व संपूर्ण कविता म्हणतो.</t>
  </si>
  <si>
    <t>हिंदीमे कहाणी सुनाता हैl</t>
  </si>
  <si>
    <t>He speak polietly in English.</t>
  </si>
  <si>
    <t>He the characteristics of CNG.</t>
  </si>
  <si>
    <t>निर्वाह शेती विषयी माहिती देतो.</t>
  </si>
  <si>
    <t>रंग माध्यमांचा वापर संकल्पात करतो.</t>
  </si>
  <si>
    <t>पाण्याचे महत्व जाणतो.</t>
  </si>
  <si>
    <t>शिस्तीचे पालन करतो.</t>
  </si>
  <si>
    <t>संवादाचे योग्य कृती व हावभाव युक्त सादरीकरण करतो.</t>
  </si>
  <si>
    <t>सामान्य सूचनाओंको समझता हैl</t>
  </si>
  <si>
    <t>He can express his feelings.</t>
  </si>
  <si>
    <t>Explain the basic concept in maths.</t>
  </si>
  <si>
    <t>He the explanation of  minerals.</t>
  </si>
  <si>
    <t>संभाजी महाराजांच्या मृत्यूची माहिती सांगतो.</t>
  </si>
  <si>
    <t>देशभक्तीपर गीतांची नवे सांगतो.</t>
  </si>
  <si>
    <t>पाण्याचा काटकसरीने वापर करतो.</t>
  </si>
  <si>
    <t>मैदानात रांगेत जातो.</t>
  </si>
  <si>
    <t>He the explanation of  ocean resources.</t>
  </si>
  <si>
    <t>मध माशी पालनाची माहिती देतो.</t>
  </si>
  <si>
    <t>घटनाके अनुसार क्रम लगाकर लिखता हैl</t>
  </si>
  <si>
    <t>He can describe any event.</t>
  </si>
  <si>
    <t>Explain the concept of pythagoras theoram.</t>
  </si>
  <si>
    <t>He the explanation of  effects of lights.</t>
  </si>
  <si>
    <t>भोसले घराण्याची वंशावळ सांगतो.</t>
  </si>
  <si>
    <t>निरीक्षण शक्तीचा वापर करून चित्र काम करतो.</t>
  </si>
  <si>
    <t>मातीपासून विविध भांडी तयार करतो.</t>
  </si>
  <si>
    <t>पारंपारिक खेळ खेळतो.</t>
  </si>
  <si>
    <t>पाठाचे प्रकट वाचन छान करतो.</t>
  </si>
  <si>
    <t>वचनके प्रकार बताता हैl</t>
  </si>
  <si>
    <t>He is able to asks questions in English.</t>
  </si>
  <si>
    <t>He the explanation of  shadow extended source.</t>
  </si>
  <si>
    <t>खडकांचे प्रकार सांगतो.</t>
  </si>
  <si>
    <t>रचना चित्रासाठी सण किंवा उत्सव या विषयाचा वापर करतो.</t>
  </si>
  <si>
    <t>व्यायामाचे फायदे सांगतो.</t>
  </si>
  <si>
    <t>वर्गात प्रश्नांची उत्तरे देतो.</t>
  </si>
  <si>
    <t>स्पष्ट तथा उचित उच्चारण करता हैl</t>
  </si>
  <si>
    <t>Sings rhymes in action.</t>
  </si>
  <si>
    <t>He the explanation of  penumbra.</t>
  </si>
  <si>
    <t>शाहू महाराजांच्या राज्याभिषेकाची माहिती सांगतो.</t>
  </si>
  <si>
    <t>विविध रंग माध्यमांचा वापर करून रंगकाम करतो.</t>
  </si>
  <si>
    <t>वर्ग स्वच्छ ठेवतो.</t>
  </si>
  <si>
    <t>फुलमाळा छान करतो.</t>
  </si>
  <si>
    <t>स्वाध्याय वेळेत पूर्ण करतो.</t>
  </si>
  <si>
    <t>पाठ्यांश का आशय समझता हैl</t>
  </si>
  <si>
    <t>He the explanation of  solar eclipse.</t>
  </si>
  <si>
    <t>मृदा प्रकार ओळखतो.</t>
  </si>
  <si>
    <t>लयदार रेषांचा वापर करून संकल्प पूर्ण करतो.</t>
  </si>
  <si>
    <t>बोधकथा छान पाठ करतो.</t>
  </si>
  <si>
    <t>व्यायाम छान करतो.</t>
  </si>
  <si>
    <t>समान अर्थाचे शब्द लिहितो.</t>
  </si>
  <si>
    <t>हिंदी भाषा मे लिंगके प्रकार बताता हैl</t>
  </si>
  <si>
    <t>Construct a triangle from given information.</t>
  </si>
  <si>
    <t>He the explanation of  lunar eclipse.</t>
  </si>
  <si>
    <t>पहिल्या बाजीराव पेशव्याची माहिती सांगतो.</t>
  </si>
  <si>
    <t>अक्षर लेखनासाठी विविध कल्पनांचा वापर करतो.</t>
  </si>
  <si>
    <t>वृक्ष संगोपन करतो.</t>
  </si>
  <si>
    <t>आवडता खेळ खेळतो.</t>
  </si>
  <si>
    <t>दिलेल्या घटनांचा योग्य क्रम लावतो.</t>
  </si>
  <si>
    <t>शब्दोके बारेमे लेखकके विचार बताता हैl</t>
  </si>
  <si>
    <t>He participate I Chating Hour.</t>
  </si>
  <si>
    <t>He the explanation of  production of sound.</t>
  </si>
  <si>
    <t>सखोल शेतीची माहिती देतो.</t>
  </si>
  <si>
    <t>लेण्यांची माहिती ठेवण्याचा प्रयत्न करतो.</t>
  </si>
  <si>
    <t>वाक्यप्रचारांचा अर्थ व उपयोग लिहितो.</t>
  </si>
  <si>
    <t>Find perimeter of rectangle if length is given.</t>
  </si>
  <si>
    <t>He the explanation of  oscillator.</t>
  </si>
  <si>
    <t>निजामाचा पालखेड येथील पराभव सांगतो.</t>
  </si>
  <si>
    <t>आकाश कंदील तयार करतो.</t>
  </si>
  <si>
    <t>प्रसंगाचे योग्य अभिनयासह सादरीकरण करतो.</t>
  </si>
  <si>
    <t>स्वर तथा व्यंजन के उच्चारण ध्यानपूर्वक करता हैl</t>
  </si>
  <si>
    <t>He the explanation of  digestive system.</t>
  </si>
  <si>
    <t>विस्तृत शेतीची माहिती देतो.</t>
  </si>
  <si>
    <t>रंगकाम काटेकोरपणे व वेळेवर करतो.</t>
  </si>
  <si>
    <t>बागकाम करतो.</t>
  </si>
  <si>
    <t>खेळ खेळतो.</t>
  </si>
  <si>
    <t>वर्गात प्रश्नांची अचूक उत्तरे देतो.</t>
  </si>
  <si>
    <t>भारत के संविधानकी उद्देशिका सुनता हैl</t>
  </si>
  <si>
    <t>Quieele to other students.</t>
  </si>
  <si>
    <t>He recite the defination of metal.</t>
  </si>
  <si>
    <t>क्रांतीकारकांची नावे सांगतो.</t>
  </si>
  <si>
    <t>विविध वाद्यांची माहिती ठेवण्याचा प्रयत्न करतो.</t>
  </si>
  <si>
    <t>एकांकिका नाट्यप्रयोग करण्याची आवड आहे.</t>
  </si>
  <si>
    <t>हिंदी व्याकरण ज्ञान अच्छा हैl</t>
  </si>
  <si>
    <t>Completes the given topic.</t>
  </si>
  <si>
    <t>He completes the homework.</t>
  </si>
  <si>
    <t>मत्स्य शेतीची माहिती देतो.</t>
  </si>
  <si>
    <t>रंग भरणाची आवड असून काटेकोरपणे काम करतो.</t>
  </si>
  <si>
    <t>मैदानात स्वच्छता ठेवतो.</t>
  </si>
  <si>
    <t>वर्तमानपत्रातील बोधकथा वर्गात छान सांगतो.</t>
  </si>
  <si>
    <t>वर्णोका योग्य उच्चारण करता हैl</t>
  </si>
  <si>
    <t>Do the basic activities in maths.</t>
  </si>
  <si>
    <t>He the good reading.</t>
  </si>
  <si>
    <t>चौथाई सर देशमुखीच्या सनदा सांगतो.</t>
  </si>
  <si>
    <t>आवाजात अहोकता ठेवून बोलतो.</t>
  </si>
  <si>
    <t>सामुहिक खेळ खेळतो.</t>
  </si>
  <si>
    <t>गणवेश स्वच्छ करतो.</t>
  </si>
  <si>
    <t>व्याकरणातील उदाहरणे सोडवितो.</t>
  </si>
  <si>
    <t>सुनी बाते समझ लेता है और दोहराता हैl</t>
  </si>
  <si>
    <t>Student listen carefully.</t>
  </si>
  <si>
    <t>He the explanation of  oscillation.</t>
  </si>
  <si>
    <t>इतरांच्या नकला करायला आवडतात.</t>
  </si>
  <si>
    <t>व्यायाम करतो.</t>
  </si>
  <si>
    <t>कविता व गाणे ताला सुरात म्हणतो.</t>
  </si>
  <si>
    <t>वाक्योमेसे सर्वनाम पहचानता हैl</t>
  </si>
  <si>
    <t>Explain the types of proportion.</t>
  </si>
  <si>
    <t>He recite the defination frequency.</t>
  </si>
  <si>
    <t>बुदेल खंडा विषयी माहिती सांगतो.</t>
  </si>
  <si>
    <t>निरीक्षण शक्तीचा वापर करून रचना चित्राची मांडणी व रंगकाम करतो.</t>
  </si>
  <si>
    <t>मातीपासून विविध वस्तू तयार करतो.</t>
  </si>
  <si>
    <t>निबंध वेळेत पूर्ण करतो.</t>
  </si>
  <si>
    <t>हिंदी मे पत्रलेखन करता हैl</t>
  </si>
  <si>
    <t>He speak in English.</t>
  </si>
  <si>
    <t>Draw a tally marks for given numbers.</t>
  </si>
  <si>
    <t>He the explanation of  metals.</t>
  </si>
  <si>
    <t>नाटकाची पुस्तके वाचतो.</t>
  </si>
  <si>
    <t>सुविचार पाठ करतो.</t>
  </si>
  <si>
    <t>विभक्तीचे प्रकार ओळखतो.</t>
  </si>
  <si>
    <t>रुची एवं आनंद पूर्वक कविता सुनता हैl</t>
  </si>
  <si>
    <t>He the type of motion.</t>
  </si>
  <si>
    <t>पानिपतच्या रणसंग्रामा विषयी माहिती सांगतो.</t>
  </si>
  <si>
    <t>कलेच्या इतिहासाची लेखी कामे वेळेवर करतो.</t>
  </si>
  <si>
    <t>फुलांची नवे सांगतो.</t>
  </si>
  <si>
    <t>नियमित व्यायाम करतो.</t>
  </si>
  <si>
    <t>पाठाचे नाट्यीकरण करतो.</t>
  </si>
  <si>
    <t>मित्रोंके साथ हिंदी मे वार्तालाप करता हैl</t>
  </si>
  <si>
    <t>He the structure of eclipses.</t>
  </si>
  <si>
    <t>पर्यावरण विषयी माहिती सांगतो.</t>
  </si>
  <si>
    <t>चित्रात विविध रंग माध्यमांचा वापर करतो.</t>
  </si>
  <si>
    <t>नखे व केस नियमित कापतो.</t>
  </si>
  <si>
    <t>संवाद लेखन करण्याची आवड आहे.</t>
  </si>
  <si>
    <t>हिंदी मे अपने विचार प्रकट करता हैl</t>
  </si>
  <si>
    <t>He use various description words.</t>
  </si>
  <si>
    <t>पेशवे घराण्याची वंशावळ सांगतो.</t>
  </si>
  <si>
    <t>मुद्रा चित्रासाठी भेंडीचा वापर करतो.</t>
  </si>
  <si>
    <t>खोखो छान खेळतो.</t>
  </si>
  <si>
    <t>शब्द कोडे छान सोडवितो.</t>
  </si>
  <si>
    <t>हिंदी मे शब्दोका अर्थ बताता हैl</t>
  </si>
  <si>
    <t>महादजी शिंदे यांच्या उत्तरे कडील पराक्रमाची माहिती देतो.</t>
  </si>
  <si>
    <t>संकल्प चित्रात विविध नक्षी कामांचा वापर करतो.</t>
  </si>
  <si>
    <t>विविध वस्तू छान बनवितो.</t>
  </si>
  <si>
    <t>भावगीत कविता अतिशय सुरेल आवाजात म्हणतो.</t>
  </si>
  <si>
    <t>Sings rhyme in action.</t>
  </si>
  <si>
    <t>Draw the diagram of flowers.</t>
  </si>
  <si>
    <t>फुलांचे हार छान तयार करतो.</t>
  </si>
  <si>
    <t>शब्दकोडी सोडविण्याची आवड आहे.</t>
  </si>
  <si>
    <t>He recite the defination of force.</t>
  </si>
  <si>
    <t>प्रदूषणाची माहिती देतो.</t>
  </si>
  <si>
    <t>रंग भरण स्पर्धेत सहभाग नोंदवितो.</t>
  </si>
  <si>
    <t>सुविचार सांगतो.</t>
  </si>
  <si>
    <t>He recite the defination of frequency.</t>
  </si>
  <si>
    <t>इंदोरच्या होळकर घराण्याची माहिती देतो.</t>
  </si>
  <si>
    <t>अक्षर लेखनासाठी स्केच पेनचा वापर करतो.</t>
  </si>
  <si>
    <t>कागदी पताका बनवितो.</t>
  </si>
  <si>
    <t>पाठाचे प्रकट वाचन करतो.</t>
  </si>
  <si>
    <t>हिंदी भाषाके प्रति रुची रखता हैl</t>
  </si>
  <si>
    <t>Try to develop handwriting.</t>
  </si>
  <si>
    <t>Tell the formula of pythagoras Theroam.</t>
  </si>
  <si>
    <t>He the explanation of  amplitude.</t>
  </si>
  <si>
    <t>भारताच्या संविधानाची माहिती देतो.</t>
  </si>
  <si>
    <t>काडी कामातून वॉल हॅगिंग तयार करतो.</t>
  </si>
  <si>
    <t>मातीकाम करतो.</t>
  </si>
  <si>
    <t>दात स्वच्छ घासतो.</t>
  </si>
  <si>
    <t>विचारलेल्या प्रश्नांची छान उत्तरे देतो.</t>
  </si>
  <si>
    <t>हिंदी कार्यात्मक व्याकरण को समझपूर्वक जान लेता हैl</t>
  </si>
  <si>
    <t>He participate in conversation.</t>
  </si>
  <si>
    <t>He the explanation of  intensity of sound.</t>
  </si>
  <si>
    <t>नागपूरच्या भोसले घराण्याची माहिती देतो.</t>
  </si>
  <si>
    <t>कागद कामातून विविध वस्तू तयार करतो.</t>
  </si>
  <si>
    <t>झाडांची काळजी घेतो.</t>
  </si>
  <si>
    <t>स्वच्छतेचे महत्व जाणतो.</t>
  </si>
  <si>
    <t>मुकवाचनाचे आकलन चांगले आहे.</t>
  </si>
  <si>
    <t>समाचारपत्र दररोज पढता हैl</t>
  </si>
  <si>
    <t>Sings rhyme in tone.</t>
  </si>
  <si>
    <t>He recite the defination of sound level.</t>
  </si>
  <si>
    <t>खडकांचे प्रकार ओळखतो.</t>
  </si>
  <si>
    <t>संकल्प चित्रासाठी भौमितिक व नैसर्गिक आकारांची गुंफण करतो.</t>
  </si>
  <si>
    <t>वर्ग सजावट करतो.</t>
  </si>
  <si>
    <t>शब्द आणि वाक्य अगदी स्पष्ट आवजात आहे.</t>
  </si>
  <si>
    <t>Recognize the types of proportion in given example.</t>
  </si>
  <si>
    <t>He the explanation of  infrasonic sound.</t>
  </si>
  <si>
    <t>पुण्यश्लोक अहिल्याबाई होळकरां विषयी माहिती सांगतो.</t>
  </si>
  <si>
    <t>पाण्याची बचत करतो.</t>
  </si>
  <si>
    <t>पद्य वाचनाची आवड आहे.</t>
  </si>
  <si>
    <t>He recite the defination of motion.</t>
  </si>
  <si>
    <t>रचना चित्रासाठी मांडणी व रंगकाम छान करतो.</t>
  </si>
  <si>
    <t>झाडांची नवे सांगतो.</t>
  </si>
  <si>
    <t>अक्षर सुंदर व वळणदार काढतो.</t>
  </si>
  <si>
    <t>Recognize the variables in a given algebric expression.</t>
  </si>
  <si>
    <t>He solve the formula of frequency.</t>
  </si>
  <si>
    <t>ग्वालेरचे शिंदे घराण्याची माहिती देतो.</t>
  </si>
  <si>
    <t>भौमितिक आकारांची मांडणी प्रमाणात करतो.</t>
  </si>
  <si>
    <t>बागकामाचे महत्व जाणतो.</t>
  </si>
  <si>
    <t>फुलझाडांची नावे सांगतो.</t>
  </si>
  <si>
    <t>स्वत:च्या भावना प्रकट करतो.</t>
  </si>
  <si>
    <t>He the explanation of  solar energy.</t>
  </si>
  <si>
    <t>भारतातील विविध प्रदेशातील पिके सांगतो.</t>
  </si>
  <si>
    <t>संकल्प चित्रासाठी रचना व रंगकाम छान करतो.</t>
  </si>
  <si>
    <t>मैदानी खेळ छान खेळतो.</t>
  </si>
  <si>
    <t>He solve the examples of frequency.</t>
  </si>
  <si>
    <t>महाराष्ट्रातील समाज जीवनाची माहिती सांगतो.</t>
  </si>
  <si>
    <t>मुद्रा चित्रासाठी दोऱ्याचा वापर करतो.</t>
  </si>
  <si>
    <t>कवायतीचे प्रकार करतो.</t>
  </si>
  <si>
    <t>दिलेला उतारा मोठ्याने वाचतो.</t>
  </si>
  <si>
    <t>He the explanation of  sound.</t>
  </si>
  <si>
    <t>संकल्प चित्रासाठी विविध रंग छटांचा वापर करतो.</t>
  </si>
  <si>
    <t>बोधकथा सांगतो.</t>
  </si>
  <si>
    <t>वाक्याचे प्रकार ओळखतो.</t>
  </si>
  <si>
    <t>Tell the deffination of right angle triangle.</t>
  </si>
  <si>
    <t>He the uses of ultra sonic sound.</t>
  </si>
  <si>
    <t>महाराष्ट्रातील सन उत्सवांची माहिती देतो.</t>
  </si>
  <si>
    <t>Take part in conversation with sutaible action.</t>
  </si>
  <si>
    <t>He the properties of magnetic field.</t>
  </si>
  <si>
    <t>अक्षर लेखनासाठी विविध आकार व रंगांचा वापर करतो.</t>
  </si>
  <si>
    <t>पाण्याचे उपयोग सांगतो.</t>
  </si>
  <si>
    <t>अक्षर अतिशय सुंदर व वळणदार काढतो.</t>
  </si>
  <si>
    <t>Explain the concept of Pythagoras Theorem.</t>
  </si>
  <si>
    <t>He recite the defination of energy.</t>
  </si>
  <si>
    <t>आपल्या देशातील रूढी परंपरा व राहणीमानाची माहिती देतो.</t>
  </si>
  <si>
    <t>नैसर्गिक आकारांची नावे सांगतो रेखाटतो.</t>
  </si>
  <si>
    <t>स्वच्छते विषयी काळजी घेतो.</t>
  </si>
  <si>
    <t>एरोबिक्स व्यायाम प्रकार करतो.</t>
  </si>
  <si>
    <t>व्याकरणावर जास्त भर देतो.</t>
  </si>
  <si>
    <t>नाट्यीकरण वार्तालाप मे भाग लेता हैl</t>
  </si>
  <si>
    <t>He the explanation of  ultra sonic sound.</t>
  </si>
  <si>
    <t>ऋतू निर्मिती सांगतो.</t>
  </si>
  <si>
    <t>स्मरण चित्रात विषयानुरूप परिसराची ,मांडणी करतो.</t>
  </si>
  <si>
    <t>प्रश्नोत्तरे गटचर्चा यात सहभाग घेतो.</t>
  </si>
  <si>
    <t>बारा बलुते दारांची माहिती देतो व नावे सांगतो.</t>
  </si>
  <si>
    <t>स्वत:च्या निर्मितीतून आनंदी होतो.</t>
  </si>
  <si>
    <t>खेळाचे साहित्य सुबक हाताळतो.</t>
  </si>
  <si>
    <t>पत्र लेखनाची आवड आहे.</t>
  </si>
  <si>
    <t>मौन वाचन समझता पूर्वक करता हैl</t>
  </si>
  <si>
    <t>Find average of given numbers.</t>
  </si>
  <si>
    <t>मानवी हक्क आयोग सांगतो.</t>
  </si>
  <si>
    <t>मोकळ्या हाताने कला कृतीची रचना करतो.</t>
  </si>
  <si>
    <t>क्रीडांगण स्वच्छ ठेवतो.</t>
  </si>
  <si>
    <t>He the explanation of  earth crust.</t>
  </si>
  <si>
    <t>शिल्प कला व मंदिरे यांची माहिती गोळा करतो.</t>
  </si>
  <si>
    <t>निरीक्षण शक्तीच्या सहाय्यने प्रमाणबद्ध चित्र काढतो.</t>
  </si>
  <si>
    <t>फुलमाळा छान तयार करतो.</t>
  </si>
  <si>
    <t>संवाद लक्षपूर्वक एकतो.</t>
  </si>
  <si>
    <t>He participate in I chating Hour.</t>
  </si>
  <si>
    <t>He the explanation of  magnatism.</t>
  </si>
  <si>
    <t>पेशवाई काळातील चित्रकला सांगतो.</t>
  </si>
  <si>
    <t>रंगांची नावे ओळखतो.</t>
  </si>
  <si>
    <t>वयक्तिक खेळ खेळतो.</t>
  </si>
  <si>
    <t>He always follow rules.</t>
  </si>
  <si>
    <t>He the explanation of  magnetic needle.</t>
  </si>
  <si>
    <t>महादजी शिंदे यांचा पराक्रम सांगतो.</t>
  </si>
  <si>
    <t>खेळांवर आधारित प्रसंग चित्रांची नवे सांगतो.</t>
  </si>
  <si>
    <t>अपूर्ण कथा पूर्ण करतो.</t>
  </si>
  <si>
    <t>He the explanation of  magnetic field.</t>
  </si>
  <si>
    <t>भौमितिक आकार रेखाटतांना यांत्रिक साधने वापरतो.</t>
  </si>
  <si>
    <t>झोपण्यापूर्वी दात स्वच्छ करतो.</t>
  </si>
  <si>
    <t>सुचविलेल्या कडव्यांचे अर्थ सांगतो.</t>
  </si>
  <si>
    <t>He recite the defination of metal detectors.</t>
  </si>
  <si>
    <t>कै.केकी मूस यांची माहिती ठेवण्याचा प्रयत्न करतो.</t>
  </si>
  <si>
    <t>ध्वजवंदन प्रसंगी स्वच्छता करतो.</t>
  </si>
  <si>
    <t>आवडत्या खेळाचे नियम सांगतो.</t>
  </si>
  <si>
    <t>दिलेल्या सूचना एकतो व तशी कृती करतो.</t>
  </si>
  <si>
    <t>He the explanation of  sky watching.</t>
  </si>
  <si>
    <t>नृत्यांची (भारतीय नृत्य प्रकार) माहिती ठेवण्याचा प्रयत्न चांगला.</t>
  </si>
  <si>
    <t>He the explanation of  sky and space.</t>
  </si>
  <si>
    <t>ऐतिहासिक चित्रांचा संग्रह करतो.</t>
  </si>
  <si>
    <t>संकल्प चित्रासाठी भौमितिक आकारांची गुंफण करतो.</t>
  </si>
  <si>
    <t>दूरदर्शन वरील खेळांचे सामने आवडीने पाहतो.</t>
  </si>
  <si>
    <t>He recite the defination of constellation.</t>
  </si>
  <si>
    <t>ग्रह ताऱ्यांची माहिती देतो.</t>
  </si>
  <si>
    <t>अक्षर लेखनासाठी विविध रंग माध्यमांचा वापर करतो.</t>
  </si>
  <si>
    <t>बोधकथा पाठ करतो.</t>
  </si>
  <si>
    <t>He the explanation of  horizon.</t>
  </si>
  <si>
    <t>संत वाङमय सांगतो.</t>
  </si>
  <si>
    <t>वस्तू चित्रात छाया प्रकाश दाखवितो.</t>
  </si>
  <si>
    <t>फुलझाडांची काळजी घेतो.</t>
  </si>
  <si>
    <t>He is able to diliver speech in English.</t>
  </si>
  <si>
    <t>He recite the defination of celestialsphere.</t>
  </si>
  <si>
    <t>संविधान सभेची माहिती सांगतो.</t>
  </si>
  <si>
    <t>रंग भरणासाठी विविध रंग छटांचा वापर करतो.</t>
  </si>
  <si>
    <t>वेगवेगळ्या खेळांविषयी माहिती सांगतो.</t>
  </si>
  <si>
    <t>दिलेल्या उताऱ्याचे सारांश लेखन करतो.</t>
  </si>
  <si>
    <t>Makes a new sentences.</t>
  </si>
  <si>
    <t>He the explanation of  ecliptic.</t>
  </si>
  <si>
    <t>भारतातील सन उत्सवांची माहिती देतो.</t>
  </si>
  <si>
    <t>जाहिरात कात्रणांचा वापर करून कोलाज काम करतो.</t>
  </si>
  <si>
    <t>लांब उडी छान मारतो.</t>
  </si>
  <si>
    <t>Writes spellings of various words properly.</t>
  </si>
  <si>
    <t>He recite the defination of celestialpoles.</t>
  </si>
  <si>
    <t>संद्रीय खता विषयी माहिती देतो.</t>
  </si>
  <si>
    <t>सौंदर्य निर्मितीसाठी विविध रेषांचा वापर करतो.</t>
  </si>
  <si>
    <t>दिलेला स्वाध्याय वेळेत पूर्ण करतो.</t>
  </si>
  <si>
    <t>He tried to answer any question.</t>
  </si>
  <si>
    <t>संभाजी महाराजांच्या पराक्रमाची गाथा सांगतो.</t>
  </si>
  <si>
    <t>लयदार रेषा व छेदक रेषांची रेखाटने करतो.</t>
  </si>
  <si>
    <t>कबड्डी छान खेळतो.</t>
  </si>
  <si>
    <t>He draw the diagram of digestive system.</t>
  </si>
  <si>
    <t>वस्तू फळ यांच्या आकारातील लहान मोठे पणा समजून घेतो.</t>
  </si>
  <si>
    <t>खेळाचे महत्व जाणतो.</t>
  </si>
  <si>
    <t>कथा अतिशय सुंदर रीतीने सांगतो.</t>
  </si>
  <si>
    <t>हिंदीमे संज्ञा के प्रकार बताता हैl</t>
  </si>
  <si>
    <t>Tell the deffination of supplementary angle.</t>
  </si>
  <si>
    <t>मानवी आकृती प्रमाणबध्द काढण्याचा प्रयत्न करतो.</t>
  </si>
  <si>
    <t>आईला घरकामात मदत करतो.</t>
  </si>
  <si>
    <t>रोज नियमित व्यायाम करतो.</t>
  </si>
  <si>
    <t>He the explanation of  force.</t>
  </si>
  <si>
    <t>चंद्र ग्रहणाची माहिती देतो.</t>
  </si>
  <si>
    <t>चित्रांचे रंगकाम आवडीच्या रंगात आकर्षक करतो.</t>
  </si>
  <si>
    <t>He describe his imagination.</t>
  </si>
  <si>
    <t>He completes the exercise.</t>
  </si>
  <si>
    <t>स्मरण चित्रात विषयानुरूप मांडणी करतो.</t>
  </si>
  <si>
    <t>He solve the problems of frequency.</t>
  </si>
  <si>
    <t>सुविचार संग्रह वही तयार करतो.</t>
  </si>
  <si>
    <t>कविता तला सुरात म्हणतो.</t>
  </si>
  <si>
    <t>शब्द संपदा पाठके सवालोका जबाब देता हैl</t>
  </si>
  <si>
    <t>Find perimeter of area if length is given.</t>
  </si>
  <si>
    <t>He the draw diagram of flowers.</t>
  </si>
  <si>
    <t>प्रार्थना योग्याचालीव्र म्हणतो.</t>
  </si>
  <si>
    <t>शब्दकोडी छान सोडवितो.</t>
  </si>
  <si>
    <t>सौर उर्जाके बारे मे बताता हैl</t>
  </si>
  <si>
    <t>घोटीव कागदापासून कोलाज चित्र बनवितो.</t>
  </si>
  <si>
    <t>Participate in conversation.</t>
  </si>
  <si>
    <t>Solve the example on proportion.</t>
  </si>
  <si>
    <t>Completes the practicle notebook.</t>
  </si>
  <si>
    <t>राष्ट्रीय सभेच्या नेत्यांची माहिती देतो.</t>
  </si>
  <si>
    <t>प्रश्नांची उत्तरे व्यवस्थित लिहितो.</t>
  </si>
  <si>
    <t>भारत के संविधानकी उद्देशिका डोह्रता हैl</t>
  </si>
  <si>
    <t>Explain the concept of partnership in business.</t>
  </si>
  <si>
    <t>Recite thd defination of metal.</t>
  </si>
  <si>
    <t>ऋतू निर्मितीचे चक्र सांगतो.</t>
  </si>
  <si>
    <t>रंगभरणाची आवड असून स्पर्धेत सहभाग नोंदवितो.</t>
  </si>
  <si>
    <t>बागकाम छान करतो.</t>
  </si>
  <si>
    <t>He recite the defination of acceleration.</t>
  </si>
  <si>
    <t>काडी कामातून विविध वस्तू तयार करतो.</t>
  </si>
  <si>
    <t>कार्डशीट पेपर पासून विविध वस्तू बनवितो.</t>
  </si>
  <si>
    <t>नियमांचे पालन करतो.</t>
  </si>
  <si>
    <t>शब्दांच्या जाती ओळखतो.</t>
  </si>
  <si>
    <t>सूर्य ग्रहणाची आकृती छान काढतो.</t>
  </si>
  <si>
    <t>मुद्रा चित्रासाठी कागदी बोळ्यांचा वापर करतो.</t>
  </si>
  <si>
    <t>वाक् प्रचारांचा अर्थ व उपयोग सांगतो.</t>
  </si>
  <si>
    <t>Make preparation for the project.</t>
  </si>
  <si>
    <t>अफजल खानाचा वध सांगतो.</t>
  </si>
  <si>
    <t>नैसर्गिक आकारांचा वापर करून संकल्प चित्र तयार करतो.</t>
  </si>
  <si>
    <t>कविता म्हणायला आवडते.</t>
  </si>
  <si>
    <t>ग्रहणाच्या आकृत्या संग्रहित करतो.</t>
  </si>
  <si>
    <t>रंगकाम वेळेवर पूर्ण करतो.</t>
  </si>
  <si>
    <t>शिव पूर्व कालीन समाज जीवन सांगतो.</t>
  </si>
  <si>
    <t>फुंकर चित्रासाठी वॉश देवून रंगकाम करतो.</t>
  </si>
  <si>
    <t>वर्ग सजावट छान करतो.</t>
  </si>
  <si>
    <t>कवितेच्या ओळी एकूण लगेच पूर्ण करतो.</t>
  </si>
  <si>
    <t>Solve the examples of force.</t>
  </si>
  <si>
    <t>चंद्र ग्रहणाच्या तीनही प्रकारांची माहिती देतो.</t>
  </si>
  <si>
    <t>बोधकथा छान सांगतो.</t>
  </si>
  <si>
    <t>मुक वाचनाचे आकलन चांगले आहे.</t>
  </si>
  <si>
    <t>Write the given numbers in words.</t>
  </si>
  <si>
    <t>भेटकार्ड बनवितो.</t>
  </si>
  <si>
    <t>खेळांचे नियम सांगतो.</t>
  </si>
  <si>
    <t>भाषण करतांना सहज बोलतो.</t>
  </si>
  <si>
    <t>Verify coefficient in given algebric expression.</t>
  </si>
  <si>
    <t>He solve problems of speed.</t>
  </si>
  <si>
    <t>स्मरण चित्रासाठी विषयानुरूप विषयाची मांडणी करतो.</t>
  </si>
  <si>
    <t>मैदानातून रांगेत जातो.</t>
  </si>
  <si>
    <t>कविता भावगीत म्हणण्याची आवड आहे.</t>
  </si>
  <si>
    <t>Try to speak in English.</t>
  </si>
  <si>
    <t>Tell the types of angles.</t>
  </si>
  <si>
    <t>He recite the defination of micro organisms.</t>
  </si>
  <si>
    <t>अफगाणांशी संघर्षाची माहिती देतो.</t>
  </si>
  <si>
    <t>रचना चित्रासाठी विविध विषय सुचवितो.</t>
  </si>
  <si>
    <t>फुलमाळा तयार करतो.</t>
  </si>
  <si>
    <t>संविधांनातील मानवी स्वातंत्र सांगतो.</t>
  </si>
  <si>
    <t>कलेच्या इतिहासाची लेखीकामे वेळेवर पूर्ण करतो.</t>
  </si>
  <si>
    <t>वर्तमान पत्रातील बोधकथा छान सांगतो.</t>
  </si>
  <si>
    <t>Try to solve the examples on proportion.</t>
  </si>
  <si>
    <t>मोकळ्या हाताने कलाकृतींची रचना करतो.</t>
  </si>
  <si>
    <t>पत्र लेखन छान लिहितो.</t>
  </si>
  <si>
    <t>He the explanation of  acceleration.</t>
  </si>
  <si>
    <t>भारतीय संगीताचे प्रकार सांगतो.</t>
  </si>
  <si>
    <t>फुलझाड लावतो.</t>
  </si>
  <si>
    <t>He solve the problems of speed.</t>
  </si>
  <si>
    <t>इतिहासातील शूर वीरांची नावे सांगतो.</t>
  </si>
  <si>
    <t>मुद्रा चित्रासाठी विविध घटकांचा वापर करतो.</t>
  </si>
  <si>
    <t>खेळण्यात प्रामाणिकपणा दाखवितो.</t>
  </si>
  <si>
    <t>Tell the defination of complementary angles.</t>
  </si>
  <si>
    <t>संवाद लक्षपूर्वक ऐकून लगेच बोलतो.</t>
  </si>
  <si>
    <t>Explain the concept of Pythagoras Thorem.</t>
  </si>
  <si>
    <t>नेत्यांची माहिती संग्रहित करतो.</t>
  </si>
  <si>
    <t>संकल्पात रंग छटा वापरतो.</t>
  </si>
  <si>
    <t>Make different messages.</t>
  </si>
  <si>
    <t>पॉली हाउस शेतीचे महत्व सांगतो.</t>
  </si>
  <si>
    <t>मैदानाची स्वच्छता करतो.</t>
  </si>
  <si>
    <t>समानार्थी व विरुद्धार्थी शब्द लिहितो.</t>
  </si>
  <si>
    <t>Find the circumference of circle.</t>
  </si>
  <si>
    <t>Solve the problems of acceleration.</t>
  </si>
  <si>
    <t>राष्ट्र रक्षक मराठे सरदारांची नावे सांगतो.</t>
  </si>
  <si>
    <t>प्रश्नांची अचूक उत्तरे देतो.</t>
  </si>
  <si>
    <t>He the explanation of  speed.</t>
  </si>
  <si>
    <t>भरती ओहोटीची माहिती देतो.</t>
  </si>
  <si>
    <t>व्याकरणाच्या नियमानुसार लेखन करतो.</t>
  </si>
  <si>
    <t>रावण कैलास पर्वत हलवितो या शिल्प चित्राचे वर्णन करण्याचा पयत्न करतो.</t>
  </si>
  <si>
    <t>पाण्याचा वापर काटकसरीने करतो.</t>
  </si>
  <si>
    <t>वैयक्तिक खेळ खेळतो.</t>
  </si>
  <si>
    <t>Solve the example on inverse proportion.</t>
  </si>
  <si>
    <t>He recite the defination of speed.</t>
  </si>
  <si>
    <t>चित्रकारांची नावे सांगतो.</t>
  </si>
  <si>
    <t>शब्द आणि वाक्य अगदी स्पष्ट वाचतो.</t>
  </si>
  <si>
    <t>Find the area of rectangle.</t>
  </si>
  <si>
    <t>Draw the diagram of digestive system.</t>
  </si>
  <si>
    <t>चोवीस आलुते दारांची नावे सांगतो.</t>
  </si>
  <si>
    <t>वाद्यांची नावे व प्रकार सांगतो.</t>
  </si>
  <si>
    <t>पाठाचे अनुलेखन करतो.</t>
  </si>
  <si>
    <t>Tell the defination of supplementary angles.</t>
  </si>
  <si>
    <t>Completes the homework.</t>
  </si>
  <si>
    <t>प्रार्थना योग्य चालीवर म्हणतो.</t>
  </si>
  <si>
    <t>Explain the concept of perimeter.</t>
  </si>
  <si>
    <t>Completes the exercise.</t>
  </si>
  <si>
    <t>राष्ट्रीय सभेच्या नेत्यांची नावे सांगतो.</t>
  </si>
  <si>
    <t>कागदी पताका तयार करतो.</t>
  </si>
  <si>
    <t>भाषा वापरतांना व्याकरणीय संकेत पाळतो.</t>
  </si>
  <si>
    <t>चंद्र ग्रहण व सूर्य ग्रहण आकृत्या संग्रहित करतो.</t>
  </si>
  <si>
    <t>दिलेल्या घटनांचे योग्य क्रम लावून दाखवितो.</t>
  </si>
  <si>
    <t>Tell the defination of perimeter.</t>
  </si>
  <si>
    <t>He the type of muscles.</t>
  </si>
  <si>
    <t>धार व देवास येथील पवारांची माहिती सांगतो.</t>
  </si>
  <si>
    <t>स्पेशल शेड्सचा वापर करतो.</t>
  </si>
  <si>
    <t>घराचे तोरण तयार करतो.</t>
  </si>
  <si>
    <t>प्राणायाम करतो.</t>
  </si>
  <si>
    <t>शब्दांचा वाक्यात उपयोग करतो.</t>
  </si>
  <si>
    <t>He the types of motion.</t>
  </si>
  <si>
    <t>संकल्पात रंग छटांचा वापर करतो.</t>
  </si>
  <si>
    <t>शब्द कोडी सोडविण्याची आवड आहे.</t>
  </si>
  <si>
    <t>Find the simple interest if P, N &amp; R are given.</t>
  </si>
  <si>
    <t>शिवाजी महाराजांचे शेती विषयक धोरण सांगतो.</t>
  </si>
  <si>
    <t>खेळाच्या साहित्याची सुबक हाताळणी करतो.</t>
  </si>
  <si>
    <t>He reads poem in rhythum and rhyme.</t>
  </si>
  <si>
    <t>सूर्य ग्रहण व चंद्र ग्रहण प्रकार ओळखतो.</t>
  </si>
  <si>
    <t>Recite thd defination of force.</t>
  </si>
  <si>
    <t>शिवाजी महाराजांच्या आरमाराची माहिती देतो.</t>
  </si>
  <si>
    <t>विविध खेळाडूंची नावे सांगतो.</t>
  </si>
  <si>
    <t>कवितेचे वाचन करतो.</t>
  </si>
  <si>
    <t>उत्तरायण व दक्षिणायन विषयी माहिती सांगतो.</t>
  </si>
  <si>
    <t>कविता, प्रार्थना चालीवर लयात म्हणण्याचा प्रयत्न करतो.</t>
  </si>
  <si>
    <t>रूपरेषेवरून कथा पूर्ण करतो.</t>
  </si>
  <si>
    <t>Try to solve the examples on simple interest.</t>
  </si>
  <si>
    <t>He completes the practical note book.</t>
  </si>
  <si>
    <t>पेशवे घराण्यातील कर्तबगार सरदारांची नावे सांगतो.</t>
  </si>
  <si>
    <t>मातीची भांडी तयार करतो.</t>
  </si>
  <si>
    <t>चित्रांचे रंगकाम आकर्षक रंगात करतो.</t>
  </si>
  <si>
    <t>शिल्पकला विषयी माहिती सांगतो.</t>
  </si>
  <si>
    <t>स्मरण चित्रात विषयानुरूप मांडणी व रंगकाम करतो.</t>
  </si>
  <si>
    <t>आवडत्या खेळाचे नियम पाळतो.</t>
  </si>
  <si>
    <t>पत्र लेखन प्रकार आवडतो.</t>
  </si>
  <si>
    <t>खंडग्रास व खग्रास ग्रहणाची छान आकृती काढतो.</t>
  </si>
  <si>
    <t>निरीक्षणाने प्रमाणबद्ध रेखाटन करतो.</t>
  </si>
  <si>
    <t>क्रांतीकारकांची चित्रे संग्रहित करतो.</t>
  </si>
  <si>
    <t>सौंदर्य निर्मितीसाठी लयदार रेषांचा वापर करून संकल्प चित्रे तयारकरतो.</t>
  </si>
  <si>
    <t>पाण्याचे महत्व सांगतो.</t>
  </si>
  <si>
    <t>मैदानातील कचरा उचलून टाकतो.</t>
  </si>
  <si>
    <t>Solve the examples of speed.</t>
  </si>
  <si>
    <t>पूर्वांचल प्रदेशाची माहिती सांगतो.</t>
  </si>
  <si>
    <t>घोटीव कागदाचा वापर करून कोलाजकाम करतो.</t>
  </si>
  <si>
    <t>आपली मते मुदेद्सूद मांडते.</t>
  </si>
  <si>
    <t>अवांतर वाचन करणे.</t>
  </si>
  <si>
    <t>कोणतेही काम वेळच्या वेळी पूर्ण करते.</t>
  </si>
  <si>
    <t>आत्मविश्वास वाढविणे आवश्यक.</t>
  </si>
  <si>
    <t>इतरांशी नम्रपणे वागते.</t>
  </si>
  <si>
    <t>शब्द संग्रह वाढविणे आवश्यक.</t>
  </si>
  <si>
    <t>शिक्षकांच्या आज्ञांचे पालन करते.</t>
  </si>
  <si>
    <t>इंग्रजी शब्द संग्रह वाढविणे आवश्यक.</t>
  </si>
  <si>
    <t>वयक्तिक स्वच्छतेकडे लक्ष देते.</t>
  </si>
  <si>
    <t>नवीन गोष्ट समजून घेण्याची जिज्ञासा दाखविते.</t>
  </si>
  <si>
    <t>चित्त एकाग्र करणे आवश्यक.</t>
  </si>
  <si>
    <t>परिपाठात सहभागी होणे आवश्यक.</t>
  </si>
  <si>
    <t>भेदभाव ण करता सर्वांमध्ये मिसळते.</t>
  </si>
  <si>
    <t>ऐतिहासिक संबोध समजून घेणे आवश्यक.</t>
  </si>
  <si>
    <t>गटात काम करतांना सोबत्यांची मते जाणून घेते.</t>
  </si>
  <si>
    <t>नियमित शुद्धलेखन करावे.</t>
  </si>
  <si>
    <t>धाडसी वृत्ती दिसून येते.</t>
  </si>
  <si>
    <t>संवाद कौशल्य आत्मसाद करावे.</t>
  </si>
  <si>
    <t>वर्तमान पत्राचे नियमित वाचन करावे.</t>
  </si>
  <si>
    <t>गृहपाठ आवडीने करते.</t>
  </si>
  <si>
    <t>गट चर्चेत सहभाग घ्यावा.</t>
  </si>
  <si>
    <t>मैत्रिणींच्या सुख दुखा:त सहभागी होते.</t>
  </si>
  <si>
    <t>संगणकाचा वापर करावा.</t>
  </si>
  <si>
    <t>गणिती सूत्रे पाठांतर करणे.</t>
  </si>
  <si>
    <t>शिक्षकांविषयी आदर बाळगते.</t>
  </si>
  <si>
    <t>पाठांतरावर भर देणे आवश्यक.</t>
  </si>
  <si>
    <t>संधी मिळेल तिथे पुढाकार घेवून काम करते.</t>
  </si>
  <si>
    <t>लेखनातील चुका टाळाव्यात.</t>
  </si>
  <si>
    <t>शालेय शिस्त आत्मसात करतो.</t>
  </si>
  <si>
    <t>वैज्ञानिक संबोध समजून घेणे आवश्यक.</t>
  </si>
  <si>
    <t>खेळण्यात विशेष प्रगती.</t>
  </si>
  <si>
    <t>स्वाध्याय वेळेत पूर्ण करावा.</t>
  </si>
  <si>
    <t>विविध खेळ प्रकारात सहभागी होतो.</t>
  </si>
  <si>
    <t>वर्गातील अध्यापनाकडे लक्ष देणे.</t>
  </si>
  <si>
    <t>चित्र छान काढतो.</t>
  </si>
  <si>
    <t>कार्यानुभवातील वस्तू बनवितो.</t>
  </si>
  <si>
    <t>मराठी व्याकरणाचा अभ्यास करणे.</t>
  </si>
  <si>
    <t>प्रयोगाची मांडणी व्यवस्थित करतो.</t>
  </si>
  <si>
    <t>कविता पाठांतर करतो.</t>
  </si>
  <si>
    <t>शिक्षकांविषयी आदर बाळगतो.</t>
  </si>
  <si>
    <t>गाणे छान म्हणतो.</t>
  </si>
  <si>
    <t>दैनंदिन व्यवहारात ज्ञानाचा उपयोग करतो.</t>
  </si>
  <si>
    <t>उपक्रमांमध्ये सहभाग घेणे.</t>
  </si>
  <si>
    <t>गणिती सूत्रे पाठांतर करतो.</t>
  </si>
  <si>
    <t>अभ्यासात सातत्य असावे.</t>
  </si>
  <si>
    <t>प्रयोगामध्ये कृतीशील सहभाग असावा.</t>
  </si>
  <si>
    <t>वाचन स्पष्ट व अचूक करतो.</t>
  </si>
  <si>
    <t>लिखाणात निटनेटकेपणा आहे.</t>
  </si>
  <si>
    <t>शाळा बाह्य परीक्षेत सहभागी होतो.</t>
  </si>
  <si>
    <t>शालेय उपक्रमात सहभाग घेतो.</t>
  </si>
  <si>
    <t>चित्र निरीक्षण करून वर्णन सांगतो.</t>
  </si>
  <si>
    <t>खेळ उत्तम प्रकारे खेळतो.</t>
  </si>
  <si>
    <t>आचरणात नम्रता आणणे आवश्यक.</t>
  </si>
  <si>
    <t>वर्गाचे नेतृत्व करतो.</t>
  </si>
  <si>
    <t>आचरणात नम्रता आहे.</t>
  </si>
  <si>
    <t>लिखाणात निट नेटकेपणा असावा.</t>
  </si>
  <si>
    <t>परिपाठात सहभागी घेतो.</t>
  </si>
  <si>
    <t>हिंदी शब्द संग्रह वाढवावा.</t>
  </si>
  <si>
    <t>तोंडी प्रश्नांची उत्तरे देतो.</t>
  </si>
  <si>
    <t>समय सूचकता आहे.</t>
  </si>
  <si>
    <t>लक्ष केंद्रित करणे आवश्यक.</t>
  </si>
  <si>
    <t>व्दितीय सत्र निकालपत्रक</t>
  </si>
  <si>
    <t>व्दितीय सत्र</t>
  </si>
  <si>
    <t>सौ.एस.पी.पाटील माध्यमिक विद्यामंदिर आमडदे, ता. भडगाव, जि. जळगाव.</t>
  </si>
  <si>
    <t>6583</t>
  </si>
  <si>
    <t>12-01-2006</t>
  </si>
  <si>
    <t>सुभद्रा</t>
  </si>
  <si>
    <t>892351997969</t>
  </si>
  <si>
    <t>वर्गशिक्षक</t>
  </si>
  <si>
    <t>मुख्याध्यापक</t>
  </si>
  <si>
    <t>सत्र निहाय व विषयवार श्रेणी नुसार संकलित निकाल</t>
  </si>
  <si>
    <t>संगणकाची दिनांक चेक करा जर दिनांक चुकीची असेल तर फाईल बंद करा व दिनांक दुरुस्त केल्यानंतर सुरु करा.</t>
  </si>
  <si>
    <t>सुरक्षितेसाठी फॉरमुला असलेल्या सेल लॉक केल्या आहेत त्या तुम्हाला ब्लंक दिसतील जसे जसे इतर सेल मध्ये किमती टाकल्या जातील तस तशी आकडे मोड होत जाईल.</t>
  </si>
  <si>
    <t>सर्व प्रथम Links Sheet मध्ये दिलेल्या नमुन्या प्रमाणे संस्थेचे नाव, शाळेचे नाव, इतत्ता, तुकडी ही माहिती भरा.</t>
  </si>
  <si>
    <t xml:space="preserve">सर्व विषयांच्या याद्यांमध्ये गुण भरा. प्रथम व द्वितीय सत्र आजू बाजूला आहेत. </t>
  </si>
  <si>
    <t>First          Middle          Last</t>
  </si>
  <si>
    <t>शेती</t>
  </si>
  <si>
    <t>गृहिणी</t>
  </si>
  <si>
    <t>UDISE NO :-</t>
  </si>
  <si>
    <t>सरल I.D.</t>
  </si>
  <si>
    <t>फोटो</t>
  </si>
  <si>
    <t>सरल I.D. :-</t>
  </si>
  <si>
    <t>परीक्षा क्रमांक :-</t>
  </si>
  <si>
    <t>ह जे. क्रमांक</t>
  </si>
  <si>
    <t>सत्र</t>
  </si>
  <si>
    <t>गुण</t>
  </si>
  <si>
    <t>सत्र १</t>
  </si>
  <si>
    <t>सत्र २</t>
  </si>
  <si>
    <t>9405672029</t>
  </si>
  <si>
    <t>वर्कशीट वापरण्यासाठी सुरुवातीला DATA SHEET भरा, विद्यार्थ्यांचा फोटो नमुना दिल्याप्रमाणे बरोबर सेल मध्ये इनसर्ट करा.</t>
  </si>
  <si>
    <t>12345678912345678912</t>
  </si>
  <si>
    <t>दर वर्षी नवीन काम सुरु करण्या आधी खालील लिंक वरून नवीन अपडेटेड फाईल डाउनलोड करावी तसेच इतर कुणालाही डायरेक्ट फाईल न देता लिंक शेअर करावी.</t>
  </si>
  <si>
    <t>https://drive.google.com/folderview?id=1zahra6yGGYSloy1yT1Tl247H1WM5M_Vj</t>
  </si>
  <si>
    <t xml:space="preserve">त्यानंतर Nondi DATA मधील विषय नुसार नोंदी भरा </t>
  </si>
  <si>
    <t>एकूण 100 पैकी</t>
  </si>
  <si>
    <t xml:space="preserve">शब्द एवं वाक्य का उच्चार सही तरीकेसे दोहराती है | </t>
  </si>
  <si>
    <t xml:space="preserve">शब्द एवं वाक्य सुनकर दोहराती है | </t>
  </si>
  <si>
    <t xml:space="preserve">अपनी जरुरती चीजो का नाम हिंदी मै बताती है | </t>
  </si>
  <si>
    <t xml:space="preserve">प्रामाणिकपणा व खेळाडू वृत्ती ते महत्वाचे गुण आहेत </t>
  </si>
  <si>
    <t xml:space="preserve">हिंदी वार्तालाप सुनकर खुद वार्तालाप करती है | </t>
  </si>
  <si>
    <t xml:space="preserve">प्रत्येक कृती स्वताहुन करण्याची आवड आहे </t>
  </si>
  <si>
    <t xml:space="preserve">हिंदी टीव्ही सिरीयल के बरे मे बताती है | </t>
  </si>
  <si>
    <t xml:space="preserve">प्रतिज्ञा हिंदीने सुनाती है | </t>
  </si>
  <si>
    <t>शालेय सुशोभन करतांना सुंदर चित्रे काढतो आणि योग्य ठिकाणाची लावते.</t>
  </si>
  <si>
    <t xml:space="preserve">सहज एवं सरि भाषा का इस्तेमाल करती है | </t>
  </si>
  <si>
    <t>बदलत जाणाऱ्या काळाचा प्रवास जाणिते</t>
  </si>
  <si>
    <t>सुचविलेले प्रत्येक उपक्रम गतीने सोडविते.</t>
  </si>
  <si>
    <t>स्वाध्याय लेखन शैली बहोत आकर्षक है |</t>
  </si>
  <si>
    <t>प्राचीन काळातील घडलेल्या घटना जाणिते</t>
  </si>
  <si>
    <t xml:space="preserve">उपक्रमातून केतेल्या कृती हया लक्षणीय असतात </t>
  </si>
  <si>
    <t>संभाषण /कथा/गीत/परिच्छेद सुनकर प्रश्न के सही उत्तर देती है |</t>
  </si>
  <si>
    <t>एकदा ऐकलेले गीत जसेच्या तसे पुन्हा म्हणते.</t>
  </si>
  <si>
    <t>काव्य पंक्ती सुनकर बाकी पंब्क्तयो को पूर्ण करती है |</t>
  </si>
  <si>
    <t>सूचक कथा सुनकर पुरी कविता अच्छी तरीकेसे बताती है |</t>
  </si>
  <si>
    <t>स्वध्याय ध्यानपूर्वक सहजता करती है |</t>
  </si>
  <si>
    <t>सुचवलेल्या वस्तूंची प्रतिकृती अप्रतिम व सुंदर बनविते</t>
  </si>
  <si>
    <t>सुचवलेल्या वस्तूंची प्रतिकृती अप्रतिम व सुंदर बनविते.</t>
  </si>
  <si>
    <t>सुचवलेल्या प्रसंगाचे नाट्यीकरण करतांना रंगून जाते.</t>
  </si>
  <si>
    <t>सवालो के जवाब स्पष्ट लिखती है |</t>
  </si>
  <si>
    <t>स्वाध्याय के अनुरूप सही उत्तर लिखती है |</t>
  </si>
  <si>
    <t xml:space="preserve">प्रश्न अनुरूप योग्य उत्तर लिखती है | </t>
  </si>
  <si>
    <t xml:space="preserve">संवादाचे कौशल्य उत्तम आहे </t>
  </si>
  <si>
    <t>आवश्यक मुद्दे घेऊन वर्णन सागते.</t>
  </si>
  <si>
    <t xml:space="preserve">चाचणी बहोत सुंदर रूप से लिखती है | </t>
  </si>
  <si>
    <t>पाहिलेल्या चित्रातील नृत्याच्या उणिवा दाखविते.</t>
  </si>
  <si>
    <t xml:space="preserve">उत्तर लिखनेका तरिका बहोत सुंदर है | </t>
  </si>
  <si>
    <t xml:space="preserve">पुछे गये सवालोका जवाब ढंग से लिखती है | </t>
  </si>
  <si>
    <t>हस्ताक्षर सुंदर आणि मोत्यासारखे काढते.</t>
  </si>
  <si>
    <t xml:space="preserve">आरोग्यदायी जीवन शैलीमुळे सहसा आजारी पडत नाही </t>
  </si>
  <si>
    <t xml:space="preserve">चाचणी के उत्तर को ढंग से लिखती है | </t>
  </si>
  <si>
    <t xml:space="preserve">प्रकल्प विषय मै चित्रसे सुसंगती है | </t>
  </si>
  <si>
    <t>वर्ग सजावटी साठी नेहमी प्रयत्नशील असते.</t>
  </si>
  <si>
    <t xml:space="preserve">प्रकल्प की रचना बहोत अच्छी है | </t>
  </si>
  <si>
    <t xml:space="preserve">दिये गये उपक्रम मे सहभाग लेती है | </t>
  </si>
  <si>
    <t xml:space="preserve">उपक्रम मै सहभाग लेकर सबको दिशा बताती है | </t>
  </si>
  <si>
    <t xml:space="preserve">कविता/गीत/एक सूर ताव मै गाती है | </t>
  </si>
  <si>
    <t xml:space="preserve">कथाये रोचक तरीकेसे बताती है | </t>
  </si>
  <si>
    <t xml:space="preserve">अपनी भावनावोको व्यक्त करती है | </t>
  </si>
  <si>
    <t>आवश्यक मुद्दे घेऊन वर्णन सांगते.</t>
  </si>
  <si>
    <t xml:space="preserve">अपनी भावनावोको व्यक्त करता है | </t>
  </si>
  <si>
    <t xml:space="preserve">प्रश्न लक्ष देऊन ऐकतो व उत्तरे देतो </t>
  </si>
  <si>
    <t xml:space="preserve">सुचवलेल्या मातीच्या सुंदर वस्तु बनवितो व रंगवितो </t>
  </si>
  <si>
    <t xml:space="preserve">सामाजिक उपक्रमात आवडीने भाग घेतो </t>
  </si>
  <si>
    <t xml:space="preserve">दूरदर्शनवरील खेळांची सामने आवडीने पाहतो </t>
  </si>
  <si>
    <t xml:space="preserve">हिंदी काविताये पढता है | </t>
  </si>
  <si>
    <t xml:space="preserve">भौगोलिक परिस्थीती आणि लोकजीवन हयावर माहिती देतो </t>
  </si>
  <si>
    <t xml:space="preserve">सुचवलेल्या कविता योग्य उच्चारानिशी स्पष्ट करतो </t>
  </si>
  <si>
    <t xml:space="preserve">टाकावू पासून नेहमी काहीतरी उपयोगी वस्तु तयार करतो </t>
  </si>
  <si>
    <t xml:space="preserve">एरोबिक्स व्यायाम प्रकार मन लावून करतो </t>
  </si>
  <si>
    <t xml:space="preserve">हिंदी मुहावारोका अर्थ सुनकर बताता है | </t>
  </si>
  <si>
    <t xml:space="preserve">नकाशावरून दिशा व ठिकाण सांगतो </t>
  </si>
  <si>
    <t xml:space="preserve">चित्रात सुंदर रंग भरतो </t>
  </si>
  <si>
    <t xml:space="preserve">मातिकाम व कागद कामात विशेष रुची आहे </t>
  </si>
  <si>
    <t xml:space="preserve">रोज रात्री झोपण्यापूर्वी दात घासतो </t>
  </si>
  <si>
    <t xml:space="preserve">स्वयं के बरे मै हिंदी मे बताता है | </t>
  </si>
  <si>
    <t xml:space="preserve">नकाशा कुतूहलाने बघतो आणि गावांची नावे सांगतो </t>
  </si>
  <si>
    <t xml:space="preserve">सुचवलेल्या विषयावर जलद गतीने व सुंदर असे रेखाटन करतो </t>
  </si>
  <si>
    <t xml:space="preserve">परिसरातील नाविन्यपूर्ण रचना संग्रह करतो </t>
  </si>
  <si>
    <t xml:space="preserve">हिंदी वाक्य का अर्थ मातृभाषा मी बताता है | </t>
  </si>
  <si>
    <t xml:space="preserve">ऐतिहासिक वस्तू/चित्रांचा संग्रह करतो </t>
  </si>
  <si>
    <t xml:space="preserve">दिलेल्या साहित्याचा सुबक हाताळणी करून वापर करतो </t>
  </si>
  <si>
    <t xml:space="preserve">दैनंदिन जीवनातील प्राथमिक गरजा जाणितो </t>
  </si>
  <si>
    <t xml:space="preserve">दररोज नियमितपणे व्यायम करतो </t>
  </si>
  <si>
    <t>स्वाध्याय के उत्तर परिपूर्ण लिखता है |</t>
  </si>
  <si>
    <t xml:space="preserve">प्राचीन मानवी जीवन आणि व्यवहाराबाबत माहिती देतो </t>
  </si>
  <si>
    <t xml:space="preserve">दिलेल्या साहित्याचा योग्य व उत्कृष्ट वापर करतो </t>
  </si>
  <si>
    <t xml:space="preserve">मानवाच्या मुलभूत गरजा कोणत्या माहिती ठेवतो </t>
  </si>
  <si>
    <t xml:space="preserve">दररोज कुठला तरी एक खेळ खेळतोच </t>
  </si>
  <si>
    <t>सवालो के जवाब स्पष्ट लिखता है |</t>
  </si>
  <si>
    <t xml:space="preserve">नकाशात परिसरातील सुचिविलेले ठिकाणे शोधतो </t>
  </si>
  <si>
    <t xml:space="preserve">संवाद व नाटिका करण्यासाठी आवश्यक असणाऱ्या बाबी सुंदर उदाहरणे व दाखल्यासहित सांगतो </t>
  </si>
  <si>
    <t xml:space="preserve">अचूक व सुंदर हया दोन बाबींमुळे इतरांचे लक्ष तेधून घेतो </t>
  </si>
  <si>
    <t xml:space="preserve">व्यायामाचे फायदे इतरांना पटवून देतो </t>
  </si>
  <si>
    <t xml:space="preserve">प्रतिज्ञा अच्छी तऱह सुनाता है | </t>
  </si>
  <si>
    <t xml:space="preserve">ऐतिहासिक स्थळांच्या संवर्धना बाबत बोलतो </t>
  </si>
  <si>
    <t xml:space="preserve">पाहिलेल्या व्यक्तीची हुबेहूब नक्कल करतो </t>
  </si>
  <si>
    <t xml:space="preserve">पाणी ही एक नैसर्गिक संपत्ती आहे ते जाणतो </t>
  </si>
  <si>
    <t>काव्य पंक्ती सुनकर पुरी कविता सुनाता है |</t>
  </si>
  <si>
    <t xml:space="preserve">नागरी जीवन आणि मिळणाऱ्या सुविधा जाणतो </t>
  </si>
  <si>
    <t xml:space="preserve">सुचवलेल्या कामासाठी आवश्यक त्या सर्व सादित्याची नावे देतो </t>
  </si>
  <si>
    <t xml:space="preserve">वर्ग सुशोभनासाठी खूपच सुंदर कल्पना वापरतो </t>
  </si>
  <si>
    <t xml:space="preserve">स्पधेच्या वेळी आपल्या गटाचे नेतृत्व करतो </t>
  </si>
  <si>
    <t>सूचक कथा सुंदर तरीके से बताता है |</t>
  </si>
  <si>
    <t xml:space="preserve">परिसरातील ऐतिहासिक बाबींची माहिती ठेवतो </t>
  </si>
  <si>
    <t xml:space="preserve">सजावट/सुशोभनासाठी आवश्यक असे सर्व घटक व बाबी स्पष्ट करतो </t>
  </si>
  <si>
    <t xml:space="preserve">वर्गातील सर्वांना खूप मोलाची मदत करतो </t>
  </si>
  <si>
    <t xml:space="preserve">खेळाडू वृत्तीने प्रत्येक खेळ चुरशीने खेळतो </t>
  </si>
  <si>
    <t xml:space="preserve">सुचवलेल्या भागाचा नकाशा प्रमाणबद्ध आणि अचूकतेने काढतो </t>
  </si>
  <si>
    <t xml:space="preserve">सुचवलेल्या विविध कलाकृती उपयोगाची अचूक माहिती सांगतो </t>
  </si>
  <si>
    <t xml:space="preserve">स्वत: कृती करतो </t>
  </si>
  <si>
    <t xml:space="preserve">पारंपारिक खेळाची नावे माहिती स्पष्ट करतो </t>
  </si>
  <si>
    <t xml:space="preserve">सहज एवं सरि भाषा का इस्तेमाल करता है | </t>
  </si>
  <si>
    <t xml:space="preserve">सुचवलेले भाग नकाशात अचूक आणि जलद गतीने रंगवितो </t>
  </si>
  <si>
    <t xml:space="preserve">मातीकाम करतांना घ्यावयाच्या दक्षता प्रत्येक पर्याय समजावुन देतो </t>
  </si>
  <si>
    <t xml:space="preserve">स्वत प्रात्यक्षिक करतो </t>
  </si>
  <si>
    <t xml:space="preserve">सद्रुड शरीर सद्रुड मन ही बाब स्पष्ट करून देतो </t>
  </si>
  <si>
    <t xml:space="preserve">सुचलेली घटना योग्य पद्दतीने सांगतो </t>
  </si>
  <si>
    <t xml:space="preserve">मातीकाम विशेष मन वावून व आकर्षक करतो </t>
  </si>
  <si>
    <t xml:space="preserve">सुचविलेला व्यायाम प्रकार करतो </t>
  </si>
  <si>
    <t xml:space="preserve">वर्गकार्य सही ढंग से पूर्ण करता है | </t>
  </si>
  <si>
    <t xml:space="preserve">पाठ्यभागातील दिलेले घटक/बाबींचे/आकृतीचे आवश्यक मुद्दे घेऊन वर्णन सांगतो </t>
  </si>
  <si>
    <t xml:space="preserve">कथा सांगतांना प्रत्येक भावना अचूक व्यक्त करतो </t>
  </si>
  <si>
    <t xml:space="preserve">केलेली कृती व कृतीचा वम कसा केवा ते सांगतो </t>
  </si>
  <si>
    <t xml:space="preserve">आवडत्या खेळाचे नियम पाळतो </t>
  </si>
  <si>
    <t xml:space="preserve">स्वाध्याय के उत्तर अचूक लिखता है | </t>
  </si>
  <si>
    <t xml:space="preserve">सराव करतांना अगदी रममाण होतो </t>
  </si>
  <si>
    <t xml:space="preserve">दिलेल्या घटनेतील स्वताचा अनुभव सांगतो </t>
  </si>
  <si>
    <t xml:space="preserve">प्रथोमोपचार कसा करावयाचा हयाची माहिती असते </t>
  </si>
  <si>
    <t xml:space="preserve">चाचणी बहोत अच्छी पूर्ण करता है | </t>
  </si>
  <si>
    <t xml:space="preserve">केलेली कृती अचूक व सरस होण्यासाठी मेहनत घेतो </t>
  </si>
  <si>
    <t xml:space="preserve">सुचवलेल्या घटनेमागील नेमके अचूक कारण सांगतो </t>
  </si>
  <si>
    <t xml:space="preserve">स्वत कृती प्रात्यक्षिक करतो आणि अनुमान काढतो </t>
  </si>
  <si>
    <t xml:space="preserve">सभी सवालो के जवाब उत्तम है | </t>
  </si>
  <si>
    <t xml:space="preserve">घटना अगदी जशीच्या तशी सांगतो </t>
  </si>
  <si>
    <t xml:space="preserve">छोटया छोटया अभिनयातील गमती जमातीने इतरांना हसवितो </t>
  </si>
  <si>
    <t xml:space="preserve">पाण्यासंदर्भात कथा /गाते म्हणतो </t>
  </si>
  <si>
    <t xml:space="preserve">चौरस आहार घेण्याबाबत जागृत राहतो </t>
  </si>
  <si>
    <t xml:space="preserve">उल्झन वाले सवालोका जवाब सही देता है | </t>
  </si>
  <si>
    <t xml:space="preserve">योग्य हावभाव कौशल्य रीतीने सांगतो </t>
  </si>
  <si>
    <t xml:space="preserve">सुचवलेल्या विषयातुनी सुबक वस्तु तयार करतो </t>
  </si>
  <si>
    <t xml:space="preserve">प्रकल्पोसे बहुत सी जानकारी लेता है | </t>
  </si>
  <si>
    <t xml:space="preserve">सहलीच्या नियोजनासाठी नकाशाचा वापर करतो </t>
  </si>
  <si>
    <t xml:space="preserve"> चित्रकलेत रुची घेतो </t>
  </si>
  <si>
    <t xml:space="preserve">सुचवलेल्या माहितीतून वस्तु तयार करून रंगोटी करतो </t>
  </si>
  <si>
    <t xml:space="preserve">प्रकाल्पोको बहोत सहजता से बनाता है | </t>
  </si>
  <si>
    <t xml:space="preserve">नृत्याची विशेष आवड आहे सुंदर नृत्य करतो </t>
  </si>
  <si>
    <t xml:space="preserve">सर्वांपेक्षा काहीतरी विशेष करण्याचा प्रयत्न करतो </t>
  </si>
  <si>
    <t xml:space="preserve">दिये गये उपक्रमसे सबकी प्रशंसा करता है | </t>
  </si>
  <si>
    <t xml:space="preserve">दिये गये उपक्रम मै खुद होके  सहभाग लेता है | </t>
  </si>
  <si>
    <t xml:space="preserve">सूचक कथाये सुंदर तरीकेसे बताता है | </t>
  </si>
  <si>
    <t>हर एक से सौजन्य पूर्ण व्यवहार करता है |</t>
  </si>
  <si>
    <t xml:space="preserve">ऐतिहासिक ठिकाणांचे जतन करतो ते जाणितो </t>
  </si>
  <si>
    <t xml:space="preserve">इतरांच्या मदतीसाठी सदैव तत्पर राहतो </t>
  </si>
  <si>
    <t xml:space="preserve">दररोज प्राणायाम नित्यनियमाने करतो </t>
  </si>
  <si>
    <t xml:space="preserve">शब्द एवं वाक्य का उच्चार सही तरीकेसे दोहराता है | </t>
  </si>
  <si>
    <t xml:space="preserve">सुचवलेल्या वस्तूंची प्रतिकृती अप्रतिम व सुंदर बनवितो </t>
  </si>
  <si>
    <t xml:space="preserve">चित्राचे विविध प्रकार अचूकतेने ओळखतो आणि माहिती देतो </t>
  </si>
  <si>
    <t xml:space="preserve">आवडत्या सवयाची संपूर्ण माहिती अचूक देतो </t>
  </si>
  <si>
    <t xml:space="preserve">सुचवलेल्या प्रसंगाचे नाट्यीकरण करतांना रंगून जातो </t>
  </si>
  <si>
    <t xml:space="preserve">नाटकाची पुस्तके वाचतो </t>
  </si>
  <si>
    <t xml:space="preserve">कृतींत स्वताचे अनुभव सांगतो </t>
  </si>
  <si>
    <t xml:space="preserve">क्रीडांगणासंबंधी चांगल्या सवयी पाळतो </t>
  </si>
  <si>
    <t xml:space="preserve">अपनी जरुरती चीजो का नाम हिंदी मै बताता है | </t>
  </si>
  <si>
    <t xml:space="preserve">सुचवलेल्या प्रसंगाचे नाट्यीकरण हुबेहूब करतो </t>
  </si>
  <si>
    <t xml:space="preserve">मातीपासून सुंदर व सुबक खेळणी तयार करतो </t>
  </si>
  <si>
    <t xml:space="preserve">दिलेल्या कृतीसाठी साहित्य हाताळतांना साहित्याचा काळजीपूर्वक वापर करतो </t>
  </si>
  <si>
    <t xml:space="preserve">शिक्षकांच्या अनुपस्थीत गटात खेळाचे आयोजन करतो व खेळतो </t>
  </si>
  <si>
    <t xml:space="preserve">प्रश्न नीट ऐकतो आणि योग्य उत्तरे देतो </t>
  </si>
  <si>
    <t xml:space="preserve">आवाजात ओहकता ठेवून बोलतो </t>
  </si>
  <si>
    <t xml:space="preserve">केलेली कृती कशी केली ते सांगतो </t>
  </si>
  <si>
    <t xml:space="preserve">आवडत्या खेळाचे सर्व नियम योग्य सांगतो </t>
  </si>
  <si>
    <t xml:space="preserve"> पाठ्याभागातील दिलेले घटक/बाबींचे/आकृतीचे आवश्यक मुद्दयांसहित वर्णन सांगतो </t>
  </si>
  <si>
    <t xml:space="preserve">आवश्यक मुद्दे घेऊन वर्णन सागतो </t>
  </si>
  <si>
    <t xml:space="preserve">प्रथोमपचार पेटीचा वापर योग्य पद्दतीने करतो </t>
  </si>
  <si>
    <t>सूचक कथा सुनकर पुरी कविता अच्छी तरीकेसे बताता है |</t>
  </si>
  <si>
    <t>स्वध्याय ध्यानपूर्वक सहजता करता है |</t>
  </si>
  <si>
    <t>स्वाध्याय के अनुरूप सही उत्तर लिखता है |</t>
  </si>
  <si>
    <t xml:space="preserve">प्रश्न अनुरूप योग्य उत्तर लिखता है | </t>
  </si>
  <si>
    <t xml:space="preserve">चाचणी बहोत सुंदर रूप से लिखता है | </t>
  </si>
  <si>
    <t xml:space="preserve">पाहिलेल्या चित्रातील नृत्याच्या उणिवा दाखवितो </t>
  </si>
  <si>
    <t xml:space="preserve">सुचवलेल्या विषयाची अचूक माहिती देतो </t>
  </si>
  <si>
    <t xml:space="preserve">सांघिक वयक्तिक स्पर्धेत भाग घेतो </t>
  </si>
  <si>
    <t xml:space="preserve">सुचवलेल्या घटना अचूक आणि स्पष्ट शब्दात सांगतो </t>
  </si>
  <si>
    <t xml:space="preserve">देहबोलीच्या खूपच सुंदर रीतीने वापर करतो </t>
  </si>
  <si>
    <t xml:space="preserve">विषया संदर्भाने अचूक माहिती देतो </t>
  </si>
  <si>
    <t xml:space="preserve">खेळ व विश्रांतीचे महत्व पटून देतो </t>
  </si>
  <si>
    <t xml:space="preserve">पुछे गये सवालोका जवाब ढंग से लिखता है | </t>
  </si>
  <si>
    <t xml:space="preserve">हस्ताक्षर सुंदर आणि मोत्यासारखे काढतो </t>
  </si>
  <si>
    <t xml:space="preserve">दिलेल्या घटकापासून सुंदर वस्तु तयार करतो </t>
  </si>
  <si>
    <t xml:space="preserve">चाचणी के उत्तर को ढंग से लिखता है | </t>
  </si>
  <si>
    <t xml:space="preserve">विविध भौगोलिक जीवनाची माहिती देतो </t>
  </si>
  <si>
    <t xml:space="preserve">चित्रकलेच्या प्रत्येक स्पधेत भाग घेतो </t>
  </si>
  <si>
    <t xml:space="preserve">दिलेल्या साहित्याचा योग्य वापर करतो </t>
  </si>
  <si>
    <t xml:space="preserve">वाईट सवायी व्यसनापासून दूर राहतो </t>
  </si>
  <si>
    <t xml:space="preserve">वर्ग सजावटी साठी नेहमी प्रयत्नशील असतो </t>
  </si>
  <si>
    <t xml:space="preserve">दिलेली सुचना ऐकतो व योग्य अंबलबजावणी करतो </t>
  </si>
  <si>
    <t xml:space="preserve">स्वाध्यायाची परिणाम कारक उत्तरे देतो </t>
  </si>
  <si>
    <t xml:space="preserve">उत्पादक उपक्रम घटकातीव वस्त्र घटकाची खूपच मुद्देसूद माहिती देतो </t>
  </si>
  <si>
    <t xml:space="preserve">दिये गये उपक्रम मे सहभाग लेता है | </t>
  </si>
  <si>
    <t xml:space="preserve">उपक्रम मै सहभाग लेकर सबको दिशा बताता है | </t>
  </si>
  <si>
    <t xml:space="preserve">कविता/गीत/एक सूर ताव मै गाता है | </t>
  </si>
  <si>
    <t xml:space="preserve">कथाये रोचक तरीकेसे बताता है | </t>
  </si>
  <si>
    <t xml:space="preserve">शब्द एवं वाक्य सुनकर दोहराता है | </t>
  </si>
  <si>
    <t xml:space="preserve">हिंदी वार्तालाप सुनकर खुद वार्तालाप करता है | </t>
  </si>
  <si>
    <t xml:space="preserve">अ.क्र. </t>
  </si>
  <si>
    <t>हजेरी क्र :-</t>
  </si>
  <si>
    <t xml:space="preserve">अ.क्र </t>
  </si>
  <si>
    <t>आरोग्य व शा.शि.</t>
  </si>
  <si>
    <t>M</t>
  </si>
  <si>
    <t>विशेष नोंदी</t>
  </si>
  <si>
    <r>
      <t xml:space="preserve">91%  ते </t>
    </r>
    <r>
      <rPr>
        <sz val="8"/>
        <color indexed="8"/>
        <rFont val="Cambria"/>
        <family val="1"/>
        <scheme val="major"/>
      </rPr>
      <t>100%</t>
    </r>
  </si>
  <si>
    <r>
      <t xml:space="preserve">81%  </t>
    </r>
    <r>
      <rPr>
        <sz val="8"/>
        <color indexed="8"/>
        <rFont val="Cambria"/>
        <family val="1"/>
        <scheme val="major"/>
      </rPr>
      <t xml:space="preserve"> ते 90%</t>
    </r>
  </si>
  <si>
    <r>
      <t xml:space="preserve">71%  ते </t>
    </r>
    <r>
      <rPr>
        <sz val="8"/>
        <color indexed="8"/>
        <rFont val="Cambria"/>
        <family val="1"/>
        <scheme val="major"/>
      </rPr>
      <t>80%</t>
    </r>
  </si>
  <si>
    <r>
      <t xml:space="preserve"> 61 %   ते</t>
    </r>
    <r>
      <rPr>
        <sz val="8"/>
        <color indexed="8"/>
        <rFont val="Cambria"/>
        <family val="1"/>
        <scheme val="major"/>
      </rPr>
      <t xml:space="preserve"> 70%</t>
    </r>
  </si>
  <si>
    <r>
      <t xml:space="preserve">51%  </t>
    </r>
    <r>
      <rPr>
        <sz val="8"/>
        <color indexed="8"/>
        <rFont val="Cambria"/>
        <family val="1"/>
        <scheme val="major"/>
      </rPr>
      <t xml:space="preserve"> ते 60%</t>
    </r>
  </si>
  <si>
    <r>
      <t xml:space="preserve">41%  </t>
    </r>
    <r>
      <rPr>
        <sz val="8"/>
        <color indexed="8"/>
        <rFont val="Cambria"/>
        <family val="1"/>
        <scheme val="major"/>
      </rPr>
      <t xml:space="preserve"> तेo 560%</t>
    </r>
  </si>
  <si>
    <r>
      <t xml:space="preserve">33%  ते </t>
    </r>
    <r>
      <rPr>
        <sz val="8"/>
        <color indexed="8"/>
        <rFont val="Cambria"/>
        <family val="1"/>
        <scheme val="major"/>
      </rPr>
      <t>o 40%</t>
    </r>
  </si>
  <si>
    <r>
      <t>21%  ते</t>
    </r>
    <r>
      <rPr>
        <sz val="8"/>
        <color indexed="8"/>
        <rFont val="Cambria"/>
        <family val="1"/>
        <scheme val="major"/>
      </rPr>
      <t xml:space="preserve"> 32%</t>
    </r>
  </si>
  <si>
    <t>अ.क्र.</t>
  </si>
  <si>
    <t>01-07-2021</t>
  </si>
  <si>
    <t>30-04-2022</t>
  </si>
  <si>
    <t>आराध्या प्रकाश पाटील</t>
  </si>
  <si>
    <t>साक्षी राजेश पाटील</t>
  </si>
  <si>
    <t>शौर्य यश पाटील</t>
  </si>
  <si>
    <t>राजश्री</t>
  </si>
  <si>
    <t>अरुणा</t>
  </si>
  <si>
    <t>हि.कुणबी</t>
  </si>
  <si>
    <t>हि.मराठा</t>
  </si>
  <si>
    <t>O.B.C.</t>
  </si>
  <si>
    <t>11-05-2006</t>
  </si>
  <si>
    <t>21-12-2006</t>
  </si>
  <si>
    <t>परिसर अभ्यास</t>
  </si>
  <si>
    <t>परीक्षा क्र :-</t>
  </si>
  <si>
    <t>1 ली(अ)</t>
  </si>
  <si>
    <t>S.C.</t>
  </si>
  <si>
    <t>S.T.</t>
  </si>
  <si>
    <t>V.J.(A)</t>
  </si>
  <si>
    <t>N.T.(A)</t>
  </si>
  <si>
    <t>N.T.(B)</t>
  </si>
  <si>
    <t>N.T.(C)</t>
  </si>
  <si>
    <t>N.T.(D)</t>
  </si>
  <si>
    <t>S.B.C.</t>
  </si>
  <si>
    <t>N.B.C.</t>
  </si>
  <si>
    <t>जात संवर्ग</t>
  </si>
  <si>
    <t>लिंग</t>
  </si>
  <si>
    <t xml:space="preserve">जात संवर्ग निहाय  श्रेणी नुसार संकलित निकाल </t>
  </si>
  <si>
    <t>सन:- 2023-24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</si>
</sst>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dd\/mm\/yyyy"/>
    <numFmt numFmtId="166" formatCode="[&lt;=9999999]###\-####;\(###\)\ ###\-####"/>
    <numFmt numFmtId="167" formatCode="@\ \ *-"/>
    <numFmt numFmtId="168" formatCode="mm/dd/yy;@"/>
  </numFmts>
  <fonts count="173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color indexed="63"/>
      <name val="Arial"/>
      <family val="2"/>
    </font>
    <font>
      <sz val="16"/>
      <name val="Arial"/>
      <family val="2"/>
    </font>
    <font>
      <b/>
      <sz val="12"/>
      <name val="Mangal"/>
      <family val="1"/>
    </font>
    <font>
      <b/>
      <sz val="8"/>
      <color theme="1" tint="0.14996795556505021"/>
      <name val="Calibri"/>
      <family val="2"/>
      <scheme val="minor"/>
    </font>
    <font>
      <sz val="8"/>
      <name val="Calibri"/>
      <family val="1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8"/>
      <color theme="1" tint="0.14996795556505021"/>
      <name val="Calibri"/>
      <family val="1"/>
      <scheme val="minor"/>
    </font>
    <font>
      <b/>
      <sz val="22"/>
      <color theme="0"/>
      <name val="Cambria"/>
      <family val="2"/>
      <scheme val="maj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0" tint="-4.9989318521683403E-2"/>
      <name val="Arial"/>
      <family val="2"/>
    </font>
    <font>
      <b/>
      <sz val="8"/>
      <color rgb="FFFF0000"/>
      <name val="Arial"/>
      <family val="2"/>
    </font>
    <font>
      <sz val="14"/>
      <color theme="1"/>
      <name val="Times New Roman"/>
      <family val="1"/>
    </font>
    <font>
      <sz val="9"/>
      <name val="Cambria"/>
      <family val="1"/>
      <scheme val="major"/>
    </font>
    <font>
      <sz val="10"/>
      <color theme="3" tint="-0.24994659260841701"/>
      <name val="Calibri"/>
      <family val="2"/>
      <scheme val="minor"/>
    </font>
    <font>
      <sz val="12"/>
      <color theme="3" tint="-0.24994659260841701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0"/>
      <color theme="1"/>
      <name val="Calibri"/>
      <family val="2"/>
      <charset val="16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0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8"/>
      <color theme="1"/>
      <name val="Shivaji01"/>
    </font>
    <font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0"/>
      <color rgb="FFC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mbria"/>
      <family val="1"/>
      <scheme val="major"/>
    </font>
    <font>
      <sz val="14"/>
      <color theme="1"/>
      <name val="Mangal"/>
      <family val="1"/>
    </font>
    <font>
      <sz val="14"/>
      <color rgb="FFFF0000"/>
      <name val="Arial"/>
      <family val="2"/>
    </font>
    <font>
      <sz val="14"/>
      <color theme="0" tint="-4.9989318521683403E-2"/>
      <name val="Arial"/>
      <family val="2"/>
    </font>
    <font>
      <sz val="11"/>
      <color rgb="FF17375D"/>
      <name val="Cambria"/>
      <family val="1"/>
    </font>
    <font>
      <sz val="10"/>
      <color rgb="FF17375D"/>
      <name val="Mangal"/>
      <family val="1"/>
    </font>
    <font>
      <sz val="10"/>
      <color rgb="FF17375D"/>
      <name val="Trebuchet MS"/>
      <family val="2"/>
    </font>
    <font>
      <sz val="10"/>
      <color rgb="FF17375D"/>
      <name val="Calibri"/>
      <family val="2"/>
    </font>
    <font>
      <b/>
      <sz val="8"/>
      <color theme="5" tint="-0.499984740745262"/>
      <name val="Arial"/>
      <family val="2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6"/>
      <color theme="1"/>
      <name val="Arial"/>
      <family val="2"/>
    </font>
    <font>
      <b/>
      <sz val="16"/>
      <color theme="1"/>
      <name val="Shivaji01"/>
    </font>
    <font>
      <sz val="9.3000000000000007"/>
      <name val="Arial"/>
      <family val="2"/>
    </font>
    <font>
      <sz val="9.4"/>
      <name val="Arial"/>
      <family val="2"/>
    </font>
    <font>
      <b/>
      <sz val="9"/>
      <name val="Cambria"/>
      <family val="1"/>
      <scheme val="major"/>
    </font>
    <font>
      <sz val="9.8000000000000007"/>
      <name val="Arial"/>
      <family val="2"/>
    </font>
    <font>
      <sz val="10"/>
      <color theme="4" tint="0.59996337778862885"/>
      <name val="Mangal"/>
      <family val="1"/>
    </font>
    <font>
      <b/>
      <sz val="18"/>
      <color theme="1"/>
      <name val="Mangal"/>
      <family val="1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mbria"/>
      <family val="1"/>
      <scheme val="major"/>
    </font>
    <font>
      <sz val="15"/>
      <name val="Arial"/>
      <family val="2"/>
    </font>
    <font>
      <b/>
      <sz val="14"/>
      <color theme="1"/>
      <name val="Mangal"/>
      <family val="1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b/>
      <sz val="7"/>
      <name val="Arial"/>
      <family val="2"/>
    </font>
    <font>
      <b/>
      <sz val="14"/>
      <color theme="1"/>
      <name val="Arial"/>
      <family val="2"/>
    </font>
    <font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sz val="14"/>
      <name val="Cambria"/>
      <family val="1"/>
      <scheme val="major"/>
    </font>
    <font>
      <b/>
      <sz val="12"/>
      <name val="Cambria"/>
      <family val="1"/>
      <scheme val="major"/>
    </font>
    <font>
      <sz val="14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6"/>
      <color indexed="9"/>
      <name val="Calibri"/>
      <family val="2"/>
    </font>
    <font>
      <b/>
      <sz val="11"/>
      <name val="Cambria"/>
      <family val="1"/>
      <scheme val="major"/>
    </font>
    <font>
      <b/>
      <sz val="10"/>
      <color indexed="63"/>
      <name val="Arial"/>
      <family val="2"/>
    </font>
    <font>
      <sz val="18"/>
      <name val="Cambria"/>
      <family val="1"/>
      <scheme val="major"/>
    </font>
    <font>
      <sz val="18"/>
      <color indexed="9"/>
      <name val="Calibri"/>
      <family val="2"/>
    </font>
    <font>
      <b/>
      <sz val="2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2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16"/>
      <name val="Cambria"/>
      <family val="1"/>
      <scheme val="major"/>
    </font>
    <font>
      <u/>
      <sz val="16"/>
      <color indexed="12"/>
      <name val="Arial"/>
      <family val="2"/>
    </font>
    <font>
      <b/>
      <sz val="36"/>
      <color rgb="FFFF0000"/>
      <name val="Arial"/>
      <family val="2"/>
    </font>
    <font>
      <sz val="10"/>
      <color theme="0"/>
      <name val="Arial"/>
      <family val="2"/>
    </font>
    <font>
      <sz val="13"/>
      <name val="Arial"/>
      <family val="2"/>
    </font>
    <font>
      <sz val="10"/>
      <color rgb="FF000000"/>
      <name val="Arial"/>
      <family val="2"/>
    </font>
    <font>
      <sz val="10"/>
      <color rgb="FF7030A0"/>
      <name val="Arial"/>
      <family val="2"/>
    </font>
    <font>
      <sz val="16"/>
      <color theme="1"/>
      <name val="Mangal"/>
      <family val="1"/>
    </font>
    <font>
      <b/>
      <sz val="16"/>
      <color theme="1"/>
      <name val="Mangal"/>
      <family val="1"/>
    </font>
    <font>
      <b/>
      <sz val="18"/>
      <name val="Mangal"/>
      <family val="1"/>
    </font>
    <font>
      <sz val="10"/>
      <name val="Mangal"/>
      <family val="1"/>
    </font>
    <font>
      <sz val="12"/>
      <color theme="1"/>
      <name val="Mangal"/>
      <family val="1"/>
    </font>
    <font>
      <sz val="14"/>
      <name val="Mangal"/>
      <family val="1"/>
    </font>
    <font>
      <b/>
      <sz val="14"/>
      <name val="Mangal"/>
      <family val="1"/>
    </font>
    <font>
      <b/>
      <sz val="16"/>
      <name val="Mangal"/>
      <family val="1"/>
    </font>
    <font>
      <b/>
      <sz val="14"/>
      <color theme="1"/>
      <name val="Calibri"/>
      <family val="2"/>
      <charset val="162"/>
      <scheme val="minor"/>
    </font>
    <font>
      <b/>
      <sz val="14"/>
      <color rgb="FFFF0000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1"/>
      <color theme="0" tint="-4.9989318521683403E-2"/>
      <name val="Arial"/>
      <family val="2"/>
    </font>
    <font>
      <sz val="11"/>
      <color theme="0"/>
      <name val="Calibri"/>
      <family val="2"/>
      <scheme val="minor"/>
    </font>
    <font>
      <sz val="16"/>
      <name val="Cambria"/>
      <family val="1"/>
      <scheme val="major"/>
    </font>
    <font>
      <b/>
      <sz val="26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indexed="8"/>
      <name val="Cambria"/>
      <family val="1"/>
      <scheme val="major"/>
    </font>
    <font>
      <sz val="20"/>
      <color indexed="9"/>
      <name val="Cambria"/>
      <family val="1"/>
      <scheme val="major"/>
    </font>
    <font>
      <b/>
      <sz val="16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6"/>
      <color indexed="9"/>
      <name val="Cambria"/>
      <family val="1"/>
      <scheme val="major"/>
    </font>
    <font>
      <sz val="14"/>
      <color indexed="9"/>
      <name val="Calibri"/>
      <family val="2"/>
    </font>
    <font>
      <b/>
      <sz val="14"/>
      <color indexed="8"/>
      <name val="Cambria"/>
      <family val="1"/>
      <scheme val="major"/>
    </font>
    <font>
      <b/>
      <sz val="8"/>
      <name val="Cambria"/>
      <family val="1"/>
      <scheme val="major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47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  <fill>
      <patternFill patternType="lightUp">
        <fgColor theme="0" tint="-0.3499862666707357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0"/>
        </stop>
        <stop position="1">
          <color theme="5" tint="-0.25098422193060094"/>
        </stop>
      </gradientFill>
    </fill>
    <fill>
      <gradientFill degree="90">
        <stop position="0">
          <color theme="0"/>
        </stop>
        <stop position="1">
          <color theme="6" tint="-0.49803155613879818"/>
        </stop>
      </gradientFill>
    </fill>
    <fill>
      <gradientFill degree="90">
        <stop position="0">
          <color theme="0"/>
        </stop>
        <stop position="1">
          <color theme="7" tint="-0.49803155613879818"/>
        </stop>
      </gradientFill>
    </fill>
    <fill>
      <gradientFill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4AFE4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E1"/>
        <bgColor indexed="64"/>
      </patternFill>
    </fill>
  </fills>
  <borders count="2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/>
      <top/>
      <bottom/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3" tint="0.59996337778862885"/>
      </left>
      <right style="double">
        <color indexed="64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double">
        <color indexed="64"/>
      </left>
      <right style="thin">
        <color theme="2" tint="-0.24994659260841701"/>
      </right>
      <top style="double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double">
        <color indexed="64"/>
      </top>
      <bottom style="thin">
        <color theme="2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double">
        <color indexed="64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double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double">
        <color indexed="64"/>
      </right>
      <top style="double">
        <color indexed="64"/>
      </top>
      <bottom style="thin">
        <color theme="3" tint="0.59996337778862885"/>
      </bottom>
      <diagonal/>
    </border>
    <border>
      <left style="double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double">
        <color indexed="64"/>
      </left>
      <right style="thin">
        <color theme="2" tint="-0.24994659260841701"/>
      </right>
      <top/>
      <bottom style="double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double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double">
        <color indexed="64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double">
        <color indexed="64"/>
      </bottom>
      <diagonal/>
    </border>
    <border>
      <left style="thin">
        <color theme="3" tint="0.59996337778862885"/>
      </left>
      <right style="double">
        <color indexed="64"/>
      </right>
      <top style="thin">
        <color theme="3" tint="0.59996337778862885"/>
      </top>
      <bottom style="double">
        <color indexed="64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double">
        <color indexed="64"/>
      </right>
      <top style="thin">
        <color theme="3" tint="0.59996337778862885"/>
      </top>
      <bottom/>
      <diagonal/>
    </border>
    <border>
      <left/>
      <right style="medium">
        <color rgb="FF8DB4E3"/>
      </right>
      <top style="medium">
        <color rgb="FF8DB4E3"/>
      </top>
      <bottom style="medium">
        <color rgb="FF8DB4E3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3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/>
      <top style="double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double">
        <color indexed="64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n">
        <color theme="9" tint="-0.499984740745262"/>
      </bottom>
      <diagonal/>
    </border>
    <border>
      <left/>
      <right/>
      <top style="medium">
        <color theme="9" tint="-0.499984740745262"/>
      </top>
      <bottom style="thin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double">
        <color theme="9" tint="-0.499984740745262"/>
      </bottom>
      <diagonal/>
    </border>
    <border>
      <left/>
      <right/>
      <top/>
      <bottom style="double">
        <color theme="9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double">
        <color auto="1"/>
      </right>
      <top style="thin">
        <color indexed="64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thick">
        <color auto="1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thick">
        <color auto="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ck">
        <color auto="1"/>
      </right>
      <top style="thin">
        <color theme="3" tint="0.59996337778862885"/>
      </top>
      <bottom style="double">
        <color indexed="64"/>
      </bottom>
      <diagonal/>
    </border>
    <border>
      <left style="thin">
        <color theme="3" tint="0.59996337778862885"/>
      </left>
      <right style="thick">
        <color auto="1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ck">
        <color auto="1"/>
      </right>
      <top style="double">
        <color auto="1"/>
      </top>
      <bottom style="thin">
        <color theme="3" tint="0.59996337778862885"/>
      </bottom>
      <diagonal/>
    </border>
    <border>
      <left style="double">
        <color theme="3" tint="0.59996337778862885"/>
      </left>
      <right style="thin">
        <color theme="3" tint="0.59996337778862885"/>
      </right>
      <top style="double">
        <color theme="3" tint="0.59996337778862885"/>
      </top>
      <bottom style="double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double">
        <color theme="3" tint="0.59996337778862885"/>
      </top>
      <bottom style="double">
        <color theme="3" tint="0.59996337778862885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theme="9" tint="-0.499984740745262"/>
      </left>
      <right style="medium">
        <color theme="9" tint="-0.499984740745262"/>
      </right>
      <top style="thick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thick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ck">
        <color theme="9" tint="-0.499984740745262"/>
      </right>
      <top style="thick">
        <color theme="9" tint="-0.499984740745262"/>
      </top>
      <bottom style="medium">
        <color theme="9" tint="-0.499984740745262"/>
      </bottom>
      <diagonal/>
    </border>
    <border>
      <left style="thick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ck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ck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ck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ck">
        <color theme="9" tint="-0.499984740745262"/>
      </bottom>
      <diagonal/>
    </border>
    <border>
      <left style="medium">
        <color theme="9" tint="-0.499984740745262"/>
      </left>
      <right style="thick">
        <color theme="9" tint="-0.499984740745262"/>
      </right>
      <top style="medium">
        <color theme="9" tint="-0.499984740745262"/>
      </top>
      <bottom style="thick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ck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double">
        <color theme="3" tint="0.59996337778862885"/>
      </bottom>
      <diagonal/>
    </border>
    <border>
      <left style="double">
        <color theme="3" tint="0.59996337778862885"/>
      </left>
      <right style="thin">
        <color theme="3" tint="0.59996337778862885"/>
      </right>
      <top/>
      <bottom style="double">
        <color theme="3" tint="0.59996337778862885"/>
      </bottom>
      <diagonal/>
    </border>
    <border>
      <left style="thick">
        <color theme="3" tint="0.59996337778862885"/>
      </left>
      <right style="double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ck">
        <color theme="3" tint="0.59996337778862885"/>
      </left>
      <right style="double">
        <color theme="3" tint="0.59996337778862885"/>
      </right>
      <top style="thin">
        <color theme="3" tint="0.59996337778862885"/>
      </top>
      <bottom style="thick">
        <color theme="3" tint="0.59996337778862885"/>
      </bottom>
      <diagonal/>
    </border>
    <border>
      <left style="thick">
        <color theme="3" tint="0.59996337778862885"/>
      </left>
      <right/>
      <top style="thick">
        <color theme="3" tint="0.59996337778862885"/>
      </top>
      <bottom style="thin">
        <color theme="3" tint="0.59996337778862885"/>
      </bottom>
      <diagonal/>
    </border>
    <border>
      <left style="thick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ck">
        <color theme="9" tint="-0.24994659260841701"/>
      </right>
      <top/>
      <bottom/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/>
      <diagonal/>
    </border>
    <border>
      <left style="double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/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ck">
        <color theme="9" tint="-0.24994659260841701"/>
      </right>
      <top/>
      <bottom/>
      <diagonal/>
    </border>
    <border>
      <left style="thin">
        <color theme="9" tint="-0.24994659260841701"/>
      </left>
      <right/>
      <top style="double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 style="thin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/>
      <bottom/>
      <diagonal/>
    </border>
    <border>
      <left style="thick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double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ck">
        <color theme="9" tint="-0.24994659260841701"/>
      </top>
      <bottom/>
      <diagonal/>
    </border>
    <border>
      <left style="thin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3" tint="0.59996337778862885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double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double">
        <color theme="9" tint="-0.24994659260841701"/>
      </bottom>
      <diagonal/>
    </border>
    <border>
      <left/>
      <right style="thick">
        <color theme="9" tint="-0.24994659260841701"/>
      </right>
      <top style="double">
        <color theme="3" tint="0.59996337778862885"/>
      </top>
      <bottom/>
      <diagonal/>
    </border>
    <border>
      <left/>
      <right style="thick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thick">
        <color theme="9" tint="-0.24994659260841701"/>
      </top>
      <bottom/>
      <diagonal/>
    </border>
    <border>
      <left style="thin">
        <color theme="3"/>
      </left>
      <right style="thin">
        <color theme="3"/>
      </right>
      <top style="thin">
        <color theme="4" tint="-0.499984740745262"/>
      </top>
      <bottom/>
      <diagonal/>
    </border>
    <border>
      <left style="double">
        <color theme="3" tint="0.59996337778862885"/>
      </left>
      <right style="thin">
        <color theme="3" tint="0.59996337778862885"/>
      </right>
      <top style="thick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ck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1" fontId="36" fillId="25" borderId="42">
      <alignment horizontal="center" vertical="center"/>
    </xf>
    <xf numFmtId="0" fontId="4" fillId="3" borderId="0" applyNumberFormat="0" applyBorder="0" applyAlignment="0" applyProtection="0"/>
    <xf numFmtId="168" fontId="37" fillId="0" borderId="42">
      <alignment horizontal="left" vertical="center" wrapText="1"/>
      <protection locked="0"/>
    </xf>
    <xf numFmtId="0" fontId="5" fillId="20" borderId="1" applyNumberFormat="0" applyAlignment="0" applyProtection="0"/>
    <xf numFmtId="0" fontId="38" fillId="26" borderId="43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167" fontId="39" fillId="0" borderId="44" applyFill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41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7" borderId="1" applyNumberFormat="0" applyAlignment="0" applyProtection="0"/>
    <xf numFmtId="0" fontId="44" fillId="27" borderId="43" applyNumberFormat="0" applyProtection="0">
      <alignment wrapText="1"/>
    </xf>
    <xf numFmtId="0" fontId="14" fillId="0" borderId="6" applyNumberFormat="0" applyFill="0" applyAlignment="0" applyProtection="0"/>
    <xf numFmtId="0" fontId="36" fillId="25" borderId="45" applyBorder="0">
      <alignment horizontal="center" vertical="center"/>
    </xf>
    <xf numFmtId="0" fontId="15" fillId="22" borderId="0" applyNumberFormat="0" applyBorder="0" applyAlignment="0" applyProtection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2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9" fontId="21" fillId="0" borderId="0" applyFill="0" applyBorder="0" applyAlignment="0" applyProtection="0"/>
    <xf numFmtId="166" fontId="37" fillId="0" borderId="42">
      <alignment horizontal="left" vertical="center" wrapText="1"/>
      <protection locked="0"/>
    </xf>
    <xf numFmtId="0" fontId="47" fillId="28" borderId="42">
      <alignment vertical="center"/>
    </xf>
    <xf numFmtId="0" fontId="37" fillId="0" borderId="42">
      <alignment horizontal="left" vertical="center" wrapText="1"/>
      <protection locked="0"/>
    </xf>
    <xf numFmtId="0" fontId="1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49" fillId="29" borderId="42">
      <alignment horizontal="center" vertical="center"/>
      <protection locked="0"/>
    </xf>
    <xf numFmtId="0" fontId="49" fillId="30" borderId="42">
      <alignment horizontal="center" vertical="center"/>
    </xf>
    <xf numFmtId="0" fontId="100" fillId="57" borderId="83">
      <alignment horizontal="center" vertical="center" wrapText="1"/>
    </xf>
  </cellStyleXfs>
  <cellXfs count="1053">
    <xf numFmtId="0" fontId="0" fillId="0" borderId="0" xfId="0"/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140" fillId="0" borderId="0" xfId="0" applyFont="1" applyFill="1" applyBorder="1" applyAlignment="1" applyProtection="1">
      <alignment vertical="center"/>
      <protection hidden="1"/>
    </xf>
    <xf numFmtId="0" fontId="143" fillId="0" borderId="0" xfId="0" applyFont="1" applyFill="1" applyProtection="1">
      <protection hidden="1"/>
    </xf>
    <xf numFmtId="0" fontId="145" fillId="0" borderId="0" xfId="0" applyFont="1" applyFill="1" applyProtection="1">
      <protection hidden="1"/>
    </xf>
    <xf numFmtId="0" fontId="106" fillId="0" borderId="0" xfId="0" applyFont="1" applyFill="1" applyAlignment="1" applyProtection="1">
      <alignment horizontal="center" vertical="center"/>
      <protection hidden="1"/>
    </xf>
    <xf numFmtId="0" fontId="83" fillId="0" borderId="0" xfId="0" applyFont="1" applyFill="1" applyBorder="1" applyAlignment="1" applyProtection="1">
      <alignment horizontal="center" vertical="center" wrapText="1"/>
      <protection hidden="1"/>
    </xf>
    <xf numFmtId="0" fontId="146" fillId="0" borderId="0" xfId="0" applyFont="1" applyFill="1" applyAlignment="1" applyProtection="1">
      <alignment horizontal="right" vertical="center"/>
      <protection hidden="1"/>
    </xf>
    <xf numFmtId="0" fontId="145" fillId="0" borderId="0" xfId="0" applyFont="1" applyFill="1" applyAlignment="1" applyProtection="1">
      <alignment horizontal="left" vertical="center"/>
      <protection hidden="1"/>
    </xf>
    <xf numFmtId="0" fontId="146" fillId="0" borderId="84" xfId="0" applyFont="1" applyFill="1" applyBorder="1" applyAlignment="1" applyProtection="1">
      <alignment horizontal="center" vertical="center" wrapText="1"/>
      <protection hidden="1"/>
    </xf>
    <xf numFmtId="0" fontId="106" fillId="0" borderId="84" xfId="0" applyFont="1" applyFill="1" applyBorder="1" applyAlignment="1" applyProtection="1">
      <alignment horizontal="center" vertical="center" wrapText="1"/>
      <protection hidden="1"/>
    </xf>
    <xf numFmtId="0" fontId="0" fillId="0" borderId="119" xfId="0" applyFill="1" applyBorder="1" applyProtection="1">
      <protection hidden="1"/>
    </xf>
    <xf numFmtId="0" fontId="0" fillId="0" borderId="120" xfId="0" applyFill="1" applyBorder="1" applyProtection="1">
      <protection hidden="1"/>
    </xf>
    <xf numFmtId="0" fontId="140" fillId="0" borderId="0" xfId="0" applyFont="1" applyFill="1" applyBorder="1" applyAlignment="1" applyProtection="1">
      <alignment horizontal="left" vertical="center" wrapText="1"/>
      <protection hidden="1"/>
    </xf>
    <xf numFmtId="0" fontId="144" fillId="0" borderId="0" xfId="0" applyFont="1" applyFill="1" applyBorder="1" applyAlignment="1" applyProtection="1">
      <alignment horizontal="left" vertical="center" wrapText="1"/>
      <protection hidden="1"/>
    </xf>
    <xf numFmtId="0" fontId="22" fillId="39" borderId="0" xfId="0" applyFont="1" applyFill="1" applyAlignment="1" applyProtection="1">
      <alignment horizontal="center" vertical="center" wrapText="1"/>
      <protection hidden="1"/>
    </xf>
    <xf numFmtId="0" fontId="57" fillId="62" borderId="162" xfId="0" applyFont="1" applyFill="1" applyBorder="1" applyAlignment="1" applyProtection="1">
      <alignment horizontal="left" vertical="center"/>
      <protection hidden="1"/>
    </xf>
    <xf numFmtId="0" fontId="88" fillId="62" borderId="163" xfId="0" applyFont="1" applyFill="1" applyBorder="1" applyAlignment="1" applyProtection="1">
      <alignment horizontal="center" vertical="center"/>
      <protection hidden="1"/>
    </xf>
    <xf numFmtId="1" fontId="82" fillId="62" borderId="163" xfId="0" applyNumberFormat="1" applyFont="1" applyFill="1" applyBorder="1" applyAlignment="1" applyProtection="1">
      <alignment horizontal="center" vertical="center" wrapText="1"/>
      <protection hidden="1"/>
    </xf>
    <xf numFmtId="0" fontId="57" fillId="0" borderId="162" xfId="0" applyFont="1" applyFill="1" applyBorder="1" applyAlignment="1" applyProtection="1">
      <alignment horizontal="left" vertical="center"/>
      <protection hidden="1"/>
    </xf>
    <xf numFmtId="0" fontId="57" fillId="0" borderId="163" xfId="0" applyFont="1" applyFill="1" applyBorder="1" applyAlignment="1" applyProtection="1">
      <alignment horizontal="center" vertical="center" wrapText="1"/>
      <protection hidden="1"/>
    </xf>
    <xf numFmtId="0" fontId="88" fillId="0" borderId="163" xfId="0" applyFont="1" applyFill="1" applyBorder="1" applyAlignment="1" applyProtection="1">
      <alignment horizontal="center" vertical="center"/>
      <protection hidden="1"/>
    </xf>
    <xf numFmtId="1" fontId="82" fillId="0" borderId="16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84" fillId="49" borderId="0" xfId="0" applyFont="1" applyFill="1" applyAlignment="1" applyProtection="1">
      <alignment horizontal="center" vertical="center"/>
      <protection hidden="1"/>
    </xf>
    <xf numFmtId="0" fontId="0" fillId="33" borderId="0" xfId="0" applyFill="1" applyAlignment="1" applyProtection="1">
      <alignment vertical="center"/>
      <protection hidden="1"/>
    </xf>
    <xf numFmtId="0" fontId="0" fillId="34" borderId="0" xfId="0" applyFill="1" applyBorder="1" applyAlignment="1" applyProtection="1">
      <alignment vertical="center"/>
      <protection hidden="1"/>
    </xf>
    <xf numFmtId="0" fontId="0" fillId="31" borderId="0" xfId="0" applyFill="1" applyAlignment="1" applyProtection="1">
      <alignment vertical="center"/>
      <protection hidden="1"/>
    </xf>
    <xf numFmtId="0" fontId="21" fillId="31" borderId="0" xfId="0" applyFont="1" applyFill="1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51" fillId="31" borderId="0" xfId="0" applyFont="1" applyFill="1" applyAlignment="1" applyProtection="1">
      <alignment vertical="center" wrapText="1"/>
      <protection hidden="1"/>
    </xf>
    <xf numFmtId="0" fontId="50" fillId="36" borderId="0" xfId="0" applyFont="1" applyFill="1" applyAlignment="1" applyProtection="1">
      <alignment vertical="center" wrapText="1"/>
      <protection hidden="1"/>
    </xf>
    <xf numFmtId="0" fontId="25" fillId="34" borderId="0" xfId="0" applyFont="1" applyFill="1" applyBorder="1" applyAlignment="1" applyProtection="1">
      <alignment vertical="center"/>
      <protection hidden="1"/>
    </xf>
    <xf numFmtId="49" fontId="30" fillId="34" borderId="0" xfId="0" applyNumberFormat="1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 wrapText="1"/>
      <protection hidden="1"/>
    </xf>
    <xf numFmtId="0" fontId="0" fillId="37" borderId="11" xfId="0" applyFill="1" applyBorder="1" applyAlignment="1" applyProtection="1">
      <alignment vertical="center"/>
      <protection hidden="1"/>
    </xf>
    <xf numFmtId="0" fontId="0" fillId="37" borderId="12" xfId="0" applyFill="1" applyBorder="1" applyAlignment="1" applyProtection="1">
      <alignment vertical="center"/>
      <protection hidden="1"/>
    </xf>
    <xf numFmtId="0" fontId="0" fillId="37" borderId="13" xfId="0" applyFill="1" applyBorder="1" applyAlignment="1" applyProtection="1">
      <alignment vertical="center"/>
      <protection hidden="1"/>
    </xf>
    <xf numFmtId="0" fontId="0" fillId="38" borderId="11" xfId="0" applyFill="1" applyBorder="1" applyAlignment="1" applyProtection="1">
      <alignment vertical="center"/>
      <protection hidden="1"/>
    </xf>
    <xf numFmtId="0" fontId="0" fillId="38" borderId="12" xfId="0" applyFill="1" applyBorder="1" applyAlignment="1" applyProtection="1">
      <alignment vertical="center"/>
      <protection hidden="1"/>
    </xf>
    <xf numFmtId="0" fontId="0" fillId="38" borderId="13" xfId="0" applyFill="1" applyBorder="1" applyAlignment="1" applyProtection="1">
      <alignment vertical="center"/>
      <protection hidden="1"/>
    </xf>
    <xf numFmtId="0" fontId="0" fillId="37" borderId="14" xfId="0" applyFill="1" applyBorder="1" applyAlignment="1" applyProtection="1">
      <alignment vertical="center"/>
      <protection hidden="1"/>
    </xf>
    <xf numFmtId="0" fontId="0" fillId="37" borderId="0" xfId="0" applyFill="1" applyBorder="1" applyAlignment="1" applyProtection="1">
      <alignment vertical="center"/>
      <protection hidden="1"/>
    </xf>
    <xf numFmtId="0" fontId="0" fillId="37" borderId="15" xfId="0" applyFill="1" applyBorder="1" applyAlignment="1" applyProtection="1">
      <alignment vertical="center"/>
      <protection hidden="1"/>
    </xf>
    <xf numFmtId="0" fontId="0" fillId="38" borderId="14" xfId="0" applyFill="1" applyBorder="1" applyAlignment="1" applyProtection="1">
      <alignment vertical="center"/>
      <protection hidden="1"/>
    </xf>
    <xf numFmtId="0" fontId="0" fillId="38" borderId="0" xfId="0" applyFill="1" applyBorder="1" applyAlignment="1" applyProtection="1">
      <alignment vertical="center"/>
      <protection hidden="1"/>
    </xf>
    <xf numFmtId="0" fontId="0" fillId="38" borderId="15" xfId="0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21" fillId="33" borderId="0" xfId="0" applyFont="1" applyFill="1" applyAlignment="1" applyProtection="1">
      <alignment vertical="center"/>
      <protection hidden="1"/>
    </xf>
    <xf numFmtId="0" fontId="27" fillId="33" borderId="0" xfId="0" applyFont="1" applyFill="1" applyAlignment="1" applyProtection="1">
      <alignment vertical="center" wrapText="1"/>
      <protection hidden="1"/>
    </xf>
    <xf numFmtId="0" fontId="85" fillId="40" borderId="0" xfId="0" applyFont="1" applyFill="1" applyBorder="1" applyAlignment="1" applyProtection="1">
      <alignment vertical="center"/>
      <protection hidden="1"/>
    </xf>
    <xf numFmtId="0" fontId="53" fillId="40" borderId="0" xfId="0" applyFont="1" applyFill="1" applyBorder="1" applyAlignment="1" applyProtection="1">
      <alignment vertical="center"/>
      <protection hidden="1"/>
    </xf>
    <xf numFmtId="0" fontId="0" fillId="40" borderId="0" xfId="0" applyFill="1" applyBorder="1" applyAlignment="1" applyProtection="1">
      <alignment vertical="center"/>
      <protection hidden="1"/>
    </xf>
    <xf numFmtId="0" fontId="0" fillId="37" borderId="16" xfId="0" applyFill="1" applyBorder="1" applyAlignment="1" applyProtection="1">
      <alignment vertical="center"/>
      <protection hidden="1"/>
    </xf>
    <xf numFmtId="0" fontId="0" fillId="37" borderId="17" xfId="0" applyFill="1" applyBorder="1" applyAlignment="1" applyProtection="1">
      <alignment vertical="center"/>
      <protection hidden="1"/>
    </xf>
    <xf numFmtId="0" fontId="0" fillId="37" borderId="18" xfId="0" applyFill="1" applyBorder="1" applyAlignment="1" applyProtection="1">
      <alignment vertical="center"/>
      <protection hidden="1"/>
    </xf>
    <xf numFmtId="0" fontId="0" fillId="38" borderId="16" xfId="0" applyFill="1" applyBorder="1" applyAlignment="1" applyProtection="1">
      <alignment vertical="center"/>
      <protection hidden="1"/>
    </xf>
    <xf numFmtId="0" fontId="0" fillId="38" borderId="17" xfId="0" applyFill="1" applyBorder="1" applyAlignment="1" applyProtection="1">
      <alignment vertical="center"/>
      <protection hidden="1"/>
    </xf>
    <xf numFmtId="0" fontId="0" fillId="38" borderId="18" xfId="0" applyFill="1" applyBorder="1" applyAlignment="1" applyProtection="1">
      <alignment vertical="center"/>
      <protection hidden="1"/>
    </xf>
    <xf numFmtId="0" fontId="21" fillId="34" borderId="0" xfId="0" applyFont="1" applyFill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 wrapText="1"/>
      <protection hidden="1"/>
    </xf>
    <xf numFmtId="0" fontId="0" fillId="31" borderId="0" xfId="0" applyFill="1" applyAlignment="1" applyProtection="1">
      <alignment vertical="center" wrapText="1"/>
      <protection hidden="1"/>
    </xf>
    <xf numFmtId="14" fontId="0" fillId="31" borderId="0" xfId="0" applyNumberFormat="1" applyFill="1" applyAlignment="1" applyProtection="1">
      <alignment vertical="center"/>
      <protection hidden="1"/>
    </xf>
    <xf numFmtId="0" fontId="22" fillId="44" borderId="180" xfId="0" applyFont="1" applyFill="1" applyBorder="1" applyAlignment="1" applyProtection="1">
      <alignment horizontal="center" vertical="center" wrapText="1"/>
      <protection hidden="1"/>
    </xf>
    <xf numFmtId="0" fontId="22" fillId="44" borderId="181" xfId="0" applyFont="1" applyFill="1" applyBorder="1" applyAlignment="1" applyProtection="1">
      <alignment horizontal="center" vertical="center" wrapText="1"/>
      <protection hidden="1"/>
    </xf>
    <xf numFmtId="0" fontId="22" fillId="44" borderId="182" xfId="0" applyFont="1" applyFill="1" applyBorder="1" applyAlignment="1" applyProtection="1">
      <alignment horizontal="center" vertical="center" wrapText="1"/>
      <protection hidden="1"/>
    </xf>
    <xf numFmtId="0" fontId="22" fillId="44" borderId="183" xfId="0" applyFont="1" applyFill="1" applyBorder="1" applyAlignment="1" applyProtection="1">
      <alignment horizontal="center" vertical="center" wrapText="1"/>
      <protection hidden="1"/>
    </xf>
    <xf numFmtId="0" fontId="57" fillId="0" borderId="190" xfId="0" applyFont="1" applyFill="1" applyBorder="1" applyAlignment="1" applyProtection="1">
      <alignment horizontal="center" vertical="center"/>
      <protection hidden="1"/>
    </xf>
    <xf numFmtId="0" fontId="86" fillId="0" borderId="191" xfId="0" applyFont="1" applyFill="1" applyBorder="1" applyAlignment="1" applyProtection="1">
      <alignment horizontal="center" vertical="center" wrapText="1"/>
      <protection hidden="1"/>
    </xf>
    <xf numFmtId="0" fontId="57" fillId="64" borderId="190" xfId="0" applyFont="1" applyFill="1" applyBorder="1" applyAlignment="1" applyProtection="1">
      <alignment horizontal="center" vertical="center"/>
      <protection hidden="1"/>
    </xf>
    <xf numFmtId="0" fontId="57" fillId="64" borderId="191" xfId="0" applyFont="1" applyFill="1" applyBorder="1" applyAlignment="1" applyProtection="1">
      <alignment horizontal="center" vertical="center"/>
      <protection hidden="1"/>
    </xf>
    <xf numFmtId="0" fontId="87" fillId="64" borderId="198" xfId="0" applyFont="1" applyFill="1" applyBorder="1" applyAlignment="1" applyProtection="1">
      <alignment horizontal="center" vertical="center" wrapText="1"/>
      <protection hidden="1"/>
    </xf>
    <xf numFmtId="0" fontId="87" fillId="0" borderId="198" xfId="0" applyFont="1" applyFill="1" applyBorder="1" applyAlignment="1" applyProtection="1">
      <alignment horizontal="center" vertical="center" wrapText="1"/>
      <protection hidden="1"/>
    </xf>
    <xf numFmtId="0" fontId="1" fillId="33" borderId="70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71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108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66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77" xfId="0" applyNumberFormat="1" applyFont="1" applyFill="1" applyBorder="1" applyAlignment="1" applyProtection="1">
      <alignment horizontal="center" vertical="center" wrapText="1"/>
      <protection hidden="1"/>
    </xf>
    <xf numFmtId="0" fontId="1" fillId="33" borderId="109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Fill="1" applyProtection="1">
      <protection hidden="1"/>
    </xf>
    <xf numFmtId="0" fontId="29" fillId="0" borderId="0" xfId="0" applyFont="1" applyFill="1" applyAlignment="1" applyProtection="1">
      <alignment vertical="center"/>
      <protection hidden="1"/>
    </xf>
    <xf numFmtId="0" fontId="25" fillId="0" borderId="10" xfId="0" applyFont="1" applyFill="1" applyBorder="1" applyAlignment="1" applyProtection="1">
      <alignment horizontal="center" vertical="center" wrapText="1"/>
      <protection hidden="1"/>
    </xf>
    <xf numFmtId="0" fontId="24" fillId="0" borderId="10" xfId="0" applyFont="1" applyFill="1" applyBorder="1" applyAlignment="1" applyProtection="1">
      <alignment horizontal="center" vertical="center" wrapText="1"/>
      <protection hidden="1"/>
    </xf>
    <xf numFmtId="0" fontId="25" fillId="0" borderId="10" xfId="0" applyFont="1" applyFill="1" applyBorder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vertical="center"/>
      <protection hidden="1"/>
    </xf>
    <xf numFmtId="0" fontId="25" fillId="0" borderId="10" xfId="0" applyFont="1" applyFill="1" applyBorder="1" applyAlignment="1" applyProtection="1">
      <alignment horizontal="center" vertical="center"/>
      <protection hidden="1"/>
    </xf>
    <xf numFmtId="0" fontId="30" fillId="0" borderId="32" xfId="0" applyFont="1" applyFill="1" applyBorder="1" applyAlignment="1" applyProtection="1">
      <alignment horizontal="center" vertical="center"/>
      <protection hidden="1"/>
    </xf>
    <xf numFmtId="0" fontId="30" fillId="0" borderId="32" xfId="0" applyFont="1" applyFill="1" applyBorder="1" applyAlignment="1" applyProtection="1">
      <alignment horizontal="center" vertical="center" wrapText="1"/>
      <protection hidden="1"/>
    </xf>
    <xf numFmtId="0" fontId="30" fillId="0" borderId="32" xfId="0" applyFont="1" applyFill="1" applyBorder="1" applyAlignment="1" applyProtection="1">
      <alignment horizontal="left" vertical="center"/>
      <protection hidden="1"/>
    </xf>
    <xf numFmtId="0" fontId="30" fillId="0" borderId="0" xfId="0" applyFont="1" applyFill="1" applyBorder="1" applyAlignment="1" applyProtection="1">
      <alignment horizontal="center" vertical="center"/>
      <protection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24" fillId="0" borderId="10" xfId="0" applyFont="1" applyFill="1" applyBorder="1" applyAlignment="1" applyProtection="1">
      <alignment horizontal="center" vertical="center"/>
      <protection hidden="1"/>
    </xf>
    <xf numFmtId="0" fontId="24" fillId="31" borderId="10" xfId="0" applyFont="1" applyFill="1" applyBorder="1" applyAlignment="1" applyProtection="1">
      <alignment horizontal="center" vertical="center"/>
      <protection hidden="1"/>
    </xf>
    <xf numFmtId="0" fontId="1" fillId="0" borderId="10" xfId="0" applyFont="1" applyFill="1" applyBorder="1" applyAlignment="1" applyProtection="1">
      <alignment horizontal="center" vertical="center" wrapText="1"/>
      <protection hidden="1"/>
    </xf>
    <xf numFmtId="0" fontId="96" fillId="0" borderId="10" xfId="0" applyFont="1" applyFill="1" applyBorder="1" applyAlignment="1" applyProtection="1">
      <alignment horizontal="center" vertical="center" wrapText="1"/>
      <protection hidden="1"/>
    </xf>
    <xf numFmtId="0" fontId="96" fillId="0" borderId="10" xfId="0" applyFont="1" applyFill="1" applyBorder="1" applyAlignment="1" applyProtection="1">
      <alignment horizontal="left" vertical="center" wrapText="1"/>
      <protection hidden="1"/>
    </xf>
    <xf numFmtId="1" fontId="32" fillId="0" borderId="10" xfId="0" applyNumberFormat="1" applyFont="1" applyFill="1" applyBorder="1" applyAlignment="1" applyProtection="1">
      <alignment horizontal="center" vertical="center"/>
      <protection hidden="1"/>
    </xf>
    <xf numFmtId="164" fontId="24" fillId="0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96" fillId="0" borderId="0" xfId="0" applyFont="1" applyFill="1" applyBorder="1" applyAlignment="1" applyProtection="1">
      <alignment horizontal="center" vertical="center" wrapText="1"/>
      <protection hidden="1"/>
    </xf>
    <xf numFmtId="0" fontId="96" fillId="0" borderId="0" xfId="0" applyFont="1" applyFill="1" applyBorder="1" applyAlignment="1" applyProtection="1">
      <alignment horizontal="left" vertical="center" wrapText="1"/>
      <protection hidden="1"/>
    </xf>
    <xf numFmtId="1" fontId="32" fillId="0" borderId="0" xfId="0" applyNumberFormat="1" applyFont="1" applyFill="1" applyBorder="1" applyAlignment="1" applyProtection="1">
      <alignment horizontal="center" vertical="center"/>
      <protection hidden="1"/>
    </xf>
    <xf numFmtId="164" fontId="24" fillId="0" borderId="0" xfId="0" applyNumberFormat="1" applyFont="1" applyFill="1" applyBorder="1" applyAlignment="1" applyProtection="1">
      <alignment horizontal="center" vertical="center"/>
      <protection hidden="1"/>
    </xf>
    <xf numFmtId="1" fontId="24" fillId="0" borderId="0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hidden="1"/>
    </xf>
    <xf numFmtId="0" fontId="1" fillId="0" borderId="32" xfId="0" applyFont="1" applyFill="1" applyBorder="1" applyAlignment="1" applyProtection="1">
      <alignment horizontal="center" vertical="center" wrapText="1"/>
      <protection hidden="1"/>
    </xf>
    <xf numFmtId="0" fontId="99" fillId="0" borderId="32" xfId="0" applyFont="1" applyFill="1" applyBorder="1" applyAlignment="1" applyProtection="1">
      <alignment horizontal="center" vertical="center" wrapText="1"/>
      <protection hidden="1"/>
    </xf>
    <xf numFmtId="0" fontId="99" fillId="0" borderId="32" xfId="0" applyFont="1" applyFill="1" applyBorder="1" applyAlignment="1" applyProtection="1">
      <alignment horizontal="left" vertical="center" wrapText="1"/>
      <protection hidden="1"/>
    </xf>
    <xf numFmtId="1" fontId="24" fillId="0" borderId="32" xfId="0" applyNumberFormat="1" applyFont="1" applyFill="1" applyBorder="1" applyAlignment="1" applyProtection="1">
      <alignment horizontal="center" vertical="center"/>
      <protection hidden="1"/>
    </xf>
    <xf numFmtId="1" fontId="32" fillId="0" borderId="32" xfId="0" applyNumberFormat="1" applyFont="1" applyFill="1" applyBorder="1" applyAlignment="1" applyProtection="1">
      <alignment horizontal="center" vertical="center"/>
      <protection hidden="1"/>
    </xf>
    <xf numFmtId="164" fontId="24" fillId="0" borderId="32" xfId="0" applyNumberFormat="1" applyFont="1" applyFill="1" applyBorder="1" applyAlignment="1" applyProtection="1">
      <alignment horizontal="center" vertical="center"/>
      <protection hidden="1"/>
    </xf>
    <xf numFmtId="0" fontId="99" fillId="0" borderId="0" xfId="0" applyFont="1" applyFill="1" applyBorder="1" applyAlignment="1" applyProtection="1">
      <alignment horizontal="center" vertical="center" wrapText="1"/>
      <protection hidden="1"/>
    </xf>
    <xf numFmtId="0" fontId="99" fillId="0" borderId="0" xfId="0" applyFont="1" applyFill="1" applyBorder="1" applyAlignment="1" applyProtection="1">
      <alignment horizontal="left" vertical="center" wrapText="1"/>
      <protection hidden="1"/>
    </xf>
    <xf numFmtId="0" fontId="97" fillId="0" borderId="0" xfId="0" applyFont="1" applyFill="1" applyBorder="1" applyAlignment="1" applyProtection="1">
      <alignment horizontal="center" vertical="center" wrapText="1"/>
      <protection hidden="1"/>
    </xf>
    <xf numFmtId="0" fontId="97" fillId="0" borderId="0" xfId="0" applyFont="1" applyFill="1" applyBorder="1" applyAlignment="1" applyProtection="1">
      <alignment horizontal="left" vertical="center" wrapText="1"/>
      <protection hidden="1"/>
    </xf>
    <xf numFmtId="0" fontId="1" fillId="0" borderId="32" xfId="0" applyFont="1" applyFill="1" applyBorder="1" applyAlignment="1" applyProtection="1">
      <alignment horizontal="left" vertical="center" wrapText="1"/>
      <protection hidden="1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0" fontId="20" fillId="0" borderId="10" xfId="0" applyFont="1" applyFill="1" applyBorder="1" applyAlignment="1" applyProtection="1">
      <alignment horizontal="center" vertical="center"/>
      <protection hidden="1"/>
    </xf>
    <xf numFmtId="0" fontId="1" fillId="0" borderId="10" xfId="0" applyFont="1" applyFill="1" applyBorder="1" applyAlignment="1" applyProtection="1">
      <alignment horizontal="left" vertical="center" wrapText="1"/>
      <protection hidden="1"/>
    </xf>
    <xf numFmtId="0" fontId="2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143" fillId="0" borderId="0" xfId="0" applyFont="1" applyFill="1" applyAlignment="1" applyProtection="1">
      <alignment vertical="center"/>
      <protection hidden="1"/>
    </xf>
    <xf numFmtId="0" fontId="35" fillId="0" borderId="92" xfId="0" applyFont="1" applyFill="1" applyBorder="1" applyAlignment="1" applyProtection="1">
      <alignment vertical="center"/>
      <protection hidden="1"/>
    </xf>
    <xf numFmtId="0" fontId="106" fillId="0" borderId="92" xfId="0" applyFont="1" applyFill="1" applyBorder="1" applyAlignment="1" applyProtection="1">
      <alignment horizontal="center" vertical="center" wrapText="1"/>
      <protection hidden="1"/>
    </xf>
    <xf numFmtId="0" fontId="0" fillId="31" borderId="0" xfId="0" applyNumberFormat="1" applyFill="1" applyBorder="1" applyProtection="1">
      <protection hidden="1"/>
    </xf>
    <xf numFmtId="0" fontId="0" fillId="31" borderId="0" xfId="0" applyNumberFormat="1" applyFill="1" applyBorder="1" applyAlignment="1" applyProtection="1">
      <alignment horizontal="center"/>
      <protection hidden="1"/>
    </xf>
    <xf numFmtId="0" fontId="0" fillId="31" borderId="0" xfId="0" applyNumberFormat="1" applyFill="1" applyProtection="1">
      <protection hidden="1"/>
    </xf>
    <xf numFmtId="0" fontId="103" fillId="35" borderId="38" xfId="0" applyNumberFormat="1" applyFont="1" applyFill="1" applyBorder="1" applyAlignment="1" applyProtection="1">
      <alignment horizontal="center" vertical="center" wrapText="1"/>
      <protection locked="0" hidden="1"/>
    </xf>
    <xf numFmtId="0" fontId="46" fillId="0" borderId="0" xfId="53" applyNumberFormat="1" applyFont="1" applyFill="1" applyBorder="1" applyProtection="1">
      <alignment vertical="center"/>
      <protection hidden="1"/>
    </xf>
    <xf numFmtId="0" fontId="0" fillId="31" borderId="39" xfId="0" applyNumberFormat="1" applyFill="1" applyBorder="1" applyProtection="1">
      <protection hidden="1"/>
    </xf>
    <xf numFmtId="0" fontId="72" fillId="0" borderId="10" xfId="53" applyNumberFormat="1" applyFont="1" applyFill="1" applyBorder="1" applyAlignment="1" applyProtection="1">
      <alignment horizontal="center" vertical="center" wrapText="1"/>
      <protection hidden="1"/>
    </xf>
    <xf numFmtId="0" fontId="80" fillId="0" borderId="10" xfId="53" applyNumberFormat="1" applyFont="1" applyFill="1" applyBorder="1" applyAlignment="1" applyProtection="1">
      <alignment horizontal="center" vertical="center"/>
      <protection hidden="1"/>
    </xf>
    <xf numFmtId="0" fontId="64" fillId="0" borderId="0" xfId="53" applyNumberFormat="1" applyFont="1" applyFill="1" applyBorder="1" applyAlignment="1" applyProtection="1">
      <alignment horizontal="center" vertical="center"/>
      <protection hidden="1"/>
    </xf>
    <xf numFmtId="0" fontId="0" fillId="31" borderId="0" xfId="0" applyNumberFormat="1" applyFill="1" applyAlignment="1" applyProtection="1">
      <alignment vertical="center" wrapText="1"/>
      <protection hidden="1"/>
    </xf>
    <xf numFmtId="0" fontId="46" fillId="0" borderId="0" xfId="53" applyNumberFormat="1" applyFont="1" applyFill="1" applyBorder="1" applyAlignment="1" applyProtection="1">
      <alignment horizontal="center" vertical="center"/>
      <protection hidden="1"/>
    </xf>
    <xf numFmtId="0" fontId="0" fillId="31" borderId="0" xfId="0" applyNumberFormat="1" applyFill="1" applyAlignment="1" applyProtection="1">
      <alignment horizontal="center"/>
      <protection hidden="1"/>
    </xf>
    <xf numFmtId="0" fontId="22" fillId="0" borderId="0" xfId="0" applyFont="1" applyProtection="1">
      <protection hidden="1"/>
    </xf>
    <xf numFmtId="0" fontId="62" fillId="0" borderId="24" xfId="0" applyFont="1" applyFill="1" applyBorder="1" applyAlignment="1" applyProtection="1">
      <alignment horizontal="center" vertical="center" textRotation="90" wrapText="1"/>
      <protection hidden="1"/>
    </xf>
    <xf numFmtId="0" fontId="62" fillId="0" borderId="10" xfId="0" applyFont="1" applyFill="1" applyBorder="1" applyAlignment="1" applyProtection="1">
      <alignment horizontal="center" vertical="center" textRotation="90" wrapText="1"/>
      <protection hidden="1"/>
    </xf>
    <xf numFmtId="0" fontId="102" fillId="0" borderId="10" xfId="0" applyFont="1" applyFill="1" applyBorder="1" applyAlignment="1" applyProtection="1">
      <alignment horizontal="center" vertical="center" textRotation="90" wrapText="1"/>
      <protection hidden="1"/>
    </xf>
    <xf numFmtId="0" fontId="102" fillId="27" borderId="10" xfId="0" applyFont="1" applyFill="1" applyBorder="1" applyAlignment="1" applyProtection="1">
      <alignment horizontal="center" vertical="center" textRotation="90"/>
      <protection hidden="1"/>
    </xf>
    <xf numFmtId="0" fontId="71" fillId="0" borderId="10" xfId="0" applyFont="1" applyFill="1" applyBorder="1" applyAlignment="1" applyProtection="1">
      <alignment horizontal="center" vertical="center" textRotation="90" wrapText="1"/>
      <protection hidden="1"/>
    </xf>
    <xf numFmtId="0" fontId="62" fillId="0" borderId="10" xfId="0" applyFont="1" applyFill="1" applyBorder="1" applyAlignment="1" applyProtection="1">
      <alignment horizontal="center" vertical="center" wrapText="1"/>
      <protection hidden="1"/>
    </xf>
    <xf numFmtId="0" fontId="62" fillId="27" borderId="10" xfId="0" applyFont="1" applyFill="1" applyBorder="1" applyAlignment="1" applyProtection="1">
      <alignment horizontal="center" vertical="center" wrapText="1"/>
      <protection hidden="1"/>
    </xf>
    <xf numFmtId="0" fontId="52" fillId="0" borderId="32" xfId="0" applyFont="1" applyFill="1" applyBorder="1" applyAlignment="1" applyProtection="1">
      <alignment horizontal="center" vertical="center" wrapText="1"/>
      <protection hidden="1"/>
    </xf>
    <xf numFmtId="0" fontId="77" fillId="0" borderId="32" xfId="0" applyFont="1" applyFill="1" applyBorder="1" applyAlignment="1" applyProtection="1">
      <alignment horizontal="left" vertical="center" wrapText="1"/>
      <protection hidden="1"/>
    </xf>
    <xf numFmtId="0" fontId="77" fillId="0" borderId="32" xfId="0" applyFont="1" applyFill="1" applyBorder="1" applyAlignment="1" applyProtection="1">
      <alignment horizontal="center" vertical="center" wrapText="1"/>
      <protection hidden="1"/>
    </xf>
    <xf numFmtId="1" fontId="24" fillId="0" borderId="32" xfId="0" applyNumberFormat="1" applyFont="1" applyBorder="1" applyAlignment="1" applyProtection="1">
      <alignment horizontal="center" vertical="center" wrapText="1"/>
      <protection hidden="1"/>
    </xf>
    <xf numFmtId="2" fontId="32" fillId="48" borderId="32" xfId="0" applyNumberFormat="1" applyFont="1" applyFill="1" applyBorder="1" applyAlignment="1" applyProtection="1">
      <alignment horizontal="center" vertical="center" wrapText="1"/>
      <protection hidden="1"/>
    </xf>
    <xf numFmtId="1" fontId="32" fillId="60" borderId="32" xfId="0" applyNumberFormat="1" applyFont="1" applyFill="1" applyBorder="1" applyAlignment="1" applyProtection="1">
      <alignment horizontal="center" vertical="center" wrapText="1"/>
      <protection hidden="1"/>
    </xf>
    <xf numFmtId="0" fontId="52" fillId="0" borderId="0" xfId="0" applyFont="1" applyFill="1" applyBorder="1" applyAlignment="1" applyProtection="1">
      <alignment horizontal="center" vertical="center" wrapText="1"/>
      <protection hidden="1"/>
    </xf>
    <xf numFmtId="0" fontId="77" fillId="0" borderId="0" xfId="0" applyFont="1" applyFill="1" applyBorder="1" applyAlignment="1" applyProtection="1">
      <alignment horizontal="left" vertical="center" wrapText="1"/>
      <protection hidden="1"/>
    </xf>
    <xf numFmtId="0" fontId="77" fillId="0" borderId="0" xfId="0" applyFont="1" applyFill="1" applyBorder="1" applyAlignment="1" applyProtection="1">
      <alignment horizontal="center" vertical="center" wrapText="1"/>
      <protection hidden="1"/>
    </xf>
    <xf numFmtId="1" fontId="24" fillId="0" borderId="0" xfId="0" applyNumberFormat="1" applyFont="1" applyBorder="1" applyAlignment="1" applyProtection="1">
      <alignment horizontal="center" vertical="center" wrapText="1"/>
      <protection hidden="1"/>
    </xf>
    <xf numFmtId="1" fontId="32" fillId="31" borderId="0" xfId="0" applyNumberFormat="1" applyFont="1" applyFill="1" applyBorder="1" applyAlignment="1" applyProtection="1">
      <alignment horizontal="center" vertical="center" wrapText="1"/>
      <protection hidden="1"/>
    </xf>
    <xf numFmtId="2" fontId="32" fillId="31" borderId="0" xfId="0" applyNumberFormat="1" applyFont="1" applyFill="1" applyBorder="1" applyAlignment="1" applyProtection="1">
      <alignment horizontal="center" vertical="center" wrapText="1"/>
      <protection hidden="1"/>
    </xf>
    <xf numFmtId="0" fontId="79" fillId="31" borderId="0" xfId="0" applyFont="1" applyFill="1" applyBorder="1" applyAlignment="1" applyProtection="1">
      <alignment horizontal="center" vertical="center"/>
      <protection hidden="1"/>
    </xf>
    <xf numFmtId="0" fontId="30" fillId="31" borderId="0" xfId="0" applyFont="1" applyFill="1" applyBorder="1" applyAlignment="1" applyProtection="1">
      <alignment vertical="center" wrapText="1"/>
      <protection hidden="1"/>
    </xf>
    <xf numFmtId="0" fontId="52" fillId="31" borderId="0" xfId="0" applyFont="1" applyFill="1" applyBorder="1" applyAlignment="1" applyProtection="1">
      <alignment horizontal="center" vertical="center" wrapText="1"/>
      <protection hidden="1"/>
    </xf>
    <xf numFmtId="0" fontId="77" fillId="31" borderId="0" xfId="0" applyFont="1" applyFill="1" applyBorder="1" applyAlignment="1" applyProtection="1">
      <alignment horizontal="left" vertical="center" wrapText="1"/>
      <protection hidden="1"/>
    </xf>
    <xf numFmtId="0" fontId="77" fillId="31" borderId="0" xfId="0" applyFont="1" applyFill="1" applyBorder="1" applyAlignment="1" applyProtection="1">
      <alignment horizontal="center" vertical="center" wrapText="1"/>
      <protection hidden="1"/>
    </xf>
    <xf numFmtId="1" fontId="24" fillId="31" borderId="0" xfId="0" applyNumberFormat="1" applyFont="1" applyFill="1" applyBorder="1" applyAlignment="1" applyProtection="1">
      <alignment horizontal="center" vertical="center" wrapText="1"/>
      <protection hidden="1"/>
    </xf>
    <xf numFmtId="1" fontId="22" fillId="31" borderId="0" xfId="0" applyNumberFormat="1" applyFont="1" applyFill="1" applyBorder="1" applyAlignment="1" applyProtection="1">
      <alignment horizontal="center" vertical="center" wrapText="1"/>
      <protection hidden="1"/>
    </xf>
    <xf numFmtId="0" fontId="52" fillId="0" borderId="0" xfId="0" applyFont="1" applyFill="1" applyAlignment="1" applyProtection="1">
      <alignment horizontal="center"/>
      <protection hidden="1"/>
    </xf>
    <xf numFmtId="0" fontId="52" fillId="0" borderId="0" xfId="0" applyFont="1" applyFill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0" fontId="78" fillId="0" borderId="10" xfId="0" applyFont="1" applyFill="1" applyBorder="1" applyAlignment="1" applyProtection="1">
      <alignment horizontal="center" vertical="center" wrapText="1"/>
      <protection hidden="1"/>
    </xf>
    <xf numFmtId="0" fontId="71" fillId="0" borderId="10" xfId="0" applyFont="1" applyFill="1" applyBorder="1" applyAlignment="1" applyProtection="1">
      <alignment horizontal="center" vertical="center" wrapText="1"/>
      <protection hidden="1"/>
    </xf>
    <xf numFmtId="0" fontId="110" fillId="0" borderId="34" xfId="0" applyFont="1" applyFill="1" applyBorder="1" applyAlignment="1" applyProtection="1">
      <alignment horizontal="left" vertical="center"/>
      <protection hidden="1"/>
    </xf>
    <xf numFmtId="0" fontId="130" fillId="0" borderId="34" xfId="0" applyFont="1" applyFill="1" applyBorder="1" applyAlignment="1" applyProtection="1">
      <alignment horizontal="center" vertical="center"/>
      <protection hidden="1"/>
    </xf>
    <xf numFmtId="0" fontId="130" fillId="0" borderId="19" xfId="0" applyFont="1" applyFill="1" applyBorder="1" applyAlignment="1" applyProtection="1">
      <alignment horizontal="center" vertical="center"/>
      <protection hidden="1"/>
    </xf>
    <xf numFmtId="0" fontId="71" fillId="0" borderId="100" xfId="0" applyFont="1" applyFill="1" applyBorder="1" applyAlignment="1" applyProtection="1">
      <alignment horizontal="center" vertical="center" wrapText="1"/>
      <protection hidden="1"/>
    </xf>
    <xf numFmtId="0" fontId="102" fillId="27" borderId="100" xfId="0" applyFont="1" applyFill="1" applyBorder="1" applyAlignment="1" applyProtection="1">
      <alignment horizontal="center" vertical="center"/>
      <protection hidden="1"/>
    </xf>
    <xf numFmtId="0" fontId="62" fillId="0" borderId="102" xfId="0" applyFont="1" applyFill="1" applyBorder="1" applyAlignment="1" applyProtection="1">
      <alignment horizontal="center" vertical="center" wrapText="1"/>
      <protection hidden="1"/>
    </xf>
    <xf numFmtId="1" fontId="32" fillId="27" borderId="102" xfId="0" applyNumberFormat="1" applyFont="1" applyFill="1" applyBorder="1" applyAlignment="1" applyProtection="1">
      <alignment horizontal="center" vertical="center" wrapText="1"/>
      <protection hidden="1"/>
    </xf>
    <xf numFmtId="0" fontId="71" fillId="0" borderId="126" xfId="0" applyFont="1" applyFill="1" applyBorder="1" applyAlignment="1" applyProtection="1">
      <alignment horizontal="center" vertical="center" wrapText="1"/>
      <protection hidden="1"/>
    </xf>
    <xf numFmtId="1" fontId="24" fillId="0" borderId="124" xfId="0" applyNumberFormat="1" applyFont="1" applyBorder="1" applyAlignment="1" applyProtection="1">
      <alignment horizontal="center" vertical="center" wrapText="1"/>
      <protection hidden="1"/>
    </xf>
    <xf numFmtId="1" fontId="24" fillId="0" borderId="126" xfId="0" applyNumberFormat="1" applyFont="1" applyBorder="1" applyAlignment="1" applyProtection="1">
      <alignment horizontal="center" vertical="center" wrapText="1"/>
      <protection hidden="1"/>
    </xf>
    <xf numFmtId="1" fontId="24" fillId="0" borderId="149" xfId="0" applyNumberFormat="1" applyFont="1" applyBorder="1" applyAlignment="1" applyProtection="1">
      <alignment horizontal="center" vertical="center" wrapText="1"/>
      <protection hidden="1"/>
    </xf>
    <xf numFmtId="1" fontId="32" fillId="27" borderId="124" xfId="0" applyNumberFormat="1" applyFont="1" applyFill="1" applyBorder="1" applyAlignment="1" applyProtection="1">
      <alignment horizontal="center" vertical="center" wrapText="1"/>
      <protection hidden="1"/>
    </xf>
    <xf numFmtId="2" fontId="32" fillId="48" borderId="125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26" xfId="0" applyFont="1" applyFill="1" applyBorder="1" applyAlignment="1" applyProtection="1">
      <alignment vertical="center" wrapText="1"/>
      <protection hidden="1"/>
    </xf>
    <xf numFmtId="0" fontId="71" fillId="0" borderId="104" xfId="0" applyFont="1" applyFill="1" applyBorder="1" applyAlignment="1" applyProtection="1">
      <alignment horizontal="center" vertical="center" wrapText="1"/>
      <protection hidden="1"/>
    </xf>
    <xf numFmtId="1" fontId="24" fillId="0" borderId="102" xfId="0" applyNumberFormat="1" applyFont="1" applyBorder="1" applyAlignment="1" applyProtection="1">
      <alignment horizontal="center" vertical="center" wrapText="1"/>
      <protection hidden="1"/>
    </xf>
    <xf numFmtId="1" fontId="24" fillId="0" borderId="104" xfId="0" applyNumberFormat="1" applyFont="1" applyBorder="1" applyAlignment="1" applyProtection="1">
      <alignment horizontal="center" vertical="center" wrapText="1"/>
      <protection hidden="1"/>
    </xf>
    <xf numFmtId="1" fontId="24" fillId="0" borderId="139" xfId="0" applyNumberFormat="1" applyFont="1" applyBorder="1" applyAlignment="1" applyProtection="1">
      <alignment horizontal="center" vertical="center" wrapText="1"/>
      <protection hidden="1"/>
    </xf>
    <xf numFmtId="2" fontId="32" fillId="48" borderId="103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04" xfId="0" applyFont="1" applyFill="1" applyBorder="1" applyAlignment="1" applyProtection="1">
      <alignment vertical="center" wrapText="1"/>
      <protection hidden="1"/>
    </xf>
    <xf numFmtId="0" fontId="71" fillId="0" borderId="99" xfId="0" applyFont="1" applyFill="1" applyBorder="1" applyAlignment="1" applyProtection="1">
      <alignment horizontal="center" vertical="center" wrapText="1"/>
      <protection hidden="1"/>
    </xf>
    <xf numFmtId="1" fontId="24" fillId="0" borderId="136" xfId="0" applyNumberFormat="1" applyFont="1" applyBorder="1" applyAlignment="1" applyProtection="1">
      <alignment horizontal="center" vertical="center" wrapText="1"/>
      <protection hidden="1"/>
    </xf>
    <xf numFmtId="1" fontId="24" fillId="0" borderId="99" xfId="0" applyNumberFormat="1" applyFont="1" applyBorder="1" applyAlignment="1" applyProtection="1">
      <alignment horizontal="center" vertical="center" wrapText="1"/>
      <protection hidden="1"/>
    </xf>
    <xf numFmtId="1" fontId="24" fillId="0" borderId="20" xfId="0" applyNumberFormat="1" applyFont="1" applyBorder="1" applyAlignment="1" applyProtection="1">
      <alignment horizontal="center" vertical="center" wrapText="1"/>
      <protection hidden="1"/>
    </xf>
    <xf numFmtId="1" fontId="32" fillId="27" borderId="136" xfId="0" applyNumberFormat="1" applyFont="1" applyFill="1" applyBorder="1" applyAlignment="1" applyProtection="1">
      <alignment horizontal="center" vertical="center" wrapText="1"/>
      <protection hidden="1"/>
    </xf>
    <xf numFmtId="2" fontId="32" fillId="48" borderId="22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99" xfId="0" applyFont="1" applyFill="1" applyBorder="1" applyAlignment="1" applyProtection="1">
      <alignment vertical="center" wrapText="1"/>
      <protection hidden="1"/>
    </xf>
    <xf numFmtId="0" fontId="71" fillId="0" borderId="134" xfId="0" applyFont="1" applyFill="1" applyBorder="1" applyAlignment="1" applyProtection="1">
      <alignment horizontal="center" vertical="center" wrapText="1"/>
      <protection hidden="1"/>
    </xf>
    <xf numFmtId="1" fontId="24" fillId="0" borderId="135" xfId="0" applyNumberFormat="1" applyFont="1" applyBorder="1" applyAlignment="1" applyProtection="1">
      <alignment horizontal="center" vertical="center" wrapText="1"/>
      <protection hidden="1"/>
    </xf>
    <xf numFmtId="1" fontId="24" fillId="0" borderId="134" xfId="0" applyNumberFormat="1" applyFont="1" applyBorder="1" applyAlignment="1" applyProtection="1">
      <alignment horizontal="center" vertical="center" wrapText="1"/>
      <protection hidden="1"/>
    </xf>
    <xf numFmtId="1" fontId="24" fillId="0" borderId="35" xfId="0" applyNumberFormat="1" applyFont="1" applyBorder="1" applyAlignment="1" applyProtection="1">
      <alignment horizontal="center" vertical="center" wrapText="1"/>
      <protection hidden="1"/>
    </xf>
    <xf numFmtId="1" fontId="32" fillId="27" borderId="135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34" xfId="0" applyFont="1" applyFill="1" applyBorder="1" applyAlignment="1" applyProtection="1">
      <alignment vertical="center" wrapText="1"/>
      <protection hidden="1"/>
    </xf>
    <xf numFmtId="0" fontId="22" fillId="31" borderId="32" xfId="0" applyFont="1" applyFill="1" applyBorder="1" applyAlignment="1" applyProtection="1">
      <alignment horizontal="center" vertical="center" wrapText="1"/>
      <protection hidden="1"/>
    </xf>
    <xf numFmtId="1" fontId="32" fillId="31" borderId="32" xfId="0" applyNumberFormat="1" applyFont="1" applyFill="1" applyBorder="1" applyAlignment="1" applyProtection="1">
      <alignment horizontal="center" vertical="center" wrapText="1"/>
      <protection hidden="1"/>
    </xf>
    <xf numFmtId="0" fontId="22" fillId="31" borderId="0" xfId="0" applyFont="1" applyFill="1" applyBorder="1" applyAlignment="1" applyProtection="1">
      <alignment horizontal="center" vertical="center" wrapText="1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31" borderId="0" xfId="0" applyFill="1" applyProtection="1">
      <protection hidden="1"/>
    </xf>
    <xf numFmtId="0" fontId="29" fillId="31" borderId="0" xfId="0" applyFont="1" applyFill="1" applyAlignment="1" applyProtection="1">
      <alignment horizontal="center" vertical="center"/>
      <protection hidden="1"/>
    </xf>
    <xf numFmtId="0" fontId="29" fillId="31" borderId="0" xfId="0" applyFont="1" applyFill="1" applyAlignment="1" applyProtection="1">
      <alignment horizontal="left" vertical="center"/>
      <protection hidden="1"/>
    </xf>
    <xf numFmtId="0" fontId="24" fillId="31" borderId="0" xfId="54" applyFont="1" applyFill="1" applyProtection="1">
      <protection hidden="1"/>
    </xf>
    <xf numFmtId="0" fontId="21" fillId="31" borderId="0" xfId="54" applyFill="1" applyProtection="1">
      <protection hidden="1"/>
    </xf>
    <xf numFmtId="0" fontId="72" fillId="31" borderId="10" xfId="54" applyFont="1" applyFill="1" applyBorder="1" applyAlignment="1" applyProtection="1">
      <alignment horizontal="center" vertical="center"/>
      <protection hidden="1"/>
    </xf>
    <xf numFmtId="0" fontId="63" fillId="31" borderId="10" xfId="54" applyFont="1" applyFill="1" applyBorder="1" applyAlignment="1" applyProtection="1">
      <alignment horizontal="center" vertical="center"/>
      <protection hidden="1"/>
    </xf>
    <xf numFmtId="0" fontId="33" fillId="58" borderId="10" xfId="54" applyFont="1" applyFill="1" applyBorder="1" applyAlignment="1" applyProtection="1">
      <alignment horizontal="center" vertical="center"/>
      <protection hidden="1"/>
    </xf>
    <xf numFmtId="0" fontId="123" fillId="58" borderId="10" xfId="54" applyFont="1" applyFill="1" applyBorder="1" applyAlignment="1" applyProtection="1">
      <alignment horizontal="center" vertical="center"/>
      <protection hidden="1"/>
    </xf>
    <xf numFmtId="0" fontId="61" fillId="31" borderId="10" xfId="54" applyFont="1" applyFill="1" applyBorder="1" applyAlignment="1" applyProtection="1">
      <alignment horizontal="center" vertical="center"/>
      <protection hidden="1"/>
    </xf>
    <xf numFmtId="0" fontId="20" fillId="31" borderId="10" xfId="54" applyFont="1" applyFill="1" applyBorder="1" applyAlignment="1" applyProtection="1">
      <alignment horizontal="center" vertical="center"/>
      <protection hidden="1"/>
    </xf>
    <xf numFmtId="9" fontId="76" fillId="59" borderId="10" xfId="57" applyNumberFormat="1" applyFont="1" applyFill="1" applyBorder="1" applyAlignment="1" applyProtection="1">
      <alignment horizontal="center" vertical="center"/>
      <protection locked="0" hidden="1"/>
    </xf>
    <xf numFmtId="1" fontId="21" fillId="31" borderId="10" xfId="57" applyNumberFormat="1" applyFont="1" applyFill="1" applyBorder="1" applyAlignment="1" applyProtection="1">
      <alignment horizontal="center" vertical="center"/>
      <protection hidden="1"/>
    </xf>
    <xf numFmtId="0" fontId="61" fillId="31" borderId="10" xfId="54" applyFont="1" applyFill="1" applyBorder="1" applyAlignment="1" applyProtection="1">
      <alignment horizontal="center" vertical="center" wrapText="1"/>
      <protection hidden="1"/>
    </xf>
    <xf numFmtId="0" fontId="73" fillId="31" borderId="0" xfId="0" applyFont="1" applyFill="1" applyBorder="1" applyAlignment="1" applyProtection="1">
      <alignment horizontal="center" vertical="center" wrapText="1"/>
      <protection hidden="1"/>
    </xf>
    <xf numFmtId="0" fontId="0" fillId="31" borderId="95" xfId="0" applyFill="1" applyBorder="1" applyProtection="1">
      <protection hidden="1"/>
    </xf>
    <xf numFmtId="0" fontId="93" fillId="31" borderId="121" xfId="54" applyFont="1" applyFill="1" applyBorder="1" applyAlignment="1" applyProtection="1">
      <alignment horizontal="center" vertical="center" wrapText="1"/>
      <protection hidden="1"/>
    </xf>
    <xf numFmtId="0" fontId="93" fillId="31" borderId="96" xfId="54" applyFont="1" applyFill="1" applyBorder="1" applyAlignment="1" applyProtection="1">
      <alignment horizontal="center" vertical="center" wrapText="1"/>
      <protection hidden="1"/>
    </xf>
    <xf numFmtId="0" fontId="122" fillId="31" borderId="124" xfId="0" applyFont="1" applyFill="1" applyBorder="1" applyAlignment="1" applyProtection="1">
      <alignment vertical="center"/>
      <protection hidden="1"/>
    </xf>
    <xf numFmtId="0" fontId="122" fillId="31" borderId="100" xfId="0" applyFont="1" applyFill="1" applyBorder="1" applyAlignment="1" applyProtection="1">
      <alignment vertical="center"/>
      <protection hidden="1"/>
    </xf>
    <xf numFmtId="0" fontId="122" fillId="31" borderId="102" xfId="0" applyFont="1" applyFill="1" applyBorder="1" applyAlignment="1" applyProtection="1">
      <alignment vertical="center"/>
      <protection hidden="1"/>
    </xf>
    <xf numFmtId="0" fontId="82" fillId="0" borderId="26" xfId="0" applyFont="1" applyFill="1" applyBorder="1" applyAlignment="1" applyProtection="1">
      <alignment vertical="center"/>
      <protection hidden="1"/>
    </xf>
    <xf numFmtId="0" fontId="56" fillId="0" borderId="27" xfId="0" applyFont="1" applyFill="1" applyBorder="1" applyAlignment="1" applyProtection="1">
      <alignment vertical="center"/>
      <protection hidden="1"/>
    </xf>
    <xf numFmtId="0" fontId="82" fillId="0" borderId="95" xfId="0" applyFont="1" applyFill="1" applyBorder="1" applyAlignment="1" applyProtection="1">
      <alignment vertical="center"/>
      <protection hidden="1"/>
    </xf>
    <xf numFmtId="0" fontId="60" fillId="0" borderId="95" xfId="0" applyFont="1" applyFill="1" applyBorder="1" applyAlignment="1" applyProtection="1">
      <alignment vertical="center"/>
      <protection hidden="1"/>
    </xf>
    <xf numFmtId="0" fontId="82" fillId="0" borderId="27" xfId="0" applyFont="1" applyFill="1" applyBorder="1" applyAlignment="1" applyProtection="1">
      <alignment vertical="center"/>
      <protection hidden="1"/>
    </xf>
    <xf numFmtId="0" fontId="56" fillId="0" borderId="0" xfId="0" applyFont="1" applyFill="1" applyAlignment="1" applyProtection="1">
      <alignment vertical="center"/>
      <protection hidden="1"/>
    </xf>
    <xf numFmtId="0" fontId="111" fillId="0" borderId="28" xfId="0" applyFont="1" applyFill="1" applyBorder="1" applyAlignment="1" applyProtection="1">
      <alignment vertical="center"/>
      <protection hidden="1"/>
    </xf>
    <xf numFmtId="0" fontId="56" fillId="0" borderId="33" xfId="0" applyFont="1" applyFill="1" applyBorder="1" applyAlignment="1" applyProtection="1">
      <alignment vertical="center"/>
      <protection hidden="1"/>
    </xf>
    <xf numFmtId="0" fontId="82" fillId="0" borderId="28" xfId="0" applyFont="1" applyFill="1" applyBorder="1" applyAlignment="1" applyProtection="1">
      <alignment vertical="center"/>
      <protection hidden="1"/>
    </xf>
    <xf numFmtId="0" fontId="118" fillId="0" borderId="22" xfId="0" applyFont="1" applyFill="1" applyBorder="1" applyAlignment="1" applyProtection="1">
      <alignment horizontal="center" vertical="center" wrapText="1"/>
      <protection hidden="1"/>
    </xf>
    <xf numFmtId="0" fontId="118" fillId="0" borderId="32" xfId="0" applyFont="1" applyFill="1" applyBorder="1" applyAlignment="1" applyProtection="1">
      <alignment horizontal="center" vertical="center" wrapText="1"/>
      <protection hidden="1"/>
    </xf>
    <xf numFmtId="0" fontId="118" fillId="0" borderId="28" xfId="0" applyFont="1" applyFill="1" applyBorder="1" applyAlignment="1" applyProtection="1">
      <alignment horizontal="center" vertical="center"/>
      <protection hidden="1"/>
    </xf>
    <xf numFmtId="0" fontId="82" fillId="0" borderId="33" xfId="0" applyFont="1" applyFill="1" applyBorder="1" applyAlignment="1" applyProtection="1">
      <alignment vertical="center"/>
      <protection hidden="1"/>
    </xf>
    <xf numFmtId="0" fontId="118" fillId="0" borderId="0" xfId="0" applyFont="1" applyFill="1" applyBorder="1" applyAlignment="1" applyProtection="1">
      <alignment horizontal="left" vertical="center"/>
      <protection hidden="1"/>
    </xf>
    <xf numFmtId="0" fontId="115" fillId="0" borderId="0" xfId="0" applyFont="1" applyFill="1" applyBorder="1" applyAlignment="1" applyProtection="1">
      <alignment horizontal="left" vertical="center" wrapText="1"/>
      <protection hidden="1"/>
    </xf>
    <xf numFmtId="0" fontId="118" fillId="0" borderId="0" xfId="0" applyFont="1" applyFill="1" applyBorder="1" applyAlignment="1" applyProtection="1">
      <alignment horizontal="left" vertical="center" wrapText="1"/>
      <protection hidden="1"/>
    </xf>
    <xf numFmtId="0" fontId="115" fillId="0" borderId="0" xfId="0" applyFont="1" applyFill="1" applyBorder="1" applyAlignment="1" applyProtection="1">
      <alignment horizontal="left" vertical="center"/>
      <protection hidden="1"/>
    </xf>
    <xf numFmtId="14" fontId="116" fillId="0" borderId="28" xfId="0" applyNumberFormat="1" applyFont="1" applyFill="1" applyBorder="1" applyAlignment="1" applyProtection="1">
      <alignment vertical="center"/>
      <protection hidden="1"/>
    </xf>
    <xf numFmtId="1" fontId="115" fillId="0" borderId="0" xfId="0" applyNumberFormat="1" applyFont="1" applyFill="1" applyBorder="1" applyAlignment="1" applyProtection="1">
      <alignment horizontal="left" vertical="center"/>
      <protection hidden="1"/>
    </xf>
    <xf numFmtId="14" fontId="60" fillId="0" borderId="33" xfId="0" applyNumberFormat="1" applyFont="1" applyFill="1" applyBorder="1" applyAlignment="1" applyProtection="1">
      <alignment vertical="center"/>
      <protection hidden="1"/>
    </xf>
    <xf numFmtId="14" fontId="115" fillId="0" borderId="28" xfId="0" applyNumberFormat="1" applyFont="1" applyFill="1" applyBorder="1" applyAlignment="1" applyProtection="1">
      <alignment vertical="center"/>
      <protection hidden="1"/>
    </xf>
    <xf numFmtId="0" fontId="104" fillId="0" borderId="0" xfId="0" applyFont="1" applyFill="1" applyBorder="1" applyAlignment="1" applyProtection="1">
      <alignment vertical="center"/>
      <protection hidden="1"/>
    </xf>
    <xf numFmtId="0" fontId="82" fillId="0" borderId="0" xfId="0" applyFont="1" applyFill="1" applyBorder="1" applyAlignment="1" applyProtection="1">
      <alignment vertical="center"/>
      <protection hidden="1"/>
    </xf>
    <xf numFmtId="0" fontId="113" fillId="0" borderId="28" xfId="0" applyFont="1" applyFill="1" applyBorder="1" applyAlignment="1" applyProtection="1">
      <alignment vertical="center"/>
      <protection hidden="1"/>
    </xf>
    <xf numFmtId="0" fontId="60" fillId="0" borderId="33" xfId="0" applyFont="1" applyFill="1" applyBorder="1" applyAlignment="1" applyProtection="1">
      <alignment horizontal="left" vertical="center"/>
      <protection hidden="1"/>
    </xf>
    <xf numFmtId="0" fontId="118" fillId="0" borderId="10" xfId="0" applyFont="1" applyFill="1" applyBorder="1" applyAlignment="1" applyProtection="1">
      <alignment horizontal="center" vertical="center"/>
      <protection hidden="1"/>
    </xf>
    <xf numFmtId="0" fontId="115" fillId="0" borderId="10" xfId="0" applyFont="1" applyFill="1" applyBorder="1" applyAlignment="1" applyProtection="1">
      <alignment horizontal="center" vertical="center"/>
      <protection hidden="1"/>
    </xf>
    <xf numFmtId="0" fontId="112" fillId="0" borderId="38" xfId="0" applyFont="1" applyFill="1" applyBorder="1" applyAlignment="1" applyProtection="1">
      <alignment horizontal="center" vertical="center"/>
      <protection hidden="1"/>
    </xf>
    <xf numFmtId="0" fontId="112" fillId="0" borderId="0" xfId="0" applyFont="1" applyFill="1" applyBorder="1" applyAlignment="1" applyProtection="1">
      <alignment horizontal="center" vertical="center"/>
      <protection hidden="1"/>
    </xf>
    <xf numFmtId="0" fontId="82" fillId="0" borderId="29" xfId="0" applyFont="1" applyFill="1" applyBorder="1" applyAlignment="1" applyProtection="1">
      <alignment vertical="center"/>
      <protection hidden="1"/>
    </xf>
    <xf numFmtId="0" fontId="82" fillId="0" borderId="30" xfId="0" applyFont="1" applyFill="1" applyBorder="1" applyAlignment="1" applyProtection="1">
      <alignment vertical="center"/>
      <protection hidden="1"/>
    </xf>
    <xf numFmtId="0" fontId="56" fillId="0" borderId="31" xfId="0" applyFont="1" applyFill="1" applyBorder="1" applyAlignment="1" applyProtection="1">
      <alignment vertical="center"/>
      <protection hidden="1"/>
    </xf>
    <xf numFmtId="0" fontId="113" fillId="0" borderId="29" xfId="0" applyFont="1" applyFill="1" applyBorder="1" applyAlignment="1" applyProtection="1">
      <alignment vertical="center"/>
      <protection hidden="1"/>
    </xf>
    <xf numFmtId="0" fontId="113" fillId="0" borderId="30" xfId="0" applyFont="1" applyFill="1" applyBorder="1" applyAlignment="1" applyProtection="1">
      <alignment vertical="center"/>
      <protection hidden="1"/>
    </xf>
    <xf numFmtId="0" fontId="82" fillId="0" borderId="31" xfId="0" applyFont="1" applyFill="1" applyBorder="1" applyAlignment="1" applyProtection="1">
      <alignment vertical="center"/>
      <protection hidden="1"/>
    </xf>
    <xf numFmtId="0" fontId="56" fillId="0" borderId="0" xfId="0" applyFont="1" applyFill="1" applyAlignment="1" applyProtection="1">
      <alignment horizontal="center" vertical="center"/>
      <protection hidden="1"/>
    </xf>
    <xf numFmtId="0" fontId="98" fillId="0" borderId="0" xfId="0" applyFont="1" applyFill="1" applyBorder="1" applyAlignment="1" applyProtection="1">
      <alignment vertical="center"/>
      <protection hidden="1"/>
    </xf>
    <xf numFmtId="1" fontId="98" fillId="0" borderId="0" xfId="0" applyNumberFormat="1" applyFont="1" applyFill="1" applyBorder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vertical="center"/>
      <protection hidden="1"/>
    </xf>
    <xf numFmtId="0" fontId="113" fillId="0" borderId="33" xfId="0" applyFont="1" applyFill="1" applyBorder="1" applyAlignment="1" applyProtection="1">
      <alignment vertical="center"/>
      <protection hidden="1"/>
    </xf>
    <xf numFmtId="14" fontId="115" fillId="0" borderId="33" xfId="0" applyNumberFormat="1" applyFont="1" applyFill="1" applyBorder="1" applyAlignment="1" applyProtection="1">
      <alignment vertical="center"/>
      <protection hidden="1"/>
    </xf>
    <xf numFmtId="0" fontId="115" fillId="0" borderId="33" xfId="0" applyFont="1" applyFill="1" applyBorder="1" applyAlignment="1" applyProtection="1">
      <alignment horizontal="left" vertical="center"/>
      <protection hidden="1"/>
    </xf>
    <xf numFmtId="0" fontId="82" fillId="0" borderId="56" xfId="0" applyFont="1" applyFill="1" applyBorder="1" applyProtection="1">
      <protection hidden="1"/>
    </xf>
    <xf numFmtId="0" fontId="82" fillId="0" borderId="57" xfId="0" applyFont="1" applyFill="1" applyBorder="1" applyProtection="1">
      <protection hidden="1"/>
    </xf>
    <xf numFmtId="0" fontId="82" fillId="0" borderId="57" xfId="0" applyFont="1" applyFill="1" applyBorder="1" applyAlignment="1" applyProtection="1">
      <alignment horizontal="center"/>
      <protection hidden="1"/>
    </xf>
    <xf numFmtId="0" fontId="82" fillId="0" borderId="58" xfId="0" applyFont="1" applyFill="1" applyBorder="1" applyProtection="1">
      <protection hidden="1"/>
    </xf>
    <xf numFmtId="0" fontId="82" fillId="0" borderId="0" xfId="0" applyFont="1" applyFill="1" applyProtection="1">
      <protection hidden="1"/>
    </xf>
    <xf numFmtId="0" fontId="82" fillId="0" borderId="59" xfId="0" applyFont="1" applyFill="1" applyBorder="1" applyProtection="1">
      <protection hidden="1"/>
    </xf>
    <xf numFmtId="0" fontId="82" fillId="0" borderId="60" xfId="0" applyFont="1" applyFill="1" applyBorder="1" applyProtection="1">
      <protection hidden="1"/>
    </xf>
    <xf numFmtId="0" fontId="131" fillId="0" borderId="0" xfId="53" applyFont="1" applyFill="1" applyBorder="1" applyAlignment="1" applyProtection="1">
      <alignment horizontal="center" vertical="center"/>
      <protection hidden="1"/>
    </xf>
    <xf numFmtId="0" fontId="113" fillId="0" borderId="59" xfId="0" applyFont="1" applyFill="1" applyBorder="1" applyProtection="1">
      <protection hidden="1"/>
    </xf>
    <xf numFmtId="0" fontId="132" fillId="0" borderId="0" xfId="53" applyFont="1" applyFill="1" applyBorder="1" applyProtection="1">
      <alignment vertical="center"/>
      <protection hidden="1"/>
    </xf>
    <xf numFmtId="0" fontId="113" fillId="0" borderId="60" xfId="0" applyFont="1" applyFill="1" applyBorder="1" applyProtection="1">
      <protection hidden="1"/>
    </xf>
    <xf numFmtId="0" fontId="116" fillId="0" borderId="0" xfId="53" applyFont="1" applyFill="1" applyBorder="1" applyProtection="1">
      <alignment vertical="center"/>
      <protection hidden="1"/>
    </xf>
    <xf numFmtId="0" fontId="113" fillId="0" borderId="59" xfId="0" applyFont="1" applyFill="1" applyBorder="1" applyAlignment="1" applyProtection="1">
      <alignment vertical="center" wrapText="1"/>
      <protection hidden="1"/>
    </xf>
    <xf numFmtId="0" fontId="113" fillId="0" borderId="60" xfId="0" applyFont="1" applyFill="1" applyBorder="1" applyAlignment="1" applyProtection="1">
      <alignment vertical="center" wrapText="1"/>
      <protection hidden="1"/>
    </xf>
    <xf numFmtId="0" fontId="82" fillId="0" borderId="0" xfId="0" applyFont="1" applyFill="1" applyAlignment="1" applyProtection="1">
      <alignment vertical="center" wrapText="1"/>
      <protection hidden="1"/>
    </xf>
    <xf numFmtId="0" fontId="115" fillId="0" borderId="0" xfId="53" applyFont="1" applyFill="1" applyBorder="1" applyProtection="1">
      <alignment vertical="center"/>
      <protection hidden="1"/>
    </xf>
    <xf numFmtId="0" fontId="118" fillId="0" borderId="0" xfId="53" applyFont="1" applyFill="1" applyBorder="1" applyAlignment="1" applyProtection="1">
      <alignment horizontal="left" vertical="center"/>
      <protection hidden="1"/>
    </xf>
    <xf numFmtId="0" fontId="115" fillId="0" borderId="0" xfId="53" applyNumberFormat="1" applyFont="1" applyFill="1" applyBorder="1" applyAlignment="1" applyProtection="1">
      <alignment horizontal="left" vertical="center"/>
      <protection hidden="1"/>
    </xf>
    <xf numFmtId="0" fontId="118" fillId="0" borderId="0" xfId="53" applyFont="1" applyFill="1" applyBorder="1" applyAlignment="1" applyProtection="1">
      <alignment horizontal="center" vertical="center"/>
      <protection hidden="1"/>
    </xf>
    <xf numFmtId="0" fontId="113" fillId="0" borderId="63" xfId="0" applyFont="1" applyFill="1" applyBorder="1" applyProtection="1">
      <protection hidden="1"/>
    </xf>
    <xf numFmtId="0" fontId="59" fillId="0" borderId="0" xfId="0" applyFont="1" applyFill="1" applyProtection="1">
      <protection hidden="1"/>
    </xf>
    <xf numFmtId="0" fontId="59" fillId="0" borderId="0" xfId="0" applyFont="1" applyFill="1" applyAlignment="1" applyProtection="1">
      <alignment horizontal="center"/>
      <protection hidden="1"/>
    </xf>
    <xf numFmtId="0" fontId="82" fillId="0" borderId="0" xfId="0" applyFont="1" applyFill="1" applyAlignment="1" applyProtection="1">
      <alignment horizontal="center"/>
      <protection hidden="1"/>
    </xf>
    <xf numFmtId="0" fontId="82" fillId="31" borderId="0" xfId="0" applyFont="1" applyFill="1" applyProtection="1">
      <protection hidden="1"/>
    </xf>
    <xf numFmtId="0" fontId="56" fillId="0" borderId="127" xfId="0" applyFont="1" applyBorder="1" applyAlignment="1" applyProtection="1">
      <alignment vertical="center"/>
      <protection hidden="1"/>
    </xf>
    <xf numFmtId="0" fontId="56" fillId="0" borderId="95" xfId="0" applyFont="1" applyBorder="1" applyAlignment="1" applyProtection="1">
      <alignment vertical="center"/>
      <protection hidden="1"/>
    </xf>
    <xf numFmtId="0" fontId="56" fillId="0" borderId="95" xfId="0" applyFont="1" applyFill="1" applyBorder="1" applyAlignment="1" applyProtection="1">
      <alignment vertical="center"/>
      <protection hidden="1"/>
    </xf>
    <xf numFmtId="0" fontId="56" fillId="0" borderId="129" xfId="0" applyFont="1" applyFill="1" applyBorder="1" applyAlignment="1" applyProtection="1">
      <alignment vertical="center"/>
      <protection hidden="1"/>
    </xf>
    <xf numFmtId="0" fontId="56" fillId="0" borderId="128" xfId="0" applyFont="1" applyFill="1" applyBorder="1" applyAlignment="1" applyProtection="1">
      <alignment vertical="center"/>
      <protection hidden="1"/>
    </xf>
    <xf numFmtId="0" fontId="82" fillId="0" borderId="127" xfId="0" applyFont="1" applyFill="1" applyBorder="1" applyAlignment="1" applyProtection="1">
      <alignment vertical="center"/>
      <protection hidden="1"/>
    </xf>
    <xf numFmtId="0" fontId="82" fillId="0" borderId="128" xfId="0" applyFont="1" applyFill="1" applyBorder="1" applyAlignment="1" applyProtection="1">
      <alignment vertical="center"/>
      <protection hidden="1"/>
    </xf>
    <xf numFmtId="0" fontId="124" fillId="0" borderId="33" xfId="0" applyFont="1" applyFill="1" applyBorder="1" applyAlignment="1" applyProtection="1">
      <alignment vertical="center"/>
      <protection hidden="1"/>
    </xf>
    <xf numFmtId="0" fontId="117" fillId="0" borderId="28" xfId="0" applyFont="1" applyFill="1" applyBorder="1" applyAlignment="1" applyProtection="1">
      <alignment horizontal="center" vertical="center"/>
      <protection hidden="1"/>
    </xf>
    <xf numFmtId="0" fontId="124" fillId="0" borderId="0" xfId="0" applyFont="1" applyFill="1" applyAlignment="1" applyProtection="1">
      <alignment vertical="center"/>
      <protection hidden="1"/>
    </xf>
    <xf numFmtId="0" fontId="117" fillId="0" borderId="0" xfId="0" applyFont="1" applyFill="1" applyBorder="1" applyAlignment="1" applyProtection="1">
      <alignment vertical="center"/>
      <protection hidden="1"/>
    </xf>
    <xf numFmtId="0" fontId="124" fillId="0" borderId="28" xfId="0" applyFont="1" applyFill="1" applyBorder="1" applyAlignment="1" applyProtection="1">
      <alignment vertical="center"/>
      <protection hidden="1"/>
    </xf>
    <xf numFmtId="0" fontId="111" fillId="0" borderId="33" xfId="0" applyFont="1" applyFill="1" applyBorder="1" applyAlignment="1" applyProtection="1">
      <alignment horizontal="left" vertical="center"/>
      <protection hidden="1"/>
    </xf>
    <xf numFmtId="0" fontId="124" fillId="0" borderId="29" xfId="0" applyFont="1" applyFill="1" applyBorder="1" applyAlignment="1" applyProtection="1">
      <alignment vertical="center"/>
      <protection hidden="1"/>
    </xf>
    <xf numFmtId="0" fontId="124" fillId="0" borderId="31" xfId="0" applyFont="1" applyFill="1" applyBorder="1" applyAlignment="1" applyProtection="1">
      <alignment vertical="center"/>
      <protection hidden="1"/>
    </xf>
    <xf numFmtId="0" fontId="120" fillId="0" borderId="0" xfId="53" applyFont="1" applyFill="1" applyBorder="1" applyAlignment="1" applyProtection="1">
      <alignment horizontal="center" vertical="center" wrapText="1"/>
      <protection hidden="1"/>
    </xf>
    <xf numFmtId="0" fontId="115" fillId="0" borderId="0" xfId="53" applyNumberFormat="1" applyFont="1" applyFill="1" applyBorder="1" applyAlignment="1" applyProtection="1">
      <alignment horizontal="center" vertical="center"/>
      <protection hidden="1"/>
    </xf>
    <xf numFmtId="0" fontId="115" fillId="0" borderId="0" xfId="53" applyNumberFormat="1" applyFont="1" applyFill="1" applyBorder="1" applyAlignment="1" applyProtection="1">
      <alignment vertical="center" wrapText="1"/>
      <protection hidden="1"/>
    </xf>
    <xf numFmtId="0" fontId="59" fillId="0" borderId="59" xfId="0" applyFont="1" applyFill="1" applyBorder="1" applyProtection="1">
      <protection hidden="1"/>
    </xf>
    <xf numFmtId="0" fontId="104" fillId="0" borderId="124" xfId="53" applyFont="1" applyFill="1" applyBorder="1" applyAlignment="1" applyProtection="1">
      <alignment horizontal="center" vertical="center"/>
      <protection hidden="1"/>
    </xf>
    <xf numFmtId="0" fontId="104" fillId="0" borderId="125" xfId="53" applyFont="1" applyFill="1" applyBorder="1" applyAlignment="1" applyProtection="1">
      <alignment horizontal="center" vertical="center"/>
      <protection hidden="1"/>
    </xf>
    <xf numFmtId="14" fontId="104" fillId="0" borderId="126" xfId="53" applyNumberFormat="1" applyFont="1" applyFill="1" applyBorder="1" applyAlignment="1" applyProtection="1">
      <alignment horizontal="center" vertical="center" wrapText="1"/>
      <protection hidden="1"/>
    </xf>
    <xf numFmtId="0" fontId="60" fillId="0" borderId="0" xfId="53" applyFont="1" applyFill="1" applyBorder="1" applyProtection="1">
      <alignment vertical="center"/>
      <protection hidden="1"/>
    </xf>
    <xf numFmtId="0" fontId="59" fillId="0" borderId="60" xfId="0" applyFont="1" applyFill="1" applyBorder="1" applyProtection="1">
      <protection hidden="1"/>
    </xf>
    <xf numFmtId="0" fontId="104" fillId="0" borderId="140" xfId="53" applyFont="1" applyFill="1" applyBorder="1" applyAlignment="1" applyProtection="1">
      <alignment horizontal="center" vertical="center"/>
      <protection hidden="1"/>
    </xf>
    <xf numFmtId="0" fontId="104" fillId="0" borderId="55" xfId="53" applyFont="1" applyFill="1" applyBorder="1" applyAlignment="1" applyProtection="1">
      <alignment horizontal="center" vertical="center"/>
      <protection hidden="1"/>
    </xf>
    <xf numFmtId="0" fontId="60" fillId="0" borderId="101" xfId="53" applyNumberFormat="1" applyFont="1" applyFill="1" applyBorder="1" applyAlignment="1" applyProtection="1">
      <alignment horizontal="center" vertical="center"/>
      <protection hidden="1"/>
    </xf>
    <xf numFmtId="0" fontId="104" fillId="0" borderId="141" xfId="53" applyFont="1" applyFill="1" applyBorder="1" applyAlignment="1" applyProtection="1">
      <alignment horizontal="center" vertical="center"/>
      <protection hidden="1"/>
    </xf>
    <xf numFmtId="0" fontId="104" fillId="0" borderId="53" xfId="53" applyFont="1" applyFill="1" applyBorder="1" applyAlignment="1" applyProtection="1">
      <alignment horizontal="center" vertical="center"/>
      <protection hidden="1"/>
    </xf>
    <xf numFmtId="0" fontId="59" fillId="0" borderId="59" xfId="0" applyFont="1" applyFill="1" applyBorder="1" applyAlignment="1" applyProtection="1">
      <alignment vertical="center" wrapText="1"/>
      <protection hidden="1"/>
    </xf>
    <xf numFmtId="0" fontId="59" fillId="0" borderId="60" xfId="0" applyFont="1" applyFill="1" applyBorder="1" applyAlignment="1" applyProtection="1">
      <alignment vertical="center" wrapText="1"/>
      <protection hidden="1"/>
    </xf>
    <xf numFmtId="0" fontId="104" fillId="0" borderId="142" xfId="53" applyFont="1" applyFill="1" applyBorder="1" applyAlignment="1" applyProtection="1">
      <alignment horizontal="center" vertical="center"/>
      <protection hidden="1"/>
    </xf>
    <xf numFmtId="0" fontId="104" fillId="0" borderId="143" xfId="53" applyFont="1" applyFill="1" applyBorder="1" applyAlignment="1" applyProtection="1">
      <alignment horizontal="center" vertical="center" wrapText="1"/>
      <protection hidden="1"/>
    </xf>
    <xf numFmtId="0" fontId="60" fillId="0" borderId="104" xfId="53" applyNumberFormat="1" applyFont="1" applyFill="1" applyBorder="1" applyAlignment="1" applyProtection="1">
      <alignment horizontal="center" vertical="center"/>
      <protection hidden="1"/>
    </xf>
    <xf numFmtId="0" fontId="119" fillId="0" borderId="59" xfId="0" applyFont="1" applyFill="1" applyBorder="1" applyAlignment="1" applyProtection="1">
      <alignment wrapText="1"/>
      <protection hidden="1"/>
    </xf>
    <xf numFmtId="0" fontId="115" fillId="0" borderId="0" xfId="53" applyNumberFormat="1" applyFont="1" applyFill="1" applyBorder="1" applyAlignment="1" applyProtection="1">
      <alignment horizontal="left"/>
      <protection hidden="1"/>
    </xf>
    <xf numFmtId="0" fontId="115" fillId="0" borderId="0" xfId="53" applyFont="1" applyFill="1" applyBorder="1" applyAlignment="1" applyProtection="1">
      <protection hidden="1"/>
    </xf>
    <xf numFmtId="0" fontId="119" fillId="0" borderId="0" xfId="0" applyFont="1" applyFill="1" applyBorder="1" applyAlignment="1" applyProtection="1">
      <alignment wrapText="1"/>
      <protection hidden="1"/>
    </xf>
    <xf numFmtId="0" fontId="113" fillId="0" borderId="60" xfId="0" applyFont="1" applyFill="1" applyBorder="1" applyAlignment="1" applyProtection="1">
      <protection hidden="1"/>
    </xf>
    <xf numFmtId="0" fontId="118" fillId="0" borderId="0" xfId="53" applyFont="1" applyFill="1" applyBorder="1" applyAlignment="1" applyProtection="1">
      <alignment horizontal="center"/>
      <protection hidden="1"/>
    </xf>
    <xf numFmtId="0" fontId="113" fillId="0" borderId="0" xfId="0" applyFont="1" applyFill="1" applyAlignment="1" applyProtection="1">
      <protection hidden="1"/>
    </xf>
    <xf numFmtId="0" fontId="118" fillId="0" borderId="0" xfId="53" applyFont="1" applyFill="1" applyBorder="1" applyAlignment="1" applyProtection="1">
      <protection hidden="1"/>
    </xf>
    <xf numFmtId="0" fontId="115" fillId="0" borderId="62" xfId="53" applyFont="1" applyFill="1" applyBorder="1" applyAlignment="1" applyProtection="1">
      <protection hidden="1"/>
    </xf>
    <xf numFmtId="0" fontId="127" fillId="0" borderId="0" xfId="53" applyFont="1" applyFill="1" applyBorder="1" applyAlignment="1" applyProtection="1">
      <alignment horizontal="right" vertical="center"/>
      <protection hidden="1"/>
    </xf>
    <xf numFmtId="0" fontId="116" fillId="0" borderId="15" xfId="53" applyFont="1" applyFill="1" applyBorder="1" applyAlignment="1" applyProtection="1">
      <alignment vertical="center"/>
      <protection hidden="1"/>
    </xf>
    <xf numFmtId="0" fontId="116" fillId="0" borderId="0" xfId="53" applyFont="1" applyFill="1" applyBorder="1" applyAlignment="1" applyProtection="1">
      <alignment horizontal="center" vertical="center"/>
      <protection hidden="1"/>
    </xf>
    <xf numFmtId="49" fontId="157" fillId="0" borderId="30" xfId="0" applyNumberFormat="1" applyFont="1" applyFill="1" applyBorder="1" applyAlignment="1" applyProtection="1">
      <alignment vertical="center"/>
      <protection hidden="1"/>
    </xf>
    <xf numFmtId="0" fontId="133" fillId="0" borderId="30" xfId="0" applyFont="1" applyFill="1" applyBorder="1" applyAlignment="1" applyProtection="1">
      <alignment horizontal="right" vertical="center"/>
      <protection hidden="1"/>
    </xf>
    <xf numFmtId="0" fontId="155" fillId="0" borderId="30" xfId="0" applyFont="1" applyFill="1" applyBorder="1" applyAlignment="1" applyProtection="1">
      <alignment vertical="center"/>
      <protection hidden="1"/>
    </xf>
    <xf numFmtId="0" fontId="113" fillId="0" borderId="0" xfId="0" applyFont="1" applyFill="1" applyBorder="1" applyAlignment="1" applyProtection="1">
      <alignment horizontal="center" vertical="center"/>
      <protection hidden="1"/>
    </xf>
    <xf numFmtId="0" fontId="113" fillId="0" borderId="33" xfId="0" applyFont="1" applyFill="1" applyBorder="1" applyAlignment="1" applyProtection="1">
      <alignment horizontal="left" vertical="center" wrapText="1"/>
      <protection hidden="1"/>
    </xf>
    <xf numFmtId="49" fontId="164" fillId="0" borderId="30" xfId="0" applyNumberFormat="1" applyFont="1" applyFill="1" applyBorder="1" applyAlignment="1" applyProtection="1">
      <alignment vertical="center"/>
      <protection hidden="1"/>
    </xf>
    <xf numFmtId="0" fontId="104" fillId="0" borderId="10" xfId="0" applyFont="1" applyFill="1" applyBorder="1" applyAlignment="1" applyProtection="1">
      <alignment horizontal="center" vertical="center" wrapText="1"/>
      <protection hidden="1"/>
    </xf>
    <xf numFmtId="0" fontId="60" fillId="0" borderId="22" xfId="0" applyFont="1" applyFill="1" applyBorder="1" applyAlignment="1" applyProtection="1">
      <alignment horizontal="center" vertical="center"/>
      <protection hidden="1"/>
    </xf>
    <xf numFmtId="0" fontId="60" fillId="0" borderId="22" xfId="0" applyFont="1" applyFill="1" applyBorder="1" applyAlignment="1" applyProtection="1">
      <alignment horizontal="center" vertical="center" textRotation="90"/>
      <protection hidden="1"/>
    </xf>
    <xf numFmtId="0" fontId="104" fillId="0" borderId="32" xfId="0" applyFont="1" applyFill="1" applyBorder="1" applyAlignment="1" applyProtection="1">
      <alignment horizontal="center" vertical="center" wrapText="1"/>
      <protection hidden="1"/>
    </xf>
    <xf numFmtId="0" fontId="104" fillId="0" borderId="22" xfId="0" applyFont="1" applyFill="1" applyBorder="1" applyAlignment="1" applyProtection="1">
      <alignment horizontal="center" vertical="center" wrapText="1"/>
      <protection hidden="1"/>
    </xf>
    <xf numFmtId="0" fontId="104" fillId="0" borderId="23" xfId="0" applyFont="1" applyFill="1" applyBorder="1" applyAlignment="1" applyProtection="1">
      <alignment horizontal="center" vertical="center" wrapText="1"/>
      <protection hidden="1"/>
    </xf>
    <xf numFmtId="0" fontId="126" fillId="0" borderId="0" xfId="53" applyFont="1" applyFill="1" applyBorder="1" applyAlignment="1" applyProtection="1">
      <alignment horizontal="center" vertical="center"/>
      <protection hidden="1"/>
    </xf>
    <xf numFmtId="0" fontId="167" fillId="0" borderId="0" xfId="53" applyFont="1" applyFill="1" applyBorder="1" applyAlignment="1" applyProtection="1">
      <alignment horizontal="center" vertical="center"/>
      <protection hidden="1"/>
    </xf>
    <xf numFmtId="0" fontId="167" fillId="0" borderId="0" xfId="53" applyFont="1" applyFill="1" applyBorder="1" applyAlignment="1" applyProtection="1">
      <alignment horizontal="center" vertical="center" wrapText="1"/>
      <protection hidden="1"/>
    </xf>
    <xf numFmtId="0" fontId="163" fillId="0" borderId="0" xfId="53" applyFont="1" applyFill="1" applyBorder="1" applyProtection="1">
      <alignment vertical="center"/>
      <protection hidden="1"/>
    </xf>
    <xf numFmtId="0" fontId="167" fillId="0" borderId="0" xfId="53" applyFont="1" applyFill="1" applyBorder="1" applyAlignment="1" applyProtection="1">
      <alignment vertical="center"/>
      <protection hidden="1"/>
    </xf>
    <xf numFmtId="0" fontId="82" fillId="0" borderId="61" xfId="0" applyFont="1" applyFill="1" applyBorder="1" applyProtection="1">
      <protection hidden="1"/>
    </xf>
    <xf numFmtId="0" fontId="166" fillId="0" borderId="62" xfId="0" applyFont="1" applyFill="1" applyBorder="1" applyAlignment="1" applyProtection="1">
      <alignment horizontal="center" vertical="center"/>
      <protection hidden="1"/>
    </xf>
    <xf numFmtId="0" fontId="167" fillId="0" borderId="62" xfId="53" applyFont="1" applyFill="1" applyBorder="1" applyAlignment="1" applyProtection="1">
      <alignment vertical="center"/>
      <protection hidden="1"/>
    </xf>
    <xf numFmtId="0" fontId="163" fillId="0" borderId="62" xfId="53" applyFont="1" applyFill="1" applyBorder="1" applyProtection="1">
      <alignment vertical="center"/>
      <protection hidden="1"/>
    </xf>
    <xf numFmtId="0" fontId="104" fillId="0" borderId="0" xfId="53" applyFont="1" applyFill="1" applyBorder="1" applyAlignment="1" applyProtection="1">
      <alignment horizontal="right" vertical="center"/>
      <protection hidden="1"/>
    </xf>
    <xf numFmtId="0" fontId="60" fillId="0" borderId="15" xfId="53" applyFont="1" applyFill="1" applyBorder="1" applyAlignment="1" applyProtection="1">
      <alignment vertical="center"/>
      <protection hidden="1"/>
    </xf>
    <xf numFmtId="0" fontId="60" fillId="0" borderId="0" xfId="53" applyFont="1" applyFill="1" applyBorder="1" applyAlignment="1" applyProtection="1">
      <alignment horizontal="center" vertical="center"/>
      <protection hidden="1"/>
    </xf>
    <xf numFmtId="0" fontId="59" fillId="0" borderId="33" xfId="0" applyFont="1" applyFill="1" applyBorder="1" applyAlignment="1" applyProtection="1">
      <alignment vertical="center"/>
      <protection hidden="1"/>
    </xf>
    <xf numFmtId="0" fontId="104" fillId="0" borderId="0" xfId="0" applyFont="1" applyFill="1" applyBorder="1" applyAlignment="1" applyProtection="1">
      <alignment horizontal="left" vertical="center"/>
      <protection hidden="1"/>
    </xf>
    <xf numFmtId="0" fontId="60" fillId="0" borderId="0" xfId="0" applyFont="1" applyFill="1" applyBorder="1" applyAlignment="1" applyProtection="1">
      <alignment horizontal="left" vertical="center" wrapText="1"/>
      <protection hidden="1"/>
    </xf>
    <xf numFmtId="0" fontId="104" fillId="0" borderId="0" xfId="0" applyFont="1" applyFill="1" applyBorder="1" applyAlignment="1" applyProtection="1">
      <alignment horizontal="left" vertical="center" wrapText="1"/>
      <protection hidden="1"/>
    </xf>
    <xf numFmtId="0" fontId="60" fillId="0" borderId="0" xfId="0" applyFont="1" applyFill="1" applyBorder="1" applyAlignment="1" applyProtection="1">
      <alignment horizontal="left" vertical="center"/>
      <protection hidden="1"/>
    </xf>
    <xf numFmtId="1" fontId="60" fillId="0" borderId="0" xfId="0" applyNumberFormat="1" applyFont="1" applyFill="1" applyBorder="1" applyAlignment="1" applyProtection="1">
      <alignment horizontal="left" vertical="center"/>
      <protection hidden="1"/>
    </xf>
    <xf numFmtId="0" fontId="59" fillId="0" borderId="0" xfId="0" applyFont="1" applyFill="1" applyBorder="1" applyAlignment="1" applyProtection="1">
      <alignment vertical="center"/>
      <protection hidden="1"/>
    </xf>
    <xf numFmtId="0" fontId="60" fillId="0" borderId="10" xfId="0" applyFont="1" applyFill="1" applyBorder="1" applyAlignment="1" applyProtection="1">
      <alignment horizontal="center" vertical="center"/>
      <protection hidden="1"/>
    </xf>
    <xf numFmtId="0" fontId="140" fillId="35" borderId="0" xfId="0" applyFont="1" applyFill="1" applyBorder="1" applyAlignment="1" applyProtection="1">
      <alignment horizontal="center" vertical="center" wrapText="1"/>
      <protection locked="0" hidden="1"/>
    </xf>
    <xf numFmtId="0" fontId="168" fillId="0" borderId="22" xfId="0" applyFont="1" applyFill="1" applyBorder="1" applyAlignment="1" applyProtection="1">
      <alignment horizontal="center" vertical="center" wrapText="1"/>
      <protection hidden="1"/>
    </xf>
    <xf numFmtId="49" fontId="82" fillId="0" borderId="30" xfId="0" applyNumberFormat="1" applyFont="1" applyFill="1" applyBorder="1" applyAlignment="1" applyProtection="1">
      <alignment vertical="center"/>
      <protection hidden="1"/>
    </xf>
    <xf numFmtId="0" fontId="166" fillId="0" borderId="30" xfId="0" applyFont="1" applyFill="1" applyBorder="1" applyAlignment="1" applyProtection="1">
      <alignment horizontal="right" vertical="center"/>
      <protection hidden="1"/>
    </xf>
    <xf numFmtId="0" fontId="82" fillId="0" borderId="30" xfId="0" applyNumberFormat="1" applyFont="1" applyFill="1" applyBorder="1" applyAlignment="1" applyProtection="1">
      <alignment vertical="center"/>
      <protection hidden="1"/>
    </xf>
    <xf numFmtId="0" fontId="157" fillId="0" borderId="30" xfId="0" applyNumberFormat="1" applyFont="1" applyFill="1" applyBorder="1" applyAlignment="1" applyProtection="1">
      <alignment vertical="center"/>
      <protection hidden="1"/>
    </xf>
    <xf numFmtId="0" fontId="162" fillId="0" borderId="10" xfId="0" applyFont="1" applyFill="1" applyBorder="1" applyAlignment="1" applyProtection="1">
      <alignment horizontal="center" vertical="center"/>
      <protection hidden="1"/>
    </xf>
    <xf numFmtId="0" fontId="59" fillId="35" borderId="0" xfId="0" applyFont="1" applyFill="1" applyBorder="1" applyAlignment="1" applyProtection="1">
      <alignment horizontal="center" vertical="center"/>
      <protection locked="0" hidden="1"/>
    </xf>
    <xf numFmtId="0" fontId="168" fillId="0" borderId="0" xfId="0" applyFont="1" applyFill="1" applyBorder="1" applyAlignment="1" applyProtection="1">
      <alignment horizontal="left" vertical="center"/>
      <protection hidden="1"/>
    </xf>
    <xf numFmtId="0" fontId="60" fillId="35" borderId="0" xfId="0" applyFont="1" applyFill="1" applyBorder="1" applyAlignment="1" applyProtection="1">
      <alignment horizontal="center" vertical="center" wrapText="1"/>
      <protection locked="0" hidden="1"/>
    </xf>
    <xf numFmtId="0" fontId="113" fillId="35" borderId="0" xfId="0" applyFont="1" applyFill="1" applyBorder="1" applyAlignment="1" applyProtection="1">
      <alignment horizontal="center" vertical="center"/>
      <protection locked="0" hidden="1"/>
    </xf>
    <xf numFmtId="0" fontId="116" fillId="35" borderId="0" xfId="0" applyFont="1" applyFill="1" applyBorder="1" applyAlignment="1" applyProtection="1">
      <alignment horizontal="center" vertical="center" wrapText="1"/>
      <protection locked="0" hidden="1"/>
    </xf>
    <xf numFmtId="0" fontId="86" fillId="62" borderId="163" xfId="0" applyFont="1" applyFill="1" applyBorder="1" applyAlignment="1" applyProtection="1">
      <alignment horizontal="center" vertical="center" wrapText="1"/>
      <protection locked="0"/>
    </xf>
    <xf numFmtId="0" fontId="86" fillId="0" borderId="163" xfId="0" applyFont="1" applyFill="1" applyBorder="1" applyAlignment="1" applyProtection="1">
      <alignment horizontal="center" vertical="center" wrapText="1"/>
      <protection locked="0"/>
    </xf>
    <xf numFmtId="0" fontId="87" fillId="62" borderId="163" xfId="0" applyFont="1" applyFill="1" applyBorder="1" applyAlignment="1" applyProtection="1">
      <alignment horizontal="center" vertical="center" wrapText="1"/>
      <protection locked="0"/>
    </xf>
    <xf numFmtId="0" fontId="87" fillId="0" borderId="163" xfId="0" applyFont="1" applyFill="1" applyBorder="1" applyAlignment="1" applyProtection="1">
      <alignment horizontal="center" vertical="center" wrapText="1"/>
      <protection locked="0"/>
    </xf>
    <xf numFmtId="0" fontId="58" fillId="62" borderId="163" xfId="0" applyFont="1" applyFill="1" applyBorder="1" applyAlignment="1" applyProtection="1">
      <alignment horizontal="center" vertical="center"/>
      <protection locked="0"/>
    </xf>
    <xf numFmtId="49" fontId="89" fillId="62" borderId="163" xfId="0" applyNumberFormat="1" applyFont="1" applyFill="1" applyBorder="1" applyAlignment="1" applyProtection="1">
      <alignment horizontal="center" vertical="center" wrapText="1"/>
      <protection locked="0"/>
    </xf>
    <xf numFmtId="49" fontId="57" fillId="62" borderId="163" xfId="0" applyNumberFormat="1" applyFont="1" applyFill="1" applyBorder="1" applyAlignment="1" applyProtection="1">
      <alignment horizontal="left" vertical="center"/>
      <protection locked="0"/>
    </xf>
    <xf numFmtId="49" fontId="57" fillId="62" borderId="163" xfId="0" applyNumberFormat="1" applyFont="1" applyFill="1" applyBorder="1" applyAlignment="1" applyProtection="1">
      <alignment vertical="center" wrapText="1"/>
      <protection locked="0"/>
    </xf>
    <xf numFmtId="49" fontId="57" fillId="62" borderId="163" xfId="0" applyNumberFormat="1" applyFont="1" applyFill="1" applyBorder="1" applyAlignment="1" applyProtection="1">
      <alignment horizontal="center" vertical="center" wrapText="1"/>
      <protection locked="0"/>
    </xf>
    <xf numFmtId="49" fontId="22" fillId="62" borderId="163" xfId="0" applyNumberFormat="1" applyFont="1" applyFill="1" applyBorder="1" applyAlignment="1" applyProtection="1">
      <alignment horizontal="center" vertical="center" wrapText="1"/>
      <protection locked="0"/>
    </xf>
    <xf numFmtId="49" fontId="22" fillId="62" borderId="163" xfId="0" applyNumberFormat="1" applyFont="1" applyFill="1" applyBorder="1" applyAlignment="1" applyProtection="1">
      <alignment horizontal="left" vertical="center"/>
      <protection locked="0"/>
    </xf>
    <xf numFmtId="49" fontId="82" fillId="62" borderId="163" xfId="0" applyNumberFormat="1" applyFont="1" applyFill="1" applyBorder="1" applyAlignment="1" applyProtection="1">
      <alignment horizontal="center" vertical="center"/>
      <protection locked="0"/>
    </xf>
    <xf numFmtId="49" fontId="28" fillId="62" borderId="163" xfId="0" applyNumberFormat="1" applyFont="1" applyFill="1" applyBorder="1" applyAlignment="1" applyProtection="1">
      <alignment horizontal="center" vertical="center" wrapText="1"/>
      <protection locked="0"/>
    </xf>
    <xf numFmtId="0" fontId="58" fillId="0" borderId="163" xfId="0" applyFont="1" applyFill="1" applyBorder="1" applyAlignment="1" applyProtection="1">
      <alignment horizontal="center" vertical="center"/>
      <protection locked="0"/>
    </xf>
    <xf numFmtId="49" fontId="89" fillId="0" borderId="163" xfId="0" applyNumberFormat="1" applyFont="1" applyFill="1" applyBorder="1" applyAlignment="1" applyProtection="1">
      <alignment horizontal="center" vertical="center" wrapText="1"/>
      <protection locked="0"/>
    </xf>
    <xf numFmtId="49" fontId="57" fillId="0" borderId="163" xfId="0" applyNumberFormat="1" applyFont="1" applyFill="1" applyBorder="1" applyAlignment="1" applyProtection="1">
      <alignment horizontal="left" vertical="center"/>
      <protection locked="0"/>
    </xf>
    <xf numFmtId="49" fontId="57" fillId="0" borderId="163" xfId="0" applyNumberFormat="1" applyFont="1" applyFill="1" applyBorder="1" applyAlignment="1" applyProtection="1">
      <alignment vertical="center" wrapText="1"/>
      <protection locked="0"/>
    </xf>
    <xf numFmtId="49" fontId="22" fillId="0" borderId="16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63" xfId="0" applyNumberFormat="1" applyFont="1" applyFill="1" applyBorder="1" applyAlignment="1" applyProtection="1">
      <alignment horizontal="left" vertical="center"/>
      <protection locked="0"/>
    </xf>
    <xf numFmtId="49" fontId="82" fillId="0" borderId="163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63" xfId="0" applyNumberFormat="1" applyFont="1" applyFill="1" applyBorder="1" applyAlignment="1" applyProtection="1">
      <alignment horizontal="center" vertical="center" wrapText="1"/>
      <protection locked="0"/>
    </xf>
    <xf numFmtId="1" fontId="22" fillId="62" borderId="163" xfId="0" applyNumberFormat="1" applyFont="1" applyFill="1" applyBorder="1" applyAlignment="1" applyProtection="1">
      <alignment horizontal="center" vertical="center" wrapText="1"/>
      <protection locked="0"/>
    </xf>
    <xf numFmtId="1" fontId="22" fillId="44" borderId="0" xfId="0" applyNumberFormat="1" applyFont="1" applyFill="1" applyBorder="1" applyAlignment="1" applyProtection="1">
      <alignment horizontal="center" vertical="center" wrapText="1"/>
      <protection locked="0"/>
    </xf>
    <xf numFmtId="1" fontId="22" fillId="0" borderId="163" xfId="0" applyNumberFormat="1" applyFont="1" applyFill="1" applyBorder="1" applyAlignment="1" applyProtection="1">
      <alignment horizontal="center" vertical="center" wrapText="1"/>
      <protection locked="0"/>
    </xf>
    <xf numFmtId="49" fontId="30" fillId="34" borderId="0" xfId="0" applyNumberFormat="1" applyFont="1" applyFill="1" applyBorder="1" applyAlignment="1" applyProtection="1">
      <alignment vertical="center"/>
      <protection locked="0"/>
    </xf>
    <xf numFmtId="0" fontId="79" fillId="31" borderId="32" xfId="0" applyFont="1" applyFill="1" applyBorder="1" applyAlignment="1" applyProtection="1">
      <alignment horizontal="center" vertical="center"/>
      <protection hidden="1"/>
    </xf>
    <xf numFmtId="0" fontId="30" fillId="31" borderId="32" xfId="0" applyFont="1" applyFill="1" applyBorder="1" applyAlignment="1" applyProtection="1">
      <alignment vertical="center" wrapText="1"/>
      <protection hidden="1"/>
    </xf>
    <xf numFmtId="0" fontId="80" fillId="0" borderId="22" xfId="53" applyNumberFormat="1" applyFont="1" applyFill="1" applyBorder="1" applyAlignment="1" applyProtection="1">
      <alignment horizontal="left" vertical="center"/>
      <protection hidden="1"/>
    </xf>
    <xf numFmtId="0" fontId="29" fillId="0" borderId="0" xfId="0" applyFont="1" applyFill="1" applyAlignment="1" applyProtection="1">
      <alignment horizontal="center" vertical="center"/>
      <protection hidden="1"/>
    </xf>
    <xf numFmtId="0" fontId="29" fillId="0" borderId="0" xfId="0" applyFont="1" applyFill="1" applyAlignment="1" applyProtection="1">
      <alignment horizontal="left" vertical="center"/>
      <protection hidden="1"/>
    </xf>
    <xf numFmtId="0" fontId="140" fillId="0" borderId="0" xfId="0" applyFont="1" applyFill="1" applyBorder="1" applyAlignment="1" applyProtection="1">
      <alignment horizontal="left" vertical="center" wrapText="1"/>
      <protection hidden="1"/>
    </xf>
    <xf numFmtId="49" fontId="57" fillId="31" borderId="163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10" xfId="54" applyFont="1" applyFill="1" applyBorder="1" applyAlignment="1" applyProtection="1">
      <alignment horizontal="center" vertical="center"/>
      <protection hidden="1"/>
    </xf>
    <xf numFmtId="0" fontId="123" fillId="0" borderId="10" xfId="54" applyFont="1" applyFill="1" applyBorder="1" applyAlignment="1" applyProtection="1">
      <alignment horizontal="center" vertical="center"/>
      <protection hidden="1"/>
    </xf>
    <xf numFmtId="49" fontId="22" fillId="0" borderId="0" xfId="0" applyNumberFormat="1" applyFont="1" applyAlignment="1" applyProtection="1">
      <alignment horizontal="center" vertical="center" wrapText="1"/>
      <protection hidden="1"/>
    </xf>
    <xf numFmtId="0" fontId="22" fillId="39" borderId="0" xfId="0" applyFont="1" applyFill="1" applyAlignment="1" applyProtection="1">
      <alignment horizontal="center" vertical="center"/>
    </xf>
    <xf numFmtId="49" fontId="22" fillId="39" borderId="0" xfId="0" applyNumberFormat="1" applyFont="1" applyFill="1" applyAlignment="1" applyProtection="1">
      <alignment horizontal="center" vertical="center"/>
    </xf>
    <xf numFmtId="0" fontId="22" fillId="39" borderId="0" xfId="0" applyFont="1" applyFill="1" applyAlignment="1" applyProtection="1">
      <alignment horizontal="center" vertical="center" wrapText="1"/>
    </xf>
    <xf numFmtId="0" fontId="22" fillId="39" borderId="0" xfId="0" applyNumberFormat="1" applyFont="1" applyFill="1" applyAlignment="1" applyProtection="1">
      <alignment horizontal="center" vertical="center"/>
    </xf>
    <xf numFmtId="0" fontId="54" fillId="39" borderId="0" xfId="0" applyFont="1" applyFill="1" applyAlignment="1" applyProtection="1">
      <alignment vertical="center" wrapText="1"/>
    </xf>
    <xf numFmtId="0" fontId="22" fillId="31" borderId="0" xfId="0" applyFont="1" applyFill="1" applyAlignment="1" applyProtection="1">
      <alignment horizontal="center" vertical="center"/>
    </xf>
    <xf numFmtId="2" fontId="50" fillId="39" borderId="0" xfId="0" applyNumberFormat="1" applyFont="1" applyFill="1" applyAlignment="1" applyProtection="1">
      <alignment horizontal="center" vertical="center"/>
    </xf>
    <xf numFmtId="0" fontId="53" fillId="45" borderId="51" xfId="0" applyFont="1" applyFill="1" applyBorder="1" applyAlignment="1" applyProtection="1">
      <alignment horizontal="center" vertical="center" wrapText="1"/>
    </xf>
    <xf numFmtId="0" fontId="53" fillId="45" borderId="0" xfId="0" applyFont="1" applyFill="1" applyBorder="1" applyAlignment="1" applyProtection="1">
      <alignment horizontal="center" vertical="center" wrapText="1"/>
    </xf>
    <xf numFmtId="0" fontId="66" fillId="41" borderId="218" xfId="0" applyFont="1" applyFill="1" applyBorder="1" applyAlignment="1" applyProtection="1">
      <alignment horizontal="center" vertical="center" wrapText="1"/>
    </xf>
    <xf numFmtId="49" fontId="66" fillId="41" borderId="218" xfId="0" applyNumberFormat="1" applyFont="1" applyFill="1" applyBorder="1" applyAlignment="1" applyProtection="1">
      <alignment horizontal="center" vertical="center" wrapText="1"/>
    </xf>
    <xf numFmtId="0" fontId="66" fillId="41" borderId="218" xfId="0" applyNumberFormat="1" applyFont="1" applyFill="1" applyBorder="1" applyAlignment="1" applyProtection="1">
      <alignment horizontal="center" vertical="center" wrapText="1"/>
    </xf>
    <xf numFmtId="0" fontId="53" fillId="46" borderId="0" xfId="0" applyFont="1" applyFill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 wrapText="1"/>
    </xf>
    <xf numFmtId="0" fontId="22" fillId="39" borderId="220" xfId="0" applyFont="1" applyFill="1" applyBorder="1" applyAlignment="1" applyProtection="1">
      <alignment horizontal="center" vertical="center" wrapText="1"/>
    </xf>
    <xf numFmtId="0" fontId="22" fillId="31" borderId="0" xfId="0" applyFont="1" applyFill="1" applyAlignment="1" applyProtection="1">
      <alignment horizontal="center" vertical="center" wrapText="1"/>
    </xf>
    <xf numFmtId="0" fontId="23" fillId="39" borderId="178" xfId="0" applyFont="1" applyFill="1" applyBorder="1" applyAlignment="1" applyProtection="1">
      <alignment horizontal="center" vertical="center" wrapText="1"/>
    </xf>
    <xf numFmtId="0" fontId="57" fillId="62" borderId="162" xfId="0" applyFont="1" applyFill="1" applyBorder="1" applyAlignment="1" applyProtection="1">
      <alignment horizontal="left" vertical="center"/>
    </xf>
    <xf numFmtId="0" fontId="22" fillId="39" borderId="0" xfId="0" applyFont="1" applyFill="1" applyAlignment="1" applyProtection="1">
      <alignment horizontal="center" vertical="center" wrapText="1"/>
      <protection locked="0"/>
    </xf>
    <xf numFmtId="0" fontId="22" fillId="39" borderId="0" xfId="0" applyFont="1" applyFill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  <protection locked="0"/>
    </xf>
    <xf numFmtId="49" fontId="22" fillId="0" borderId="0" xfId="0" applyNumberFormat="1" applyFont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center" vertical="center"/>
    </xf>
    <xf numFmtId="0" fontId="1" fillId="31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31" borderId="0" xfId="0" applyNumberFormat="1" applyFont="1" applyFill="1" applyBorder="1" applyAlignment="1" applyProtection="1">
      <alignment horizontal="center" vertical="center" wrapText="1"/>
    </xf>
    <xf numFmtId="0" fontId="62" fillId="42" borderId="154" xfId="0" applyNumberFormat="1" applyFont="1" applyFill="1" applyBorder="1" applyAlignment="1" applyProtection="1">
      <alignment horizontal="center" vertical="center"/>
    </xf>
    <xf numFmtId="0" fontId="1" fillId="42" borderId="154" xfId="0" applyNumberFormat="1" applyFont="1" applyFill="1" applyBorder="1" applyAlignment="1" applyProtection="1">
      <alignment horizontal="center" vertical="center"/>
    </xf>
    <xf numFmtId="0" fontId="1" fillId="42" borderId="157" xfId="0" applyNumberFormat="1" applyFont="1" applyFill="1" applyBorder="1" applyAlignment="1" applyProtection="1">
      <alignment horizontal="center" vertical="center" wrapText="1"/>
    </xf>
    <xf numFmtId="0" fontId="1" fillId="42" borderId="156" xfId="0" applyNumberFormat="1" applyFont="1" applyFill="1" applyBorder="1" applyAlignment="1" applyProtection="1">
      <alignment horizontal="center" vertical="center"/>
    </xf>
    <xf numFmtId="0" fontId="1" fillId="42" borderId="155" xfId="0" applyNumberFormat="1" applyFont="1" applyFill="1" applyBorder="1" applyAlignment="1" applyProtection="1">
      <alignment horizontal="center" vertical="center" wrapText="1"/>
    </xf>
    <xf numFmtId="0" fontId="1" fillId="41" borderId="48" xfId="0" applyNumberFormat="1" applyFont="1" applyFill="1" applyBorder="1" applyAlignment="1" applyProtection="1">
      <alignment horizontal="center" vertical="center"/>
    </xf>
    <xf numFmtId="0" fontId="1" fillId="41" borderId="158" xfId="0" applyNumberFormat="1" applyFont="1" applyFill="1" applyBorder="1" applyAlignment="1" applyProtection="1">
      <alignment horizontal="center" vertical="center"/>
    </xf>
    <xf numFmtId="0" fontId="1" fillId="41" borderId="64" xfId="0" applyNumberFormat="1" applyFont="1" applyFill="1" applyBorder="1" applyAlignment="1" applyProtection="1">
      <alignment horizontal="center" vertical="center"/>
    </xf>
    <xf numFmtId="0" fontId="1" fillId="41" borderId="68" xfId="0" applyNumberFormat="1" applyFont="1" applyFill="1" applyBorder="1" applyAlignment="1" applyProtection="1">
      <alignment horizontal="center" vertical="center"/>
    </xf>
    <xf numFmtId="0" fontId="62" fillId="42" borderId="48" xfId="0" applyNumberFormat="1" applyFont="1" applyFill="1" applyBorder="1" applyAlignment="1" applyProtection="1">
      <alignment horizontal="center" vertical="center"/>
    </xf>
    <xf numFmtId="0" fontId="62" fillId="42" borderId="158" xfId="0" applyNumberFormat="1" applyFont="1" applyFill="1" applyBorder="1" applyAlignment="1" applyProtection="1">
      <alignment horizontal="center" vertical="center"/>
    </xf>
    <xf numFmtId="0" fontId="62" fillId="42" borderId="64" xfId="0" applyNumberFormat="1" applyFont="1" applyFill="1" applyBorder="1" applyAlignment="1" applyProtection="1">
      <alignment horizontal="center" vertical="center"/>
    </xf>
    <xf numFmtId="0" fontId="62" fillId="42" borderId="68" xfId="0" applyNumberFormat="1" applyFont="1" applyFill="1" applyBorder="1" applyAlignment="1" applyProtection="1">
      <alignment horizontal="center" vertical="center"/>
    </xf>
    <xf numFmtId="0" fontId="1" fillId="50" borderId="67" xfId="0" applyNumberFormat="1" applyFont="1" applyFill="1" applyBorder="1" applyAlignment="1" applyProtection="1">
      <alignment horizontal="center" vertical="center"/>
    </xf>
    <xf numFmtId="0" fontId="1" fillId="50" borderId="151" xfId="0" applyNumberFormat="1" applyFont="1" applyFill="1" applyBorder="1" applyAlignment="1" applyProtection="1">
      <alignment horizontal="center" vertical="center"/>
    </xf>
    <xf numFmtId="0" fontId="1" fillId="50" borderId="69" xfId="0" applyNumberFormat="1" applyFont="1" applyFill="1" applyBorder="1" applyAlignment="1" applyProtection="1">
      <alignment horizontal="center" vertical="center"/>
    </xf>
    <xf numFmtId="0" fontId="1" fillId="50" borderId="160" xfId="0" applyNumberFormat="1" applyFont="1" applyFill="1" applyBorder="1" applyAlignment="1" applyProtection="1">
      <alignment horizontal="center" vertical="center"/>
    </xf>
    <xf numFmtId="0" fontId="1" fillId="50" borderId="81" xfId="0" applyNumberFormat="1" applyFont="1" applyFill="1" applyBorder="1" applyAlignment="1" applyProtection="1">
      <alignment horizontal="center" vertical="center"/>
    </xf>
    <xf numFmtId="0" fontId="1" fillId="50" borderId="82" xfId="0" applyNumberFormat="1" applyFont="1" applyFill="1" applyBorder="1" applyAlignment="1" applyProtection="1">
      <alignment horizontal="center" vertical="center"/>
    </xf>
    <xf numFmtId="0" fontId="1" fillId="33" borderId="70" xfId="0" applyNumberFormat="1" applyFont="1" applyFill="1" applyBorder="1" applyAlignment="1" applyProtection="1">
      <alignment horizontal="center" vertical="center" wrapText="1"/>
    </xf>
    <xf numFmtId="0" fontId="1" fillId="33" borderId="71" xfId="0" applyNumberFormat="1" applyFont="1" applyFill="1" applyBorder="1" applyAlignment="1" applyProtection="1">
      <alignment horizontal="center" vertical="center" wrapText="1"/>
    </xf>
    <xf numFmtId="0" fontId="1" fillId="33" borderId="108" xfId="0" applyNumberFormat="1" applyFont="1" applyFill="1" applyBorder="1" applyAlignment="1" applyProtection="1">
      <alignment horizontal="center" vertical="center" wrapText="1"/>
    </xf>
    <xf numFmtId="0" fontId="138" fillId="42" borderId="72" xfId="0" applyNumberFormat="1" applyFont="1" applyFill="1" applyBorder="1" applyAlignment="1" applyProtection="1">
      <alignment horizontal="left" vertical="center"/>
      <protection locked="0"/>
    </xf>
    <xf numFmtId="0" fontId="1" fillId="42" borderId="72" xfId="0" applyNumberFormat="1" applyFont="1" applyFill="1" applyBorder="1" applyAlignment="1" applyProtection="1">
      <alignment horizontal="left" vertical="center"/>
      <protection locked="0"/>
    </xf>
    <xf numFmtId="0" fontId="1" fillId="42" borderId="161" xfId="0" applyNumberFormat="1" applyFont="1" applyFill="1" applyBorder="1" applyAlignment="1" applyProtection="1">
      <alignment horizontal="left" vertical="center"/>
      <protection locked="0"/>
    </xf>
    <xf numFmtId="0" fontId="1" fillId="42" borderId="73" xfId="0" applyNumberFormat="1" applyFont="1" applyFill="1" applyBorder="1" applyAlignment="1" applyProtection="1">
      <alignment horizontal="left" vertical="center" wrapText="1"/>
      <protection locked="0"/>
    </xf>
    <xf numFmtId="0" fontId="1" fillId="42" borderId="72" xfId="0" applyNumberFormat="1" applyFont="1" applyFill="1" applyBorder="1" applyAlignment="1" applyProtection="1">
      <alignment horizontal="left" vertical="center" wrapText="1"/>
      <protection locked="0"/>
    </xf>
    <xf numFmtId="0" fontId="1" fillId="42" borderId="74" xfId="0" applyNumberFormat="1" applyFont="1" applyFill="1" applyBorder="1" applyAlignment="1" applyProtection="1">
      <alignment horizontal="left" vertical="center"/>
      <protection locked="0"/>
    </xf>
    <xf numFmtId="0" fontId="1" fillId="33" borderId="75" xfId="0" applyNumberFormat="1" applyFont="1" applyFill="1" applyBorder="1" applyAlignment="1" applyProtection="1">
      <alignment horizontal="center" vertical="center" wrapText="1"/>
    </xf>
    <xf numFmtId="0" fontId="1" fillId="33" borderId="46" xfId="0" applyNumberFormat="1" applyFont="1" applyFill="1" applyBorder="1" applyAlignment="1" applyProtection="1">
      <alignment horizontal="center" vertical="center" wrapText="1"/>
    </xf>
    <xf numFmtId="0" fontId="1" fillId="33" borderId="66" xfId="0" applyNumberFormat="1" applyFont="1" applyFill="1" applyBorder="1" applyAlignment="1" applyProtection="1">
      <alignment horizontal="center" vertical="center" wrapText="1"/>
    </xf>
    <xf numFmtId="0" fontId="138" fillId="0" borderId="48" xfId="0" applyNumberFormat="1" applyFont="1" applyFill="1" applyBorder="1" applyAlignment="1" applyProtection="1">
      <alignment horizontal="left" vertical="center"/>
      <protection locked="0"/>
    </xf>
    <xf numFmtId="0" fontId="1" fillId="0" borderId="48" xfId="0" applyNumberFormat="1" applyFont="1" applyFill="1" applyBorder="1" applyAlignment="1" applyProtection="1">
      <alignment horizontal="left" vertical="center"/>
      <protection locked="0"/>
    </xf>
    <xf numFmtId="0" fontId="1" fillId="0" borderId="158" xfId="0" applyNumberFormat="1" applyFont="1" applyFill="1" applyBorder="1" applyAlignment="1" applyProtection="1">
      <alignment horizontal="left" vertical="center"/>
      <protection locked="0"/>
    </xf>
    <xf numFmtId="0" fontId="1" fillId="0" borderId="6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48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8" xfId="0" applyNumberFormat="1" applyFont="1" applyFill="1" applyBorder="1" applyAlignment="1" applyProtection="1">
      <alignment horizontal="left" vertical="center"/>
      <protection locked="0"/>
    </xf>
    <xf numFmtId="0" fontId="138" fillId="42" borderId="48" xfId="0" applyNumberFormat="1" applyFont="1" applyFill="1" applyBorder="1" applyAlignment="1" applyProtection="1">
      <alignment horizontal="left" vertical="center"/>
      <protection locked="0"/>
    </xf>
    <xf numFmtId="0" fontId="1" fillId="42" borderId="48" xfId="0" applyNumberFormat="1" applyFont="1" applyFill="1" applyBorder="1" applyAlignment="1" applyProtection="1">
      <alignment horizontal="left" vertical="center"/>
      <protection locked="0"/>
    </xf>
    <xf numFmtId="0" fontId="1" fillId="42" borderId="158" xfId="0" applyNumberFormat="1" applyFont="1" applyFill="1" applyBorder="1" applyAlignment="1" applyProtection="1">
      <alignment horizontal="left" vertical="center"/>
      <protection locked="0"/>
    </xf>
    <xf numFmtId="0" fontId="1" fillId="42" borderId="64" xfId="0" applyNumberFormat="1" applyFont="1" applyFill="1" applyBorder="1" applyAlignment="1" applyProtection="1">
      <alignment horizontal="left" vertical="center" wrapText="1"/>
      <protection locked="0"/>
    </xf>
    <xf numFmtId="0" fontId="1" fillId="42" borderId="48" xfId="0" applyNumberFormat="1" applyFont="1" applyFill="1" applyBorder="1" applyAlignment="1" applyProtection="1">
      <alignment horizontal="left" vertical="center" wrapText="1"/>
      <protection locked="0"/>
    </xf>
    <xf numFmtId="0" fontId="1" fillId="42" borderId="68" xfId="0" applyNumberFormat="1" applyFont="1" applyFill="1" applyBorder="1" applyAlignment="1" applyProtection="1">
      <alignment horizontal="left" vertical="center"/>
      <protection locked="0"/>
    </xf>
    <xf numFmtId="0" fontId="1" fillId="33" borderId="76" xfId="0" applyNumberFormat="1" applyFont="1" applyFill="1" applyBorder="1" applyAlignment="1" applyProtection="1">
      <alignment horizontal="center" vertical="center" wrapText="1"/>
    </xf>
    <xf numFmtId="0" fontId="1" fillId="33" borderId="77" xfId="0" applyNumberFormat="1" applyFont="1" applyFill="1" applyBorder="1" applyAlignment="1" applyProtection="1">
      <alignment horizontal="center" vertical="center" wrapText="1"/>
    </xf>
    <xf numFmtId="0" fontId="1" fillId="33" borderId="109" xfId="0" applyNumberFormat="1" applyFont="1" applyFill="1" applyBorder="1" applyAlignment="1" applyProtection="1">
      <alignment horizontal="center" vertical="center" wrapText="1"/>
    </xf>
    <xf numFmtId="0" fontId="138" fillId="0" borderId="78" xfId="0" applyNumberFormat="1" applyFont="1" applyFill="1" applyBorder="1" applyAlignment="1" applyProtection="1">
      <alignment horizontal="left" vertical="center"/>
      <protection locked="0"/>
    </xf>
    <xf numFmtId="0" fontId="1" fillId="0" borderId="78" xfId="0" applyNumberFormat="1" applyFont="1" applyFill="1" applyBorder="1" applyAlignment="1" applyProtection="1">
      <alignment horizontal="left" vertical="center"/>
      <protection locked="0"/>
    </xf>
    <xf numFmtId="0" fontId="1" fillId="0" borderId="159" xfId="0" applyNumberFormat="1" applyFont="1" applyFill="1" applyBorder="1" applyAlignment="1" applyProtection="1">
      <alignment horizontal="left" vertical="center"/>
      <protection locked="0"/>
    </xf>
    <xf numFmtId="0" fontId="1" fillId="0" borderId="79" xfId="0" applyNumberFormat="1" applyFont="1" applyFill="1" applyBorder="1" applyAlignment="1" applyProtection="1">
      <alignment horizontal="left" vertical="center" wrapText="1"/>
      <protection locked="0"/>
    </xf>
    <xf numFmtId="0" fontId="1" fillId="0" borderId="78" xfId="0" applyNumberFormat="1" applyFont="1" applyFill="1" applyBorder="1" applyAlignment="1" applyProtection="1">
      <alignment horizontal="left" vertical="center" wrapText="1"/>
      <protection locked="0"/>
    </xf>
    <xf numFmtId="0" fontId="1" fillId="0" borderId="80" xfId="0" applyNumberFormat="1" applyFont="1" applyFill="1" applyBorder="1" applyAlignment="1" applyProtection="1">
      <alignment horizontal="left" vertical="center"/>
      <protection locked="0"/>
    </xf>
    <xf numFmtId="0" fontId="1" fillId="31" borderId="0" xfId="0" applyNumberFormat="1" applyFont="1" applyFill="1" applyAlignment="1" applyProtection="1">
      <alignment horizontal="center" vertical="center"/>
    </xf>
    <xf numFmtId="0" fontId="1" fillId="31" borderId="0" xfId="0" applyNumberFormat="1" applyFont="1" applyFill="1" applyAlignment="1" applyProtection="1">
      <alignment horizontal="left" vertical="center"/>
    </xf>
    <xf numFmtId="0" fontId="1" fillId="0" borderId="0" xfId="0" applyNumberFormat="1" applyFont="1" applyBorder="1" applyAlignment="1" applyProtection="1">
      <alignment horizontal="left" vertical="center"/>
    </xf>
    <xf numFmtId="0" fontId="1" fillId="0" borderId="0" xfId="0" applyNumberFormat="1" applyFont="1" applyAlignment="1" applyProtection="1">
      <alignment horizontal="left" vertical="center"/>
    </xf>
    <xf numFmtId="0" fontId="86" fillId="62" borderId="163" xfId="0" applyFont="1" applyFill="1" applyBorder="1" applyAlignment="1" applyProtection="1">
      <alignment horizontal="center" vertical="center" wrapText="1"/>
      <protection hidden="1"/>
    </xf>
    <xf numFmtId="0" fontId="22" fillId="44" borderId="0" xfId="0" applyFont="1" applyFill="1" applyAlignment="1" applyProtection="1">
      <alignment horizontal="center" vertical="center"/>
    </xf>
    <xf numFmtId="0" fontId="22" fillId="44" borderId="0" xfId="0" applyFont="1" applyFill="1" applyAlignment="1" applyProtection="1">
      <alignment horizontal="center" vertical="center" wrapText="1"/>
    </xf>
    <xf numFmtId="0" fontId="154" fillId="63" borderId="202" xfId="0" applyFont="1" applyFill="1" applyBorder="1" applyAlignment="1" applyProtection="1">
      <alignment horizontal="center" vertical="center" wrapText="1"/>
    </xf>
    <xf numFmtId="0" fontId="154" fillId="63" borderId="203" xfId="0" applyFont="1" applyFill="1" applyBorder="1" applyAlignment="1" applyProtection="1">
      <alignment horizontal="center" vertical="center" wrapText="1"/>
    </xf>
    <xf numFmtId="0" fontId="154" fillId="63" borderId="213" xfId="0" applyFont="1" applyFill="1" applyBorder="1" applyAlignment="1" applyProtection="1">
      <alignment horizontal="center" vertical="center" wrapText="1"/>
    </xf>
    <xf numFmtId="0" fontId="154" fillId="63" borderId="214" xfId="0" applyFont="1" applyFill="1" applyBorder="1" applyAlignment="1" applyProtection="1">
      <alignment horizontal="center" vertical="center" wrapText="1"/>
    </xf>
    <xf numFmtId="0" fontId="22" fillId="44" borderId="196" xfId="0" applyFont="1" applyFill="1" applyBorder="1" applyAlignment="1" applyProtection="1">
      <alignment horizontal="center" vertical="center" wrapText="1"/>
    </xf>
    <xf numFmtId="0" fontId="23" fillId="44" borderId="197" xfId="0" applyFont="1" applyFill="1" applyBorder="1" applyAlignment="1" applyProtection="1">
      <alignment horizontal="center" vertical="center" wrapText="1"/>
    </xf>
    <xf numFmtId="1" fontId="82" fillId="64" borderId="201" xfId="0" applyNumberFormat="1" applyFont="1" applyFill="1" applyBorder="1" applyAlignment="1" applyProtection="1">
      <alignment horizontal="center" vertical="center" wrapText="1"/>
      <protection locked="0"/>
    </xf>
    <xf numFmtId="49" fontId="82" fillId="64" borderId="192" xfId="0" applyNumberFormat="1" applyFont="1" applyFill="1" applyBorder="1" applyAlignment="1" applyProtection="1">
      <alignment horizontal="center" vertical="center" wrapText="1"/>
      <protection locked="0"/>
    </xf>
    <xf numFmtId="0" fontId="0" fillId="64" borderId="201" xfId="0" applyFill="1" applyBorder="1" applyAlignment="1" applyProtection="1">
      <alignment horizontal="center" vertical="center" wrapText="1"/>
      <protection locked="0"/>
    </xf>
    <xf numFmtId="0" fontId="0" fillId="64" borderId="191" xfId="0" applyFill="1" applyBorder="1" applyAlignment="1" applyProtection="1">
      <alignment horizontal="center" vertical="center" wrapText="1"/>
      <protection locked="0"/>
    </xf>
    <xf numFmtId="0" fontId="0" fillId="64" borderId="192" xfId="0" applyFill="1" applyBorder="1" applyAlignment="1" applyProtection="1">
      <alignment horizontal="center" vertical="center" wrapText="1"/>
      <protection locked="0"/>
    </xf>
    <xf numFmtId="1" fontId="1" fillId="64" borderId="199" xfId="0" applyNumberFormat="1" applyFont="1" applyFill="1" applyBorder="1" applyAlignment="1" applyProtection="1">
      <alignment horizontal="center" vertical="center" wrapText="1"/>
      <protection locked="0"/>
    </xf>
    <xf numFmtId="0" fontId="0" fillId="64" borderId="216" xfId="0" applyFill="1" applyBorder="1" applyAlignment="1" applyProtection="1">
      <alignment horizontal="center" vertical="center" wrapText="1"/>
      <protection locked="0"/>
    </xf>
    <xf numFmtId="1" fontId="82" fillId="0" borderId="201" xfId="0" applyNumberFormat="1" applyFont="1" applyFill="1" applyBorder="1" applyAlignment="1" applyProtection="1">
      <alignment horizontal="center" vertical="center" wrapText="1"/>
      <protection locked="0"/>
    </xf>
    <xf numFmtId="49" fontId="82" fillId="0" borderId="19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01" xfId="0" applyFill="1" applyBorder="1" applyAlignment="1" applyProtection="1">
      <alignment horizontal="center" vertical="center" wrapText="1"/>
      <protection locked="0"/>
    </xf>
    <xf numFmtId="0" fontId="0" fillId="0" borderId="191" xfId="0" applyFill="1" applyBorder="1" applyAlignment="1" applyProtection="1">
      <alignment horizontal="center" vertical="center" wrapText="1"/>
      <protection locked="0"/>
    </xf>
    <xf numFmtId="0" fontId="0" fillId="0" borderId="192" xfId="0" applyFill="1" applyBorder="1" applyAlignment="1" applyProtection="1">
      <alignment horizontal="center" vertical="center" wrapText="1"/>
      <protection locked="0"/>
    </xf>
    <xf numFmtId="0" fontId="0" fillId="0" borderId="199" xfId="0" applyFill="1" applyBorder="1" applyAlignment="1" applyProtection="1">
      <alignment horizontal="center" vertical="center" wrapText="1"/>
      <protection locked="0"/>
    </xf>
    <xf numFmtId="0" fontId="0" fillId="0" borderId="216" xfId="0" applyFill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 wrapText="1"/>
    </xf>
    <xf numFmtId="0" fontId="28" fillId="0" borderId="10" xfId="0" applyFont="1" applyFill="1" applyBorder="1" applyAlignment="1" applyProtection="1">
      <alignment horizontal="center" vertical="center" textRotation="90" wrapText="1"/>
    </xf>
    <xf numFmtId="0" fontId="23" fillId="0" borderId="10" xfId="0" applyFont="1" applyFill="1" applyBorder="1" applyAlignment="1" applyProtection="1">
      <alignment horizontal="center" vertical="center" textRotation="90" wrapText="1"/>
    </xf>
    <xf numFmtId="0" fontId="23" fillId="0" borderId="10" xfId="0" applyFont="1" applyFill="1" applyBorder="1" applyAlignment="1" applyProtection="1">
      <alignment horizontal="center" vertical="center"/>
    </xf>
    <xf numFmtId="0" fontId="28" fillId="0" borderId="10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 wrapText="1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32" fillId="0" borderId="10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</xf>
    <xf numFmtId="0" fontId="22" fillId="0" borderId="0" xfId="0" applyFont="1" applyFill="1" applyProtection="1"/>
    <xf numFmtId="0" fontId="22" fillId="0" borderId="0" xfId="0" applyFont="1" applyFill="1" applyAlignment="1" applyProtection="1">
      <alignment vertical="center" wrapText="1"/>
    </xf>
    <xf numFmtId="0" fontId="32" fillId="0" borderId="32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/>
    </xf>
    <xf numFmtId="0" fontId="22" fillId="0" borderId="0" xfId="0" applyFont="1" applyFill="1" applyAlignment="1" applyProtection="1">
      <alignment horizontal="left"/>
    </xf>
    <xf numFmtId="0" fontId="23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20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137" fillId="0" borderId="32" xfId="0" applyFont="1" applyFill="1" applyBorder="1" applyAlignment="1" applyProtection="1">
      <alignment horizontal="center" vertical="center"/>
      <protection locked="0"/>
    </xf>
    <xf numFmtId="0" fontId="137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2" fillId="31" borderId="0" xfId="0" applyFont="1" applyFill="1" applyBorder="1" applyAlignment="1" applyProtection="1">
      <alignment horizontal="center"/>
    </xf>
    <xf numFmtId="0" fontId="22" fillId="31" borderId="0" xfId="0" applyFont="1" applyFill="1" applyBorder="1" applyProtection="1"/>
    <xf numFmtId="0" fontId="22" fillId="31" borderId="0" xfId="0" applyFont="1" applyFill="1" applyProtection="1"/>
    <xf numFmtId="0" fontId="28" fillId="31" borderId="10" xfId="0" applyFont="1" applyFill="1" applyBorder="1" applyAlignment="1" applyProtection="1">
      <alignment horizontal="center" vertical="center" wrapText="1"/>
    </xf>
    <xf numFmtId="0" fontId="28" fillId="31" borderId="65" xfId="0" applyFont="1" applyFill="1" applyBorder="1" applyAlignment="1" applyProtection="1">
      <alignment horizontal="center" vertical="center" wrapText="1"/>
    </xf>
    <xf numFmtId="0" fontId="28" fillId="31" borderId="110" xfId="0" applyFont="1" applyFill="1" applyBorder="1" applyAlignment="1" applyProtection="1">
      <alignment horizontal="center" vertical="center" wrapText="1"/>
    </xf>
    <xf numFmtId="0" fontId="22" fillId="31" borderId="0" xfId="0" applyFont="1" applyFill="1" applyBorder="1" applyAlignment="1" applyProtection="1">
      <alignment horizontal="center" vertical="center" wrapText="1"/>
      <protection locked="0"/>
    </xf>
    <xf numFmtId="0" fontId="22" fillId="31" borderId="0" xfId="0" applyFont="1" applyFill="1" applyAlignment="1" applyProtection="1">
      <alignment vertical="center" wrapText="1"/>
    </xf>
    <xf numFmtId="0" fontId="24" fillId="31" borderId="10" xfId="0" applyFont="1" applyFill="1" applyBorder="1" applyAlignment="1" applyProtection="1">
      <alignment horizontal="center" vertical="center" wrapText="1"/>
    </xf>
    <xf numFmtId="0" fontId="24" fillId="31" borderId="47" xfId="0" applyFont="1" applyFill="1" applyBorder="1" applyAlignment="1" applyProtection="1">
      <alignment horizontal="center" vertical="center" wrapText="1"/>
    </xf>
    <xf numFmtId="0" fontId="24" fillId="31" borderId="111" xfId="0" applyFont="1" applyFill="1" applyBorder="1" applyAlignment="1" applyProtection="1">
      <alignment horizontal="center" vertical="center" wrapText="1"/>
    </xf>
    <xf numFmtId="1" fontId="32" fillId="31" borderId="32" xfId="0" applyNumberFormat="1" applyFont="1" applyFill="1" applyBorder="1" applyAlignment="1" applyProtection="1">
      <alignment horizontal="center" vertical="center" wrapText="1"/>
      <protection locked="0"/>
    </xf>
    <xf numFmtId="0" fontId="32" fillId="31" borderId="32" xfId="0" applyFont="1" applyFill="1" applyBorder="1" applyAlignment="1" applyProtection="1">
      <alignment horizontal="center" vertical="center" wrapText="1"/>
      <protection locked="0"/>
    </xf>
    <xf numFmtId="0" fontId="32" fillId="31" borderId="32" xfId="0" applyFont="1" applyFill="1" applyBorder="1" applyAlignment="1" applyProtection="1">
      <alignment horizontal="center" vertical="center"/>
      <protection locked="0"/>
    </xf>
    <xf numFmtId="0" fontId="22" fillId="31" borderId="0" xfId="0" applyNumberFormat="1" applyFont="1" applyFill="1" applyBorder="1" applyAlignment="1" applyProtection="1">
      <alignment horizontal="center" vertical="center" wrapText="1"/>
      <protection locked="0"/>
    </xf>
    <xf numFmtId="0" fontId="22" fillId="31" borderId="0" xfId="0" applyFont="1" applyFill="1" applyBorder="1" applyAlignment="1" applyProtection="1">
      <alignment horizontal="center" vertical="center" wrapText="1"/>
    </xf>
    <xf numFmtId="0" fontId="32" fillId="31" borderId="0" xfId="0" applyFont="1" applyFill="1" applyBorder="1" applyAlignment="1" applyProtection="1">
      <alignment horizontal="center" vertical="center" wrapText="1"/>
      <protection locked="0"/>
    </xf>
    <xf numFmtId="0" fontId="32" fillId="31" borderId="0" xfId="0" applyFont="1" applyFill="1" applyBorder="1" applyAlignment="1" applyProtection="1">
      <alignment horizontal="center" vertical="center"/>
      <protection locked="0"/>
    </xf>
    <xf numFmtId="1" fontId="32" fillId="31" borderId="0" xfId="0" applyNumberFormat="1" applyFont="1" applyFill="1" applyBorder="1" applyAlignment="1" applyProtection="1">
      <alignment horizontal="center" vertical="center" wrapText="1"/>
      <protection locked="0"/>
    </xf>
    <xf numFmtId="1" fontId="22" fillId="31" borderId="0" xfId="0" applyNumberFormat="1" applyFont="1" applyFill="1" applyBorder="1" applyAlignment="1" applyProtection="1">
      <alignment horizontal="center" vertical="center" wrapText="1"/>
    </xf>
    <xf numFmtId="1" fontId="22" fillId="31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31" borderId="0" xfId="0" applyFont="1" applyFill="1" applyBorder="1" applyAlignment="1" applyProtection="1">
      <alignment horizontal="center" vertical="center"/>
      <protection locked="0"/>
    </xf>
    <xf numFmtId="0" fontId="22" fillId="31" borderId="0" xfId="0" applyFont="1" applyFill="1" applyAlignment="1" applyProtection="1">
      <alignment horizontal="center"/>
    </xf>
    <xf numFmtId="0" fontId="22" fillId="31" borderId="0" xfId="0" applyFont="1" applyFill="1" applyAlignment="1" applyProtection="1">
      <alignment horizontal="left"/>
    </xf>
    <xf numFmtId="1" fontId="24" fillId="31" borderId="10" xfId="0" applyNumberFormat="1" applyFont="1" applyFill="1" applyBorder="1" applyAlignment="1" applyProtection="1">
      <alignment horizontal="center" vertical="center"/>
      <protection hidden="1"/>
    </xf>
    <xf numFmtId="1" fontId="24" fillId="31" borderId="0" xfId="0" applyNumberFormat="1" applyFont="1" applyFill="1" applyBorder="1" applyAlignment="1" applyProtection="1">
      <alignment horizontal="center" vertical="center"/>
      <protection hidden="1"/>
    </xf>
    <xf numFmtId="0" fontId="29" fillId="0" borderId="36" xfId="0" applyFont="1" applyFill="1" applyBorder="1" applyAlignment="1" applyProtection="1">
      <alignment horizontal="center" vertical="center"/>
      <protection hidden="1"/>
    </xf>
    <xf numFmtId="0" fontId="62" fillId="0" borderId="10" xfId="54" applyFont="1" applyFill="1" applyBorder="1" applyAlignment="1" applyProtection="1">
      <alignment horizontal="center" vertical="center"/>
      <protection hidden="1"/>
    </xf>
    <xf numFmtId="0" fontId="71" fillId="0" borderId="10" xfId="54" applyFont="1" applyFill="1" applyBorder="1" applyAlignment="1" applyProtection="1">
      <alignment horizontal="center" vertical="center"/>
      <protection hidden="1"/>
    </xf>
    <xf numFmtId="0" fontId="1" fillId="0" borderId="10" xfId="0" applyFont="1" applyFill="1" applyBorder="1" applyAlignment="1" applyProtection="1">
      <alignment horizontal="center" vertical="center"/>
      <protection hidden="1"/>
    </xf>
    <xf numFmtId="0" fontId="130" fillId="0" borderId="0" xfId="0" applyFont="1" applyFill="1" applyAlignment="1" applyProtection="1">
      <alignment vertical="center"/>
      <protection hidden="1"/>
    </xf>
    <xf numFmtId="0" fontId="62" fillId="0" borderId="0" xfId="54" applyFont="1" applyFill="1" applyBorder="1" applyAlignment="1" applyProtection="1">
      <alignment horizontal="center" vertical="center"/>
      <protection hidden="1"/>
    </xf>
    <xf numFmtId="0" fontId="1" fillId="0" borderId="36" xfId="0" applyFont="1" applyFill="1" applyBorder="1" applyAlignment="1" applyProtection="1">
      <alignment vertical="center"/>
      <protection hidden="1"/>
    </xf>
    <xf numFmtId="0" fontId="119" fillId="33" borderId="0" xfId="0" applyFont="1" applyFill="1" applyAlignment="1" applyProtection="1">
      <alignment horizontal="center" vertical="center"/>
      <protection hidden="1"/>
    </xf>
    <xf numFmtId="0" fontId="134" fillId="33" borderId="0" xfId="40" applyFont="1" applyFill="1" applyAlignment="1" applyProtection="1">
      <alignment horizontal="center" vertical="center"/>
      <protection hidden="1"/>
    </xf>
    <xf numFmtId="0" fontId="31" fillId="33" borderId="0" xfId="0" applyFont="1" applyFill="1" applyAlignment="1" applyProtection="1">
      <alignment vertical="center"/>
      <protection hidden="1"/>
    </xf>
    <xf numFmtId="0" fontId="31" fillId="33" borderId="0" xfId="0" applyFont="1" applyFill="1" applyAlignment="1" applyProtection="1">
      <alignment vertical="center"/>
      <protection locked="0"/>
    </xf>
    <xf numFmtId="0" fontId="91" fillId="51" borderId="0" xfId="0" applyFont="1" applyFill="1" applyBorder="1" applyAlignment="1" applyProtection="1">
      <alignment vertical="center" wrapText="1"/>
      <protection hidden="1"/>
    </xf>
    <xf numFmtId="0" fontId="92" fillId="51" borderId="0" xfId="0" applyFont="1" applyFill="1" applyBorder="1" applyAlignment="1" applyProtection="1">
      <alignment vertical="center" wrapText="1"/>
      <protection hidden="1"/>
    </xf>
    <xf numFmtId="0" fontId="0" fillId="52" borderId="11" xfId="0" applyFill="1" applyBorder="1" applyAlignment="1" applyProtection="1">
      <alignment vertical="center"/>
      <protection hidden="1"/>
    </xf>
    <xf numFmtId="0" fontId="0" fillId="52" borderId="12" xfId="0" applyFill="1" applyBorder="1" applyAlignment="1" applyProtection="1">
      <alignment vertical="center"/>
      <protection hidden="1"/>
    </xf>
    <xf numFmtId="0" fontId="0" fillId="52" borderId="13" xfId="0" applyFill="1" applyBorder="1" applyAlignment="1" applyProtection="1">
      <alignment vertical="center"/>
      <protection hidden="1"/>
    </xf>
    <xf numFmtId="0" fontId="0" fillId="52" borderId="14" xfId="0" applyFill="1" applyBorder="1" applyAlignment="1" applyProtection="1">
      <alignment vertical="center"/>
      <protection hidden="1"/>
    </xf>
    <xf numFmtId="0" fontId="0" fillId="52" borderId="0" xfId="0" applyFill="1" applyBorder="1" applyAlignment="1" applyProtection="1">
      <alignment vertical="center"/>
      <protection hidden="1"/>
    </xf>
    <xf numFmtId="0" fontId="0" fillId="52" borderId="15" xfId="0" applyFill="1" applyBorder="1" applyAlignment="1" applyProtection="1">
      <alignment vertical="center"/>
      <protection hidden="1"/>
    </xf>
    <xf numFmtId="0" fontId="0" fillId="52" borderId="16" xfId="0" applyFill="1" applyBorder="1" applyAlignment="1" applyProtection="1">
      <alignment vertical="center"/>
      <protection hidden="1"/>
    </xf>
    <xf numFmtId="0" fontId="0" fillId="52" borderId="17" xfId="0" applyFill="1" applyBorder="1" applyAlignment="1" applyProtection="1">
      <alignment vertical="center"/>
      <protection hidden="1"/>
    </xf>
    <xf numFmtId="0" fontId="0" fillId="52" borderId="18" xfId="0" applyFill="1" applyBorder="1" applyAlignment="1" applyProtection="1">
      <alignment vertical="center"/>
      <protection hidden="1"/>
    </xf>
    <xf numFmtId="0" fontId="0" fillId="53" borderId="11" xfId="0" applyFill="1" applyBorder="1" applyAlignment="1" applyProtection="1">
      <alignment vertical="center"/>
      <protection hidden="1"/>
    </xf>
    <xf numFmtId="0" fontId="0" fillId="53" borderId="12" xfId="0" applyFill="1" applyBorder="1" applyAlignment="1" applyProtection="1">
      <alignment vertical="center"/>
      <protection hidden="1"/>
    </xf>
    <xf numFmtId="0" fontId="0" fillId="53" borderId="13" xfId="0" applyFill="1" applyBorder="1" applyAlignment="1" applyProtection="1">
      <alignment vertical="center"/>
      <protection hidden="1"/>
    </xf>
    <xf numFmtId="0" fontId="0" fillId="53" borderId="14" xfId="0" applyFill="1" applyBorder="1" applyAlignment="1" applyProtection="1">
      <alignment vertical="center"/>
      <protection hidden="1"/>
    </xf>
    <xf numFmtId="0" fontId="0" fillId="53" borderId="0" xfId="0" applyFill="1" applyBorder="1" applyAlignment="1" applyProtection="1">
      <alignment vertical="center"/>
      <protection hidden="1"/>
    </xf>
    <xf numFmtId="0" fontId="0" fillId="53" borderId="15" xfId="0" applyFill="1" applyBorder="1" applyAlignment="1" applyProtection="1">
      <alignment vertical="center"/>
      <protection hidden="1"/>
    </xf>
    <xf numFmtId="0" fontId="0" fillId="53" borderId="16" xfId="0" applyFill="1" applyBorder="1" applyAlignment="1" applyProtection="1">
      <alignment vertical="center"/>
      <protection hidden="1"/>
    </xf>
    <xf numFmtId="0" fontId="0" fillId="53" borderId="17" xfId="0" applyFill="1" applyBorder="1" applyAlignment="1" applyProtection="1">
      <alignment vertical="center"/>
      <protection hidden="1"/>
    </xf>
    <xf numFmtId="0" fontId="0" fillId="53" borderId="18" xfId="0" applyFill="1" applyBorder="1" applyAlignment="1" applyProtection="1">
      <alignment vertical="center"/>
      <protection hidden="1"/>
    </xf>
    <xf numFmtId="0" fontId="12" fillId="34" borderId="34" xfId="40" applyFill="1" applyBorder="1" applyAlignment="1" applyProtection="1">
      <alignment vertical="center"/>
      <protection hidden="1"/>
    </xf>
    <xf numFmtId="0" fontId="30" fillId="34" borderId="34" xfId="0" applyFont="1" applyFill="1" applyBorder="1" applyAlignment="1" applyProtection="1">
      <alignment vertical="center"/>
      <protection hidden="1"/>
    </xf>
    <xf numFmtId="0" fontId="24" fillId="54" borderId="35" xfId="0" applyFont="1" applyFill="1" applyBorder="1" applyAlignment="1" applyProtection="1">
      <alignment horizontal="center" vertical="center" wrapText="1"/>
      <protection locked="0"/>
    </xf>
    <xf numFmtId="0" fontId="24" fillId="54" borderId="34" xfId="0" applyFont="1" applyFill="1" applyBorder="1" applyAlignment="1" applyProtection="1">
      <alignment horizontal="center" vertical="center" wrapText="1"/>
      <protection locked="0"/>
    </xf>
    <xf numFmtId="0" fontId="24" fillId="54" borderId="19" xfId="0" applyFont="1" applyFill="1" applyBorder="1" applyAlignment="1" applyProtection="1">
      <alignment horizontal="center" vertical="center" wrapText="1"/>
      <protection locked="0"/>
    </xf>
    <xf numFmtId="0" fontId="26" fillId="54" borderId="35" xfId="0" applyFont="1" applyFill="1" applyBorder="1" applyAlignment="1" applyProtection="1">
      <alignment horizontal="center" vertical="center" wrapText="1"/>
      <protection locked="0"/>
    </xf>
    <xf numFmtId="0" fontId="26" fillId="54" borderId="34" xfId="0" applyFont="1" applyFill="1" applyBorder="1" applyAlignment="1" applyProtection="1">
      <alignment horizontal="center" vertical="center" wrapText="1"/>
      <protection locked="0"/>
    </xf>
    <xf numFmtId="0" fontId="26" fillId="54" borderId="19" xfId="0" applyFont="1" applyFill="1" applyBorder="1" applyAlignment="1" applyProtection="1">
      <alignment horizontal="center" vertical="center" wrapText="1"/>
      <protection locked="0"/>
    </xf>
    <xf numFmtId="0" fontId="70" fillId="40" borderId="0" xfId="0" applyNumberFormat="1" applyFont="1" applyFill="1" applyBorder="1" applyAlignment="1" applyProtection="1">
      <alignment horizontal="center" vertical="center" wrapText="1"/>
      <protection locked="0"/>
    </xf>
    <xf numFmtId="0" fontId="31" fillId="33" borderId="0" xfId="0" applyFont="1" applyFill="1" applyAlignment="1" applyProtection="1">
      <alignment horizontal="left" vertical="center"/>
      <protection locked="0"/>
    </xf>
    <xf numFmtId="0" fontId="21" fillId="35" borderId="0" xfId="0" applyFont="1" applyFill="1" applyAlignment="1" applyProtection="1">
      <alignment vertical="center"/>
      <protection hidden="1"/>
    </xf>
    <xf numFmtId="0" fontId="0" fillId="35" borderId="0" xfId="0" applyFill="1" applyAlignment="1" applyProtection="1">
      <alignment vertical="center"/>
      <protection hidden="1"/>
    </xf>
    <xf numFmtId="0" fontId="22" fillId="0" borderId="0" xfId="0" applyFont="1" applyAlignment="1" applyProtection="1">
      <alignment vertical="center" wrapText="1"/>
      <protection hidden="1"/>
    </xf>
    <xf numFmtId="0" fontId="90" fillId="33" borderId="0" xfId="0" applyFont="1" applyFill="1" applyAlignment="1" applyProtection="1">
      <alignment vertical="center" wrapText="1"/>
      <protection hidden="1"/>
    </xf>
    <xf numFmtId="0" fontId="21" fillId="37" borderId="12" xfId="0" applyFont="1" applyFill="1" applyBorder="1" applyAlignment="1" applyProtection="1">
      <alignment vertical="center"/>
      <protection hidden="1"/>
    </xf>
    <xf numFmtId="0" fontId="0" fillId="37" borderId="12" xfId="0" applyFill="1" applyBorder="1" applyAlignment="1" applyProtection="1">
      <alignment vertical="center"/>
      <protection hidden="1"/>
    </xf>
    <xf numFmtId="0" fontId="12" fillId="48" borderId="17" xfId="40" applyFill="1" applyBorder="1" applyAlignment="1" applyProtection="1">
      <alignment horizontal="center" vertical="center"/>
      <protection hidden="1"/>
    </xf>
    <xf numFmtId="0" fontId="1" fillId="56" borderId="0" xfId="0" applyFont="1" applyFill="1" applyAlignment="1" applyProtection="1">
      <alignment horizontal="left" vertical="center" wrapText="1"/>
      <protection hidden="1"/>
    </xf>
    <xf numFmtId="0" fontId="0" fillId="55" borderId="0" xfId="0" applyFill="1" applyAlignment="1" applyProtection="1">
      <alignment horizontal="left" vertical="center" wrapText="1"/>
      <protection hidden="1"/>
    </xf>
    <xf numFmtId="0" fontId="1" fillId="32" borderId="0" xfId="0" applyFont="1" applyFill="1" applyAlignment="1" applyProtection="1">
      <alignment horizontal="left" vertical="center"/>
      <protection hidden="1"/>
    </xf>
    <xf numFmtId="0" fontId="1" fillId="49" borderId="0" xfId="0" applyFont="1" applyFill="1" applyAlignment="1" applyProtection="1">
      <alignment horizontal="left" vertical="center"/>
      <protection hidden="1"/>
    </xf>
    <xf numFmtId="0" fontId="1" fillId="36" borderId="0" xfId="0" applyFont="1" applyFill="1" applyAlignment="1" applyProtection="1">
      <alignment horizontal="left" vertical="center"/>
      <protection hidden="1"/>
    </xf>
    <xf numFmtId="0" fontId="67" fillId="48" borderId="0" xfId="0" applyFont="1" applyFill="1" applyAlignment="1" applyProtection="1">
      <alignment horizontal="left" vertical="center"/>
      <protection hidden="1"/>
    </xf>
    <xf numFmtId="0" fontId="1" fillId="32" borderId="0" xfId="0" applyFont="1" applyFill="1" applyAlignment="1" applyProtection="1">
      <alignment horizontal="left" vertical="center" wrapText="1"/>
      <protection hidden="1"/>
    </xf>
    <xf numFmtId="0" fontId="135" fillId="61" borderId="0" xfId="0" applyFont="1" applyFill="1" applyAlignment="1" applyProtection="1">
      <alignment horizontal="center" vertical="center"/>
      <protection hidden="1"/>
    </xf>
    <xf numFmtId="0" fontId="84" fillId="49" borderId="0" xfId="0" applyFont="1" applyFill="1" applyAlignment="1" applyProtection="1">
      <alignment horizontal="center" vertical="center"/>
      <protection hidden="1"/>
    </xf>
    <xf numFmtId="0" fontId="1" fillId="35" borderId="0" xfId="0" applyFont="1" applyFill="1" applyAlignment="1" applyProtection="1">
      <alignment horizontal="left" vertical="center" wrapText="1"/>
      <protection hidden="1"/>
    </xf>
    <xf numFmtId="0" fontId="1" fillId="48" borderId="0" xfId="0" applyFont="1" applyFill="1" applyAlignment="1" applyProtection="1">
      <alignment horizontal="left" vertical="center"/>
      <protection hidden="1"/>
    </xf>
    <xf numFmtId="0" fontId="12" fillId="0" borderId="0" xfId="40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136" fillId="40" borderId="0" xfId="0" applyFont="1" applyFill="1" applyAlignment="1" applyProtection="1">
      <alignment horizontal="left" vertical="center" wrapText="1"/>
      <protection hidden="1"/>
    </xf>
    <xf numFmtId="0" fontId="1" fillId="50" borderId="0" xfId="0" applyFont="1" applyFill="1" applyAlignment="1" applyProtection="1">
      <alignment horizontal="left" vertical="center"/>
      <protection hidden="1"/>
    </xf>
    <xf numFmtId="0" fontId="1" fillId="43" borderId="0" xfId="0" applyFont="1" applyFill="1" applyAlignment="1" applyProtection="1">
      <alignment horizontal="left" vertical="center"/>
      <protection hidden="1"/>
    </xf>
    <xf numFmtId="0" fontId="68" fillId="0" borderId="52" xfId="53" applyFont="1" applyFill="1" applyBorder="1" applyAlignment="1" applyProtection="1">
      <alignment horizontal="center" vertical="center"/>
    </xf>
    <xf numFmtId="0" fontId="68" fillId="0" borderId="85" xfId="53" applyFont="1" applyFill="1" applyBorder="1" applyAlignment="1" applyProtection="1">
      <alignment horizontal="center" vertical="center"/>
    </xf>
    <xf numFmtId="0" fontId="26" fillId="39" borderId="0" xfId="0" applyFont="1" applyFill="1" applyAlignment="1" applyProtection="1">
      <alignment horizontal="center" vertical="center"/>
      <protection hidden="1"/>
    </xf>
    <xf numFmtId="14" fontId="149" fillId="39" borderId="177" xfId="0" applyNumberFormat="1" applyFont="1" applyFill="1" applyBorder="1" applyAlignment="1" applyProtection="1">
      <alignment horizontal="center" vertical="center"/>
      <protection hidden="1"/>
    </xf>
    <xf numFmtId="0" fontId="22" fillId="39" borderId="220" xfId="0" applyFont="1" applyFill="1" applyBorder="1" applyAlignment="1" applyProtection="1">
      <alignment horizontal="center" vertical="center" wrapText="1"/>
    </xf>
    <xf numFmtId="0" fontId="22" fillId="39" borderId="178" xfId="0" applyFont="1" applyFill="1" applyBorder="1" applyAlignment="1" applyProtection="1">
      <alignment horizontal="center" vertical="center" wrapText="1"/>
    </xf>
    <xf numFmtId="0" fontId="22" fillId="39" borderId="221" xfId="0" applyFont="1" applyFill="1" applyBorder="1" applyAlignment="1" applyProtection="1">
      <alignment horizontal="center" vertical="center" wrapText="1"/>
    </xf>
    <xf numFmtId="0" fontId="22" fillId="39" borderId="219" xfId="0" applyFont="1" applyFill="1" applyBorder="1" applyAlignment="1" applyProtection="1">
      <alignment horizontal="center" vertical="center" wrapText="1"/>
    </xf>
    <xf numFmtId="0" fontId="22" fillId="39" borderId="179" xfId="0" applyFont="1" applyFill="1" applyBorder="1" applyAlignment="1" applyProtection="1">
      <alignment horizontal="center" vertical="center" wrapText="1"/>
    </xf>
    <xf numFmtId="0" fontId="136" fillId="43" borderId="86" xfId="0" applyNumberFormat="1" applyFont="1" applyFill="1" applyBorder="1" applyAlignment="1" applyProtection="1">
      <alignment horizontal="center" vertical="center" wrapText="1"/>
    </xf>
    <xf numFmtId="0" fontId="136" fillId="43" borderId="87" xfId="0" applyNumberFormat="1" applyFont="1" applyFill="1" applyBorder="1" applyAlignment="1" applyProtection="1">
      <alignment horizontal="center" vertical="center" wrapText="1"/>
    </xf>
    <xf numFmtId="0" fontId="136" fillId="43" borderId="49" xfId="0" applyNumberFormat="1" applyFont="1" applyFill="1" applyBorder="1" applyAlignment="1" applyProtection="1">
      <alignment horizontal="center" vertical="center" wrapText="1"/>
    </xf>
    <xf numFmtId="0" fontId="136" fillId="43" borderId="54" xfId="0" applyNumberFormat="1" applyFont="1" applyFill="1" applyBorder="1" applyAlignment="1" applyProtection="1">
      <alignment horizontal="center" vertical="center" wrapText="1"/>
    </xf>
    <xf numFmtId="0" fontId="136" fillId="43" borderId="88" xfId="0" applyNumberFormat="1" applyFont="1" applyFill="1" applyBorder="1" applyAlignment="1" applyProtection="1">
      <alignment horizontal="center" vertical="center" wrapText="1"/>
    </xf>
    <xf numFmtId="0" fontId="136" fillId="43" borderId="50" xfId="0" applyNumberFormat="1" applyFont="1" applyFill="1" applyBorder="1" applyAlignment="1" applyProtection="1">
      <alignment horizontal="center" vertical="center" wrapText="1"/>
    </xf>
    <xf numFmtId="0" fontId="139" fillId="47" borderId="21" xfId="0" applyNumberFormat="1" applyFont="1" applyFill="1" applyBorder="1" applyAlignment="1" applyProtection="1">
      <alignment horizontal="center" vertical="center"/>
    </xf>
    <xf numFmtId="0" fontId="139" fillId="47" borderId="25" xfId="0" applyNumberFormat="1" applyFont="1" applyFill="1" applyBorder="1" applyAlignment="1" applyProtection="1">
      <alignment horizontal="center" vertical="center"/>
    </xf>
    <xf numFmtId="0" fontId="139" fillId="47" borderId="152" xfId="0" applyNumberFormat="1" applyFont="1" applyFill="1" applyBorder="1" applyAlignment="1" applyProtection="1">
      <alignment horizontal="center" vertical="center"/>
    </xf>
    <xf numFmtId="0" fontId="139" fillId="47" borderId="24" xfId="0" applyNumberFormat="1" applyFont="1" applyFill="1" applyBorder="1" applyAlignment="1" applyProtection="1">
      <alignment horizontal="center" vertical="center"/>
    </xf>
    <xf numFmtId="0" fontId="123" fillId="24" borderId="10" xfId="0" applyNumberFormat="1" applyFont="1" applyFill="1" applyBorder="1" applyAlignment="1" applyProtection="1">
      <alignment horizontal="center" vertical="center"/>
    </xf>
    <xf numFmtId="0" fontId="123" fillId="24" borderId="153" xfId="0" applyNumberFormat="1" applyFont="1" applyFill="1" applyBorder="1" applyAlignment="1" applyProtection="1">
      <alignment horizontal="center" vertical="center"/>
    </xf>
    <xf numFmtId="0" fontId="123" fillId="24" borderId="25" xfId="0" applyNumberFormat="1" applyFont="1" applyFill="1" applyBorder="1" applyAlignment="1" applyProtection="1">
      <alignment horizontal="center" vertical="center"/>
    </xf>
    <xf numFmtId="0" fontId="123" fillId="24" borderId="89" xfId="0" applyNumberFormat="1" applyFont="1" applyFill="1" applyBorder="1" applyAlignment="1" applyProtection="1">
      <alignment horizontal="center" vertical="center"/>
    </xf>
    <xf numFmtId="0" fontId="1" fillId="31" borderId="90" xfId="0" applyNumberFormat="1" applyFont="1" applyFill="1" applyBorder="1" applyAlignment="1" applyProtection="1">
      <alignment horizontal="center" vertical="center"/>
      <protection hidden="1"/>
    </xf>
    <xf numFmtId="0" fontId="1" fillId="31" borderId="91" xfId="0" applyNumberFormat="1" applyFont="1" applyFill="1" applyBorder="1" applyAlignment="1" applyProtection="1">
      <alignment horizontal="center" vertical="center"/>
      <protection hidden="1"/>
    </xf>
    <xf numFmtId="0" fontId="152" fillId="63" borderId="204" xfId="0" applyFont="1" applyFill="1" applyBorder="1" applyAlignment="1" applyProtection="1">
      <alignment horizontal="center" vertical="center" wrapText="1"/>
    </xf>
    <xf numFmtId="0" fontId="151" fillId="63" borderId="207" xfId="0" applyFont="1" applyFill="1" applyBorder="1" applyAlignment="1" applyProtection="1">
      <alignment horizontal="center" vertical="center" wrapText="1"/>
    </xf>
    <xf numFmtId="0" fontId="151" fillId="63" borderId="208" xfId="0" applyFont="1" applyFill="1" applyBorder="1" applyAlignment="1" applyProtection="1">
      <alignment horizontal="center" vertical="center" wrapText="1"/>
    </xf>
    <xf numFmtId="0" fontId="151" fillId="63" borderId="209" xfId="0" applyFont="1" applyFill="1" applyBorder="1" applyAlignment="1" applyProtection="1">
      <alignment horizontal="center" vertical="center" wrapText="1"/>
    </xf>
    <xf numFmtId="0" fontId="54" fillId="44" borderId="0" xfId="0" applyFont="1" applyFill="1" applyAlignment="1" applyProtection="1">
      <alignment horizontal="center" vertical="center" wrapText="1"/>
    </xf>
    <xf numFmtId="0" fontId="150" fillId="63" borderId="205" xfId="0" applyFont="1" applyFill="1" applyBorder="1" applyAlignment="1" applyProtection="1">
      <alignment horizontal="center" vertical="center" wrapText="1"/>
    </xf>
    <xf numFmtId="0" fontId="150" fillId="63" borderId="206" xfId="0" applyFont="1" applyFill="1" applyBorder="1" applyAlignment="1" applyProtection="1">
      <alignment horizontal="center" vertical="center" wrapText="1"/>
    </xf>
    <xf numFmtId="0" fontId="22" fillId="44" borderId="194" xfId="0" applyFont="1" applyFill="1" applyBorder="1" applyAlignment="1" applyProtection="1">
      <alignment horizontal="center" vertical="center" wrapText="1"/>
    </xf>
    <xf numFmtId="0" fontId="22" fillId="44" borderId="195" xfId="0" applyFont="1" applyFill="1" applyBorder="1" applyAlignment="1" applyProtection="1">
      <alignment horizontal="center" vertical="center" wrapText="1"/>
    </xf>
    <xf numFmtId="0" fontId="22" fillId="44" borderId="200" xfId="0" applyFont="1" applyFill="1" applyBorder="1" applyAlignment="1" applyProtection="1">
      <alignment horizontal="center" vertical="center" wrapText="1"/>
    </xf>
    <xf numFmtId="0" fontId="22" fillId="44" borderId="212" xfId="0" applyFont="1" applyFill="1" applyBorder="1" applyAlignment="1" applyProtection="1">
      <alignment horizontal="center" vertical="center" wrapText="1"/>
    </xf>
    <xf numFmtId="0" fontId="22" fillId="44" borderId="215" xfId="0" applyFont="1" applyFill="1" applyBorder="1" applyAlignment="1" applyProtection="1">
      <alignment horizontal="center" vertical="center" wrapText="1"/>
    </xf>
    <xf numFmtId="0" fontId="22" fillId="44" borderId="184" xfId="0" applyFont="1" applyFill="1" applyBorder="1" applyAlignment="1" applyProtection="1">
      <alignment horizontal="center" vertical="center" wrapText="1"/>
    </xf>
    <xf numFmtId="0" fontId="153" fillId="63" borderId="211" xfId="0" applyFont="1" applyFill="1" applyBorder="1" applyAlignment="1" applyProtection="1">
      <alignment horizontal="center" vertical="center" wrapText="1"/>
    </xf>
    <xf numFmtId="0" fontId="153" fillId="63" borderId="195" xfId="0" applyFont="1" applyFill="1" applyBorder="1" applyAlignment="1" applyProtection="1">
      <alignment horizontal="center" vertical="center" wrapText="1"/>
    </xf>
    <xf numFmtId="0" fontId="153" fillId="63" borderId="189" xfId="0" applyFont="1" applyFill="1" applyBorder="1" applyAlignment="1" applyProtection="1">
      <alignment horizontal="center" vertical="center" wrapText="1"/>
    </xf>
    <xf numFmtId="0" fontId="153" fillId="63" borderId="210" xfId="0" applyFont="1" applyFill="1" applyBorder="1" applyAlignment="1" applyProtection="1">
      <alignment horizontal="center" vertical="center" wrapText="1"/>
    </xf>
    <xf numFmtId="0" fontId="153" fillId="63" borderId="194" xfId="0" applyFont="1" applyFill="1" applyBorder="1" applyAlignment="1" applyProtection="1">
      <alignment horizontal="center" vertical="center" wrapText="1"/>
    </xf>
    <xf numFmtId="0" fontId="153" fillId="63" borderId="188" xfId="0" applyFont="1" applyFill="1" applyBorder="1" applyAlignment="1" applyProtection="1">
      <alignment horizontal="center" vertical="center" wrapText="1"/>
    </xf>
    <xf numFmtId="0" fontId="153" fillId="63" borderId="217" xfId="0" applyFont="1" applyFill="1" applyBorder="1" applyAlignment="1" applyProtection="1">
      <alignment horizontal="center" vertical="center" wrapText="1"/>
    </xf>
    <xf numFmtId="0" fontId="153" fillId="63" borderId="193" xfId="0" applyFont="1" applyFill="1" applyBorder="1" applyAlignment="1" applyProtection="1">
      <alignment horizontal="center" vertical="center" wrapText="1"/>
    </xf>
    <xf numFmtId="0" fontId="153" fillId="63" borderId="187" xfId="0" applyFont="1" applyFill="1" applyBorder="1" applyAlignment="1" applyProtection="1">
      <alignment horizontal="center" vertical="center" wrapText="1"/>
    </xf>
    <xf numFmtId="0" fontId="22" fillId="44" borderId="185" xfId="0" applyFont="1" applyFill="1" applyBorder="1" applyAlignment="1" applyProtection="1">
      <alignment horizontal="center" vertical="center" wrapText="1"/>
    </xf>
    <xf numFmtId="0" fontId="22" fillId="44" borderId="193" xfId="0" applyFont="1" applyFill="1" applyBorder="1" applyAlignment="1" applyProtection="1">
      <alignment horizontal="center" vertical="center" wrapText="1"/>
    </xf>
    <xf numFmtId="0" fontId="22" fillId="44" borderId="186" xfId="0" applyFont="1" applyFill="1" applyBorder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/>
      <protection hidden="1"/>
    </xf>
    <xf numFmtId="0" fontId="29" fillId="0" borderId="0" xfId="0" applyFont="1" applyFill="1" applyAlignment="1" applyProtection="1">
      <alignment horizontal="left" vertical="center"/>
      <protection hidden="1"/>
    </xf>
    <xf numFmtId="0" fontId="25" fillId="0" borderId="21" xfId="0" applyFont="1" applyFill="1" applyBorder="1" applyAlignment="1" applyProtection="1">
      <alignment horizontal="center" vertical="center"/>
    </xf>
    <xf numFmtId="0" fontId="25" fillId="0" borderId="24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/>
    </xf>
    <xf numFmtId="1" fontId="23" fillId="31" borderId="10" xfId="0" applyNumberFormat="1" applyFont="1" applyFill="1" applyBorder="1" applyAlignment="1" applyProtection="1">
      <alignment horizontal="center" vertical="center" wrapText="1"/>
    </xf>
    <xf numFmtId="0" fontId="23" fillId="0" borderId="10" xfId="0" applyFont="1" applyFill="1" applyBorder="1" applyAlignment="1" applyProtection="1">
      <alignment horizontal="center" vertical="center" wrapText="1"/>
    </xf>
    <xf numFmtId="0" fontId="25" fillId="0" borderId="36" xfId="0" applyFont="1" applyFill="1" applyBorder="1" applyAlignment="1" applyProtection="1">
      <alignment horizontal="center" vertical="center" wrapText="1"/>
      <protection hidden="1"/>
    </xf>
    <xf numFmtId="0" fontId="105" fillId="0" borderId="21" xfId="0" applyFont="1" applyFill="1" applyBorder="1" applyAlignment="1" applyProtection="1">
      <alignment horizontal="center" vertical="center"/>
    </xf>
    <xf numFmtId="0" fontId="105" fillId="0" borderId="25" xfId="0" applyFont="1" applyFill="1" applyBorder="1" applyAlignment="1" applyProtection="1">
      <alignment horizontal="center" vertical="center"/>
    </xf>
    <xf numFmtId="0" fontId="105" fillId="0" borderId="24" xfId="0" applyFont="1" applyFill="1" applyBorder="1" applyAlignment="1" applyProtection="1">
      <alignment horizontal="center" vertical="center"/>
    </xf>
    <xf numFmtId="0" fontId="28" fillId="0" borderId="32" xfId="0" applyFont="1" applyFill="1" applyBorder="1" applyAlignment="1" applyProtection="1">
      <alignment horizontal="center" vertical="center" wrapText="1"/>
    </xf>
    <xf numFmtId="0" fontId="28" fillId="0" borderId="22" xfId="0" applyFont="1" applyFill="1" applyBorder="1" applyAlignment="1" applyProtection="1">
      <alignment horizontal="center" vertical="center" wrapText="1"/>
    </xf>
    <xf numFmtId="1" fontId="23" fillId="0" borderId="32" xfId="0" applyNumberFormat="1" applyFont="1" applyFill="1" applyBorder="1" applyAlignment="1" applyProtection="1">
      <alignment horizontal="center" vertical="center" wrapText="1"/>
    </xf>
    <xf numFmtId="1" fontId="23" fillId="0" borderId="23" xfId="0" applyNumberFormat="1" applyFont="1" applyFill="1" applyBorder="1" applyAlignment="1" applyProtection="1">
      <alignment horizontal="center" vertical="center" wrapText="1"/>
    </xf>
    <xf numFmtId="1" fontId="23" fillId="0" borderId="22" xfId="0" applyNumberFormat="1" applyFont="1" applyFill="1" applyBorder="1" applyAlignment="1" applyProtection="1">
      <alignment horizontal="center" vertical="center" wrapText="1"/>
    </xf>
    <xf numFmtId="0" fontId="23" fillId="0" borderId="10" xfId="0" applyFont="1" applyFill="1" applyBorder="1" applyAlignment="1" applyProtection="1">
      <alignment horizontal="center" vertical="center"/>
    </xf>
    <xf numFmtId="0" fontId="109" fillId="0" borderId="10" xfId="0" applyFont="1" applyFill="1" applyBorder="1" applyAlignment="1" applyProtection="1">
      <alignment horizontal="center" vertical="center" wrapText="1"/>
    </xf>
    <xf numFmtId="0" fontId="105" fillId="0" borderId="10" xfId="0" applyFont="1" applyFill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horizontal="center" vertical="center"/>
    </xf>
    <xf numFmtId="0" fontId="108" fillId="0" borderId="168" xfId="53" applyFont="1" applyFill="1" applyBorder="1" applyAlignment="1" applyProtection="1">
      <alignment horizontal="center" vertical="center"/>
      <protection hidden="1"/>
    </xf>
    <xf numFmtId="0" fontId="108" fillId="0" borderId="84" xfId="53" applyFont="1" applyFill="1" applyBorder="1" applyAlignment="1" applyProtection="1">
      <alignment horizontal="center" vertical="center"/>
      <protection hidden="1"/>
    </xf>
    <xf numFmtId="0" fontId="108" fillId="0" borderId="173" xfId="53" applyFont="1" applyFill="1" applyBorder="1" applyAlignment="1" applyProtection="1">
      <alignment horizontal="center" vertical="center"/>
      <protection hidden="1"/>
    </xf>
    <xf numFmtId="0" fontId="107" fillId="0" borderId="168" xfId="53" applyFont="1" applyFill="1" applyBorder="1" applyAlignment="1" applyProtection="1">
      <alignment horizontal="center" vertical="center"/>
      <protection hidden="1"/>
    </xf>
    <xf numFmtId="0" fontId="107" fillId="0" borderId="84" xfId="53" applyFont="1" applyFill="1" applyBorder="1" applyAlignment="1" applyProtection="1">
      <alignment horizontal="center" vertical="center"/>
      <protection hidden="1"/>
    </xf>
    <xf numFmtId="0" fontId="107" fillId="0" borderId="173" xfId="53" applyFont="1" applyFill="1" applyBorder="1" applyAlignment="1" applyProtection="1">
      <alignment horizontal="center" vertical="center"/>
      <protection hidden="1"/>
    </xf>
    <xf numFmtId="0" fontId="75" fillId="0" borderId="173" xfId="0" applyFont="1" applyFill="1" applyBorder="1" applyAlignment="1" applyProtection="1">
      <alignment horizontal="center" vertical="center" wrapText="1"/>
      <protection hidden="1"/>
    </xf>
    <xf numFmtId="0" fontId="75" fillId="0" borderId="174" xfId="0" applyFont="1" applyFill="1" applyBorder="1" applyAlignment="1" applyProtection="1">
      <alignment horizontal="center" vertical="center" wrapText="1"/>
      <protection hidden="1"/>
    </xf>
    <xf numFmtId="0" fontId="108" fillId="0" borderId="167" xfId="53" applyFont="1" applyFill="1" applyBorder="1" applyAlignment="1" applyProtection="1">
      <alignment horizontal="center" vertical="center"/>
      <protection hidden="1"/>
    </xf>
    <xf numFmtId="0" fontId="108" fillId="0" borderId="170" xfId="53" applyFont="1" applyFill="1" applyBorder="1" applyAlignment="1" applyProtection="1">
      <alignment horizontal="center" vertical="center"/>
      <protection hidden="1"/>
    </xf>
    <xf numFmtId="0" fontId="108" fillId="0" borderId="172" xfId="53" applyFont="1" applyFill="1" applyBorder="1" applyAlignment="1" applyProtection="1">
      <alignment horizontal="center" vertical="center"/>
      <protection hidden="1"/>
    </xf>
    <xf numFmtId="0" fontId="75" fillId="0" borderId="168" xfId="0" applyFont="1" applyFill="1" applyBorder="1" applyAlignment="1" applyProtection="1">
      <alignment horizontal="center" vertical="center" wrapText="1"/>
      <protection hidden="1"/>
    </xf>
    <xf numFmtId="0" fontId="75" fillId="0" borderId="169" xfId="0" applyFont="1" applyFill="1" applyBorder="1" applyAlignment="1" applyProtection="1">
      <alignment horizontal="center" vertical="center" wrapText="1"/>
      <protection hidden="1"/>
    </xf>
    <xf numFmtId="0" fontId="75" fillId="0" borderId="84" xfId="0" applyFont="1" applyFill="1" applyBorder="1" applyAlignment="1" applyProtection="1">
      <alignment horizontal="center" vertical="center" wrapText="1"/>
      <protection hidden="1"/>
    </xf>
    <xf numFmtId="0" fontId="75" fillId="0" borderId="171" xfId="0" applyFont="1" applyFill="1" applyBorder="1" applyAlignment="1" applyProtection="1">
      <alignment horizontal="center" vertical="center" wrapText="1"/>
      <protection hidden="1"/>
    </xf>
    <xf numFmtId="0" fontId="107" fillId="0" borderId="168" xfId="53" applyFont="1" applyFill="1" applyBorder="1" applyAlignment="1" applyProtection="1">
      <alignment horizontal="center" vertical="center" wrapText="1"/>
      <protection hidden="1"/>
    </xf>
    <xf numFmtId="0" fontId="107" fillId="0" borderId="84" xfId="53" applyFont="1" applyFill="1" applyBorder="1" applyAlignment="1" applyProtection="1">
      <alignment horizontal="center" vertical="center" wrapText="1"/>
      <protection hidden="1"/>
    </xf>
    <xf numFmtId="0" fontId="107" fillId="0" borderId="173" xfId="53" applyFont="1" applyFill="1" applyBorder="1" applyAlignment="1" applyProtection="1">
      <alignment horizontal="center" vertical="center" wrapText="1"/>
      <protection hidden="1"/>
    </xf>
    <xf numFmtId="0" fontId="95" fillId="0" borderId="92" xfId="0" applyFont="1" applyFill="1" applyBorder="1" applyAlignment="1" applyProtection="1">
      <alignment horizontal="center" vertical="center"/>
      <protection hidden="1"/>
    </xf>
    <xf numFmtId="0" fontId="75" fillId="0" borderId="175" xfId="0" applyFont="1" applyFill="1" applyBorder="1" applyAlignment="1" applyProtection="1">
      <alignment horizontal="center" vertical="center" wrapText="1"/>
      <protection hidden="1"/>
    </xf>
    <xf numFmtId="0" fontId="142" fillId="0" borderId="164" xfId="0" applyFont="1" applyFill="1" applyBorder="1" applyAlignment="1" applyProtection="1">
      <alignment horizontal="center" vertical="center" wrapText="1"/>
      <protection hidden="1"/>
    </xf>
    <xf numFmtId="0" fontId="142" fillId="0" borderId="165" xfId="0" applyFont="1" applyFill="1" applyBorder="1" applyAlignment="1" applyProtection="1">
      <alignment horizontal="center" vertical="center" wrapText="1"/>
      <protection hidden="1"/>
    </xf>
    <xf numFmtId="0" fontId="142" fillId="0" borderId="166" xfId="0" applyFont="1" applyFill="1" applyBorder="1" applyAlignment="1" applyProtection="1">
      <alignment horizontal="center" vertical="center" wrapText="1"/>
      <protection hidden="1"/>
    </xf>
    <xf numFmtId="0" fontId="141" fillId="0" borderId="0" xfId="0" applyFont="1" applyFill="1" applyAlignment="1" applyProtection="1">
      <alignment horizontal="right" vertical="center"/>
      <protection hidden="1"/>
    </xf>
    <xf numFmtId="0" fontId="101" fillId="0" borderId="164" xfId="0" applyFont="1" applyFill="1" applyBorder="1" applyAlignment="1" applyProtection="1">
      <alignment horizontal="center" vertical="center"/>
      <protection hidden="1"/>
    </xf>
    <xf numFmtId="0" fontId="101" fillId="0" borderId="165" xfId="0" applyFont="1" applyFill="1" applyBorder="1" applyAlignment="1" applyProtection="1">
      <alignment horizontal="center" vertical="center"/>
      <protection hidden="1"/>
    </xf>
    <xf numFmtId="0" fontId="101" fillId="0" borderId="166" xfId="0" applyFont="1" applyFill="1" applyBorder="1" applyAlignment="1" applyProtection="1">
      <alignment horizontal="center" vertical="center"/>
      <protection hidden="1"/>
    </xf>
    <xf numFmtId="0" fontId="141" fillId="0" borderId="0" xfId="0" applyFont="1" applyFill="1" applyAlignment="1" applyProtection="1">
      <alignment horizontal="center" vertical="center"/>
      <protection hidden="1"/>
    </xf>
    <xf numFmtId="0" fontId="140" fillId="0" borderId="0" xfId="0" applyFont="1" applyFill="1" applyBorder="1" applyAlignment="1" applyProtection="1">
      <alignment horizontal="left" vertical="center" wrapText="1"/>
      <protection hidden="1"/>
    </xf>
    <xf numFmtId="0" fontId="141" fillId="0" borderId="0" xfId="0" applyFont="1" applyFill="1" applyBorder="1" applyAlignment="1" applyProtection="1">
      <alignment horizontal="right" vertical="center" wrapText="1"/>
      <protection hidden="1"/>
    </xf>
    <xf numFmtId="0" fontId="141" fillId="0" borderId="0" xfId="0" applyFont="1" applyFill="1" applyBorder="1" applyAlignment="1" applyProtection="1">
      <alignment horizontal="center" vertical="center" wrapText="1"/>
      <protection hidden="1"/>
    </xf>
    <xf numFmtId="0" fontId="140" fillId="35" borderId="0" xfId="0" applyFont="1" applyFill="1" applyBorder="1" applyAlignment="1" applyProtection="1">
      <alignment horizontal="left" vertical="center" wrapText="1"/>
      <protection locked="0" hidden="1"/>
    </xf>
    <xf numFmtId="0" fontId="83" fillId="0" borderId="0" xfId="0" applyFont="1" applyFill="1" applyBorder="1" applyAlignment="1" applyProtection="1">
      <alignment horizontal="left" vertical="center" wrapText="1"/>
      <protection hidden="1"/>
    </xf>
    <xf numFmtId="0" fontId="108" fillId="0" borderId="92" xfId="53" applyFont="1" applyFill="1" applyBorder="1" applyAlignment="1" applyProtection="1">
      <alignment horizontal="center" vertical="center"/>
      <protection hidden="1"/>
    </xf>
    <xf numFmtId="0" fontId="108" fillId="0" borderId="93" xfId="53" applyFont="1" applyFill="1" applyBorder="1" applyAlignment="1" applyProtection="1">
      <alignment horizontal="center" vertical="center"/>
      <protection hidden="1"/>
    </xf>
    <xf numFmtId="0" fontId="148" fillId="0" borderId="92" xfId="53" applyFont="1" applyFill="1" applyBorder="1" applyAlignment="1" applyProtection="1">
      <alignment horizontal="center" vertical="center"/>
      <protection hidden="1"/>
    </xf>
    <xf numFmtId="0" fontId="148" fillId="0" borderId="94" xfId="53" applyFont="1" applyFill="1" applyBorder="1" applyAlignment="1" applyProtection="1">
      <alignment horizontal="center" vertical="center"/>
      <protection hidden="1"/>
    </xf>
    <xf numFmtId="0" fontId="108" fillId="0" borderId="94" xfId="53" applyFont="1" applyFill="1" applyBorder="1" applyAlignment="1" applyProtection="1">
      <alignment horizontal="center" vertical="center"/>
      <protection hidden="1"/>
    </xf>
    <xf numFmtId="0" fontId="148" fillId="0" borderId="92" xfId="53" applyFont="1" applyFill="1" applyBorder="1" applyAlignment="1" applyProtection="1">
      <alignment horizontal="center" vertical="center" wrapText="1"/>
      <protection hidden="1"/>
    </xf>
    <xf numFmtId="0" fontId="148" fillId="0" borderId="94" xfId="53" applyFont="1" applyFill="1" applyBorder="1" applyAlignment="1" applyProtection="1">
      <alignment horizontal="center" vertical="center" wrapText="1"/>
      <protection hidden="1"/>
    </xf>
    <xf numFmtId="0" fontId="106" fillId="0" borderId="176" xfId="0" applyFont="1" applyFill="1" applyBorder="1" applyAlignment="1" applyProtection="1">
      <alignment horizontal="right" vertical="center" wrapText="1"/>
      <protection hidden="1"/>
    </xf>
    <xf numFmtId="0" fontId="106" fillId="0" borderId="0" xfId="0" applyFont="1" applyFill="1" applyAlignment="1" applyProtection="1">
      <alignment horizontal="right" vertical="center"/>
      <protection hidden="1"/>
    </xf>
    <xf numFmtId="0" fontId="148" fillId="0" borderId="93" xfId="53" applyFont="1" applyFill="1" applyBorder="1" applyAlignment="1" applyProtection="1">
      <alignment horizontal="center" vertical="center"/>
      <protection hidden="1"/>
    </xf>
    <xf numFmtId="0" fontId="55" fillId="0" borderId="113" xfId="0" applyFont="1" applyFill="1" applyBorder="1" applyAlignment="1" applyProtection="1">
      <alignment horizontal="center" vertical="center" wrapText="1"/>
      <protection hidden="1"/>
    </xf>
    <xf numFmtId="0" fontId="55" fillId="0" borderId="114" xfId="0" applyFont="1" applyFill="1" applyBorder="1" applyAlignment="1" applyProtection="1">
      <alignment horizontal="center" vertical="center" wrapText="1"/>
      <protection hidden="1"/>
    </xf>
    <xf numFmtId="0" fontId="55" fillId="0" borderId="115" xfId="0" applyFont="1" applyFill="1" applyBorder="1" applyAlignment="1" applyProtection="1">
      <alignment horizontal="center" vertical="center" wrapText="1"/>
      <protection hidden="1"/>
    </xf>
    <xf numFmtId="0" fontId="55" fillId="0" borderId="116" xfId="0" applyFont="1" applyFill="1" applyBorder="1" applyAlignment="1" applyProtection="1">
      <alignment horizontal="center" vertical="center" wrapText="1"/>
      <protection hidden="1"/>
    </xf>
    <xf numFmtId="0" fontId="55" fillId="0" borderId="117" xfId="0" applyFont="1" applyFill="1" applyBorder="1" applyAlignment="1" applyProtection="1">
      <alignment horizontal="center" vertical="center" wrapText="1"/>
      <protection hidden="1"/>
    </xf>
    <xf numFmtId="0" fontId="55" fillId="0" borderId="118" xfId="0" applyFont="1" applyFill="1" applyBorder="1" applyAlignment="1" applyProtection="1">
      <alignment horizontal="center" vertical="center" wrapText="1"/>
      <protection hidden="1"/>
    </xf>
    <xf numFmtId="0" fontId="106" fillId="0" borderId="92" xfId="0" applyFont="1" applyFill="1" applyBorder="1" applyAlignment="1" applyProtection="1">
      <alignment horizontal="center" vertical="center"/>
      <protection hidden="1"/>
    </xf>
    <xf numFmtId="0" fontId="106" fillId="0" borderId="84" xfId="0" applyFont="1" applyFill="1" applyBorder="1" applyAlignment="1" applyProtection="1">
      <alignment horizontal="center" vertical="center"/>
      <protection hidden="1"/>
    </xf>
    <xf numFmtId="0" fontId="147" fillId="0" borderId="0" xfId="0" applyFont="1" applyFill="1" applyBorder="1" applyAlignment="1" applyProtection="1">
      <alignment horizontal="center" vertical="center"/>
      <protection hidden="1"/>
    </xf>
    <xf numFmtId="0" fontId="101" fillId="0" borderId="0" xfId="0" applyFont="1" applyFill="1" applyAlignment="1" applyProtection="1">
      <alignment horizontal="center" vertical="center"/>
      <protection hidden="1"/>
    </xf>
    <xf numFmtId="0" fontId="65" fillId="0" borderId="10" xfId="53" applyNumberFormat="1" applyFont="1" applyFill="1" applyBorder="1" applyAlignment="1" applyProtection="1">
      <alignment horizontal="center" vertical="center" wrapText="1"/>
      <protection hidden="1"/>
    </xf>
    <xf numFmtId="0" fontId="69" fillId="0" borderId="21" xfId="53" applyNumberFormat="1" applyFont="1" applyFill="1" applyBorder="1" applyAlignment="1" applyProtection="1">
      <alignment horizontal="center" vertical="center"/>
      <protection hidden="1"/>
    </xf>
    <xf numFmtId="0" fontId="69" fillId="0" borderId="24" xfId="53" applyNumberFormat="1" applyFont="1" applyFill="1" applyBorder="1" applyAlignment="1" applyProtection="1">
      <alignment horizontal="center" vertical="center"/>
      <protection hidden="1"/>
    </xf>
    <xf numFmtId="0" fontId="64" fillId="0" borderId="21" xfId="53" applyNumberFormat="1" applyFont="1" applyFill="1" applyBorder="1" applyAlignment="1" applyProtection="1">
      <alignment horizontal="center" vertical="center"/>
      <protection hidden="1"/>
    </xf>
    <xf numFmtId="0" fontId="64" fillId="0" borderId="25" xfId="53" applyNumberFormat="1" applyFont="1" applyFill="1" applyBorder="1" applyAlignment="1" applyProtection="1">
      <alignment horizontal="center" vertical="center"/>
      <protection hidden="1"/>
    </xf>
    <xf numFmtId="0" fontId="74" fillId="0" borderId="10" xfId="53" applyNumberFormat="1" applyFont="1" applyFill="1" applyBorder="1" applyAlignment="1" applyProtection="1">
      <alignment horizontal="center" vertical="center"/>
      <protection hidden="1"/>
    </xf>
    <xf numFmtId="0" fontId="93" fillId="0" borderId="10" xfId="53" applyNumberFormat="1" applyFont="1" applyFill="1" applyBorder="1" applyAlignment="1" applyProtection="1">
      <alignment horizontal="center" vertical="center"/>
      <protection hidden="1"/>
    </xf>
    <xf numFmtId="0" fontId="25" fillId="31" borderId="222" xfId="0" applyNumberFormat="1" applyFont="1" applyFill="1" applyBorder="1" applyAlignment="1" applyProtection="1">
      <alignment horizontal="center" vertical="center"/>
      <protection hidden="1"/>
    </xf>
    <xf numFmtId="0" fontId="25" fillId="31" borderId="223" xfId="0" applyNumberFormat="1" applyFont="1" applyFill="1" applyBorder="1" applyAlignment="1" applyProtection="1">
      <alignment horizontal="center" vertical="center"/>
      <protection hidden="1"/>
    </xf>
    <xf numFmtId="0" fontId="25" fillId="31" borderId="224" xfId="0" applyNumberFormat="1" applyFont="1" applyFill="1" applyBorder="1" applyAlignment="1" applyProtection="1">
      <alignment horizontal="center" vertical="center"/>
      <protection hidden="1"/>
    </xf>
    <xf numFmtId="0" fontId="30" fillId="31" borderId="35" xfId="0" applyNumberFormat="1" applyFont="1" applyFill="1" applyBorder="1" applyAlignment="1" applyProtection="1">
      <alignment horizontal="center" vertical="center" wrapText="1"/>
      <protection hidden="1"/>
    </xf>
    <xf numFmtId="0" fontId="30" fillId="31" borderId="19" xfId="0" applyNumberFormat="1" applyFont="1" applyFill="1" applyBorder="1" applyAlignment="1" applyProtection="1">
      <alignment horizontal="center" vertical="center" wrapText="1"/>
      <protection hidden="1"/>
    </xf>
    <xf numFmtId="0" fontId="30" fillId="31" borderId="20" xfId="0" applyNumberFormat="1" applyFont="1" applyFill="1" applyBorder="1" applyAlignment="1" applyProtection="1">
      <alignment horizontal="center" vertical="center" wrapText="1"/>
      <protection hidden="1"/>
    </xf>
    <xf numFmtId="0" fontId="30" fillId="31" borderId="37" xfId="0" applyNumberFormat="1" applyFont="1" applyFill="1" applyBorder="1" applyAlignment="1" applyProtection="1">
      <alignment horizontal="center" vertical="center" wrapText="1"/>
      <protection hidden="1"/>
    </xf>
    <xf numFmtId="0" fontId="80" fillId="0" borderId="35" xfId="53" applyNumberFormat="1" applyFont="1" applyFill="1" applyBorder="1" applyAlignment="1" applyProtection="1">
      <alignment horizontal="center" vertical="center" wrapText="1"/>
      <protection hidden="1"/>
    </xf>
    <xf numFmtId="0" fontId="80" fillId="0" borderId="34" xfId="53" applyNumberFormat="1" applyFont="1" applyFill="1" applyBorder="1" applyAlignment="1" applyProtection="1">
      <alignment horizontal="center" vertical="center" wrapText="1"/>
      <protection hidden="1"/>
    </xf>
    <xf numFmtId="0" fontId="80" fillId="0" borderId="19" xfId="53" applyNumberFormat="1" applyFont="1" applyFill="1" applyBorder="1" applyAlignment="1" applyProtection="1">
      <alignment horizontal="center" vertical="center" wrapText="1"/>
      <protection hidden="1"/>
    </xf>
    <xf numFmtId="0" fontId="80" fillId="0" borderId="20" xfId="53" applyNumberFormat="1" applyFont="1" applyFill="1" applyBorder="1" applyAlignment="1" applyProtection="1">
      <alignment horizontal="center" vertical="center" wrapText="1"/>
      <protection hidden="1"/>
    </xf>
    <xf numFmtId="0" fontId="80" fillId="0" borderId="36" xfId="53" applyNumberFormat="1" applyFont="1" applyFill="1" applyBorder="1" applyAlignment="1" applyProtection="1">
      <alignment horizontal="center" vertical="center" wrapText="1"/>
      <protection hidden="1"/>
    </xf>
    <xf numFmtId="0" fontId="80" fillId="0" borderId="37" xfId="53" applyNumberFormat="1" applyFont="1" applyFill="1" applyBorder="1" applyAlignment="1" applyProtection="1">
      <alignment horizontal="center" vertical="center" wrapText="1"/>
      <protection hidden="1"/>
    </xf>
    <xf numFmtId="0" fontId="63" fillId="0" borderId="21" xfId="53" applyNumberFormat="1" applyFont="1" applyFill="1" applyBorder="1" applyAlignment="1" applyProtection="1">
      <alignment horizontal="center" vertical="center"/>
      <protection hidden="1"/>
    </xf>
    <xf numFmtId="0" fontId="63" fillId="0" borderId="24" xfId="53" applyNumberFormat="1" applyFont="1" applyFill="1" applyBorder="1" applyAlignment="1" applyProtection="1">
      <alignment horizontal="center" vertical="center"/>
      <protection hidden="1"/>
    </xf>
    <xf numFmtId="0" fontId="104" fillId="0" borderId="23" xfId="53" applyNumberFormat="1" applyFont="1" applyFill="1" applyBorder="1" applyAlignment="1" applyProtection="1">
      <alignment horizontal="left" vertical="center"/>
      <protection hidden="1"/>
    </xf>
    <xf numFmtId="0" fontId="81" fillId="0" borderId="10" xfId="53" applyNumberFormat="1" applyFont="1" applyFill="1" applyBorder="1" applyAlignment="1" applyProtection="1">
      <alignment horizontal="right" vertical="center" wrapText="1"/>
      <protection hidden="1"/>
    </xf>
    <xf numFmtId="0" fontId="80" fillId="0" borderId="10" xfId="53" applyNumberFormat="1" applyFont="1" applyFill="1" applyBorder="1" applyAlignment="1" applyProtection="1">
      <alignment horizontal="left" vertical="center"/>
      <protection hidden="1"/>
    </xf>
    <xf numFmtId="0" fontId="81" fillId="0" borderId="20" xfId="53" applyNumberFormat="1" applyFont="1" applyFill="1" applyBorder="1" applyAlignment="1" applyProtection="1">
      <alignment horizontal="right" vertical="center" wrapText="1"/>
      <protection hidden="1"/>
    </xf>
    <xf numFmtId="0" fontId="81" fillId="0" borderId="37" xfId="53" applyNumberFormat="1" applyFont="1" applyFill="1" applyBorder="1" applyAlignment="1" applyProtection="1">
      <alignment horizontal="right" vertical="center" wrapText="1"/>
      <protection hidden="1"/>
    </xf>
    <xf numFmtId="0" fontId="65" fillId="0" borderId="35" xfId="53" applyNumberFormat="1" applyFont="1" applyFill="1" applyBorder="1" applyAlignment="1" applyProtection="1">
      <alignment horizontal="center" vertical="center" wrapText="1"/>
      <protection hidden="1"/>
    </xf>
    <xf numFmtId="0" fontId="65" fillId="0" borderId="34" xfId="53" applyNumberFormat="1" applyFont="1" applyFill="1" applyBorder="1" applyAlignment="1" applyProtection="1">
      <alignment horizontal="center" vertical="center" wrapText="1"/>
      <protection hidden="1"/>
    </xf>
    <xf numFmtId="0" fontId="65" fillId="0" borderId="20" xfId="53" applyNumberFormat="1" applyFont="1" applyFill="1" applyBorder="1" applyAlignment="1" applyProtection="1">
      <alignment horizontal="center" vertical="center" wrapText="1"/>
      <protection hidden="1"/>
    </xf>
    <xf numFmtId="0" fontId="65" fillId="0" borderId="36" xfId="53" applyNumberFormat="1" applyFont="1" applyFill="1" applyBorder="1" applyAlignment="1" applyProtection="1">
      <alignment horizontal="center" vertical="center" wrapText="1"/>
      <protection hidden="1"/>
    </xf>
    <xf numFmtId="0" fontId="74" fillId="31" borderId="10" xfId="53" applyNumberFormat="1" applyFont="1" applyFill="1" applyBorder="1" applyAlignment="1" applyProtection="1">
      <alignment horizontal="center" vertical="center"/>
      <protection hidden="1"/>
    </xf>
    <xf numFmtId="0" fontId="65" fillId="0" borderId="19" xfId="53" applyNumberFormat="1" applyFont="1" applyFill="1" applyBorder="1" applyAlignment="1" applyProtection="1">
      <alignment horizontal="center" vertical="center" wrapText="1"/>
      <protection hidden="1"/>
    </xf>
    <xf numFmtId="0" fontId="65" fillId="0" borderId="37" xfId="53" applyNumberFormat="1" applyFont="1" applyFill="1" applyBorder="1" applyAlignment="1" applyProtection="1">
      <alignment horizontal="center" vertical="center" wrapText="1"/>
      <protection hidden="1"/>
    </xf>
    <xf numFmtId="0" fontId="94" fillId="0" borderId="10" xfId="0" applyFont="1" applyFill="1" applyBorder="1" applyAlignment="1" applyProtection="1">
      <alignment horizontal="center" vertical="center"/>
      <protection hidden="1"/>
    </xf>
    <xf numFmtId="0" fontId="110" fillId="0" borderId="21" xfId="0" applyFont="1" applyFill="1" applyBorder="1" applyAlignment="1" applyProtection="1">
      <alignment horizontal="center" vertical="center"/>
      <protection hidden="1"/>
    </xf>
    <xf numFmtId="0" fontId="110" fillId="0" borderId="25" xfId="0" applyFont="1" applyFill="1" applyBorder="1" applyAlignment="1" applyProtection="1">
      <alignment horizontal="center" vertical="center"/>
      <protection hidden="1"/>
    </xf>
    <xf numFmtId="0" fontId="110" fillId="0" borderId="24" xfId="0" applyFont="1" applyFill="1" applyBorder="1" applyAlignment="1" applyProtection="1">
      <alignment horizontal="center" vertical="center"/>
      <protection hidden="1"/>
    </xf>
    <xf numFmtId="0" fontId="78" fillId="0" borderId="10" xfId="0" applyFont="1" applyFill="1" applyBorder="1" applyAlignment="1" applyProtection="1">
      <alignment horizontal="center" vertical="center" wrapText="1"/>
      <protection hidden="1"/>
    </xf>
    <xf numFmtId="0" fontId="62" fillId="0" borderId="10" xfId="0" applyFont="1" applyFill="1" applyBorder="1" applyAlignment="1" applyProtection="1">
      <alignment horizontal="center" vertical="center" wrapText="1"/>
      <protection hidden="1"/>
    </xf>
    <xf numFmtId="0" fontId="71" fillId="0" borderId="10" xfId="0" applyFont="1" applyFill="1" applyBorder="1" applyAlignment="1" applyProtection="1">
      <alignment horizontal="center" vertical="center" wrapText="1"/>
      <protection hidden="1"/>
    </xf>
    <xf numFmtId="0" fontId="25" fillId="48" borderId="10" xfId="0" applyFont="1" applyFill="1" applyBorder="1" applyAlignment="1" applyProtection="1">
      <alignment horizontal="center" vertical="center" textRotation="90" wrapText="1"/>
      <protection hidden="1"/>
    </xf>
    <xf numFmtId="0" fontId="25" fillId="27" borderId="10" xfId="0" applyFont="1" applyFill="1" applyBorder="1" applyAlignment="1" applyProtection="1">
      <alignment horizontal="center" vertical="center" textRotation="90" wrapText="1"/>
      <protection hidden="1"/>
    </xf>
    <xf numFmtId="0" fontId="28" fillId="0" borderId="32" xfId="0" applyFont="1" applyFill="1" applyBorder="1" applyAlignment="1" applyProtection="1">
      <alignment horizontal="center" vertical="center" wrapText="1"/>
      <protection hidden="1"/>
    </xf>
    <xf numFmtId="0" fontId="28" fillId="0" borderId="22" xfId="0" applyFont="1" applyFill="1" applyBorder="1" applyAlignment="1" applyProtection="1">
      <alignment horizontal="center" vertical="center" wrapText="1"/>
      <protection hidden="1"/>
    </xf>
    <xf numFmtId="0" fontId="22" fillId="60" borderId="10" xfId="0" applyFont="1" applyFill="1" applyBorder="1" applyAlignment="1" applyProtection="1">
      <alignment horizontal="center" vertical="center"/>
      <protection hidden="1"/>
    </xf>
    <xf numFmtId="0" fontId="52" fillId="48" borderId="19" xfId="0" applyFont="1" applyFill="1" applyBorder="1" applyAlignment="1" applyProtection="1">
      <alignment horizontal="center" vertical="center" wrapText="1"/>
      <protection hidden="1"/>
    </xf>
    <xf numFmtId="0" fontId="52" fillId="48" borderId="37" xfId="0" applyFont="1" applyFill="1" applyBorder="1" applyAlignment="1" applyProtection="1">
      <alignment horizontal="center" vertical="center" wrapText="1"/>
      <protection hidden="1"/>
    </xf>
    <xf numFmtId="0" fontId="71" fillId="0" borderId="10" xfId="0" applyFont="1" applyFill="1" applyBorder="1" applyAlignment="1" applyProtection="1">
      <alignment horizontal="center" vertical="center" textRotation="90" wrapText="1"/>
      <protection hidden="1"/>
    </xf>
    <xf numFmtId="0" fontId="22" fillId="60" borderId="32" xfId="0" applyFont="1" applyFill="1" applyBorder="1" applyAlignment="1" applyProtection="1">
      <alignment horizontal="center" vertical="center"/>
      <protection hidden="1"/>
    </xf>
    <xf numFmtId="0" fontId="22" fillId="60" borderId="22" xfId="0" applyFont="1" applyFill="1" applyBorder="1" applyAlignment="1" applyProtection="1">
      <alignment horizontal="center" vertical="center"/>
      <protection hidden="1"/>
    </xf>
    <xf numFmtId="0" fontId="52" fillId="48" borderId="32" xfId="0" applyFont="1" applyFill="1" applyBorder="1" applyAlignment="1" applyProtection="1">
      <alignment horizontal="center" vertical="center" wrapText="1"/>
      <protection hidden="1"/>
    </xf>
    <xf numFmtId="0" fontId="52" fillId="48" borderId="22" xfId="0" applyFont="1" applyFill="1" applyBorder="1" applyAlignment="1" applyProtection="1">
      <alignment horizontal="center" vertical="center" wrapText="1"/>
      <protection hidden="1"/>
    </xf>
    <xf numFmtId="0" fontId="25" fillId="48" borderId="32" xfId="0" applyFont="1" applyFill="1" applyBorder="1" applyAlignment="1" applyProtection="1">
      <alignment horizontal="center" vertical="center" textRotation="90" wrapText="1"/>
      <protection hidden="1"/>
    </xf>
    <xf numFmtId="0" fontId="25" fillId="48" borderId="22" xfId="0" applyFont="1" applyFill="1" applyBorder="1" applyAlignment="1" applyProtection="1">
      <alignment horizontal="center" vertical="center" textRotation="90" wrapText="1"/>
      <protection hidden="1"/>
    </xf>
    <xf numFmtId="0" fontId="25" fillId="27" borderId="32" xfId="0" applyFont="1" applyFill="1" applyBorder="1" applyAlignment="1" applyProtection="1">
      <alignment horizontal="center" vertical="center" textRotation="90" wrapText="1"/>
      <protection hidden="1"/>
    </xf>
    <xf numFmtId="0" fontId="25" fillId="27" borderId="22" xfId="0" applyFont="1" applyFill="1" applyBorder="1" applyAlignment="1" applyProtection="1">
      <alignment horizontal="center" vertical="center" textRotation="90" wrapText="1"/>
      <protection hidden="1"/>
    </xf>
    <xf numFmtId="0" fontId="110" fillId="0" borderId="10" xfId="0" applyFont="1" applyFill="1" applyBorder="1" applyAlignment="1" applyProtection="1">
      <alignment horizontal="center" vertical="center"/>
      <protection hidden="1"/>
    </xf>
    <xf numFmtId="0" fontId="71" fillId="0" borderId="130" xfId="0" applyFont="1" applyFill="1" applyBorder="1" applyAlignment="1" applyProtection="1">
      <alignment horizontal="center" vertical="center" wrapText="1"/>
      <protection hidden="1"/>
    </xf>
    <xf numFmtId="0" fontId="71" fillId="0" borderId="131" xfId="0" applyFont="1" applyFill="1" applyBorder="1" applyAlignment="1" applyProtection="1">
      <alignment horizontal="center" vertical="center" wrapText="1"/>
      <protection hidden="1"/>
    </xf>
    <xf numFmtId="0" fontId="71" fillId="0" borderId="134" xfId="0" applyFont="1" applyFill="1" applyBorder="1" applyAlignment="1" applyProtection="1">
      <alignment horizontal="center" vertical="center" wrapText="1"/>
      <protection hidden="1"/>
    </xf>
    <xf numFmtId="0" fontId="71" fillId="0" borderId="150" xfId="0" applyFont="1" applyFill="1" applyBorder="1" applyAlignment="1" applyProtection="1">
      <alignment horizontal="center" vertical="center" wrapText="1"/>
      <protection hidden="1"/>
    </xf>
    <xf numFmtId="0" fontId="25" fillId="27" borderId="134" xfId="0" applyFont="1" applyFill="1" applyBorder="1" applyAlignment="1" applyProtection="1">
      <alignment horizontal="center" vertical="center" wrapText="1"/>
      <protection hidden="1"/>
    </xf>
    <xf numFmtId="0" fontId="25" fillId="27" borderId="150" xfId="0" applyFont="1" applyFill="1" applyBorder="1" applyAlignment="1" applyProtection="1">
      <alignment horizontal="center" vertical="center" wrapText="1"/>
      <protection hidden="1"/>
    </xf>
    <xf numFmtId="0" fontId="71" fillId="0" borderId="101" xfId="0" applyFont="1" applyFill="1" applyBorder="1" applyAlignment="1" applyProtection="1">
      <alignment horizontal="center" vertical="center" wrapText="1"/>
      <protection hidden="1"/>
    </xf>
    <xf numFmtId="0" fontId="71" fillId="0" borderId="104" xfId="0" applyFont="1" applyFill="1" applyBorder="1" applyAlignment="1" applyProtection="1">
      <alignment horizontal="center" vertical="center" wrapText="1"/>
      <protection hidden="1"/>
    </xf>
    <xf numFmtId="0" fontId="25" fillId="48" borderId="32" xfId="0" applyFont="1" applyFill="1" applyBorder="1" applyAlignment="1" applyProtection="1">
      <alignment horizontal="center" vertical="center" wrapText="1"/>
      <protection hidden="1"/>
    </xf>
    <xf numFmtId="0" fontId="25" fillId="48" borderId="138" xfId="0" applyFont="1" applyFill="1" applyBorder="1" applyAlignment="1" applyProtection="1">
      <alignment horizontal="center" vertical="center" wrapText="1"/>
      <protection hidden="1"/>
    </xf>
    <xf numFmtId="0" fontId="52" fillId="35" borderId="121" xfId="0" applyFont="1" applyFill="1" applyBorder="1" applyAlignment="1" applyProtection="1">
      <alignment horizontal="center" vertical="center" wrapText="1"/>
      <protection locked="0" hidden="1"/>
    </xf>
    <xf numFmtId="0" fontId="52" fillId="35" borderId="137" xfId="0" applyFont="1" applyFill="1" applyBorder="1" applyAlignment="1" applyProtection="1">
      <alignment horizontal="center" vertical="center" wrapText="1"/>
      <protection locked="0" hidden="1"/>
    </xf>
    <xf numFmtId="0" fontId="52" fillId="0" borderId="122" xfId="0" applyFont="1" applyFill="1" applyBorder="1" applyAlignment="1" applyProtection="1">
      <alignment horizontal="center" vertical="center" wrapText="1"/>
      <protection hidden="1"/>
    </xf>
    <xf numFmtId="0" fontId="52" fillId="0" borderId="138" xfId="0" applyFont="1" applyFill="1" applyBorder="1" applyAlignment="1" applyProtection="1">
      <alignment horizontal="center" vertical="center" wrapText="1"/>
      <protection hidden="1"/>
    </xf>
    <xf numFmtId="0" fontId="77" fillId="0" borderId="122" xfId="0" applyFont="1" applyFill="1" applyBorder="1" applyAlignment="1" applyProtection="1">
      <alignment horizontal="left" vertical="center" wrapText="1"/>
      <protection hidden="1"/>
    </xf>
    <xf numFmtId="0" fontId="77" fillId="0" borderId="138" xfId="0" applyFont="1" applyFill="1" applyBorder="1" applyAlignment="1" applyProtection="1">
      <alignment horizontal="left" vertical="center" wrapText="1"/>
      <protection hidden="1"/>
    </xf>
    <xf numFmtId="0" fontId="128" fillId="0" borderId="21" xfId="0" applyFont="1" applyFill="1" applyBorder="1" applyAlignment="1" applyProtection="1">
      <alignment horizontal="center" vertical="center"/>
      <protection hidden="1"/>
    </xf>
    <xf numFmtId="0" fontId="128" fillId="0" borderId="25" xfId="0" applyFont="1" applyFill="1" applyBorder="1" applyAlignment="1" applyProtection="1">
      <alignment horizontal="center" vertical="center"/>
      <protection hidden="1"/>
    </xf>
    <xf numFmtId="0" fontId="128" fillId="0" borderId="24" xfId="0" applyFont="1" applyFill="1" applyBorder="1" applyAlignment="1" applyProtection="1">
      <alignment horizontal="center" vertical="center"/>
      <protection hidden="1"/>
    </xf>
    <xf numFmtId="0" fontId="129" fillId="0" borderId="21" xfId="0" applyFont="1" applyFill="1" applyBorder="1" applyAlignment="1" applyProtection="1">
      <alignment horizontal="center" vertical="center"/>
      <protection hidden="1"/>
    </xf>
    <xf numFmtId="0" fontId="129" fillId="0" borderId="25" xfId="0" applyFont="1" applyFill="1" applyBorder="1" applyAlignment="1" applyProtection="1">
      <alignment horizontal="center" vertical="center"/>
      <protection hidden="1"/>
    </xf>
    <xf numFmtId="0" fontId="129" fillId="0" borderId="24" xfId="0" applyFont="1" applyFill="1" applyBorder="1" applyAlignment="1" applyProtection="1">
      <alignment horizontal="center" vertical="center"/>
      <protection hidden="1"/>
    </xf>
    <xf numFmtId="0" fontId="110" fillId="0" borderId="35" xfId="0" applyFont="1" applyFill="1" applyBorder="1" applyAlignment="1" applyProtection="1">
      <alignment horizontal="center" vertical="center"/>
      <protection hidden="1"/>
    </xf>
    <xf numFmtId="0" fontId="110" fillId="0" borderId="34" xfId="0" applyFont="1" applyFill="1" applyBorder="1" applyAlignment="1" applyProtection="1">
      <alignment horizontal="center" vertical="center"/>
      <protection hidden="1"/>
    </xf>
    <xf numFmtId="0" fontId="78" fillId="0" borderId="124" xfId="0" applyFont="1" applyFill="1" applyBorder="1" applyAlignment="1" applyProtection="1">
      <alignment horizontal="center" vertical="center" wrapText="1"/>
      <protection hidden="1"/>
    </xf>
    <xf numFmtId="0" fontId="78" fillId="0" borderId="100" xfId="0" applyFont="1" applyFill="1" applyBorder="1" applyAlignment="1" applyProtection="1">
      <alignment horizontal="center" vertical="center" wrapText="1"/>
      <protection hidden="1"/>
    </xf>
    <xf numFmtId="0" fontId="78" fillId="0" borderId="102" xfId="0" applyFont="1" applyFill="1" applyBorder="1" applyAlignment="1" applyProtection="1">
      <alignment horizontal="center" vertical="center" wrapText="1"/>
      <protection hidden="1"/>
    </xf>
    <xf numFmtId="0" fontId="62" fillId="0" borderId="125" xfId="0" applyFont="1" applyFill="1" applyBorder="1" applyAlignment="1" applyProtection="1">
      <alignment horizontal="center" vertical="center" wrapText="1"/>
      <protection hidden="1"/>
    </xf>
    <xf numFmtId="0" fontId="62" fillId="0" borderId="103" xfId="0" applyFont="1" applyFill="1" applyBorder="1" applyAlignment="1" applyProtection="1">
      <alignment horizontal="center" vertical="center" wrapText="1"/>
      <protection hidden="1"/>
    </xf>
    <xf numFmtId="0" fontId="71" fillId="0" borderId="125" xfId="0" applyFont="1" applyFill="1" applyBorder="1" applyAlignment="1" applyProtection="1">
      <alignment horizontal="center" vertical="center" wrapText="1"/>
      <protection hidden="1"/>
    </xf>
    <xf numFmtId="0" fontId="71" fillId="0" borderId="103" xfId="0" applyFont="1" applyFill="1" applyBorder="1" applyAlignment="1" applyProtection="1">
      <alignment horizontal="center" vertical="center" wrapText="1"/>
      <protection hidden="1"/>
    </xf>
    <xf numFmtId="0" fontId="28" fillId="0" borderId="123" xfId="0" applyFont="1" applyFill="1" applyBorder="1" applyAlignment="1" applyProtection="1">
      <alignment horizontal="center" vertical="center" wrapText="1"/>
      <protection hidden="1"/>
    </xf>
    <xf numFmtId="0" fontId="28" fillId="0" borderId="133" xfId="0" applyFont="1" applyFill="1" applyBorder="1" applyAlignment="1" applyProtection="1">
      <alignment horizontal="center" vertical="center" wrapText="1"/>
      <protection hidden="1"/>
    </xf>
    <xf numFmtId="0" fontId="28" fillId="0" borderId="150" xfId="0" applyFont="1" applyFill="1" applyBorder="1" applyAlignment="1" applyProtection="1">
      <alignment horizontal="center" vertical="center" wrapText="1"/>
      <protection hidden="1"/>
    </xf>
    <xf numFmtId="0" fontId="71" fillId="0" borderId="124" xfId="0" applyFont="1" applyFill="1" applyBorder="1" applyAlignment="1" applyProtection="1">
      <alignment horizontal="center" vertical="center" wrapText="1"/>
      <protection hidden="1"/>
    </xf>
    <xf numFmtId="0" fontId="71" fillId="0" borderId="126" xfId="0" applyFont="1" applyFill="1" applyBorder="1" applyAlignment="1" applyProtection="1">
      <alignment horizontal="center" vertical="center" wrapText="1"/>
      <protection hidden="1"/>
    </xf>
    <xf numFmtId="0" fontId="71" fillId="27" borderId="130" xfId="0" applyFont="1" applyFill="1" applyBorder="1" applyAlignment="1" applyProtection="1">
      <alignment horizontal="center" vertical="center"/>
      <protection hidden="1"/>
    </xf>
    <xf numFmtId="0" fontId="71" fillId="27" borderId="132" xfId="0" applyFont="1" applyFill="1" applyBorder="1" applyAlignment="1" applyProtection="1">
      <alignment horizontal="center" vertical="center"/>
      <protection hidden="1"/>
    </xf>
    <xf numFmtId="0" fontId="71" fillId="27" borderId="131" xfId="0" applyFont="1" applyFill="1" applyBorder="1" applyAlignment="1" applyProtection="1">
      <alignment horizontal="center" vertical="center"/>
      <protection hidden="1"/>
    </xf>
    <xf numFmtId="0" fontId="52" fillId="35" borderId="148" xfId="0" applyFont="1" applyFill="1" applyBorder="1" applyAlignment="1" applyProtection="1">
      <alignment horizontal="center" vertical="center" wrapText="1"/>
      <protection locked="0" hidden="1"/>
    </xf>
    <xf numFmtId="0" fontId="52" fillId="0" borderId="23" xfId="0" applyFont="1" applyFill="1" applyBorder="1" applyAlignment="1" applyProtection="1">
      <alignment horizontal="center" vertical="center" wrapText="1"/>
      <protection hidden="1"/>
    </xf>
    <xf numFmtId="0" fontId="77" fillId="0" borderId="23" xfId="0" applyFont="1" applyFill="1" applyBorder="1" applyAlignment="1" applyProtection="1">
      <alignment horizontal="left" vertical="center" wrapText="1"/>
      <protection hidden="1"/>
    </xf>
    <xf numFmtId="0" fontId="20" fillId="31" borderId="10" xfId="0" applyFont="1" applyFill="1" applyBorder="1" applyAlignment="1" applyProtection="1">
      <alignment horizontal="center" vertical="center"/>
    </xf>
    <xf numFmtId="0" fontId="25" fillId="31" borderId="10" xfId="0" applyFont="1" applyFill="1" applyBorder="1" applyAlignment="1" applyProtection="1">
      <alignment horizontal="center" vertical="center" wrapText="1"/>
    </xf>
    <xf numFmtId="0" fontId="20" fillId="31" borderId="32" xfId="0" applyFont="1" applyFill="1" applyBorder="1" applyAlignment="1" applyProtection="1">
      <alignment horizontal="center" vertical="center" wrapText="1"/>
    </xf>
    <xf numFmtId="0" fontId="20" fillId="31" borderId="22" xfId="0" applyFont="1" applyFill="1" applyBorder="1" applyAlignment="1" applyProtection="1">
      <alignment horizontal="center" vertical="center" wrapText="1"/>
    </xf>
    <xf numFmtId="0" fontId="128" fillId="0" borderId="10" xfId="0" applyFont="1" applyFill="1" applyBorder="1" applyAlignment="1" applyProtection="1">
      <alignment horizontal="center" vertical="center"/>
      <protection hidden="1"/>
    </xf>
    <xf numFmtId="0" fontId="110" fillId="0" borderId="10" xfId="0" applyFont="1" applyFill="1" applyBorder="1" applyAlignment="1" applyProtection="1">
      <alignment horizontal="center" vertical="center"/>
    </xf>
    <xf numFmtId="0" fontId="110" fillId="0" borderId="222" xfId="0" applyFont="1" applyFill="1" applyBorder="1" applyAlignment="1" applyProtection="1">
      <alignment horizontal="center" vertical="center"/>
    </xf>
    <xf numFmtId="0" fontId="110" fillId="0" borderId="223" xfId="0" applyFont="1" applyFill="1" applyBorder="1" applyAlignment="1" applyProtection="1">
      <alignment horizontal="center" vertical="center"/>
    </xf>
    <xf numFmtId="0" fontId="110" fillId="0" borderId="2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/>
      <protection hidden="1"/>
    </xf>
    <xf numFmtId="0" fontId="29" fillId="0" borderId="36" xfId="0" applyFont="1" applyFill="1" applyBorder="1" applyAlignment="1" applyProtection="1">
      <alignment horizontal="center" vertical="center"/>
      <protection hidden="1"/>
    </xf>
    <xf numFmtId="0" fontId="33" fillId="0" borderId="10" xfId="54" applyFont="1" applyFill="1" applyBorder="1" applyAlignment="1" applyProtection="1">
      <alignment horizontal="center" vertical="center"/>
      <protection hidden="1"/>
    </xf>
    <xf numFmtId="0" fontId="20" fillId="0" borderId="0" xfId="54" applyFont="1" applyFill="1" applyBorder="1" applyAlignment="1" applyProtection="1">
      <alignment horizontal="center" vertical="center"/>
      <protection hidden="1"/>
    </xf>
    <xf numFmtId="0" fontId="20" fillId="0" borderId="10" xfId="54" applyFont="1" applyFill="1" applyBorder="1" applyAlignment="1" applyProtection="1">
      <alignment horizontal="center" vertical="center"/>
      <protection hidden="1"/>
    </xf>
    <xf numFmtId="0" fontId="62" fillId="0" borderId="10" xfId="54" applyFont="1" applyFill="1" applyBorder="1" applyAlignment="1" applyProtection="1">
      <alignment horizontal="center" vertical="center"/>
      <protection hidden="1"/>
    </xf>
    <xf numFmtId="0" fontId="62" fillId="0" borderId="10" xfId="54" applyFont="1" applyFill="1" applyBorder="1" applyAlignment="1" applyProtection="1">
      <alignment horizontal="center" vertical="center" wrapText="1"/>
      <protection hidden="1"/>
    </xf>
    <xf numFmtId="0" fontId="26" fillId="0" borderId="0" xfId="0" applyFont="1" applyFill="1" applyBorder="1" applyAlignment="1" applyProtection="1">
      <alignment horizontal="center" vertical="center" wrapText="1"/>
      <protection hidden="1"/>
    </xf>
    <xf numFmtId="0" fontId="130" fillId="0" borderId="0" xfId="0" applyFont="1" applyFill="1" applyAlignment="1" applyProtection="1">
      <alignment horizontal="center" vertical="center"/>
      <protection hidden="1"/>
    </xf>
    <xf numFmtId="0" fontId="29" fillId="31" borderId="103" xfId="0" applyFont="1" applyFill="1" applyBorder="1" applyAlignment="1" applyProtection="1">
      <alignment horizontal="left" vertical="center"/>
      <protection locked="0" hidden="1"/>
    </xf>
    <xf numFmtId="0" fontId="29" fillId="31" borderId="103" xfId="0" applyFont="1" applyFill="1" applyBorder="1" applyAlignment="1" applyProtection="1">
      <alignment horizontal="center" vertical="center"/>
      <protection locked="0" hidden="1"/>
    </xf>
    <xf numFmtId="0" fontId="29" fillId="31" borderId="104" xfId="0" applyFont="1" applyFill="1" applyBorder="1" applyAlignment="1" applyProtection="1">
      <alignment horizontal="center" vertical="center"/>
      <protection locked="0" hidden="1"/>
    </xf>
    <xf numFmtId="0" fontId="29" fillId="31" borderId="10" xfId="0" applyFont="1" applyFill="1" applyBorder="1" applyAlignment="1" applyProtection="1">
      <alignment horizontal="left" vertical="center"/>
      <protection locked="0" hidden="1"/>
    </xf>
    <xf numFmtId="0" fontId="29" fillId="31" borderId="10" xfId="0" applyFont="1" applyFill="1" applyBorder="1" applyAlignment="1" applyProtection="1">
      <alignment horizontal="center" vertical="center"/>
      <protection locked="0" hidden="1"/>
    </xf>
    <xf numFmtId="0" fontId="29" fillId="31" borderId="101" xfId="0" applyFont="1" applyFill="1" applyBorder="1" applyAlignment="1" applyProtection="1">
      <alignment horizontal="center" vertical="center"/>
      <protection locked="0" hidden="1"/>
    </xf>
    <xf numFmtId="0" fontId="34" fillId="31" borderId="0" xfId="0" applyFont="1" applyFill="1" applyAlignment="1" applyProtection="1">
      <alignment horizontal="left" vertical="center" wrapText="1"/>
      <protection hidden="1"/>
    </xf>
    <xf numFmtId="0" fontId="29" fillId="31" borderId="10" xfId="0" applyFont="1" applyFill="1" applyBorder="1" applyAlignment="1" applyProtection="1">
      <alignment horizontal="left" vertical="center" wrapText="1"/>
      <protection locked="0" hidden="1"/>
    </xf>
    <xf numFmtId="0" fontId="29" fillId="31" borderId="97" xfId="0" applyFont="1" applyFill="1" applyBorder="1" applyAlignment="1" applyProtection="1">
      <alignment horizontal="center" vertical="center"/>
      <protection hidden="1"/>
    </xf>
    <xf numFmtId="0" fontId="29" fillId="31" borderId="98" xfId="0" applyFont="1" applyFill="1" applyBorder="1" applyAlignment="1" applyProtection="1">
      <alignment horizontal="center" vertical="center"/>
      <protection hidden="1"/>
    </xf>
    <xf numFmtId="0" fontId="29" fillId="31" borderId="22" xfId="0" applyFont="1" applyFill="1" applyBorder="1" applyAlignment="1" applyProtection="1">
      <alignment horizontal="left" vertical="center"/>
      <protection locked="0" hidden="1"/>
    </xf>
    <xf numFmtId="0" fontId="29" fillId="31" borderId="22" xfId="0" applyFont="1" applyFill="1" applyBorder="1" applyAlignment="1" applyProtection="1">
      <alignment horizontal="center" vertical="center"/>
      <protection locked="0" hidden="1"/>
    </xf>
    <xf numFmtId="0" fontId="29" fillId="31" borderId="99" xfId="0" applyFont="1" applyFill="1" applyBorder="1" applyAlignment="1" applyProtection="1">
      <alignment horizontal="center" vertical="center"/>
      <protection locked="0" hidden="1"/>
    </xf>
    <xf numFmtId="0" fontId="34" fillId="31" borderId="105" xfId="0" applyFont="1" applyFill="1" applyBorder="1" applyAlignment="1" applyProtection="1">
      <alignment horizontal="center" vertical="center"/>
      <protection hidden="1"/>
    </xf>
    <xf numFmtId="0" fontId="34" fillId="31" borderId="106" xfId="0" applyFont="1" applyFill="1" applyBorder="1" applyAlignment="1" applyProtection="1">
      <alignment horizontal="center" vertical="center"/>
      <protection hidden="1"/>
    </xf>
    <xf numFmtId="0" fontId="34" fillId="31" borderId="107" xfId="0" applyFont="1" applyFill="1" applyBorder="1" applyAlignment="1" applyProtection="1">
      <alignment horizontal="center" vertical="center"/>
      <protection hidden="1"/>
    </xf>
    <xf numFmtId="0" fontId="34" fillId="31" borderId="12" xfId="0" applyFont="1" applyFill="1" applyBorder="1" applyAlignment="1" applyProtection="1">
      <alignment horizontal="center" vertical="center"/>
      <protection hidden="1"/>
    </xf>
    <xf numFmtId="0" fontId="29" fillId="31" borderId="0" xfId="0" applyFont="1" applyFill="1" applyAlignment="1" applyProtection="1">
      <alignment horizontal="center" vertical="center"/>
      <protection hidden="1"/>
    </xf>
    <xf numFmtId="0" fontId="73" fillId="31" borderId="0" xfId="0" applyFont="1" applyFill="1" applyBorder="1" applyAlignment="1" applyProtection="1">
      <alignment horizontal="center" vertical="center" wrapText="1"/>
      <protection hidden="1"/>
    </xf>
    <xf numFmtId="0" fontId="118" fillId="31" borderId="0" xfId="0" applyFont="1" applyFill="1" applyBorder="1" applyAlignment="1" applyProtection="1">
      <alignment horizontal="center" vertical="center" wrapText="1"/>
      <protection hidden="1"/>
    </xf>
    <xf numFmtId="0" fontId="116" fillId="31" borderId="0" xfId="0" applyFont="1" applyFill="1" applyAlignment="1" applyProtection="1">
      <alignment horizontal="center" vertical="center"/>
      <protection hidden="1"/>
    </xf>
    <xf numFmtId="0" fontId="29" fillId="31" borderId="122" xfId="0" applyFont="1" applyFill="1" applyBorder="1" applyAlignment="1" applyProtection="1">
      <alignment horizontal="center" vertical="center"/>
      <protection hidden="1"/>
    </xf>
    <xf numFmtId="0" fontId="29" fillId="31" borderId="123" xfId="0" applyFont="1" applyFill="1" applyBorder="1" applyAlignment="1" applyProtection="1">
      <alignment horizontal="center" vertical="center"/>
      <protection hidden="1"/>
    </xf>
    <xf numFmtId="0" fontId="29" fillId="31" borderId="125" xfId="0" applyFont="1" applyFill="1" applyBorder="1" applyAlignment="1" applyProtection="1">
      <alignment horizontal="center" vertical="center"/>
      <protection locked="0" hidden="1"/>
    </xf>
    <xf numFmtId="0" fontId="29" fillId="31" borderId="126" xfId="0" applyFont="1" applyFill="1" applyBorder="1" applyAlignment="1" applyProtection="1">
      <alignment horizontal="center" vertical="center"/>
      <protection locked="0" hidden="1"/>
    </xf>
    <xf numFmtId="0" fontId="29" fillId="31" borderId="125" xfId="0" applyFont="1" applyFill="1" applyBorder="1" applyAlignment="1" applyProtection="1">
      <alignment horizontal="left" vertical="center"/>
      <protection locked="0" hidden="1"/>
    </xf>
    <xf numFmtId="0" fontId="60" fillId="0" borderId="10" xfId="0" applyFont="1" applyFill="1" applyBorder="1" applyAlignment="1" applyProtection="1">
      <alignment horizontal="center" vertical="center"/>
      <protection hidden="1"/>
    </xf>
    <xf numFmtId="0" fontId="158" fillId="0" borderId="10" xfId="0" applyFont="1" applyFill="1" applyBorder="1" applyAlignment="1" applyProtection="1">
      <alignment horizontal="center" vertical="center" wrapText="1"/>
      <protection hidden="1"/>
    </xf>
    <xf numFmtId="0" fontId="118" fillId="0" borderId="10" xfId="0" applyFont="1" applyFill="1" applyBorder="1" applyAlignment="1" applyProtection="1">
      <alignment horizontal="center" vertical="center"/>
      <protection hidden="1"/>
    </xf>
    <xf numFmtId="0" fontId="171" fillId="7" borderId="10" xfId="6" applyFont="1" applyBorder="1" applyAlignment="1" applyProtection="1">
      <alignment horizontal="center" vertical="center"/>
      <protection hidden="1"/>
    </xf>
    <xf numFmtId="0" fontId="119" fillId="0" borderId="10" xfId="0" applyFont="1" applyFill="1" applyBorder="1" applyAlignment="1" applyProtection="1">
      <alignment horizontal="center" vertical="center"/>
      <protection hidden="1"/>
    </xf>
    <xf numFmtId="0" fontId="59" fillId="0" borderId="0" xfId="0" applyFont="1" applyFill="1" applyBorder="1" applyAlignment="1" applyProtection="1">
      <alignment horizontal="left" vertical="center" wrapText="1"/>
      <protection hidden="1"/>
    </xf>
    <xf numFmtId="0" fontId="59" fillId="0" borderId="33" xfId="0" applyFont="1" applyFill="1" applyBorder="1" applyAlignment="1" applyProtection="1">
      <alignment horizontal="left" vertical="center" wrapText="1"/>
      <protection hidden="1"/>
    </xf>
    <xf numFmtId="0" fontId="104" fillId="0" borderId="32" xfId="0" applyFont="1" applyFill="1" applyBorder="1" applyAlignment="1" applyProtection="1">
      <alignment horizontal="center" vertical="center" wrapText="1"/>
      <protection hidden="1"/>
    </xf>
    <xf numFmtId="0" fontId="104" fillId="0" borderId="23" xfId="0" applyFont="1" applyFill="1" applyBorder="1" applyAlignment="1" applyProtection="1">
      <alignment horizontal="center" vertical="center" wrapText="1"/>
      <protection hidden="1"/>
    </xf>
    <xf numFmtId="0" fontId="114" fillId="0" borderId="23" xfId="0" applyFont="1" applyFill="1" applyBorder="1" applyAlignment="1" applyProtection="1">
      <alignment horizontal="center" vertical="top"/>
      <protection hidden="1"/>
    </xf>
    <xf numFmtId="0" fontId="114" fillId="0" borderId="22" xfId="0" applyFont="1" applyFill="1" applyBorder="1" applyAlignment="1" applyProtection="1">
      <alignment horizontal="center" vertical="top"/>
      <protection hidden="1"/>
    </xf>
    <xf numFmtId="0" fontId="121" fillId="9" borderId="36" xfId="14" applyFont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left" vertical="center"/>
      <protection hidden="1"/>
    </xf>
    <xf numFmtId="0" fontId="60" fillId="0" borderId="24" xfId="0" applyFont="1" applyFill="1" applyBorder="1" applyAlignment="1" applyProtection="1">
      <alignment horizontal="center" vertical="center"/>
      <protection hidden="1"/>
    </xf>
    <xf numFmtId="0" fontId="169" fillId="9" borderId="28" xfId="14" applyFont="1" applyBorder="1" applyAlignment="1" applyProtection="1">
      <alignment horizontal="center" vertical="center"/>
      <protection hidden="1"/>
    </xf>
    <xf numFmtId="0" fontId="169" fillId="9" borderId="0" xfId="14" applyFont="1" applyBorder="1" applyAlignment="1" applyProtection="1">
      <alignment horizontal="center" vertical="center"/>
      <protection hidden="1"/>
    </xf>
    <xf numFmtId="0" fontId="169" fillId="9" borderId="33" xfId="14" applyFont="1" applyBorder="1" applyAlignment="1" applyProtection="1">
      <alignment horizontal="center" vertical="center"/>
      <protection hidden="1"/>
    </xf>
    <xf numFmtId="0" fontId="163" fillId="0" borderId="0" xfId="0" applyFont="1" applyFill="1" applyBorder="1" applyAlignment="1" applyProtection="1">
      <alignment horizontal="left" vertical="center"/>
      <protection hidden="1"/>
    </xf>
    <xf numFmtId="0" fontId="104" fillId="0" borderId="40" xfId="0" applyFont="1" applyFill="1" applyBorder="1" applyAlignment="1" applyProtection="1">
      <alignment horizontal="center" vertical="center" textRotation="90"/>
      <protection hidden="1"/>
    </xf>
    <xf numFmtId="0" fontId="104" fillId="0" borderId="41" xfId="0" applyFont="1" applyFill="1" applyBorder="1" applyAlignment="1" applyProtection="1">
      <alignment horizontal="center" vertical="center" textRotation="90"/>
      <protection hidden="1"/>
    </xf>
    <xf numFmtId="0" fontId="158" fillId="0" borderId="21" xfId="0" applyFont="1" applyFill="1" applyBorder="1" applyAlignment="1" applyProtection="1">
      <alignment horizontal="center" vertical="center" wrapText="1"/>
      <protection hidden="1"/>
    </xf>
    <xf numFmtId="0" fontId="160" fillId="15" borderId="28" xfId="18" applyFont="1" applyBorder="1" applyAlignment="1" applyProtection="1">
      <alignment horizontal="center" vertical="center"/>
      <protection locked="0" hidden="1"/>
    </xf>
    <xf numFmtId="0" fontId="160" fillId="15" borderId="0" xfId="18" applyFont="1" applyBorder="1" applyAlignment="1" applyProtection="1">
      <alignment horizontal="center" vertical="center"/>
      <protection locked="0" hidden="1"/>
    </xf>
    <xf numFmtId="0" fontId="160" fillId="15" borderId="33" xfId="18" applyFont="1" applyBorder="1" applyAlignment="1" applyProtection="1">
      <alignment horizontal="center" vertical="center"/>
      <protection locked="0" hidden="1"/>
    </xf>
    <xf numFmtId="0" fontId="114" fillId="0" borderId="28" xfId="0" applyFont="1" applyFill="1" applyBorder="1" applyAlignment="1" applyProtection="1">
      <alignment horizontal="center" vertical="center" wrapText="1"/>
      <protection hidden="1"/>
    </xf>
    <xf numFmtId="0" fontId="114" fillId="0" borderId="0" xfId="0" applyFont="1" applyFill="1" applyBorder="1" applyAlignment="1" applyProtection="1">
      <alignment horizontal="center" vertical="center" wrapText="1"/>
      <protection hidden="1"/>
    </xf>
    <xf numFmtId="0" fontId="114" fillId="0" borderId="33" xfId="0" applyFont="1" applyFill="1" applyBorder="1" applyAlignment="1" applyProtection="1">
      <alignment horizontal="center" vertical="center" wrapText="1"/>
      <protection hidden="1"/>
    </xf>
    <xf numFmtId="0" fontId="162" fillId="0" borderId="21" xfId="0" applyFont="1" applyFill="1" applyBorder="1" applyAlignment="1" applyProtection="1">
      <alignment horizontal="center" vertical="center"/>
      <protection hidden="1"/>
    </xf>
    <xf numFmtId="0" fontId="162" fillId="0" borderId="25" xfId="0" applyFont="1" applyFill="1" applyBorder="1" applyAlignment="1" applyProtection="1">
      <alignment horizontal="center" vertical="center"/>
      <protection hidden="1"/>
    </xf>
    <xf numFmtId="165" fontId="60" fillId="0" borderId="0" xfId="0" applyNumberFormat="1" applyFont="1" applyFill="1" applyBorder="1" applyAlignment="1" applyProtection="1">
      <alignment horizontal="left" vertical="center"/>
      <protection hidden="1"/>
    </xf>
    <xf numFmtId="0" fontId="112" fillId="0" borderId="38" xfId="0" applyFont="1" applyFill="1" applyBorder="1" applyAlignment="1" applyProtection="1">
      <alignment horizontal="center" vertical="center"/>
      <protection hidden="1"/>
    </xf>
    <xf numFmtId="0" fontId="112" fillId="0" borderId="0" xfId="0" applyFont="1" applyFill="1" applyBorder="1" applyAlignment="1" applyProtection="1">
      <alignment horizontal="center" vertical="center"/>
      <protection hidden="1"/>
    </xf>
    <xf numFmtId="0" fontId="121" fillId="9" borderId="28" xfId="14" applyFont="1" applyBorder="1" applyAlignment="1" applyProtection="1">
      <alignment horizontal="center" vertical="center" wrapText="1"/>
      <protection hidden="1"/>
    </xf>
    <xf numFmtId="0" fontId="121" fillId="9" borderId="0" xfId="14" applyFont="1" applyBorder="1" applyAlignment="1" applyProtection="1">
      <alignment horizontal="center" vertical="center" wrapText="1"/>
      <protection hidden="1"/>
    </xf>
    <xf numFmtId="0" fontId="121" fillId="9" borderId="33" xfId="14" applyFont="1" applyBorder="1" applyAlignment="1" applyProtection="1">
      <alignment horizontal="center" vertical="center" wrapText="1"/>
      <protection hidden="1"/>
    </xf>
    <xf numFmtId="0" fontId="133" fillId="0" borderId="28" xfId="0" applyFont="1" applyFill="1" applyBorder="1" applyAlignment="1" applyProtection="1">
      <alignment horizontal="center" vertical="center" wrapText="1"/>
      <protection hidden="1"/>
    </xf>
    <xf numFmtId="0" fontId="133" fillId="0" borderId="0" xfId="0" applyFont="1" applyFill="1" applyBorder="1" applyAlignment="1" applyProtection="1">
      <alignment horizontal="center" vertical="center" wrapText="1"/>
      <protection hidden="1"/>
    </xf>
    <xf numFmtId="0" fontId="133" fillId="0" borderId="33" xfId="0" applyFont="1" applyFill="1" applyBorder="1" applyAlignment="1" applyProtection="1">
      <alignment horizontal="center" vertical="center" wrapText="1"/>
      <protection hidden="1"/>
    </xf>
    <xf numFmtId="0" fontId="114" fillId="0" borderId="0" xfId="0" applyFont="1" applyFill="1" applyBorder="1" applyAlignment="1" applyProtection="1">
      <alignment horizontal="center" vertical="center"/>
      <protection hidden="1"/>
    </xf>
    <xf numFmtId="0" fontId="114" fillId="0" borderId="33" xfId="0" applyFont="1" applyFill="1" applyBorder="1" applyAlignment="1" applyProtection="1">
      <alignment horizontal="center" vertical="center"/>
      <protection hidden="1"/>
    </xf>
    <xf numFmtId="0" fontId="60" fillId="0" borderId="95" xfId="0" applyFont="1" applyFill="1" applyBorder="1" applyAlignment="1" applyProtection="1">
      <alignment horizontal="center" vertical="center"/>
      <protection hidden="1"/>
    </xf>
    <xf numFmtId="0" fontId="121" fillId="9" borderId="112" xfId="14" applyFont="1" applyBorder="1" applyAlignment="1" applyProtection="1">
      <alignment horizontal="right" vertical="center"/>
      <protection hidden="1"/>
    </xf>
    <xf numFmtId="0" fontId="104" fillId="0" borderId="32" xfId="0" applyFont="1" applyFill="1" applyBorder="1" applyAlignment="1" applyProtection="1">
      <alignment horizontal="center" vertical="center"/>
      <protection hidden="1"/>
    </xf>
    <xf numFmtId="0" fontId="104" fillId="0" borderId="22" xfId="0" applyFont="1" applyFill="1" applyBorder="1" applyAlignment="1" applyProtection="1">
      <alignment horizontal="center" vertical="center"/>
      <protection hidden="1"/>
    </xf>
    <xf numFmtId="0" fontId="122" fillId="0" borderId="28" xfId="0" applyFont="1" applyFill="1" applyBorder="1" applyAlignment="1" applyProtection="1">
      <alignment horizontal="center" vertical="center" wrapText="1"/>
      <protection hidden="1"/>
    </xf>
    <xf numFmtId="0" fontId="122" fillId="0" borderId="0" xfId="0" applyFont="1" applyFill="1" applyBorder="1" applyAlignment="1" applyProtection="1">
      <alignment horizontal="center" vertical="center"/>
      <protection hidden="1"/>
    </xf>
    <xf numFmtId="0" fontId="122" fillId="0" borderId="33" xfId="0" applyFont="1" applyFill="1" applyBorder="1" applyAlignment="1" applyProtection="1">
      <alignment horizontal="center" vertical="center"/>
      <protection hidden="1"/>
    </xf>
    <xf numFmtId="0" fontId="160" fillId="15" borderId="28" xfId="18" applyFont="1" applyBorder="1" applyAlignment="1" applyProtection="1">
      <alignment horizontal="center" vertical="top"/>
      <protection locked="0" hidden="1"/>
    </xf>
    <xf numFmtId="0" fontId="160" fillId="15" borderId="0" xfId="18" applyFont="1" applyBorder="1" applyAlignment="1" applyProtection="1">
      <alignment horizontal="center" vertical="top"/>
      <protection locked="0" hidden="1"/>
    </xf>
    <xf numFmtId="0" fontId="160" fillId="15" borderId="33" xfId="18" applyFont="1" applyBorder="1" applyAlignment="1" applyProtection="1">
      <alignment horizontal="center" vertical="top"/>
      <protection locked="0" hidden="1"/>
    </xf>
    <xf numFmtId="0" fontId="170" fillId="9" borderId="28" xfId="14" applyFont="1" applyBorder="1" applyAlignment="1" applyProtection="1">
      <alignment horizontal="center" vertical="center" wrapText="1"/>
      <protection hidden="1"/>
    </xf>
    <xf numFmtId="0" fontId="170" fillId="9" borderId="0" xfId="14" applyFont="1" applyBorder="1" applyAlignment="1" applyProtection="1">
      <alignment horizontal="center" vertical="center" wrapText="1"/>
      <protection hidden="1"/>
    </xf>
    <xf numFmtId="0" fontId="170" fillId="9" borderId="33" xfId="14" applyFont="1" applyBorder="1" applyAlignment="1" applyProtection="1">
      <alignment horizontal="center" vertical="center" wrapText="1"/>
      <protection hidden="1"/>
    </xf>
    <xf numFmtId="0" fontId="60" fillId="0" borderId="21" xfId="0" applyFont="1" applyFill="1" applyBorder="1" applyAlignment="1" applyProtection="1">
      <alignment horizontal="center" vertical="center"/>
      <protection hidden="1"/>
    </xf>
    <xf numFmtId="0" fontId="60" fillId="0" borderId="25" xfId="0" applyFont="1" applyFill="1" applyBorder="1" applyAlignment="1" applyProtection="1">
      <alignment horizontal="center" vertical="center"/>
      <protection hidden="1"/>
    </xf>
    <xf numFmtId="0" fontId="104" fillId="0" borderId="40" xfId="0" applyFont="1" applyFill="1" applyBorder="1" applyAlignment="1" applyProtection="1">
      <alignment horizontal="center" vertical="center"/>
      <protection hidden="1"/>
    </xf>
    <xf numFmtId="0" fontId="104" fillId="0" borderId="41" xfId="0" applyFont="1" applyFill="1" applyBorder="1" applyAlignment="1" applyProtection="1">
      <alignment horizontal="center" vertical="center"/>
      <protection hidden="1"/>
    </xf>
    <xf numFmtId="0" fontId="172" fillId="0" borderId="59" xfId="0" applyFont="1" applyFill="1" applyBorder="1" applyAlignment="1" applyProtection="1">
      <alignment horizontal="center" vertical="center" wrapText="1"/>
      <protection hidden="1"/>
    </xf>
    <xf numFmtId="0" fontId="172" fillId="0" borderId="0" xfId="0" applyFont="1" applyFill="1" applyBorder="1" applyAlignment="1" applyProtection="1">
      <alignment horizontal="center" vertical="center"/>
      <protection hidden="1"/>
    </xf>
    <xf numFmtId="0" fontId="172" fillId="0" borderId="0" xfId="0" applyFont="1" applyFill="1" applyBorder="1" applyAlignment="1" applyProtection="1">
      <alignment horizontal="center" vertical="center" wrapText="1"/>
      <protection hidden="1"/>
    </xf>
    <xf numFmtId="0" fontId="167" fillId="0" borderId="62" xfId="53" applyFont="1" applyFill="1" applyBorder="1" applyAlignment="1" applyProtection="1">
      <alignment horizontal="center" vertical="center" wrapText="1"/>
      <protection hidden="1"/>
    </xf>
    <xf numFmtId="0" fontId="167" fillId="0" borderId="62" xfId="53" applyFont="1" applyFill="1" applyBorder="1" applyAlignment="1" applyProtection="1">
      <alignment horizontal="center" vertical="center"/>
      <protection hidden="1"/>
    </xf>
    <xf numFmtId="0" fontId="104" fillId="0" borderId="16" xfId="53" applyFont="1" applyFill="1" applyBorder="1" applyAlignment="1" applyProtection="1">
      <alignment horizontal="right" vertical="center" wrapText="1"/>
      <protection hidden="1"/>
    </xf>
    <xf numFmtId="0" fontId="104" fillId="0" borderId="17" xfId="53" applyFont="1" applyFill="1" applyBorder="1" applyAlignment="1" applyProtection="1">
      <alignment horizontal="right" vertical="center" wrapText="1"/>
      <protection hidden="1"/>
    </xf>
    <xf numFmtId="14" fontId="104" fillId="0" borderId="124" xfId="53" applyNumberFormat="1" applyFont="1" applyFill="1" applyBorder="1" applyAlignment="1" applyProtection="1">
      <alignment horizontal="center" vertical="center"/>
      <protection hidden="1"/>
    </xf>
    <xf numFmtId="14" fontId="104" fillId="0" borderId="126" xfId="53" applyNumberFormat="1" applyFont="1" applyFill="1" applyBorder="1" applyAlignment="1" applyProtection="1">
      <alignment horizontal="center" vertical="center"/>
      <protection hidden="1"/>
    </xf>
    <xf numFmtId="0" fontId="165" fillId="0" borderId="0" xfId="53" applyFont="1" applyFill="1" applyBorder="1" applyAlignment="1" applyProtection="1">
      <alignment horizontal="center" vertical="center"/>
      <protection hidden="1"/>
    </xf>
    <xf numFmtId="0" fontId="126" fillId="0" borderId="0" xfId="53" applyFont="1" applyFill="1" applyBorder="1" applyAlignment="1" applyProtection="1">
      <alignment horizontal="center" vertical="center"/>
      <protection hidden="1"/>
    </xf>
    <xf numFmtId="0" fontId="104" fillId="0" borderId="14" xfId="53" applyFont="1" applyFill="1" applyBorder="1" applyAlignment="1" applyProtection="1">
      <alignment horizontal="right" vertical="center"/>
      <protection hidden="1"/>
    </xf>
    <xf numFmtId="0" fontId="104" fillId="0" borderId="0" xfId="53" applyFont="1" applyFill="1" applyBorder="1" applyAlignment="1" applyProtection="1">
      <alignment horizontal="right" vertical="center"/>
      <protection hidden="1"/>
    </xf>
    <xf numFmtId="0" fontId="126" fillId="0" borderId="11" xfId="53" applyFont="1" applyFill="1" applyBorder="1" applyAlignment="1" applyProtection="1">
      <alignment horizontal="center" vertical="center"/>
      <protection hidden="1"/>
    </xf>
    <xf numFmtId="0" fontId="126" fillId="0" borderId="12" xfId="53" applyFont="1" applyFill="1" applyBorder="1" applyAlignment="1" applyProtection="1">
      <alignment horizontal="center" vertical="center"/>
      <protection hidden="1"/>
    </xf>
    <xf numFmtId="0" fontId="126" fillId="0" borderId="13" xfId="53" applyFont="1" applyFill="1" applyBorder="1" applyAlignment="1" applyProtection="1">
      <alignment horizontal="center" vertical="center"/>
      <protection hidden="1"/>
    </xf>
    <xf numFmtId="166" fontId="104" fillId="0" borderId="144" xfId="53" applyNumberFormat="1" applyFont="1" applyFill="1" applyBorder="1" applyAlignment="1" applyProtection="1">
      <alignment horizontal="center" vertical="center"/>
      <protection hidden="1"/>
    </xf>
    <xf numFmtId="166" fontId="104" fillId="0" borderId="145" xfId="53" applyNumberFormat="1" applyFont="1" applyFill="1" applyBorder="1" applyAlignment="1" applyProtection="1">
      <alignment horizontal="center" vertical="center"/>
      <protection hidden="1"/>
    </xf>
    <xf numFmtId="0" fontId="104" fillId="0" borderId="14" xfId="53" applyNumberFormat="1" applyFont="1" applyFill="1" applyBorder="1" applyAlignment="1" applyProtection="1">
      <alignment horizontal="center" vertical="center"/>
      <protection hidden="1"/>
    </xf>
    <xf numFmtId="0" fontId="104" fillId="0" borderId="15" xfId="53" applyNumberFormat="1" applyFont="1" applyFill="1" applyBorder="1" applyAlignment="1" applyProtection="1">
      <alignment horizontal="center" vertical="center"/>
      <protection hidden="1"/>
    </xf>
    <xf numFmtId="0" fontId="104" fillId="0" borderId="144" xfId="53" applyNumberFormat="1" applyFont="1" applyFill="1" applyBorder="1" applyAlignment="1" applyProtection="1">
      <alignment horizontal="center" vertical="center"/>
      <protection hidden="1"/>
    </xf>
    <xf numFmtId="0" fontId="104" fillId="0" borderId="145" xfId="53" applyNumberFormat="1" applyFont="1" applyFill="1" applyBorder="1" applyAlignment="1" applyProtection="1">
      <alignment horizontal="center" vertical="center"/>
      <protection hidden="1"/>
    </xf>
    <xf numFmtId="0" fontId="60" fillId="0" borderId="16" xfId="53" applyNumberFormat="1" applyFont="1" applyFill="1" applyBorder="1" applyAlignment="1" applyProtection="1">
      <alignment horizontal="center" vertical="center" wrapText="1"/>
      <protection hidden="1"/>
    </xf>
    <xf numFmtId="0" fontId="60" fillId="0" borderId="18" xfId="53" applyNumberFormat="1" applyFont="1" applyFill="1" applyBorder="1" applyAlignment="1" applyProtection="1">
      <alignment horizontal="center" vertical="center" wrapText="1"/>
      <protection hidden="1"/>
    </xf>
    <xf numFmtId="0" fontId="104" fillId="0" borderId="144" xfId="53" applyFont="1" applyFill="1" applyBorder="1" applyAlignment="1" applyProtection="1">
      <alignment horizontal="center" vertical="center"/>
      <protection hidden="1"/>
    </xf>
    <xf numFmtId="0" fontId="104" fillId="0" borderId="145" xfId="53" applyFont="1" applyFill="1" applyBorder="1" applyAlignment="1" applyProtection="1">
      <alignment horizontal="center" vertical="center"/>
      <protection hidden="1"/>
    </xf>
    <xf numFmtId="0" fontId="60" fillId="0" borderId="146" xfId="53" applyNumberFormat="1" applyFont="1" applyFill="1" applyBorder="1" applyAlignment="1" applyProtection="1">
      <alignment horizontal="center" vertical="center" wrapText="1"/>
      <protection hidden="1"/>
    </xf>
    <xf numFmtId="0" fontId="60" fillId="0" borderId="147" xfId="53" applyNumberFormat="1" applyFont="1" applyFill="1" applyBorder="1" applyAlignment="1" applyProtection="1">
      <alignment horizontal="center" vertical="center" wrapText="1"/>
      <protection hidden="1"/>
    </xf>
    <xf numFmtId="0" fontId="60" fillId="0" borderId="17" xfId="53" applyFont="1" applyFill="1" applyBorder="1" applyAlignment="1" applyProtection="1">
      <alignment horizontal="left" vertical="center"/>
      <protection hidden="1"/>
    </xf>
    <xf numFmtId="0" fontId="60" fillId="0" borderId="18" xfId="53" applyFont="1" applyFill="1" applyBorder="1" applyAlignment="1" applyProtection="1">
      <alignment horizontal="left" vertical="center"/>
      <protection hidden="1"/>
    </xf>
    <xf numFmtId="0" fontId="121" fillId="9" borderId="10" xfId="14" applyFont="1" applyBorder="1" applyAlignment="1" applyProtection="1">
      <alignment horizontal="right" vertical="center"/>
      <protection hidden="1"/>
    </xf>
    <xf numFmtId="0" fontId="119" fillId="0" borderId="28" xfId="0" applyFont="1" applyFill="1" applyBorder="1" applyAlignment="1" applyProtection="1">
      <alignment horizontal="center" vertical="center" wrapText="1"/>
      <protection hidden="1"/>
    </xf>
    <xf numFmtId="0" fontId="119" fillId="0" borderId="0" xfId="0" applyFont="1" applyFill="1" applyBorder="1" applyAlignment="1" applyProtection="1">
      <alignment horizontal="center" vertical="center" wrapText="1"/>
      <protection hidden="1"/>
    </xf>
    <xf numFmtId="0" fontId="119" fillId="0" borderId="33" xfId="0" applyFont="1" applyFill="1" applyBorder="1" applyAlignment="1" applyProtection="1">
      <alignment horizontal="center" vertical="center" wrapText="1"/>
      <protection hidden="1"/>
    </xf>
    <xf numFmtId="0" fontId="115" fillId="0" borderId="21" xfId="0" applyFont="1" applyFill="1" applyBorder="1" applyAlignment="1" applyProtection="1">
      <alignment horizontal="center" vertical="center"/>
      <protection hidden="1"/>
    </xf>
    <xf numFmtId="0" fontId="115" fillId="0" borderId="25" xfId="0" applyFont="1" applyFill="1" applyBorder="1" applyAlignment="1" applyProtection="1">
      <alignment horizontal="center" vertical="center"/>
      <protection hidden="1"/>
    </xf>
    <xf numFmtId="0" fontId="160" fillId="9" borderId="28" xfId="14" applyFont="1" applyBorder="1" applyAlignment="1" applyProtection="1">
      <alignment horizontal="center" vertical="center"/>
      <protection hidden="1"/>
    </xf>
    <xf numFmtId="0" fontId="160" fillId="9" borderId="0" xfId="14" applyFont="1" applyBorder="1" applyAlignment="1" applyProtection="1">
      <alignment horizontal="center" vertical="center"/>
      <protection hidden="1"/>
    </xf>
    <xf numFmtId="0" fontId="160" fillId="9" borderId="33" xfId="14" applyFont="1" applyBorder="1" applyAlignment="1" applyProtection="1">
      <alignment horizontal="center" vertical="center"/>
      <protection hidden="1"/>
    </xf>
    <xf numFmtId="0" fontId="119" fillId="0" borderId="28" xfId="0" applyFont="1" applyFill="1" applyBorder="1" applyAlignment="1" applyProtection="1">
      <alignment horizontal="center" vertical="center" wrapText="1"/>
      <protection locked="0" hidden="1"/>
    </xf>
    <xf numFmtId="0" fontId="119" fillId="0" borderId="0" xfId="0" applyFont="1" applyFill="1" applyBorder="1" applyAlignment="1" applyProtection="1">
      <alignment horizontal="center" vertical="center" wrapText="1"/>
      <protection locked="0" hidden="1"/>
    </xf>
    <xf numFmtId="0" fontId="119" fillId="0" borderId="33" xfId="0" applyFont="1" applyFill="1" applyBorder="1" applyAlignment="1" applyProtection="1">
      <alignment horizontal="center" vertical="center" wrapText="1"/>
      <protection locked="0" hidden="1"/>
    </xf>
    <xf numFmtId="0" fontId="60" fillId="0" borderId="32" xfId="0" applyFont="1" applyFill="1" applyBorder="1" applyAlignment="1" applyProtection="1">
      <alignment horizontal="center" vertical="center"/>
      <protection hidden="1"/>
    </xf>
    <xf numFmtId="0" fontId="60" fillId="0" borderId="22" xfId="0" applyFont="1" applyFill="1" applyBorder="1" applyAlignment="1" applyProtection="1">
      <alignment horizontal="center" vertical="center"/>
      <protection hidden="1"/>
    </xf>
    <xf numFmtId="0" fontId="60" fillId="0" borderId="32" xfId="0" applyFont="1" applyFill="1" applyBorder="1" applyAlignment="1" applyProtection="1">
      <alignment horizontal="center" vertical="center" textRotation="90"/>
      <protection hidden="1"/>
    </xf>
    <xf numFmtId="0" fontId="60" fillId="0" borderId="22" xfId="0" applyFont="1" applyFill="1" applyBorder="1" applyAlignment="1" applyProtection="1">
      <alignment horizontal="center" vertical="center" textRotation="90"/>
      <protection hidden="1"/>
    </xf>
    <xf numFmtId="0" fontId="115" fillId="0" borderId="0" xfId="0" applyFont="1" applyFill="1" applyBorder="1" applyAlignment="1" applyProtection="1">
      <alignment horizontal="left" vertical="center"/>
      <protection hidden="1"/>
    </xf>
    <xf numFmtId="0" fontId="104" fillId="0" borderId="22" xfId="0" applyFont="1" applyFill="1" applyBorder="1" applyAlignment="1" applyProtection="1">
      <alignment horizontal="center" vertical="center" wrapText="1"/>
      <protection hidden="1"/>
    </xf>
    <xf numFmtId="0" fontId="113" fillId="0" borderId="0" xfId="0" applyFont="1" applyFill="1" applyBorder="1" applyAlignment="1" applyProtection="1">
      <alignment horizontal="left" vertical="center" wrapText="1"/>
      <protection hidden="1"/>
    </xf>
    <xf numFmtId="0" fontId="113" fillId="0" borderId="33" xfId="0" applyFont="1" applyFill="1" applyBorder="1" applyAlignment="1" applyProtection="1">
      <alignment horizontal="left" vertical="center" wrapText="1"/>
      <protection hidden="1"/>
    </xf>
    <xf numFmtId="0" fontId="114" fillId="0" borderId="23" xfId="0" applyFont="1" applyFill="1" applyBorder="1" applyAlignment="1" applyProtection="1">
      <alignment horizontal="center" vertical="center"/>
      <protection hidden="1"/>
    </xf>
    <xf numFmtId="0" fontId="114" fillId="0" borderId="22" xfId="0" applyFont="1" applyFill="1" applyBorder="1" applyAlignment="1" applyProtection="1">
      <alignment horizontal="center" vertical="center"/>
      <protection hidden="1"/>
    </xf>
    <xf numFmtId="0" fontId="161" fillId="7" borderId="10" xfId="6" applyFont="1" applyBorder="1" applyAlignment="1" applyProtection="1">
      <alignment horizontal="center" vertical="center"/>
      <protection hidden="1"/>
    </xf>
    <xf numFmtId="0" fontId="161" fillId="7" borderId="21" xfId="6" applyFont="1" applyBorder="1" applyAlignment="1" applyProtection="1">
      <alignment horizontal="center" vertical="center"/>
      <protection hidden="1"/>
    </xf>
    <xf numFmtId="0" fontId="161" fillId="7" borderId="25" xfId="6" applyFont="1" applyBorder="1" applyAlignment="1" applyProtection="1">
      <alignment horizontal="center" vertical="center"/>
      <protection hidden="1"/>
    </xf>
    <xf numFmtId="0" fontId="161" fillId="7" borderId="24" xfId="6" applyFont="1" applyBorder="1" applyAlignment="1" applyProtection="1">
      <alignment horizontal="center" vertical="center"/>
      <protection hidden="1"/>
    </xf>
    <xf numFmtId="0" fontId="115" fillId="0" borderId="0" xfId="0" applyFont="1" applyFill="1" applyBorder="1" applyAlignment="1" applyProtection="1">
      <alignment horizontal="center" vertical="center"/>
      <protection hidden="1"/>
    </xf>
    <xf numFmtId="0" fontId="162" fillId="0" borderId="0" xfId="0" applyFont="1" applyFill="1" applyBorder="1" applyAlignment="1" applyProtection="1">
      <alignment horizontal="center" vertical="center" wrapText="1"/>
      <protection hidden="1"/>
    </xf>
    <xf numFmtId="0" fontId="127" fillId="0" borderId="10" xfId="0" applyFont="1" applyFill="1" applyBorder="1" applyAlignment="1" applyProtection="1">
      <alignment horizontal="center" vertical="center"/>
      <protection hidden="1"/>
    </xf>
    <xf numFmtId="0" fontId="127" fillId="0" borderId="21" xfId="0" applyFont="1" applyFill="1" applyBorder="1" applyAlignment="1" applyProtection="1">
      <alignment horizontal="center" vertical="center"/>
      <protection hidden="1"/>
    </xf>
    <xf numFmtId="0" fontId="127" fillId="0" borderId="25" xfId="0" applyFont="1" applyFill="1" applyBorder="1" applyAlignment="1" applyProtection="1">
      <alignment horizontal="center" vertical="center"/>
      <protection hidden="1"/>
    </xf>
    <xf numFmtId="0" fontId="127" fillId="0" borderId="24" xfId="0" applyFont="1" applyFill="1" applyBorder="1" applyAlignment="1" applyProtection="1">
      <alignment horizontal="center" vertical="center"/>
      <protection hidden="1"/>
    </xf>
    <xf numFmtId="165" fontId="115" fillId="0" borderId="0" xfId="0" applyNumberFormat="1" applyFont="1" applyFill="1" applyBorder="1" applyAlignment="1" applyProtection="1">
      <alignment horizontal="left" vertical="center"/>
      <protection hidden="1"/>
    </xf>
    <xf numFmtId="0" fontId="133" fillId="0" borderId="10" xfId="0" applyFont="1" applyFill="1" applyBorder="1" applyAlignment="1" applyProtection="1">
      <alignment horizontal="center" vertical="center"/>
      <protection hidden="1"/>
    </xf>
    <xf numFmtId="0" fontId="133" fillId="0" borderId="21" xfId="0" applyFont="1" applyFill="1" applyBorder="1" applyAlignment="1" applyProtection="1">
      <alignment horizontal="center" vertical="center"/>
      <protection hidden="1"/>
    </xf>
    <xf numFmtId="0" fontId="133" fillId="0" borderId="25" xfId="0" applyFont="1" applyFill="1" applyBorder="1" applyAlignment="1" applyProtection="1">
      <alignment horizontal="center" vertical="center"/>
      <protection hidden="1"/>
    </xf>
    <xf numFmtId="0" fontId="133" fillId="0" borderId="24" xfId="0" applyFont="1" applyFill="1" applyBorder="1" applyAlignment="1" applyProtection="1">
      <alignment horizontal="center" vertical="center"/>
      <protection hidden="1"/>
    </xf>
    <xf numFmtId="0" fontId="125" fillId="9" borderId="28" xfId="14" applyFont="1" applyBorder="1" applyAlignment="1" applyProtection="1">
      <alignment horizontal="center" vertical="center" wrapText="1"/>
      <protection hidden="1"/>
    </xf>
    <xf numFmtId="0" fontId="125" fillId="9" borderId="0" xfId="14" applyFont="1" applyBorder="1" applyAlignment="1" applyProtection="1">
      <alignment horizontal="center" vertical="center" wrapText="1"/>
      <protection hidden="1"/>
    </xf>
    <xf numFmtId="0" fontId="125" fillId="9" borderId="33" xfId="14" applyFont="1" applyBorder="1" applyAlignment="1" applyProtection="1">
      <alignment horizontal="center" vertical="center" wrapText="1"/>
      <protection hidden="1"/>
    </xf>
    <xf numFmtId="0" fontId="156" fillId="0" borderId="0" xfId="53" applyFont="1" applyFill="1" applyBorder="1" applyAlignment="1" applyProtection="1">
      <alignment horizontal="center" vertical="center"/>
      <protection hidden="1"/>
    </xf>
    <xf numFmtId="0" fontId="131" fillId="0" borderId="11" xfId="53" applyFont="1" applyFill="1" applyBorder="1" applyAlignment="1" applyProtection="1">
      <alignment horizontal="center" vertical="center"/>
      <protection hidden="1"/>
    </xf>
    <xf numFmtId="0" fontId="131" fillId="0" borderId="12" xfId="53" applyFont="1" applyFill="1" applyBorder="1" applyAlignment="1" applyProtection="1">
      <alignment horizontal="center" vertical="center"/>
      <protection hidden="1"/>
    </xf>
    <xf numFmtId="0" fontId="131" fillId="0" borderId="13" xfId="53" applyFont="1" applyFill="1" applyBorder="1" applyAlignment="1" applyProtection="1">
      <alignment horizontal="center" vertical="center"/>
      <protection hidden="1"/>
    </xf>
    <xf numFmtId="0" fontId="127" fillId="0" borderId="14" xfId="53" applyFont="1" applyFill="1" applyBorder="1" applyAlignment="1" applyProtection="1">
      <alignment horizontal="right" vertical="center"/>
      <protection hidden="1"/>
    </xf>
    <xf numFmtId="0" fontId="127" fillId="0" borderId="0" xfId="53" applyFont="1" applyFill="1" applyBorder="1" applyAlignment="1" applyProtection="1">
      <alignment horizontal="right" vertical="center"/>
      <protection hidden="1"/>
    </xf>
    <xf numFmtId="0" fontId="127" fillId="0" borderId="16" xfId="53" applyFont="1" applyFill="1" applyBorder="1" applyAlignment="1" applyProtection="1">
      <alignment horizontal="right" vertical="center" wrapText="1"/>
      <protection hidden="1"/>
    </xf>
    <xf numFmtId="0" fontId="127" fillId="0" borderId="17" xfId="53" applyFont="1" applyFill="1" applyBorder="1" applyAlignment="1" applyProtection="1">
      <alignment horizontal="right" vertical="center" wrapText="1"/>
      <protection hidden="1"/>
    </xf>
    <xf numFmtId="0" fontId="116" fillId="0" borderId="17" xfId="53" applyFont="1" applyFill="1" applyBorder="1" applyAlignment="1" applyProtection="1">
      <alignment horizontal="left" vertical="center"/>
      <protection hidden="1"/>
    </xf>
    <xf numFmtId="0" fontId="116" fillId="0" borderId="18" xfId="53" applyFont="1" applyFill="1" applyBorder="1" applyAlignment="1" applyProtection="1">
      <alignment horizontal="left" vertical="center"/>
      <protection hidden="1"/>
    </xf>
    <xf numFmtId="0" fontId="118" fillId="0" borderId="0" xfId="53" applyFont="1" applyFill="1" applyBorder="1" applyAlignment="1" applyProtection="1">
      <alignment horizontal="center" wrapText="1"/>
      <protection hidden="1"/>
    </xf>
    <xf numFmtId="0" fontId="118" fillId="0" borderId="61" xfId="53" applyFont="1" applyFill="1" applyBorder="1" applyAlignment="1" applyProtection="1">
      <alignment horizontal="center" wrapText="1"/>
      <protection hidden="1"/>
    </xf>
    <xf numFmtId="0" fontId="118" fillId="0" borderId="62" xfId="53" applyFont="1" applyFill="1" applyBorder="1" applyAlignment="1" applyProtection="1">
      <alignment horizontal="center" wrapText="1"/>
      <protection hidden="1"/>
    </xf>
    <xf numFmtId="0" fontId="118" fillId="0" borderId="63" xfId="53" applyFont="1" applyFill="1" applyBorder="1" applyAlignment="1" applyProtection="1">
      <alignment horizontal="center" wrapText="1"/>
      <protection hidden="1"/>
    </xf>
    <xf numFmtId="0" fontId="119" fillId="0" borderId="0" xfId="0" applyFont="1" applyFill="1" applyBorder="1" applyAlignment="1" applyProtection="1">
      <alignment horizontal="center" wrapText="1"/>
      <protection hidden="1"/>
    </xf>
  </cellXfs>
  <cellStyles count="6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ttendance Totals" xfId="25"/>
    <cellStyle name="Bad" xfId="26" builtinId="27" customBuiltin="1"/>
    <cellStyle name="Birthdate" xfId="27"/>
    <cellStyle name="Calculation" xfId="28" builtinId="22" customBuiltin="1"/>
    <cellStyle name="Calculation 2" xfId="29"/>
    <cellStyle name="Check Cell" xfId="30" builtinId="23" customBuiltin="1"/>
    <cellStyle name="Explanatory Text" xfId="31" builtinId="53" customBuiltin="1"/>
    <cellStyle name="Explanatory Text 2" xfId="32"/>
    <cellStyle name="Good" xfId="33" builtinId="26" customBuiltin="1"/>
    <cellStyle name="Heading 1" xfId="34" builtinId="16" customBuiltin="1"/>
    <cellStyle name="Heading 1 2" xfId="35"/>
    <cellStyle name="Heading 2" xfId="36" builtinId="17" customBuiltin="1"/>
    <cellStyle name="Heading 2 2" xfId="37"/>
    <cellStyle name="Heading 3" xfId="38" builtinId="18" customBuiltin="1"/>
    <cellStyle name="Heading 4" xfId="39" builtinId="19" customBuiltin="1"/>
    <cellStyle name="Hyperlink" xfId="40" builtinId="8"/>
    <cellStyle name="Hyperlink 2" xfId="41"/>
    <cellStyle name="Hyperlink 3" xfId="42"/>
    <cellStyle name="Input" xfId="43" builtinId="20" customBuiltin="1"/>
    <cellStyle name="Input 2" xfId="44"/>
    <cellStyle name="Linked Cell" xfId="45" builtinId="24" customBuiltin="1"/>
    <cellStyle name="Month" xfId="46"/>
    <cellStyle name="Neutral" xfId="47" builtinId="28" customBuiltin="1"/>
    <cellStyle name="Normal" xfId="0" builtinId="0"/>
    <cellStyle name="Normal 2" xfId="48"/>
    <cellStyle name="Normal 3" xfId="49"/>
    <cellStyle name="Normal 4" xfId="50"/>
    <cellStyle name="Normal 5" xfId="51"/>
    <cellStyle name="Normal 6" xfId="52"/>
    <cellStyle name="Normal 7" xfId="53"/>
    <cellStyle name="Normal 8" xfId="54"/>
    <cellStyle name="Note" xfId="55" builtinId="10" customBuiltin="1"/>
    <cellStyle name="Output" xfId="56" builtinId="21" customBuiltin="1"/>
    <cellStyle name="Percent 2" xfId="57"/>
    <cellStyle name="Phone Number" xfId="58"/>
    <cellStyle name="Student Information" xfId="59"/>
    <cellStyle name="Student Information - user entered" xfId="60"/>
    <cellStyle name="Style 1" xfId="67"/>
    <cellStyle name="Title" xfId="61" builtinId="15" customBuiltin="1"/>
    <cellStyle name="Title 2" xfId="62"/>
    <cellStyle name="Total" xfId="63" builtinId="25" customBuiltin="1"/>
    <cellStyle name="Warning Text" xfId="64" builtinId="11" customBuiltin="1"/>
    <cellStyle name="Weekday" xfId="65"/>
    <cellStyle name="Weekend" xfId="66"/>
  </cellStyles>
  <dxfs count="10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4" tint="-0.499984740745262"/>
        </top>
        <bottom style="medium">
          <color theme="4" tint="-0.499984740745262"/>
        </bottom>
        <vertical style="thin">
          <color theme="3"/>
        </vertical>
        <horizontal style="thin">
          <color theme="3"/>
        </horizontal>
      </border>
    </dxf>
    <dxf>
      <font>
        <color theme="3" tint="-0.2499465926084170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3" defaultTableStyle="TableStyleMedium9" defaultPivotStyle="PivotStyleLight16">
    <tableStyle name="ClassRoster_table1" pivot="0" count="6">
      <tableStyleElement type="wholeTable" dxfId="103"/>
      <tableStyleElement type="headerRow" dxfId="102"/>
      <tableStyleElement type="firstColumn" dxfId="101"/>
      <tableStyleElement type="lastColumn" dxfId="100"/>
      <tableStyleElement type="firstHeaderCell" dxfId="99"/>
      <tableStyleElement type="lastHeaderCell" dxfId="98"/>
    </tableStyle>
    <tableStyle name="Employee Absence Table" pivot="0" count="5">
      <tableStyleElement type="wholeTable" dxfId="97"/>
      <tableStyleElement type="headerRow" dxfId="96"/>
      <tableStyleElement type="totalRow" dxfId="95"/>
      <tableStyleElement type="firstRowStripe" dxfId="94"/>
      <tableStyleElement type="secondRowStripe" dxfId="93"/>
    </tableStyle>
    <tableStyle name="Student List" pivot="0" count="5">
      <tableStyleElement type="wholeTable" dxfId="92"/>
      <tableStyleElement type="headerRow" dxfId="91"/>
      <tableStyleElement type="totalRow" dxfId="90"/>
      <tableStyleElement type="firstRowStripe" dxfId="89"/>
      <tableStyleElement type="secondRowStripe" dxfId="88"/>
    </tableStyle>
  </tableStyles>
  <colors>
    <mruColors>
      <color rgb="FFFFFFE1"/>
      <color rgb="FFF60000"/>
      <color rgb="FFFF6600"/>
      <color rgb="FFFFCCFF"/>
      <color rgb="FFFFFFCC"/>
      <color rgb="FFEDEAF2"/>
      <color rgb="FFE1E9F3"/>
      <color rgb="FF94A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athi!A1"/><Relationship Id="rId13" Type="http://schemas.openxmlformats.org/officeDocument/2006/relationships/hyperlink" Target="#'1St Page'!A1"/><Relationship Id="rId18" Type="http://schemas.openxmlformats.org/officeDocument/2006/relationships/hyperlink" Target="#Result!A1"/><Relationship Id="rId3" Type="http://schemas.openxmlformats.org/officeDocument/2006/relationships/hyperlink" Target="#PhyEd!A1"/><Relationship Id="rId21" Type="http://schemas.openxmlformats.org/officeDocument/2006/relationships/hyperlink" Target="#&#2358;&#2381;&#2352;&#2375;&#2344;&#2367;&#2346;&#2340;&#2381;&#2352;&#2325;!A1"/><Relationship Id="rId7" Type="http://schemas.openxmlformats.org/officeDocument/2006/relationships/hyperlink" Target="#Maths!A1"/><Relationship Id="rId12" Type="http://schemas.openxmlformats.org/officeDocument/2006/relationships/hyperlink" Target="#Help!A1"/><Relationship Id="rId17" Type="http://schemas.openxmlformats.org/officeDocument/2006/relationships/hyperlink" Target="#Card2!A1"/><Relationship Id="rId25" Type="http://schemas.openxmlformats.org/officeDocument/2006/relationships/hyperlink" Target="#Card1!A1"/><Relationship Id="rId2" Type="http://schemas.openxmlformats.org/officeDocument/2006/relationships/hyperlink" Target="#Draw!A1"/><Relationship Id="rId16" Type="http://schemas.openxmlformats.org/officeDocument/2006/relationships/hyperlink" Target="#Atted!A1"/><Relationship Id="rId20" Type="http://schemas.openxmlformats.org/officeDocument/2006/relationships/hyperlink" Target="#&#2327;&#2369;&#2339;&#2346;&#2340;&#2381;&#2352;&#2325;!A1"/><Relationship Id="rId1" Type="http://schemas.openxmlformats.org/officeDocument/2006/relationships/hyperlink" Target="#Eng!A1"/><Relationship Id="rId6" Type="http://schemas.openxmlformats.org/officeDocument/2006/relationships/hyperlink" Target="#Sci!A1"/><Relationship Id="rId11" Type="http://schemas.openxmlformats.org/officeDocument/2006/relationships/hyperlink" Target="#Sheet2!A1:U30"/><Relationship Id="rId24" Type="http://schemas.openxmlformats.org/officeDocument/2006/relationships/hyperlink" Target="#Report1!A1"/><Relationship Id="rId5" Type="http://schemas.openxmlformats.org/officeDocument/2006/relationships/hyperlink" Target="#WE!A1"/><Relationship Id="rId15" Type="http://schemas.openxmlformats.org/officeDocument/2006/relationships/hyperlink" Target="#'Nondi (2)'!A1"/><Relationship Id="rId23" Type="http://schemas.openxmlformats.org/officeDocument/2006/relationships/hyperlink" Target="#'Hindi '!A1"/><Relationship Id="rId10" Type="http://schemas.openxmlformats.org/officeDocument/2006/relationships/hyperlink" Target="#Sheet5!A1"/><Relationship Id="rId19" Type="http://schemas.openxmlformats.org/officeDocument/2006/relationships/hyperlink" Target="#Nondi!A1"/><Relationship Id="rId4" Type="http://schemas.openxmlformats.org/officeDocument/2006/relationships/hyperlink" Target="#SoSci!A1"/><Relationship Id="rId9" Type="http://schemas.openxmlformats.org/officeDocument/2006/relationships/hyperlink" Target="#Data!A1"/><Relationship Id="rId14" Type="http://schemas.openxmlformats.org/officeDocument/2006/relationships/hyperlink" Target="#'Nondi DATA'!A1"/><Relationship Id="rId22" Type="http://schemas.openxmlformats.org/officeDocument/2006/relationships/hyperlink" Target="#Report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Link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Sheet1!A1"/><Relationship Id="rId4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247649</xdr:colOff>
      <xdr:row>14</xdr:row>
      <xdr:rowOff>19050</xdr:rowOff>
    </xdr:from>
    <xdr:to>
      <xdr:col>17</xdr:col>
      <xdr:colOff>419504</xdr:colOff>
      <xdr:row>15</xdr:row>
      <xdr:rowOff>133585</xdr:rowOff>
    </xdr:to>
    <xdr:sp macro="" textlink="">
      <xdr:nvSpPr>
        <xdr:cNvPr id="16" name="Rectangle 15">
          <a:hlinkClick xmlns:r="http://schemas.openxmlformats.org/officeDocument/2006/relationships" r:id="rId1"/>
        </xdr:cNvPr>
        <xdr:cNvSpPr/>
      </xdr:nvSpPr>
      <xdr:spPr>
        <a:xfrm>
          <a:off x="7467599" y="2286000"/>
          <a:ext cx="7905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इंग्रजी </a:t>
          </a:r>
          <a:endParaRPr lang="en-US" sz="9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266699</xdr:colOff>
      <xdr:row>19</xdr:row>
      <xdr:rowOff>0</xdr:rowOff>
    </xdr:from>
    <xdr:to>
      <xdr:col>17</xdr:col>
      <xdr:colOff>409602</xdr:colOff>
      <xdr:row>20</xdr:row>
      <xdr:rowOff>95363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7486649" y="3067050"/>
          <a:ext cx="762001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चित्रकला 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131445</xdr:colOff>
      <xdr:row>18</xdr:row>
      <xdr:rowOff>152399</xdr:rowOff>
    </xdr:from>
    <xdr:to>
      <xdr:col>19</xdr:col>
      <xdr:colOff>272712</xdr:colOff>
      <xdr:row>20</xdr:row>
      <xdr:rowOff>57404</xdr:rowOff>
    </xdr:to>
    <xdr:sp macro="" textlink="">
      <xdr:nvSpPr>
        <xdr:cNvPr id="19" name="Rectangle 18">
          <a:hlinkClick xmlns:r="http://schemas.openxmlformats.org/officeDocument/2006/relationships" r:id="rId3"/>
        </xdr:cNvPr>
        <xdr:cNvSpPr/>
      </xdr:nvSpPr>
      <xdr:spPr>
        <a:xfrm rot="10800000" flipV="1">
          <a:off x="8496300" y="3057524"/>
          <a:ext cx="676275" cy="2381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शा शि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114301</xdr:colOff>
      <xdr:row>16</xdr:row>
      <xdr:rowOff>114300</xdr:rowOff>
    </xdr:from>
    <xdr:to>
      <xdr:col>19</xdr:col>
      <xdr:colOff>272458</xdr:colOff>
      <xdr:row>18</xdr:row>
      <xdr:rowOff>51438</xdr:rowOff>
    </xdr:to>
    <xdr:sp macro="" textlink="">
      <xdr:nvSpPr>
        <xdr:cNvPr id="20" name="Rectangle 19">
          <a:hlinkClick xmlns:r="http://schemas.openxmlformats.org/officeDocument/2006/relationships" r:id="rId4"/>
        </xdr:cNvPr>
        <xdr:cNvSpPr/>
      </xdr:nvSpPr>
      <xdr:spPr>
        <a:xfrm>
          <a:off x="8477251" y="2695575"/>
          <a:ext cx="704849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सा शास्त्र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304800</xdr:colOff>
      <xdr:row>21</xdr:row>
      <xdr:rowOff>104670</xdr:rowOff>
    </xdr:from>
    <xdr:to>
      <xdr:col>17</xdr:col>
      <xdr:colOff>408214</xdr:colOff>
      <xdr:row>23</xdr:row>
      <xdr:rowOff>19443</xdr:rowOff>
    </xdr:to>
    <xdr:sp macro="" textlink="">
      <xdr:nvSpPr>
        <xdr:cNvPr id="21" name="Rectangle 20">
          <a:hlinkClick xmlns:r="http://schemas.openxmlformats.org/officeDocument/2006/relationships" r:id="rId5"/>
        </xdr:cNvPr>
        <xdr:cNvSpPr/>
      </xdr:nvSpPr>
      <xdr:spPr>
        <a:xfrm>
          <a:off x="7589855" y="3590192"/>
          <a:ext cx="710502" cy="2287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कार्यानुभव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266699</xdr:colOff>
      <xdr:row>16</xdr:row>
      <xdr:rowOff>76200</xdr:rowOff>
    </xdr:from>
    <xdr:to>
      <xdr:col>17</xdr:col>
      <xdr:colOff>394209</xdr:colOff>
      <xdr:row>18</xdr:row>
      <xdr:rowOff>13338</xdr:rowOff>
    </xdr:to>
    <xdr:sp macro="" textlink="">
      <xdr:nvSpPr>
        <xdr:cNvPr id="22" name="Rectangle 21">
          <a:hlinkClick xmlns:r="http://schemas.openxmlformats.org/officeDocument/2006/relationships" r:id="rId6"/>
        </xdr:cNvPr>
        <xdr:cNvSpPr/>
      </xdr:nvSpPr>
      <xdr:spPr>
        <a:xfrm>
          <a:off x="7486649" y="2657475"/>
          <a:ext cx="7524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सा विज्ञान 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89536</xdr:colOff>
      <xdr:row>14</xdr:row>
      <xdr:rowOff>19050</xdr:rowOff>
    </xdr:from>
    <xdr:to>
      <xdr:col>19</xdr:col>
      <xdr:colOff>238367</xdr:colOff>
      <xdr:row>15</xdr:row>
      <xdr:rowOff>143102</xdr:rowOff>
    </xdr:to>
    <xdr:sp macro="" textlink="">
      <xdr:nvSpPr>
        <xdr:cNvPr id="23" name="Rectangle 22">
          <a:hlinkClick xmlns:r="http://schemas.openxmlformats.org/officeDocument/2006/relationships" r:id="rId7"/>
        </xdr:cNvPr>
        <xdr:cNvSpPr/>
      </xdr:nvSpPr>
      <xdr:spPr>
        <a:xfrm>
          <a:off x="8448676" y="2286000"/>
          <a:ext cx="704850" cy="2762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गणित </a:t>
          </a:r>
          <a:endParaRPr lang="en-US" sz="9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209549</xdr:colOff>
      <xdr:row>11</xdr:row>
      <xdr:rowOff>123825</xdr:rowOff>
    </xdr:from>
    <xdr:to>
      <xdr:col>17</xdr:col>
      <xdr:colOff>373702</xdr:colOff>
      <xdr:row>13</xdr:row>
      <xdr:rowOff>76318</xdr:rowOff>
    </xdr:to>
    <xdr:sp macro="" textlink="">
      <xdr:nvSpPr>
        <xdr:cNvPr id="26" name="Rectangle 25">
          <a:hlinkClick xmlns:r="http://schemas.openxmlformats.org/officeDocument/2006/relationships" r:id="rId8"/>
        </xdr:cNvPr>
        <xdr:cNvSpPr/>
      </xdr:nvSpPr>
      <xdr:spPr>
        <a:xfrm>
          <a:off x="7429499" y="1905000"/>
          <a:ext cx="7905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rtl="0"/>
          <a:r>
            <a:rPr lang="mr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मराठी </a:t>
          </a:r>
          <a:endParaRPr lang="en-US" sz="900">
            <a:effectLst/>
          </a:endParaRPr>
        </a:p>
      </xdr:txBody>
    </xdr:sp>
    <xdr:clientData/>
  </xdr:twoCellAnchor>
  <xdr:twoCellAnchor>
    <xdr:from>
      <xdr:col>16</xdr:col>
      <xdr:colOff>161925</xdr:colOff>
      <xdr:row>8</xdr:row>
      <xdr:rowOff>95249</xdr:rowOff>
    </xdr:from>
    <xdr:to>
      <xdr:col>19</xdr:col>
      <xdr:colOff>209605</xdr:colOff>
      <xdr:row>10</xdr:row>
      <xdr:rowOff>59106</xdr:rowOff>
    </xdr:to>
    <xdr:sp macro="" textlink="">
      <xdr:nvSpPr>
        <xdr:cNvPr id="28" name="Rectangle 27"/>
        <xdr:cNvSpPr/>
      </xdr:nvSpPr>
      <xdr:spPr>
        <a:xfrm>
          <a:off x="7381875" y="1381124"/>
          <a:ext cx="1743075" cy="2952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100" b="1" cap="all" spc="0">
              <a:ln w="0"/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Data Entry</a:t>
          </a:r>
          <a:endParaRPr lang="en-US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16</xdr:col>
      <xdr:colOff>47625</xdr:colOff>
      <xdr:row>5</xdr:row>
      <xdr:rowOff>57150</xdr:rowOff>
    </xdr:from>
    <xdr:to>
      <xdr:col>18</xdr:col>
      <xdr:colOff>392517</xdr:colOff>
      <xdr:row>7</xdr:row>
      <xdr:rowOff>95997</xdr:rowOff>
    </xdr:to>
    <xdr:sp macro="" textlink="">
      <xdr:nvSpPr>
        <xdr:cNvPr id="31" name="Rectangle 30">
          <a:hlinkClick xmlns:r="http://schemas.openxmlformats.org/officeDocument/2006/relationships" r:id="rId9"/>
        </xdr:cNvPr>
        <xdr:cNvSpPr/>
      </xdr:nvSpPr>
      <xdr:spPr>
        <a:xfrm>
          <a:off x="6753225" y="1209675"/>
          <a:ext cx="1476375" cy="342900"/>
        </a:xfrm>
        <a:prstGeom prst="rect">
          <a:avLst/>
        </a:prstGeom>
        <a:solidFill>
          <a:srgbClr val="92D05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9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MASTER DATA SHEET</a:t>
          </a:r>
        </a:p>
      </xdr:txBody>
    </xdr:sp>
    <xdr:clientData/>
  </xdr:twoCellAnchor>
  <xdr:twoCellAnchor>
    <xdr:from>
      <xdr:col>11</xdr:col>
      <xdr:colOff>247650</xdr:colOff>
      <xdr:row>5</xdr:row>
      <xdr:rowOff>85725</xdr:rowOff>
    </xdr:from>
    <xdr:to>
      <xdr:col>14</xdr:col>
      <xdr:colOff>0</xdr:colOff>
      <xdr:row>7</xdr:row>
      <xdr:rowOff>114300</xdr:rowOff>
    </xdr:to>
    <xdr:sp macro="" textlink="">
      <xdr:nvSpPr>
        <xdr:cNvPr id="33" name="Rectangle 32">
          <a:hlinkClick xmlns:r="http://schemas.openxmlformats.org/officeDocument/2006/relationships" r:id="rId10"/>
        </xdr:cNvPr>
        <xdr:cNvSpPr/>
      </xdr:nvSpPr>
      <xdr:spPr>
        <a:xfrm>
          <a:off x="4476750" y="1228725"/>
          <a:ext cx="1504950" cy="352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600"/>
            <a:t>नोंदवही</a:t>
          </a:r>
          <a:endParaRPr lang="en-IN" sz="1600"/>
        </a:p>
      </xdr:txBody>
    </xdr:sp>
    <xdr:clientData/>
  </xdr:twoCellAnchor>
  <xdr:twoCellAnchor>
    <xdr:from>
      <xdr:col>25</xdr:col>
      <xdr:colOff>38100</xdr:colOff>
      <xdr:row>4</xdr:row>
      <xdr:rowOff>11430</xdr:rowOff>
    </xdr:from>
    <xdr:to>
      <xdr:col>25</xdr:col>
      <xdr:colOff>502707</xdr:colOff>
      <xdr:row>6</xdr:row>
      <xdr:rowOff>142910</xdr:rowOff>
    </xdr:to>
    <xdr:sp macro="" textlink="">
      <xdr:nvSpPr>
        <xdr:cNvPr id="40" name="Left Arrow 39">
          <a:hlinkClick xmlns:r="http://schemas.openxmlformats.org/officeDocument/2006/relationships" r:id="rId11"/>
        </xdr:cNvPr>
        <xdr:cNvSpPr/>
      </xdr:nvSpPr>
      <xdr:spPr>
        <a:xfrm>
          <a:off x="11830050" y="1047750"/>
          <a:ext cx="476250" cy="285750"/>
        </a:xfrm>
        <a:prstGeom prst="lef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endParaRPr lang="en-IN"/>
        </a:p>
      </xdr:txBody>
    </xdr:sp>
    <xdr:clientData/>
  </xdr:twoCellAnchor>
  <xdr:twoCellAnchor>
    <xdr:from>
      <xdr:col>18</xdr:col>
      <xdr:colOff>21185</xdr:colOff>
      <xdr:row>20</xdr:row>
      <xdr:rowOff>94203</xdr:rowOff>
    </xdr:from>
    <xdr:to>
      <xdr:col>19</xdr:col>
      <xdr:colOff>418682</xdr:colOff>
      <xdr:row>26</xdr:row>
      <xdr:rowOff>94002</xdr:rowOff>
    </xdr:to>
    <xdr:sp macro="" textlink="">
      <xdr:nvSpPr>
        <xdr:cNvPr id="53" name="Smiley Face 52">
          <a:hlinkClick xmlns:r="http://schemas.openxmlformats.org/officeDocument/2006/relationships" r:id="rId12"/>
        </xdr:cNvPr>
        <xdr:cNvSpPr/>
      </xdr:nvSpPr>
      <xdr:spPr>
        <a:xfrm>
          <a:off x="8447147" y="3621593"/>
          <a:ext cx="941782" cy="941832"/>
        </a:xfrm>
        <a:prstGeom prst="smileyFac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400"/>
        </a:p>
        <a:p>
          <a:pPr algn="ctr"/>
          <a:r>
            <a:rPr lang="en-US" sz="1400"/>
            <a:t>HELP</a:t>
          </a:r>
        </a:p>
      </xdr:txBody>
    </xdr:sp>
    <xdr:clientData/>
  </xdr:twoCellAnchor>
  <xdr:twoCellAnchor>
    <xdr:from>
      <xdr:col>4</xdr:col>
      <xdr:colOff>488223</xdr:colOff>
      <xdr:row>8</xdr:row>
      <xdr:rowOff>81013</xdr:rowOff>
    </xdr:from>
    <xdr:to>
      <xdr:col>7</xdr:col>
      <xdr:colOff>98572</xdr:colOff>
      <xdr:row>10</xdr:row>
      <xdr:rowOff>106911</xdr:rowOff>
    </xdr:to>
    <xdr:sp macro="" textlink="">
      <xdr:nvSpPr>
        <xdr:cNvPr id="74" name="Rectangle 73">
          <a:hlinkClick xmlns:r="http://schemas.openxmlformats.org/officeDocument/2006/relationships" r:id="rId13"/>
        </xdr:cNvPr>
        <xdr:cNvSpPr/>
      </xdr:nvSpPr>
      <xdr:spPr>
        <a:xfrm>
          <a:off x="1670998" y="1724337"/>
          <a:ext cx="1431612" cy="33990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पहिले पान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163808</xdr:colOff>
      <xdr:row>6</xdr:row>
      <xdr:rowOff>2868</xdr:rowOff>
    </xdr:from>
    <xdr:to>
      <xdr:col>8</xdr:col>
      <xdr:colOff>412673</xdr:colOff>
      <xdr:row>7</xdr:row>
      <xdr:rowOff>120182</xdr:rowOff>
    </xdr:to>
    <xdr:sp macro="" textlink="">
      <xdr:nvSpPr>
        <xdr:cNvPr id="76" name="Rectangle 75">
          <a:hlinkClick xmlns:r="http://schemas.openxmlformats.org/officeDocument/2006/relationships" r:id="rId14"/>
        </xdr:cNvPr>
        <xdr:cNvSpPr/>
      </xdr:nvSpPr>
      <xdr:spPr>
        <a:xfrm>
          <a:off x="2560759" y="133218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नोंदी</a:t>
          </a:r>
          <a:endParaRPr lang="en-US"/>
        </a:p>
      </xdr:txBody>
    </xdr:sp>
    <xdr:clientData/>
  </xdr:twoCellAnchor>
  <xdr:twoCellAnchor>
    <xdr:from>
      <xdr:col>2</xdr:col>
      <xdr:colOff>204629</xdr:colOff>
      <xdr:row>5</xdr:row>
      <xdr:rowOff>152401</xdr:rowOff>
    </xdr:from>
    <xdr:to>
      <xdr:col>5</xdr:col>
      <xdr:colOff>380224</xdr:colOff>
      <xdr:row>7</xdr:row>
      <xdr:rowOff>112710</xdr:rowOff>
    </xdr:to>
    <xdr:sp macro="" textlink="">
      <xdr:nvSpPr>
        <xdr:cNvPr id="80" name="Rectangle 79">
          <a:hlinkClick xmlns:r="http://schemas.openxmlformats.org/officeDocument/2006/relationships" r:id="rId9"/>
        </xdr:cNvPr>
        <xdr:cNvSpPr/>
      </xdr:nvSpPr>
      <xdr:spPr>
        <a:xfrm>
          <a:off x="707047" y="1324709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000" b="1">
              <a:latin typeface="Arial" pitchFamily="34" charset="0"/>
              <a:cs typeface="Arial" pitchFamily="34" charset="0"/>
            </a:rPr>
            <a:t>विद्यार्थ्याची सर्व माहिती</a:t>
          </a:r>
        </a:p>
      </xdr:txBody>
    </xdr:sp>
    <xdr:clientData/>
  </xdr:twoCellAnchor>
  <xdr:twoCellAnchor>
    <xdr:from>
      <xdr:col>6</xdr:col>
      <xdr:colOff>219910</xdr:colOff>
      <xdr:row>12</xdr:row>
      <xdr:rowOff>17270</xdr:rowOff>
    </xdr:from>
    <xdr:to>
      <xdr:col>8</xdr:col>
      <xdr:colOff>468775</xdr:colOff>
      <xdr:row>13</xdr:row>
      <xdr:rowOff>134584</xdr:rowOff>
    </xdr:to>
    <xdr:sp macro="" textlink="">
      <xdr:nvSpPr>
        <xdr:cNvPr id="81" name="Rectangle 80">
          <a:hlinkClick xmlns:r="http://schemas.openxmlformats.org/officeDocument/2006/relationships" r:id="rId15"/>
        </xdr:cNvPr>
        <xdr:cNvSpPr/>
      </xdr:nvSpPr>
      <xdr:spPr>
        <a:xfrm>
          <a:off x="2616861" y="22886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नोंदी २</a:t>
          </a:r>
          <a:endParaRPr lang="en-US"/>
        </a:p>
      </xdr:txBody>
    </xdr:sp>
    <xdr:clientData/>
  </xdr:twoCellAnchor>
  <xdr:twoCellAnchor>
    <xdr:from>
      <xdr:col>6</xdr:col>
      <xdr:colOff>208481</xdr:colOff>
      <xdr:row>19</xdr:row>
      <xdr:rowOff>85639</xdr:rowOff>
    </xdr:from>
    <xdr:to>
      <xdr:col>8</xdr:col>
      <xdr:colOff>457346</xdr:colOff>
      <xdr:row>21</xdr:row>
      <xdr:rowOff>45948</xdr:rowOff>
    </xdr:to>
    <xdr:sp macro="" textlink="">
      <xdr:nvSpPr>
        <xdr:cNvPr id="82" name="Rectangle 81">
          <a:hlinkClick xmlns:r="http://schemas.openxmlformats.org/officeDocument/2006/relationships" r:id="rId16"/>
        </xdr:cNvPr>
        <xdr:cNvSpPr/>
      </xdr:nvSpPr>
      <xdr:spPr>
        <a:xfrm>
          <a:off x="2605432" y="3456024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050" b="1">
              <a:latin typeface="Arial" pitchFamily="34" charset="0"/>
              <a:cs typeface="Arial" pitchFamily="34" charset="0"/>
            </a:rPr>
            <a:t>उपस्थिती </a:t>
          </a:r>
          <a:endParaRPr lang="en-US" sz="105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178044</xdr:colOff>
      <xdr:row>27</xdr:row>
      <xdr:rowOff>27632</xdr:rowOff>
    </xdr:from>
    <xdr:to>
      <xdr:col>8</xdr:col>
      <xdr:colOff>426909</xdr:colOff>
      <xdr:row>28</xdr:row>
      <xdr:rowOff>144947</xdr:rowOff>
    </xdr:to>
    <xdr:sp macro="" textlink="">
      <xdr:nvSpPr>
        <xdr:cNvPr id="84" name="Rectangle 83">
          <a:hlinkClick xmlns:r="http://schemas.openxmlformats.org/officeDocument/2006/relationships" r:id="rId17"/>
        </xdr:cNvPr>
        <xdr:cNvSpPr/>
      </xdr:nvSpPr>
      <xdr:spPr>
        <a:xfrm>
          <a:off x="2574995" y="465406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   प्रगतीपत्रक -2  </a:t>
          </a:r>
          <a:endParaRPr lang="en-US"/>
        </a:p>
      </xdr:txBody>
    </xdr:sp>
    <xdr:clientData/>
  </xdr:twoCellAnchor>
  <xdr:twoCellAnchor>
    <xdr:from>
      <xdr:col>2</xdr:col>
      <xdr:colOff>199018</xdr:colOff>
      <xdr:row>15</xdr:row>
      <xdr:rowOff>128471</xdr:rowOff>
    </xdr:from>
    <xdr:to>
      <xdr:col>5</xdr:col>
      <xdr:colOff>374613</xdr:colOff>
      <xdr:row>17</xdr:row>
      <xdr:rowOff>88780</xdr:rowOff>
    </xdr:to>
    <xdr:sp macro="" textlink="">
      <xdr:nvSpPr>
        <xdr:cNvPr id="86" name="Rectangle 85">
          <a:hlinkClick xmlns:r="http://schemas.openxmlformats.org/officeDocument/2006/relationships" r:id="rId18"/>
        </xdr:cNvPr>
        <xdr:cNvSpPr/>
      </xdr:nvSpPr>
      <xdr:spPr>
        <a:xfrm>
          <a:off x="701436" y="2870834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निकाल</a:t>
          </a:r>
          <a:endParaRPr lang="en-US"/>
        </a:p>
      </xdr:txBody>
    </xdr:sp>
    <xdr:clientData/>
  </xdr:twoCellAnchor>
  <xdr:twoCellAnchor>
    <xdr:from>
      <xdr:col>2</xdr:col>
      <xdr:colOff>202654</xdr:colOff>
      <xdr:row>12</xdr:row>
      <xdr:rowOff>19810</xdr:rowOff>
    </xdr:from>
    <xdr:to>
      <xdr:col>5</xdr:col>
      <xdr:colOff>373613</xdr:colOff>
      <xdr:row>13</xdr:row>
      <xdr:rowOff>140530</xdr:rowOff>
    </xdr:to>
    <xdr:sp macro="" textlink="">
      <xdr:nvSpPr>
        <xdr:cNvPr id="87" name="Rectangle 86">
          <a:hlinkClick xmlns:r="http://schemas.openxmlformats.org/officeDocument/2006/relationships" r:id="rId19"/>
        </xdr:cNvPr>
        <xdr:cNvSpPr/>
      </xdr:nvSpPr>
      <xdr:spPr>
        <a:xfrm>
          <a:off x="705072" y="2291156"/>
          <a:ext cx="1458404" cy="2777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नोंदी १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208502</xdr:colOff>
      <xdr:row>15</xdr:row>
      <xdr:rowOff>125708</xdr:rowOff>
    </xdr:from>
    <xdr:to>
      <xdr:col>8</xdr:col>
      <xdr:colOff>457367</xdr:colOff>
      <xdr:row>17</xdr:row>
      <xdr:rowOff>86017</xdr:rowOff>
    </xdr:to>
    <xdr:sp macro="" textlink="">
      <xdr:nvSpPr>
        <xdr:cNvPr id="88" name="Rectangle 87">
          <a:hlinkClick xmlns:r="http://schemas.openxmlformats.org/officeDocument/2006/relationships" r:id="rId20"/>
        </xdr:cNvPr>
        <xdr:cNvSpPr/>
      </xdr:nvSpPr>
      <xdr:spPr>
        <a:xfrm>
          <a:off x="2605453" y="286807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गुणपत्रक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193283</xdr:colOff>
      <xdr:row>19</xdr:row>
      <xdr:rowOff>80931</xdr:rowOff>
    </xdr:from>
    <xdr:to>
      <xdr:col>5</xdr:col>
      <xdr:colOff>368878</xdr:colOff>
      <xdr:row>21</xdr:row>
      <xdr:rowOff>41240</xdr:rowOff>
    </xdr:to>
    <xdr:sp macro="" textlink="">
      <xdr:nvSpPr>
        <xdr:cNvPr id="89" name="Rectangle 88">
          <a:hlinkClick xmlns:r="http://schemas.openxmlformats.org/officeDocument/2006/relationships" r:id="rId21"/>
        </xdr:cNvPr>
        <xdr:cNvSpPr/>
      </xdr:nvSpPr>
      <xdr:spPr>
        <a:xfrm>
          <a:off x="695701" y="34513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mr-IN"/>
            <a:t>    श्रेनिपत्रक</a:t>
          </a:r>
          <a:endParaRPr lang="en-US"/>
        </a:p>
      </xdr:txBody>
    </xdr:sp>
    <xdr:clientData/>
  </xdr:twoCellAnchor>
  <xdr:twoCellAnchor>
    <xdr:from>
      <xdr:col>6</xdr:col>
      <xdr:colOff>207560</xdr:colOff>
      <xdr:row>23</xdr:row>
      <xdr:rowOff>61858</xdr:rowOff>
    </xdr:from>
    <xdr:to>
      <xdr:col>8</xdr:col>
      <xdr:colOff>456425</xdr:colOff>
      <xdr:row>25</xdr:row>
      <xdr:rowOff>22167</xdr:rowOff>
    </xdr:to>
    <xdr:sp macro="" textlink="">
      <xdr:nvSpPr>
        <xdr:cNvPr id="92" name="Rectangle 91">
          <a:hlinkClick xmlns:r="http://schemas.openxmlformats.org/officeDocument/2006/relationships" r:id="rId22"/>
        </xdr:cNvPr>
        <xdr:cNvSpPr/>
      </xdr:nvSpPr>
      <xdr:spPr>
        <a:xfrm>
          <a:off x="2604511" y="4060265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गोषवारा २</a:t>
          </a:r>
          <a:endParaRPr lang="en-US"/>
        </a:p>
      </xdr:txBody>
    </xdr:sp>
    <xdr:clientData/>
  </xdr:twoCellAnchor>
  <xdr:twoCellAnchor>
    <xdr:from>
      <xdr:col>18</xdr:col>
      <xdr:colOff>89535</xdr:colOff>
      <xdr:row>11</xdr:row>
      <xdr:rowOff>123825</xdr:rowOff>
    </xdr:from>
    <xdr:to>
      <xdr:col>19</xdr:col>
      <xdr:colOff>276452</xdr:colOff>
      <xdr:row>13</xdr:row>
      <xdr:rowOff>104775</xdr:rowOff>
    </xdr:to>
    <xdr:sp macro="" textlink="">
      <xdr:nvSpPr>
        <xdr:cNvPr id="50" name="Rectangle 49">
          <a:hlinkClick xmlns:r="http://schemas.openxmlformats.org/officeDocument/2006/relationships" r:id="rId23"/>
        </xdr:cNvPr>
        <xdr:cNvSpPr/>
      </xdr:nvSpPr>
      <xdr:spPr>
        <a:xfrm>
          <a:off x="8448675" y="1895475"/>
          <a:ext cx="742950" cy="304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हिंदी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188282</xdr:colOff>
      <xdr:row>23</xdr:row>
      <xdr:rowOff>58195</xdr:rowOff>
    </xdr:from>
    <xdr:to>
      <xdr:col>5</xdr:col>
      <xdr:colOff>363877</xdr:colOff>
      <xdr:row>25</xdr:row>
      <xdr:rowOff>20095</xdr:rowOff>
    </xdr:to>
    <xdr:sp macro="" textlink="">
      <xdr:nvSpPr>
        <xdr:cNvPr id="35" name="Rectangle 34">
          <a:hlinkClick xmlns:r="http://schemas.openxmlformats.org/officeDocument/2006/relationships" r:id="rId24"/>
        </xdr:cNvPr>
        <xdr:cNvSpPr/>
      </xdr:nvSpPr>
      <xdr:spPr>
        <a:xfrm>
          <a:off x="690700" y="4056602"/>
          <a:ext cx="1463040" cy="27591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गोषवारा १</a:t>
          </a:r>
          <a:endParaRPr lang="en-US"/>
        </a:p>
      </xdr:txBody>
    </xdr:sp>
    <xdr:clientData/>
  </xdr:twoCellAnchor>
  <xdr:twoCellAnchor>
    <xdr:from>
      <xdr:col>2</xdr:col>
      <xdr:colOff>186625</xdr:colOff>
      <xdr:row>27</xdr:row>
      <xdr:rowOff>26787</xdr:rowOff>
    </xdr:from>
    <xdr:to>
      <xdr:col>5</xdr:col>
      <xdr:colOff>362220</xdr:colOff>
      <xdr:row>28</xdr:row>
      <xdr:rowOff>144102</xdr:rowOff>
    </xdr:to>
    <xdr:sp macro="" textlink="">
      <xdr:nvSpPr>
        <xdr:cNvPr id="36" name="Rectangle 35">
          <a:hlinkClick xmlns:r="http://schemas.openxmlformats.org/officeDocument/2006/relationships" r:id="rId25"/>
        </xdr:cNvPr>
        <xdr:cNvSpPr/>
      </xdr:nvSpPr>
      <xdr:spPr>
        <a:xfrm>
          <a:off x="689043" y="46532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 प्रगतीपत्रक - 1</a:t>
          </a:r>
          <a:endParaRPr lang="en-US"/>
        </a:p>
      </xdr:txBody>
    </xdr:sp>
    <xdr:clientData/>
  </xdr:twoCellAnchor>
  <xdr:twoCellAnchor>
    <xdr:from>
      <xdr:col>11</xdr:col>
      <xdr:colOff>188407</xdr:colOff>
      <xdr:row>11</xdr:row>
      <xdr:rowOff>10467</xdr:rowOff>
    </xdr:from>
    <xdr:to>
      <xdr:col>12</xdr:col>
      <xdr:colOff>338601</xdr:colOff>
      <xdr:row>12</xdr:row>
      <xdr:rowOff>120157</xdr:rowOff>
    </xdr:to>
    <xdr:sp macro="" textlink="">
      <xdr:nvSpPr>
        <xdr:cNvPr id="37" name="Rectangle 36">
          <a:hlinkClick xmlns:r="http://schemas.openxmlformats.org/officeDocument/2006/relationships" r:id="rId13"/>
        </xdr:cNvPr>
        <xdr:cNvSpPr/>
      </xdr:nvSpPr>
      <xdr:spPr>
        <a:xfrm>
          <a:off x="4940440" y="1925934"/>
          <a:ext cx="757282" cy="2666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en-IN" sz="1200"/>
            <a:t>1 St page</a:t>
          </a:r>
        </a:p>
      </xdr:txBody>
    </xdr:sp>
    <xdr:clientData/>
  </xdr:twoCellAnchor>
  <xdr:twoCellAnchor>
    <xdr:from>
      <xdr:col>11</xdr:col>
      <xdr:colOff>94203</xdr:colOff>
      <xdr:row>13</xdr:row>
      <xdr:rowOff>146539</xdr:rowOff>
    </xdr:from>
    <xdr:to>
      <xdr:col>13</xdr:col>
      <xdr:colOff>138146</xdr:colOff>
      <xdr:row>15</xdr:row>
      <xdr:rowOff>95982</xdr:rowOff>
    </xdr:to>
    <xdr:sp macro="" textlink="">
      <xdr:nvSpPr>
        <xdr:cNvPr id="38" name="Rectangle 37">
          <a:hlinkClick xmlns:r="http://schemas.openxmlformats.org/officeDocument/2006/relationships" r:id="rId19"/>
        </xdr:cNvPr>
        <xdr:cNvSpPr/>
      </xdr:nvSpPr>
      <xdr:spPr>
        <a:xfrm>
          <a:off x="4846236" y="2376017"/>
          <a:ext cx="1184850" cy="26345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वर्णनात्मक नोंदी</a:t>
          </a:r>
          <a:endParaRPr lang="en-IN"/>
        </a:p>
      </xdr:txBody>
    </xdr:sp>
    <xdr:clientData/>
  </xdr:twoCellAnchor>
  <xdr:twoCellAnchor>
    <xdr:from>
      <xdr:col>11</xdr:col>
      <xdr:colOff>167473</xdr:colOff>
      <xdr:row>19</xdr:row>
      <xdr:rowOff>73269</xdr:rowOff>
    </xdr:from>
    <xdr:to>
      <xdr:col>12</xdr:col>
      <xdr:colOff>492247</xdr:colOff>
      <xdr:row>21</xdr:row>
      <xdr:rowOff>35242</xdr:rowOff>
    </xdr:to>
    <xdr:sp macro="" textlink="">
      <xdr:nvSpPr>
        <xdr:cNvPr id="41" name="Rectangle 40">
          <a:hlinkClick xmlns:r="http://schemas.openxmlformats.org/officeDocument/2006/relationships" r:id="rId18"/>
        </xdr:cNvPr>
        <xdr:cNvSpPr/>
      </xdr:nvSpPr>
      <xdr:spPr>
        <a:xfrm>
          <a:off x="4919506" y="3244780"/>
          <a:ext cx="931862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प्रगती पत्रक</a:t>
          </a:r>
          <a:endParaRPr lang="en-IN" sz="1200"/>
        </a:p>
      </xdr:txBody>
    </xdr:sp>
    <xdr:clientData/>
  </xdr:twoCellAnchor>
  <xdr:twoCellAnchor>
    <xdr:from>
      <xdr:col>11</xdr:col>
      <xdr:colOff>115137</xdr:colOff>
      <xdr:row>16</xdr:row>
      <xdr:rowOff>104670</xdr:rowOff>
    </xdr:from>
    <xdr:to>
      <xdr:col>13</xdr:col>
      <xdr:colOff>131405</xdr:colOff>
      <xdr:row>18</xdr:row>
      <xdr:rowOff>66644</xdr:rowOff>
    </xdr:to>
    <xdr:sp macro="" textlink="">
      <xdr:nvSpPr>
        <xdr:cNvPr id="42" name="Rectangle 41">
          <a:hlinkClick xmlns:r="http://schemas.openxmlformats.org/officeDocument/2006/relationships" r:id="rId9"/>
        </xdr:cNvPr>
        <xdr:cNvSpPr/>
      </xdr:nvSpPr>
      <xdr:spPr>
        <a:xfrm>
          <a:off x="4867170" y="2805165"/>
          <a:ext cx="1157175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मूल्यमापन नोंदी</a:t>
          </a:r>
          <a:endParaRPr lang="en-IN"/>
        </a:p>
      </xdr:txBody>
    </xdr:sp>
    <xdr:clientData/>
  </xdr:twoCellAnchor>
  <xdr:twoCellAnchor>
    <xdr:from>
      <xdr:col>13</xdr:col>
      <xdr:colOff>293077</xdr:colOff>
      <xdr:row>11</xdr:row>
      <xdr:rowOff>115137</xdr:rowOff>
    </xdr:from>
    <xdr:to>
      <xdr:col>14</xdr:col>
      <xdr:colOff>424202</xdr:colOff>
      <xdr:row>13</xdr:row>
      <xdr:rowOff>77110</xdr:rowOff>
    </xdr:to>
    <xdr:sp macro="" textlink="">
      <xdr:nvSpPr>
        <xdr:cNvPr id="43" name="Rectangle 42">
          <a:hlinkClick xmlns:r="http://schemas.openxmlformats.org/officeDocument/2006/relationships" r:id="rId20"/>
        </xdr:cNvPr>
        <xdr:cNvSpPr/>
      </xdr:nvSpPr>
      <xdr:spPr>
        <a:xfrm>
          <a:off x="6186017" y="2030604"/>
          <a:ext cx="738212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गुणपत्रक</a:t>
          </a:r>
          <a:endParaRPr lang="en-IN" sz="1200"/>
        </a:p>
      </xdr:txBody>
    </xdr:sp>
    <xdr:clientData/>
  </xdr:twoCellAnchor>
  <xdr:twoCellAnchor>
    <xdr:from>
      <xdr:col>13</xdr:col>
      <xdr:colOff>230274</xdr:colOff>
      <xdr:row>14</xdr:row>
      <xdr:rowOff>20934</xdr:rowOff>
    </xdr:from>
    <xdr:to>
      <xdr:col>14</xdr:col>
      <xdr:colOff>454033</xdr:colOff>
      <xdr:row>15</xdr:row>
      <xdr:rowOff>135173</xdr:rowOff>
    </xdr:to>
    <xdr:sp macro="" textlink="">
      <xdr:nvSpPr>
        <xdr:cNvPr id="44" name="Rectangle 43">
          <a:hlinkClick xmlns:r="http://schemas.openxmlformats.org/officeDocument/2006/relationships" r:id="rId21"/>
        </xdr:cNvPr>
        <xdr:cNvSpPr/>
      </xdr:nvSpPr>
      <xdr:spPr>
        <a:xfrm>
          <a:off x="6123214" y="2407418"/>
          <a:ext cx="830846" cy="27124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श्रेणी पत्रक</a:t>
          </a:r>
          <a:endParaRPr lang="en-IN" sz="1200"/>
        </a:p>
      </xdr:txBody>
    </xdr:sp>
    <xdr:clientData/>
  </xdr:twoCellAnchor>
  <xdr:twoCellAnchor>
    <xdr:from>
      <xdr:col>13</xdr:col>
      <xdr:colOff>261675</xdr:colOff>
      <xdr:row>16</xdr:row>
      <xdr:rowOff>136071</xdr:rowOff>
    </xdr:from>
    <xdr:to>
      <xdr:col>14</xdr:col>
      <xdr:colOff>474966</xdr:colOff>
      <xdr:row>18</xdr:row>
      <xdr:rowOff>98045</xdr:rowOff>
    </xdr:to>
    <xdr:sp macro="" textlink="">
      <xdr:nvSpPr>
        <xdr:cNvPr id="45" name="Rectangle 44">
          <a:hlinkClick xmlns:r="http://schemas.openxmlformats.org/officeDocument/2006/relationships" r:id="rId16"/>
        </xdr:cNvPr>
        <xdr:cNvSpPr/>
      </xdr:nvSpPr>
      <xdr:spPr>
        <a:xfrm>
          <a:off x="6154615" y="2836566"/>
          <a:ext cx="820378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हजेरीपत्रक</a:t>
          </a:r>
          <a:endParaRPr lang="en-IN" sz="1200"/>
        </a:p>
      </xdr:txBody>
    </xdr:sp>
    <xdr:clientData/>
  </xdr:twoCellAnchor>
  <xdr:twoCellAnchor>
    <xdr:from>
      <xdr:col>13</xdr:col>
      <xdr:colOff>303543</xdr:colOff>
      <xdr:row>20</xdr:row>
      <xdr:rowOff>31402</xdr:rowOff>
    </xdr:from>
    <xdr:to>
      <xdr:col>14</xdr:col>
      <xdr:colOff>464500</xdr:colOff>
      <xdr:row>21</xdr:row>
      <xdr:rowOff>145640</xdr:rowOff>
    </xdr:to>
    <xdr:sp macro="" textlink="">
      <xdr:nvSpPr>
        <xdr:cNvPr id="46" name="Rectangle 45">
          <a:hlinkClick xmlns:r="http://schemas.openxmlformats.org/officeDocument/2006/relationships" r:id="rId24"/>
        </xdr:cNvPr>
        <xdr:cNvSpPr/>
      </xdr:nvSpPr>
      <xdr:spPr>
        <a:xfrm>
          <a:off x="6196483" y="3359918"/>
          <a:ext cx="768044" cy="27124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गोषवारा</a:t>
          </a:r>
          <a:endParaRPr lang="en-IN" sz="1200"/>
        </a:p>
      </xdr:txBody>
    </xdr:sp>
    <xdr:clientData/>
  </xdr:twoCellAnchor>
  <xdr:twoCellAnchor>
    <xdr:from>
      <xdr:col>11</xdr:col>
      <xdr:colOff>230274</xdr:colOff>
      <xdr:row>8</xdr:row>
      <xdr:rowOff>94203</xdr:rowOff>
    </xdr:from>
    <xdr:to>
      <xdr:col>14</xdr:col>
      <xdr:colOff>282164</xdr:colOff>
      <xdr:row>10</xdr:row>
      <xdr:rowOff>66560</xdr:rowOff>
    </xdr:to>
    <xdr:sp macro="" textlink="">
      <xdr:nvSpPr>
        <xdr:cNvPr id="47" name="Rectangle 46"/>
        <xdr:cNvSpPr/>
      </xdr:nvSpPr>
      <xdr:spPr>
        <a:xfrm>
          <a:off x="4982307" y="1538654"/>
          <a:ext cx="1799884" cy="2863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IN" sz="1400"/>
            <a:t>Printable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323850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885825" cy="3238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470536</xdr:colOff>
      <xdr:row>0</xdr:row>
      <xdr:rowOff>87630</xdr:rowOff>
    </xdr:from>
    <xdr:to>
      <xdr:col>4</xdr:col>
      <xdr:colOff>929949</xdr:colOff>
      <xdr:row>2</xdr:row>
      <xdr:rowOff>28612</xdr:rowOff>
    </xdr:to>
    <xdr:sp macro="" textlink="">
      <xdr:nvSpPr>
        <xdr:cNvPr id="2" name="Rectangle 1"/>
        <xdr:cNvSpPr/>
      </xdr:nvSpPr>
      <xdr:spPr>
        <a:xfrm>
          <a:off x="1266826" y="87630"/>
          <a:ext cx="1419224" cy="40770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100" b="1" cap="all" spc="0">
              <a:ln w="0"/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MASTER DATA SHEET</a:t>
          </a:r>
          <a:endParaRPr lang="en-US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0</xdr:col>
      <xdr:colOff>116255</xdr:colOff>
      <xdr:row>0</xdr:row>
      <xdr:rowOff>87630</xdr:rowOff>
    </xdr:from>
    <xdr:to>
      <xdr:col>2</xdr:col>
      <xdr:colOff>95510</xdr:colOff>
      <xdr:row>1</xdr:row>
      <xdr:rowOff>209550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120065" y="87630"/>
          <a:ext cx="775286" cy="29337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  <xdr:twoCellAnchor editAs="oneCell">
    <xdr:from>
      <xdr:col>15</xdr:col>
      <xdr:colOff>89807</xdr:colOff>
      <xdr:row>6</xdr:row>
      <xdr:rowOff>28575</xdr:rowOff>
    </xdr:from>
    <xdr:to>
      <xdr:col>15</xdr:col>
      <xdr:colOff>881742</xdr:colOff>
      <xdr:row>7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1632" y="1657350"/>
          <a:ext cx="791935" cy="923925"/>
        </a:xfrm>
        <a:prstGeom prst="rect">
          <a:avLst/>
        </a:prstGeom>
      </xdr:spPr>
    </xdr:pic>
    <xdr:clientData/>
  </xdr:twoCellAnchor>
  <xdr:twoCellAnchor editAs="oneCell">
    <xdr:from>
      <xdr:col>15</xdr:col>
      <xdr:colOff>80282</xdr:colOff>
      <xdr:row>7</xdr:row>
      <xdr:rowOff>19050</xdr:rowOff>
    </xdr:from>
    <xdr:to>
      <xdr:col>15</xdr:col>
      <xdr:colOff>872217</xdr:colOff>
      <xdr:row>7</xdr:row>
      <xdr:rowOff>942975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2107" y="2600325"/>
          <a:ext cx="791935" cy="923925"/>
        </a:xfrm>
        <a:prstGeom prst="rect">
          <a:avLst/>
        </a:prstGeom>
      </xdr:spPr>
    </xdr:pic>
    <xdr:clientData/>
  </xdr:twoCellAnchor>
  <xdr:twoCellAnchor editAs="oneCell">
    <xdr:from>
      <xdr:col>15</xdr:col>
      <xdr:colOff>89807</xdr:colOff>
      <xdr:row>8</xdr:row>
      <xdr:rowOff>28575</xdr:rowOff>
    </xdr:from>
    <xdr:to>
      <xdr:col>15</xdr:col>
      <xdr:colOff>881742</xdr:colOff>
      <xdr:row>9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1632" y="3562350"/>
          <a:ext cx="791935" cy="923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66675</xdr:rowOff>
    </xdr:from>
    <xdr:to>
      <xdr:col>3</xdr:col>
      <xdr:colOff>66675</xdr:colOff>
      <xdr:row>1</xdr:row>
      <xdr:rowOff>142875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61925" y="66675"/>
          <a:ext cx="752475" cy="2857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116255</xdr:colOff>
      <xdr:row>0</xdr:row>
      <xdr:rowOff>87630</xdr:rowOff>
    </xdr:from>
    <xdr:to>
      <xdr:col>2</xdr:col>
      <xdr:colOff>95510</xdr:colOff>
      <xdr:row>1</xdr:row>
      <xdr:rowOff>209550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116255" y="87630"/>
          <a:ext cx="779355" cy="29337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35719</xdr:colOff>
      <xdr:row>3</xdr:row>
      <xdr:rowOff>154778</xdr:rowOff>
    </xdr:from>
    <xdr:to>
      <xdr:col>9</xdr:col>
      <xdr:colOff>654843</xdr:colOff>
      <xdr:row>6</xdr:row>
      <xdr:rowOff>166685</xdr:rowOff>
    </xdr:to>
    <xdr:grpSp>
      <xdr:nvGrpSpPr>
        <xdr:cNvPr id="6" name="Group 5"/>
        <xdr:cNvGrpSpPr/>
      </xdr:nvGrpSpPr>
      <xdr:grpSpPr>
        <a:xfrm>
          <a:off x="4441032" y="1559716"/>
          <a:ext cx="2143124" cy="1416844"/>
          <a:chOff x="4298157" y="1559716"/>
          <a:chExt cx="2143124" cy="1416844"/>
        </a:xfrm>
      </xdr:grpSpPr>
      <xdr:sp macro="" textlink="">
        <xdr:nvSpPr>
          <xdr:cNvPr id="2" name="Left Arrow 1"/>
          <xdr:cNvSpPr/>
        </xdr:nvSpPr>
        <xdr:spPr>
          <a:xfrm>
            <a:off x="4298157" y="2155032"/>
            <a:ext cx="785813" cy="214309"/>
          </a:xfrm>
          <a:prstGeom prst="leftArrow">
            <a:avLst/>
          </a:prstGeom>
          <a:solidFill>
            <a:srgbClr val="F6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IN" sz="700" b="1"/>
          </a:p>
        </xdr:txBody>
      </xdr:sp>
      <xdr:sp macro="" textlink="">
        <xdr:nvSpPr>
          <xdr:cNvPr id="3" name="Vertical Scroll 2"/>
          <xdr:cNvSpPr/>
        </xdr:nvSpPr>
        <xdr:spPr>
          <a:xfrm>
            <a:off x="4679156" y="1559716"/>
            <a:ext cx="1762125" cy="1416844"/>
          </a:xfrm>
          <a:prstGeom prst="verticalScroll">
            <a:avLst/>
          </a:prstGeom>
          <a:solidFill>
            <a:srgbClr val="F6000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2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पुढील विद्यार्थ्यांची माहिती पाहण्यासाठी हजेरी क्रमांक येथून बदलवावा</a:t>
            </a:r>
            <a:endParaRPr lang="en-IN" sz="1200"/>
          </a:p>
        </xdr:txBody>
      </xdr:sp>
    </xdr:grpSp>
    <xdr:clientData fPrintsWithSheet="0"/>
  </xdr:twoCellAnchor>
  <xdr:twoCellAnchor>
    <xdr:from>
      <xdr:col>17</xdr:col>
      <xdr:colOff>0</xdr:colOff>
      <xdr:row>3</xdr:row>
      <xdr:rowOff>166695</xdr:rowOff>
    </xdr:from>
    <xdr:to>
      <xdr:col>19</xdr:col>
      <xdr:colOff>571500</xdr:colOff>
      <xdr:row>6</xdr:row>
      <xdr:rowOff>178602</xdr:rowOff>
    </xdr:to>
    <xdr:grpSp>
      <xdr:nvGrpSpPr>
        <xdr:cNvPr id="7" name="Group 6"/>
        <xdr:cNvGrpSpPr/>
      </xdr:nvGrpSpPr>
      <xdr:grpSpPr>
        <a:xfrm>
          <a:off x="11096625" y="1571633"/>
          <a:ext cx="2095500" cy="1416844"/>
          <a:chOff x="10810875" y="1571633"/>
          <a:chExt cx="2095500" cy="1416844"/>
        </a:xfrm>
      </xdr:grpSpPr>
      <xdr:sp macro="" textlink="">
        <xdr:nvSpPr>
          <xdr:cNvPr id="4" name="Left Arrow 3"/>
          <xdr:cNvSpPr/>
        </xdr:nvSpPr>
        <xdr:spPr>
          <a:xfrm>
            <a:off x="10810875" y="2166949"/>
            <a:ext cx="785813" cy="214309"/>
          </a:xfrm>
          <a:prstGeom prst="leftArrow">
            <a:avLst/>
          </a:prstGeom>
          <a:solidFill>
            <a:srgbClr val="F6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IN" sz="700" b="1"/>
          </a:p>
        </xdr:txBody>
      </xdr:sp>
      <xdr:sp macro="" textlink="">
        <xdr:nvSpPr>
          <xdr:cNvPr id="5" name="Vertical Scroll 4"/>
          <xdr:cNvSpPr/>
        </xdr:nvSpPr>
        <xdr:spPr>
          <a:xfrm>
            <a:off x="11144250" y="1571633"/>
            <a:ext cx="1762125" cy="1416844"/>
          </a:xfrm>
          <a:prstGeom prst="verticalScroll">
            <a:avLst/>
          </a:prstGeom>
          <a:solidFill>
            <a:srgbClr val="F6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2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पुढील विद्यार्थ्यांची माहिती पाहण्यासाठी हजेरी क्रमांक येथून बदलवावा</a:t>
            </a:r>
            <a:endParaRPr lang="en-IN" sz="12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0</xdr:row>
      <xdr:rowOff>1</xdr:rowOff>
    </xdr:from>
    <xdr:to>
      <xdr:col>16</xdr:col>
      <xdr:colOff>352425</xdr:colOff>
      <xdr:row>2</xdr:row>
      <xdr:rowOff>244249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1"/>
          <a:ext cx="628650" cy="81574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21</xdr:row>
      <xdr:rowOff>9526</xdr:rowOff>
    </xdr:from>
    <xdr:to>
      <xdr:col>16</xdr:col>
      <xdr:colOff>333375</xdr:colOff>
      <xdr:row>24</xdr:row>
      <xdr:rowOff>15649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10629901"/>
          <a:ext cx="628650" cy="8157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9525</xdr:rowOff>
    </xdr:from>
    <xdr:to>
      <xdr:col>16</xdr:col>
      <xdr:colOff>657225</xdr:colOff>
      <xdr:row>2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9525"/>
          <a:ext cx="800100" cy="10382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933450</xdr:colOff>
          <xdr:row>6</xdr:row>
          <xdr:rowOff>257175</xdr:rowOff>
        </xdr:from>
        <xdr:to>
          <xdr:col>21</xdr:col>
          <xdr:colOff>28575</xdr:colOff>
          <xdr:row>9</xdr:row>
          <xdr:rowOff>38100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PHOTO" spid="_x0000_s51730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429625" y="2428875"/>
              <a:ext cx="752475" cy="752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W%20SHEET\Salary%20Master%20Mahesh%20Final%20Sheet%20(Autosav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2-A"/>
      <sheetName val="PF Chalan"/>
      <sheetName val="P.F"/>
      <sheetName val="LIC"/>
      <sheetName val="ESI Chalan"/>
      <sheetName val="FORM-10"/>
      <sheetName val="FORM-5"/>
      <sheetName val="Sheet6A"/>
      <sheetName val="print-1"/>
      <sheetName val="Apr-Sal "/>
      <sheetName val="print-2"/>
      <sheetName val="Form 3A"/>
      <sheetName val="Form No-6(2)"/>
      <sheetName val="Form No-6(1)"/>
      <sheetName val="Data"/>
      <sheetName val="Sheet5"/>
      <sheetName val="Sheet3"/>
      <sheetName val="monthly"/>
      <sheetName val="Annual.Com"/>
      <sheetName val="personal"/>
      <sheetName val="Annual.Emp"/>
      <sheetName val="Jan-Sal"/>
      <sheetName val="Feb-Sal "/>
      <sheetName val="mar-Sal"/>
      <sheetName val="May-Sal "/>
      <sheetName val="Jun-Sal "/>
      <sheetName val="Jul-Sal"/>
      <sheetName val="Aug-Sal"/>
      <sheetName val="sep-Sal"/>
      <sheetName val="oct-Sal"/>
      <sheetName val="Nov-Sal"/>
      <sheetName val="dec-Sal"/>
      <sheetName val="Leave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8">
          <cell r="B8">
            <v>1</v>
          </cell>
          <cell r="C8" t="str">
            <v xml:space="preserve">श्री बादूले संगप्पा विठ्ठल </v>
          </cell>
          <cell r="D8">
            <v>1</v>
          </cell>
          <cell r="E8" t="str">
            <v xml:space="preserve"> मुख्याध्यापक</v>
          </cell>
          <cell r="F8" t="str">
            <v xml:space="preserve">शिक्षण </v>
          </cell>
          <cell r="G8">
            <v>15.5</v>
          </cell>
          <cell r="H8">
            <v>0</v>
          </cell>
          <cell r="I8">
            <v>0</v>
          </cell>
          <cell r="J8">
            <v>0</v>
          </cell>
          <cell r="K8">
            <v>15.5</v>
          </cell>
          <cell r="L8">
            <v>0</v>
          </cell>
          <cell r="M8" t="e">
            <v>#REF!</v>
          </cell>
          <cell r="N8">
            <v>11</v>
          </cell>
          <cell r="O8">
            <v>22</v>
          </cell>
          <cell r="P8">
            <v>33</v>
          </cell>
          <cell r="Q8">
            <v>44</v>
          </cell>
          <cell r="R8" t="e">
            <v>#REF!</v>
          </cell>
          <cell r="S8">
            <v>100</v>
          </cell>
          <cell r="T8">
            <v>1</v>
          </cell>
          <cell r="U8">
            <v>2</v>
          </cell>
          <cell r="V8">
            <v>33</v>
          </cell>
          <cell r="W8">
            <v>44</v>
          </cell>
          <cell r="X8">
            <v>55</v>
          </cell>
          <cell r="Y8">
            <v>0</v>
          </cell>
          <cell r="Z8">
            <v>0</v>
          </cell>
          <cell r="AA8">
            <v>0</v>
          </cell>
          <cell r="AB8">
            <v>1075.5</v>
          </cell>
          <cell r="AC8">
            <v>1000</v>
          </cell>
          <cell r="AD8">
            <v>100</v>
          </cell>
          <cell r="AE8">
            <v>0</v>
          </cell>
          <cell r="AF8" t="e">
            <v>#REF!</v>
          </cell>
          <cell r="AG8">
            <v>7175.5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S8" t="str">
            <v>Bank</v>
          </cell>
          <cell r="AT8" t="e">
            <v>#REF!</v>
          </cell>
          <cell r="AU8">
            <v>0</v>
          </cell>
          <cell r="AV8">
            <v>1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</row>
        <row r="9">
          <cell r="B9">
            <v>2</v>
          </cell>
          <cell r="C9" t="str">
            <v xml:space="preserve">श्री कांबळे फुलचंद बळीराम </v>
          </cell>
          <cell r="D9">
            <v>2</v>
          </cell>
          <cell r="E9" t="str">
            <v xml:space="preserve"> सहशिक्षक </v>
          </cell>
          <cell r="F9" t="str">
            <v xml:space="preserve">शिक्षण </v>
          </cell>
          <cell r="G9">
            <v>28</v>
          </cell>
          <cell r="H9">
            <v>0</v>
          </cell>
          <cell r="I9">
            <v>1</v>
          </cell>
          <cell r="J9">
            <v>0</v>
          </cell>
          <cell r="K9">
            <v>29</v>
          </cell>
          <cell r="L9">
            <v>0</v>
          </cell>
          <cell r="M9" t="e">
            <v>#REF!</v>
          </cell>
          <cell r="R9" t="e">
            <v>#REF!</v>
          </cell>
          <cell r="S9">
            <v>1000</v>
          </cell>
          <cell r="Y9">
            <v>0</v>
          </cell>
          <cell r="Z9">
            <v>0</v>
          </cell>
          <cell r="AA9">
            <v>0</v>
          </cell>
          <cell r="AB9">
            <v>417.22580645161287</v>
          </cell>
          <cell r="AC9">
            <v>935.48387096774195</v>
          </cell>
          <cell r="AD9">
            <v>187.09677419354838</v>
          </cell>
          <cell r="AE9">
            <v>0</v>
          </cell>
          <cell r="AF9" t="e">
            <v>#REF!</v>
          </cell>
          <cell r="AG9">
            <v>10894.645161290322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S9" t="str">
            <v>Cash</v>
          </cell>
          <cell r="AT9" t="e">
            <v>#REF!</v>
          </cell>
          <cell r="AU9">
            <v>0</v>
          </cell>
          <cell r="AV9">
            <v>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</row>
        <row r="10">
          <cell r="B10">
            <v>3</v>
          </cell>
          <cell r="C10" t="str">
            <v xml:space="preserve">श्री हरके महेश शरणप्पा </v>
          </cell>
          <cell r="D10">
            <v>3</v>
          </cell>
          <cell r="E10" t="str">
            <v xml:space="preserve"> सहशिक्षक </v>
          </cell>
          <cell r="F10" t="str">
            <v xml:space="preserve">शिक्षण </v>
          </cell>
          <cell r="G10">
            <v>15.5</v>
          </cell>
          <cell r="H10">
            <v>0</v>
          </cell>
          <cell r="I10">
            <v>0</v>
          </cell>
          <cell r="J10">
            <v>0</v>
          </cell>
          <cell r="K10">
            <v>15.5</v>
          </cell>
          <cell r="L10">
            <v>0</v>
          </cell>
          <cell r="M10" t="e">
            <v>#REF!</v>
          </cell>
          <cell r="R10" t="e">
            <v>#REF!</v>
          </cell>
          <cell r="Y10">
            <v>0</v>
          </cell>
          <cell r="Z10">
            <v>0</v>
          </cell>
          <cell r="AA10">
            <v>0</v>
          </cell>
          <cell r="AB10">
            <v>1138</v>
          </cell>
          <cell r="AC10">
            <v>500</v>
          </cell>
          <cell r="AD10">
            <v>100</v>
          </cell>
          <cell r="AE10">
            <v>0</v>
          </cell>
          <cell r="AF10" t="e">
            <v>#REF!</v>
          </cell>
          <cell r="AG10">
            <v>4238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T10" t="e">
            <v>#REF!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B11">
            <v>4</v>
          </cell>
          <cell r="C11" t="str">
            <v xml:space="preserve">श्री पवार दुशांत सोमलू </v>
          </cell>
          <cell r="D11">
            <v>4</v>
          </cell>
          <cell r="E11" t="str">
            <v xml:space="preserve"> सहशिक्षक </v>
          </cell>
          <cell r="F11" t="str">
            <v xml:space="preserve">शिक्षण 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e">
            <v>#REF!</v>
          </cell>
          <cell r="R11" t="e">
            <v>#REF!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e">
            <v>#REF!</v>
          </cell>
          <cell r="AG11">
            <v>0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T11" t="e">
            <v>#REF!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B12">
            <v>5</v>
          </cell>
          <cell r="C12" t="str">
            <v xml:space="preserve">श्रीम किर्तने कोमल बाबूराव  </v>
          </cell>
          <cell r="D12">
            <v>5</v>
          </cell>
          <cell r="E12" t="str">
            <v xml:space="preserve">सहशिक्षिका </v>
          </cell>
          <cell r="F12" t="str">
            <v xml:space="preserve">शिक्षण 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e">
            <v>#REF!</v>
          </cell>
          <cell r="R12" t="e">
            <v>#REF!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e">
            <v>#REF!</v>
          </cell>
          <cell r="AG12">
            <v>0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T12" t="e">
            <v>#REF!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B13">
            <v>6</v>
          </cell>
          <cell r="C13" t="str">
            <v xml:space="preserve">श्री बिराजदार देवराज बाबूराव </v>
          </cell>
          <cell r="D13">
            <v>6</v>
          </cell>
          <cell r="E13" t="str">
            <v xml:space="preserve"> सहशिक्षक </v>
          </cell>
          <cell r="F13" t="str">
            <v xml:space="preserve">शिक्षण 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e">
            <v>#REF!</v>
          </cell>
          <cell r="R13" t="e">
            <v>#REF!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e">
            <v>#REF!</v>
          </cell>
          <cell r="AG13">
            <v>0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T13" t="e">
            <v>#REF!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B14">
            <v>7</v>
          </cell>
          <cell r="C14" t="str">
            <v xml:space="preserve">श्री स्वामी प्रविण निलय्या </v>
          </cell>
          <cell r="D14">
            <v>7</v>
          </cell>
          <cell r="E14" t="str">
            <v xml:space="preserve"> सहशिक्षक </v>
          </cell>
          <cell r="F14" t="str">
            <v xml:space="preserve">शिक्षण 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e">
            <v>#REF!</v>
          </cell>
          <cell r="R14" t="e">
            <v>#REF!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e">
            <v>#REF!</v>
          </cell>
          <cell r="AG14">
            <v>0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T14" t="e">
            <v>#REF!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B15">
            <v>8</v>
          </cell>
          <cell r="C15" t="str">
            <v xml:space="preserve">श्री हुळमजगे शंकर अप्पासाहेब </v>
          </cell>
          <cell r="D15">
            <v>8</v>
          </cell>
          <cell r="E15" t="str">
            <v xml:space="preserve"> सहशिक्षक </v>
          </cell>
          <cell r="F15" t="str">
            <v xml:space="preserve">शिक्षण 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e">
            <v>#REF!</v>
          </cell>
          <cell r="R15" t="e">
            <v>#REF!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e">
            <v>#REF!</v>
          </cell>
          <cell r="AG15">
            <v>0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  <cell r="AQ15" t="e">
            <v>#REF!</v>
          </cell>
          <cell r="AT15" t="e">
            <v>#REF!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B16">
            <v>9</v>
          </cell>
          <cell r="C16" t="str">
            <v xml:space="preserve">श्री बिराजदार आनंदराज बाबूराव </v>
          </cell>
          <cell r="D16">
            <v>9</v>
          </cell>
          <cell r="E16" t="str">
            <v xml:space="preserve"> सहशिक्षक </v>
          </cell>
          <cell r="F16" t="str">
            <v xml:space="preserve">शिक्षण 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e">
            <v>#REF!</v>
          </cell>
          <cell r="R16" t="e">
            <v>#REF!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e">
            <v>#REF!</v>
          </cell>
          <cell r="AG16">
            <v>0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  <cell r="AQ16" t="e">
            <v>#REF!</v>
          </cell>
          <cell r="AT16" t="e">
            <v>#REF!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B17">
            <v>10</v>
          </cell>
          <cell r="C17" t="str">
            <v xml:space="preserve">श्री बिराजदार व्यंकट शंकरराव </v>
          </cell>
          <cell r="D17">
            <v>10</v>
          </cell>
          <cell r="E17" t="str">
            <v xml:space="preserve"> सहशिक्षक </v>
          </cell>
          <cell r="F17" t="str">
            <v xml:space="preserve">शिक्षण 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e">
            <v>#REF!</v>
          </cell>
          <cell r="R17" t="e">
            <v>#REF!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 t="e">
            <v>#REF!</v>
          </cell>
          <cell r="AG17">
            <v>0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T17" t="e">
            <v>#REF!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B18">
            <v>11</v>
          </cell>
          <cell r="C18" t="str">
            <v xml:space="preserve">श्री खंडाळकर महेश भिमराव </v>
          </cell>
          <cell r="D18">
            <v>11</v>
          </cell>
          <cell r="E18" t="str">
            <v xml:space="preserve"> सहशिक्षक </v>
          </cell>
          <cell r="F18" t="str">
            <v xml:space="preserve">शिक्षण 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#REF!</v>
          </cell>
          <cell r="R18" t="e">
            <v>#REF!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 t="e">
            <v>#REF!</v>
          </cell>
          <cell r="AG18">
            <v>0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T18" t="e">
            <v>#REF!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B19">
            <v>12</v>
          </cell>
          <cell r="C19" t="str">
            <v xml:space="preserve">श्री गेडाम गोपाळ विठ्ठल </v>
          </cell>
          <cell r="D19">
            <v>12</v>
          </cell>
          <cell r="E19" t="str">
            <v xml:space="preserve"> सहशिक्षक </v>
          </cell>
          <cell r="F19" t="str">
            <v xml:space="preserve">शिक्षण 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#REF!</v>
          </cell>
          <cell r="R19" t="e">
            <v>#REF!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 t="e">
            <v>#REF!</v>
          </cell>
          <cell r="AG19">
            <v>0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T19" t="e">
            <v>#REF!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B20">
            <v>13</v>
          </cell>
          <cell r="C20" t="str">
            <v xml:space="preserve">श्री बिराजदार चंद्रकांत गुरप्पा  </v>
          </cell>
          <cell r="D20">
            <v>13</v>
          </cell>
          <cell r="E20" t="str">
            <v xml:space="preserve"> सहशिक्षक </v>
          </cell>
          <cell r="F20" t="str">
            <v xml:space="preserve">शिक्षण 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e">
            <v>#REF!</v>
          </cell>
          <cell r="R20" t="e">
            <v>#REF!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 t="e">
            <v>#REF!</v>
          </cell>
          <cell r="AG20">
            <v>0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T20" t="e">
            <v>#REF!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B21">
            <v>14</v>
          </cell>
          <cell r="C21" t="str">
            <v xml:space="preserve">श्री दुणगे अविनाश भिमराव </v>
          </cell>
          <cell r="D21">
            <v>14</v>
          </cell>
          <cell r="E21" t="str">
            <v xml:space="preserve">शिक्षण सेवक </v>
          </cell>
          <cell r="F21" t="str">
            <v xml:space="preserve">शिक्षण 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e">
            <v>#REF!</v>
          </cell>
          <cell r="R21" t="e">
            <v>#REF!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 t="e">
            <v>#REF!</v>
          </cell>
          <cell r="AG21">
            <v>0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  <cell r="AQ21" t="e">
            <v>#REF!</v>
          </cell>
          <cell r="AT21" t="e">
            <v>#REF!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B22">
            <v>15</v>
          </cell>
          <cell r="C22" t="str">
            <v xml:space="preserve">श्री भोसले अर्जुन रामजी </v>
          </cell>
          <cell r="D22">
            <v>15</v>
          </cell>
          <cell r="E22" t="str">
            <v xml:space="preserve"> सहशिक्षक </v>
          </cell>
          <cell r="F22" t="str">
            <v xml:space="preserve">शिक्षण 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e">
            <v>#REF!</v>
          </cell>
          <cell r="R22" t="e">
            <v>#REF!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 t="e">
            <v>#REF!</v>
          </cell>
          <cell r="AG22">
            <v>0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  <cell r="AQ22" t="e">
            <v>#REF!</v>
          </cell>
          <cell r="AT22" t="e">
            <v>#REF!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B23">
            <v>16</v>
          </cell>
          <cell r="C23" t="str">
            <v xml:space="preserve">सु श्री जगताप पार्वती दत्तात्रय </v>
          </cell>
          <cell r="D23">
            <v>16</v>
          </cell>
          <cell r="E23" t="str">
            <v xml:space="preserve">सहशिक्षिका </v>
          </cell>
          <cell r="F23" t="str">
            <v xml:space="preserve">शिक्षण 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e">
            <v>#REF!</v>
          </cell>
          <cell r="R23" t="e">
            <v>#REF!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e">
            <v>#REF!</v>
          </cell>
          <cell r="AG23">
            <v>0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T23" t="e">
            <v>#REF!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B24">
            <v>17</v>
          </cell>
          <cell r="C24" t="str">
            <v>सु श्री भाले कालिंदी शंकरराव</v>
          </cell>
          <cell r="D24">
            <v>17</v>
          </cell>
          <cell r="E24" t="str">
            <v xml:space="preserve">सहशिक्षिका </v>
          </cell>
          <cell r="F24" t="str">
            <v xml:space="preserve">शिक्षण 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e">
            <v>#REF!</v>
          </cell>
          <cell r="R24" t="e">
            <v>#REF!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e">
            <v>#REF!</v>
          </cell>
          <cell r="AG24">
            <v>0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T24" t="e">
            <v>#REF!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B25">
            <v>18</v>
          </cell>
          <cell r="C25" t="str">
            <v xml:space="preserve">श्री शिंदे प्रदीप सुभाष </v>
          </cell>
          <cell r="D25">
            <v>18</v>
          </cell>
          <cell r="E25" t="str">
            <v xml:space="preserve"> सहशिक्षक </v>
          </cell>
          <cell r="F25" t="str">
            <v xml:space="preserve">शिक्षण 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e">
            <v>#REF!</v>
          </cell>
          <cell r="R25" t="e">
            <v>#REF!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e">
            <v>#REF!</v>
          </cell>
          <cell r="AG25">
            <v>0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  <cell r="AQ25" t="e">
            <v>#REF!</v>
          </cell>
          <cell r="AT25" t="e">
            <v>#REF!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B26">
            <v>19</v>
          </cell>
          <cell r="C26" t="str">
            <v xml:space="preserve">श्री उटगे सौरभ श्रीहास </v>
          </cell>
          <cell r="D26">
            <v>19</v>
          </cell>
          <cell r="E26" t="str">
            <v xml:space="preserve"> सहशिक्षक </v>
          </cell>
          <cell r="F26" t="str">
            <v xml:space="preserve">शिक्षण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e">
            <v>#REF!</v>
          </cell>
          <cell r="R26" t="e">
            <v>#REF!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 t="e">
            <v>#REF!</v>
          </cell>
          <cell r="AG26">
            <v>0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  <cell r="AQ26" t="e">
            <v>#REF!</v>
          </cell>
          <cell r="AT26" t="e">
            <v>#REF!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B27">
            <v>20</v>
          </cell>
          <cell r="C27" t="str">
            <v xml:space="preserve">श्री जोजन गणेश मल्लिकार्जून </v>
          </cell>
          <cell r="D27">
            <v>20</v>
          </cell>
          <cell r="E27" t="str">
            <v xml:space="preserve">वरिष्ठ लिपिक </v>
          </cell>
          <cell r="F27" t="str">
            <v xml:space="preserve">शिक्षण 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e">
            <v>#REF!</v>
          </cell>
          <cell r="R27" t="e">
            <v>#REF!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 t="e">
            <v>#REF!</v>
          </cell>
          <cell r="AG27">
            <v>0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T27" t="e">
            <v>#REF!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B28">
            <v>21</v>
          </cell>
          <cell r="C28" t="str">
            <v xml:space="preserve">श्री मुद्कण्णा सिद्राम  मल्लिनाथ  </v>
          </cell>
          <cell r="D28">
            <v>21</v>
          </cell>
          <cell r="E28" t="str">
            <v xml:space="preserve">कनिष्ठ लिपिक </v>
          </cell>
          <cell r="F28" t="str">
            <v xml:space="preserve">शिक्षण 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e">
            <v>#REF!</v>
          </cell>
          <cell r="R28" t="e">
            <v>#REF!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e">
            <v>#REF!</v>
          </cell>
          <cell r="AG28">
            <v>0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T28" t="e">
            <v>#REF!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B29">
            <v>22</v>
          </cell>
          <cell r="C29" t="str">
            <v xml:space="preserve">सु श्री झिंगाडे सुप्रिया विष्णूपंत </v>
          </cell>
          <cell r="D29">
            <v>22</v>
          </cell>
          <cell r="E29" t="str">
            <v xml:space="preserve">ग्रंथपाल </v>
          </cell>
          <cell r="F29" t="str">
            <v xml:space="preserve">शिक्षण 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e">
            <v>#REF!</v>
          </cell>
          <cell r="R29" t="e">
            <v>#REF!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e">
            <v>#REF!</v>
          </cell>
          <cell r="AG29">
            <v>0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T29" t="e">
            <v>#REF!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B30">
            <v>23</v>
          </cell>
          <cell r="C30" t="str">
            <v xml:space="preserve">सु श्री.कलशेट्टी सुवर्णा बाबूराव </v>
          </cell>
          <cell r="D30">
            <v>23</v>
          </cell>
          <cell r="E30" t="str">
            <v xml:space="preserve">प्रयोग शाळा परिचर </v>
          </cell>
          <cell r="F30" t="str">
            <v xml:space="preserve">शिक्षण 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e">
            <v>#REF!</v>
          </cell>
          <cell r="R30" t="e">
            <v>#REF!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e">
            <v>#REF!</v>
          </cell>
          <cell r="AG30">
            <v>0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T30" t="e">
            <v>#REF!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B31">
            <v>24</v>
          </cell>
          <cell r="C31" t="str">
            <v xml:space="preserve">श्री जाधव राजेंद्र लाला </v>
          </cell>
          <cell r="D31">
            <v>24</v>
          </cell>
          <cell r="E31" t="str">
            <v xml:space="preserve">सेवक </v>
          </cell>
          <cell r="F31" t="str">
            <v xml:space="preserve">शिक्षण 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e">
            <v>#REF!</v>
          </cell>
          <cell r="R31" t="e">
            <v>#REF!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 t="e">
            <v>#REF!</v>
          </cell>
          <cell r="AG31">
            <v>0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T31" t="e">
            <v>#REF!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B32">
            <v>25</v>
          </cell>
          <cell r="C32" t="str">
            <v xml:space="preserve">श्री हेडे भरत बाबूराव </v>
          </cell>
          <cell r="D32">
            <v>25</v>
          </cell>
          <cell r="E32" t="str">
            <v xml:space="preserve">सेवक </v>
          </cell>
          <cell r="F32" t="str">
            <v xml:space="preserve">शिक्षण 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e">
            <v>#REF!</v>
          </cell>
          <cell r="R32" t="e">
            <v>#REF!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e">
            <v>#REF!</v>
          </cell>
          <cell r="AG32">
            <v>0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T32" t="e">
            <v>#REF!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B33">
            <v>26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e">
            <v>#REF!</v>
          </cell>
          <cell r="R33" t="e">
            <v>#REF!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 t="e">
            <v>#REF!</v>
          </cell>
          <cell r="AG33">
            <v>0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T33" t="e">
            <v>#REF!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B34">
            <v>27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e">
            <v>#REF!</v>
          </cell>
          <cell r="R34" t="e">
            <v>#REF!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e">
            <v>#REF!</v>
          </cell>
          <cell r="AG34">
            <v>0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T34" t="e">
            <v>#REF!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B35">
            <v>28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e">
            <v>#REF!</v>
          </cell>
          <cell r="R35" t="e">
            <v>#REF!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 t="e">
            <v>#REF!</v>
          </cell>
          <cell r="AG35">
            <v>0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T35" t="e">
            <v>#REF!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B36">
            <v>29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e">
            <v>#REF!</v>
          </cell>
          <cell r="R36" t="e">
            <v>#REF!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e">
            <v>#REF!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e">
            <v>#REF!</v>
          </cell>
          <cell r="AP36">
            <v>0</v>
          </cell>
          <cell r="AQ36" t="e">
            <v>#REF!</v>
          </cell>
          <cell r="AT36" t="e">
            <v>#REF!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B37">
            <v>30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e">
            <v>#REF!</v>
          </cell>
          <cell r="R37" t="e">
            <v>#REF!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e">
            <v>#REF!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e">
            <v>#REF!</v>
          </cell>
          <cell r="AP37">
            <v>0</v>
          </cell>
          <cell r="AQ37" t="e">
            <v>#REF!</v>
          </cell>
          <cell r="AT37" t="e">
            <v>#REF!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 t="e">
            <v>#REF!</v>
          </cell>
          <cell r="R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T38" t="e">
            <v>#REF!</v>
          </cell>
          <cell r="AU38" t="e">
            <v>#REF!</v>
          </cell>
          <cell r="AV38">
            <v>0</v>
          </cell>
          <cell r="AW38" t="e">
            <v>#REF!</v>
          </cell>
          <cell r="AX38" t="e">
            <v>#REF!</v>
          </cell>
          <cell r="AY38" t="e">
            <v>#REF!</v>
          </cell>
          <cell r="AZ38" t="e">
            <v>#REF!</v>
          </cell>
          <cell r="BA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e">
            <v>#REF!</v>
          </cell>
          <cell r="R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T39" t="e">
            <v>#REF!</v>
          </cell>
          <cell r="AU39" t="e">
            <v>#REF!</v>
          </cell>
          <cell r="AV39">
            <v>0</v>
          </cell>
          <cell r="AW39" t="e">
            <v>#REF!</v>
          </cell>
          <cell r="AX39" t="e">
            <v>#REF!</v>
          </cell>
          <cell r="AY39" t="e">
            <v>#REF!</v>
          </cell>
          <cell r="AZ39" t="e">
            <v>#REF!</v>
          </cell>
          <cell r="BA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e">
            <v>#REF!</v>
          </cell>
          <cell r="R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T40" t="e">
            <v>#REF!</v>
          </cell>
          <cell r="AU40" t="e">
            <v>#REF!</v>
          </cell>
          <cell r="AV40">
            <v>0</v>
          </cell>
          <cell r="AW40" t="e">
            <v>#REF!</v>
          </cell>
          <cell r="AX40" t="e">
            <v>#REF!</v>
          </cell>
          <cell r="AY40" t="e">
            <v>#REF!</v>
          </cell>
          <cell r="AZ40" t="e">
            <v>#REF!</v>
          </cell>
          <cell r="BA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e">
            <v>#REF!</v>
          </cell>
          <cell r="R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T41" t="e">
            <v>#REF!</v>
          </cell>
          <cell r="AU41" t="e">
            <v>#REF!</v>
          </cell>
          <cell r="AV41">
            <v>0</v>
          </cell>
          <cell r="AW41" t="e">
            <v>#REF!</v>
          </cell>
          <cell r="AX41" t="e">
            <v>#REF!</v>
          </cell>
          <cell r="AY41" t="e">
            <v>#REF!</v>
          </cell>
          <cell r="AZ41" t="e">
            <v>#REF!</v>
          </cell>
          <cell r="BA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e">
            <v>#REF!</v>
          </cell>
          <cell r="R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T42" t="e">
            <v>#REF!</v>
          </cell>
          <cell r="AU42" t="e">
            <v>#REF!</v>
          </cell>
          <cell r="AV42">
            <v>0</v>
          </cell>
          <cell r="AW42" t="e">
            <v>#REF!</v>
          </cell>
          <cell r="AX42" t="e">
            <v>#REF!</v>
          </cell>
          <cell r="AY42" t="e">
            <v>#REF!</v>
          </cell>
          <cell r="AZ42" t="e">
            <v>#REF!</v>
          </cell>
          <cell r="BA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e">
            <v>#REF!</v>
          </cell>
          <cell r="R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T43" t="e">
            <v>#REF!</v>
          </cell>
          <cell r="AU43" t="e">
            <v>#REF!</v>
          </cell>
          <cell r="AV43">
            <v>0</v>
          </cell>
          <cell r="AW43" t="e">
            <v>#REF!</v>
          </cell>
          <cell r="AX43" t="e">
            <v>#REF!</v>
          </cell>
          <cell r="AY43" t="e">
            <v>#REF!</v>
          </cell>
          <cell r="AZ43" t="e">
            <v>#REF!</v>
          </cell>
          <cell r="BA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e">
            <v>#REF!</v>
          </cell>
          <cell r="R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  <cell r="AQ44" t="e">
            <v>#REF!</v>
          </cell>
          <cell r="AT44" t="e">
            <v>#REF!</v>
          </cell>
          <cell r="AU44" t="e">
            <v>#REF!</v>
          </cell>
          <cell r="AV44">
            <v>0</v>
          </cell>
          <cell r="AW44" t="e">
            <v>#REF!</v>
          </cell>
          <cell r="AX44" t="e">
            <v>#REF!</v>
          </cell>
          <cell r="AY44" t="e">
            <v>#REF!</v>
          </cell>
          <cell r="AZ44" t="e">
            <v>#REF!</v>
          </cell>
          <cell r="BA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e">
            <v>#REF!</v>
          </cell>
          <cell r="R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  <cell r="AQ45" t="e">
            <v>#REF!</v>
          </cell>
          <cell r="AT45" t="e">
            <v>#REF!</v>
          </cell>
          <cell r="AU45" t="e">
            <v>#REF!</v>
          </cell>
          <cell r="AV45">
            <v>0</v>
          </cell>
          <cell r="AW45" t="e">
            <v>#REF!</v>
          </cell>
          <cell r="AX45" t="e">
            <v>#REF!</v>
          </cell>
          <cell r="AY45" t="e">
            <v>#REF!</v>
          </cell>
          <cell r="AZ45" t="e">
            <v>#REF!</v>
          </cell>
          <cell r="BA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e">
            <v>#REF!</v>
          </cell>
          <cell r="R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  <cell r="AQ46" t="e">
            <v>#REF!</v>
          </cell>
          <cell r="AT46" t="e">
            <v>#REF!</v>
          </cell>
          <cell r="AU46" t="e">
            <v>#REF!</v>
          </cell>
          <cell r="AV46">
            <v>0</v>
          </cell>
          <cell r="AW46" t="e">
            <v>#REF!</v>
          </cell>
          <cell r="AX46" t="e">
            <v>#REF!</v>
          </cell>
          <cell r="AY46" t="e">
            <v>#REF!</v>
          </cell>
          <cell r="AZ46" t="e">
            <v>#REF!</v>
          </cell>
          <cell r="BA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#REF!</v>
          </cell>
          <cell r="R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T47" t="e">
            <v>#REF!</v>
          </cell>
          <cell r="AU47" t="e">
            <v>#REF!</v>
          </cell>
          <cell r="AV47">
            <v>0</v>
          </cell>
          <cell r="AW47" t="e">
            <v>#REF!</v>
          </cell>
          <cell r="AX47" t="e">
            <v>#REF!</v>
          </cell>
          <cell r="AY47" t="e">
            <v>#REF!</v>
          </cell>
          <cell r="AZ47" t="e">
            <v>#REF!</v>
          </cell>
          <cell r="BA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e">
            <v>#REF!</v>
          </cell>
          <cell r="R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T48" t="e">
            <v>#REF!</v>
          </cell>
          <cell r="AU48" t="e">
            <v>#REF!</v>
          </cell>
          <cell r="AV48">
            <v>0</v>
          </cell>
          <cell r="AW48" t="e">
            <v>#REF!</v>
          </cell>
          <cell r="AX48" t="e">
            <v>#REF!</v>
          </cell>
          <cell r="AY48" t="e">
            <v>#REF!</v>
          </cell>
          <cell r="AZ48" t="e">
            <v>#REF!</v>
          </cell>
          <cell r="BA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e">
            <v>#REF!</v>
          </cell>
          <cell r="R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  <cell r="AQ49" t="e">
            <v>#REF!</v>
          </cell>
          <cell r="AT49" t="e">
            <v>#REF!</v>
          </cell>
          <cell r="AU49" t="e">
            <v>#REF!</v>
          </cell>
          <cell r="AV49">
            <v>0</v>
          </cell>
          <cell r="AW49" t="e">
            <v>#REF!</v>
          </cell>
          <cell r="AX49" t="e">
            <v>#REF!</v>
          </cell>
          <cell r="AY49" t="e">
            <v>#REF!</v>
          </cell>
          <cell r="AZ49" t="e">
            <v>#REF!</v>
          </cell>
          <cell r="BA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e">
            <v>#REF!</v>
          </cell>
          <cell r="R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T50" t="e">
            <v>#REF!</v>
          </cell>
          <cell r="AU50" t="e">
            <v>#REF!</v>
          </cell>
          <cell r="AV50">
            <v>0</v>
          </cell>
          <cell r="AW50" t="e">
            <v>#REF!</v>
          </cell>
          <cell r="AX50" t="e">
            <v>#REF!</v>
          </cell>
          <cell r="AY50" t="e">
            <v>#REF!</v>
          </cell>
          <cell r="AZ50" t="e">
            <v>#REF!</v>
          </cell>
          <cell r="BA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e">
            <v>#REF!</v>
          </cell>
          <cell r="R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T51" t="e">
            <v>#REF!</v>
          </cell>
          <cell r="AU51" t="e">
            <v>#REF!</v>
          </cell>
          <cell r="AV51">
            <v>0</v>
          </cell>
          <cell r="AW51" t="e">
            <v>#REF!</v>
          </cell>
          <cell r="AX51" t="e">
            <v>#REF!</v>
          </cell>
          <cell r="AY51" t="e">
            <v>#REF!</v>
          </cell>
          <cell r="AZ51" t="e">
            <v>#REF!</v>
          </cell>
          <cell r="BA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e">
            <v>#REF!</v>
          </cell>
          <cell r="R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T52" t="e">
            <v>#REF!</v>
          </cell>
          <cell r="AU52" t="e">
            <v>#REF!</v>
          </cell>
          <cell r="AV52">
            <v>0</v>
          </cell>
          <cell r="AW52" t="e">
            <v>#REF!</v>
          </cell>
          <cell r="AX52" t="e">
            <v>#REF!</v>
          </cell>
          <cell r="AY52" t="e">
            <v>#REF!</v>
          </cell>
          <cell r="AZ52" t="e">
            <v>#REF!</v>
          </cell>
          <cell r="BA52" t="e">
            <v>#REF!</v>
          </cell>
        </row>
        <row r="53"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e">
            <v>#REF!</v>
          </cell>
          <cell r="R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T53" t="e">
            <v>#REF!</v>
          </cell>
          <cell r="AU53" t="e">
            <v>#REF!</v>
          </cell>
          <cell r="AV53">
            <v>0</v>
          </cell>
          <cell r="AW53" t="e">
            <v>#REF!</v>
          </cell>
          <cell r="AX53" t="e">
            <v>#REF!</v>
          </cell>
          <cell r="AY53" t="e">
            <v>#REF!</v>
          </cell>
          <cell r="AZ53" t="e">
            <v>#REF!</v>
          </cell>
          <cell r="BA53" t="e">
            <v>#REF!</v>
          </cell>
        </row>
        <row r="54"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e">
            <v>#REF!</v>
          </cell>
          <cell r="R54" t="e">
            <v>#REF!</v>
          </cell>
          <cell r="Y54" t="e">
            <v>#REF!</v>
          </cell>
          <cell r="Z54" t="e">
            <v>#REF!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  <cell r="AQ54" t="e">
            <v>#REF!</v>
          </cell>
          <cell r="AT54" t="e">
            <v>#REF!</v>
          </cell>
          <cell r="AU54" t="e">
            <v>#REF!</v>
          </cell>
          <cell r="AV54">
            <v>0</v>
          </cell>
          <cell r="AW54" t="e">
            <v>#REF!</v>
          </cell>
          <cell r="AX54" t="e">
            <v>#REF!</v>
          </cell>
          <cell r="AY54" t="e">
            <v>#REF!</v>
          </cell>
          <cell r="AZ54" t="e">
            <v>#REF!</v>
          </cell>
          <cell r="BA54" t="e">
            <v>#REF!</v>
          </cell>
        </row>
        <row r="55"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e">
            <v>#REF!</v>
          </cell>
          <cell r="R55" t="e">
            <v>#REF!</v>
          </cell>
          <cell r="Y55" t="e">
            <v>#REF!</v>
          </cell>
          <cell r="Z55" t="e">
            <v>#REF!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  <cell r="AQ55" t="e">
            <v>#REF!</v>
          </cell>
          <cell r="AT55" t="e">
            <v>#REF!</v>
          </cell>
          <cell r="AU55" t="e">
            <v>#REF!</v>
          </cell>
          <cell r="AV55">
            <v>0</v>
          </cell>
          <cell r="AW55" t="e">
            <v>#REF!</v>
          </cell>
          <cell r="AX55" t="e">
            <v>#REF!</v>
          </cell>
          <cell r="AY55" t="e">
            <v>#REF!</v>
          </cell>
          <cell r="AZ55" t="e">
            <v>#REF!</v>
          </cell>
          <cell r="BA55" t="e">
            <v>#REF!</v>
          </cell>
        </row>
        <row r="56"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 t="e">
            <v>#REF!</v>
          </cell>
          <cell r="R56" t="e">
            <v>#REF!</v>
          </cell>
          <cell r="Y56" t="e">
            <v>#REF!</v>
          </cell>
          <cell r="Z56" t="e">
            <v>#REF!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  <cell r="AQ56" t="e">
            <v>#REF!</v>
          </cell>
          <cell r="AT56" t="e">
            <v>#REF!</v>
          </cell>
          <cell r="AU56" t="e">
            <v>#REF!</v>
          </cell>
          <cell r="AV56">
            <v>0</v>
          </cell>
          <cell r="AW56" t="e">
            <v>#REF!</v>
          </cell>
          <cell r="AX56" t="e">
            <v>#REF!</v>
          </cell>
          <cell r="AY56" t="e">
            <v>#REF!</v>
          </cell>
          <cell r="AZ56" t="e">
            <v>#REF!</v>
          </cell>
          <cell r="BA56" t="e">
            <v>#REF!</v>
          </cell>
        </row>
        <row r="57"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 t="e">
            <v>#REF!</v>
          </cell>
          <cell r="R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  <cell r="AQ57" t="e">
            <v>#REF!</v>
          </cell>
          <cell r="AT57" t="e">
            <v>#REF!</v>
          </cell>
          <cell r="AU57" t="e">
            <v>#REF!</v>
          </cell>
          <cell r="AV57">
            <v>0</v>
          </cell>
          <cell r="AW57" t="e">
            <v>#REF!</v>
          </cell>
          <cell r="AX57" t="e">
            <v>#REF!</v>
          </cell>
          <cell r="AY57" t="e">
            <v>#REF!</v>
          </cell>
          <cell r="AZ57" t="e">
            <v>#REF!</v>
          </cell>
          <cell r="BA57" t="e">
            <v>#REF!</v>
          </cell>
        </row>
        <row r="58"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e">
            <v>#REF!</v>
          </cell>
          <cell r="R58" t="e">
            <v>#REF!</v>
          </cell>
          <cell r="Y58" t="e">
            <v>#REF!</v>
          </cell>
          <cell r="Z58" t="e">
            <v>#REF!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  <cell r="AQ58" t="e">
            <v>#REF!</v>
          </cell>
          <cell r="AT58" t="e">
            <v>#REF!</v>
          </cell>
          <cell r="AU58" t="e">
            <v>#REF!</v>
          </cell>
          <cell r="AV58">
            <v>0</v>
          </cell>
          <cell r="AW58" t="e">
            <v>#REF!</v>
          </cell>
          <cell r="AX58" t="e">
            <v>#REF!</v>
          </cell>
          <cell r="AY58" t="e">
            <v>#REF!</v>
          </cell>
          <cell r="AZ58" t="e">
            <v>#REF!</v>
          </cell>
          <cell r="BA58" t="e">
            <v>#REF!</v>
          </cell>
        </row>
        <row r="59"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#REF!</v>
          </cell>
          <cell r="R59" t="e">
            <v>#REF!</v>
          </cell>
          <cell r="Y59" t="e">
            <v>#REF!</v>
          </cell>
          <cell r="Z59" t="e">
            <v>#REF!</v>
          </cell>
          <cell r="AA59" t="e">
            <v>#REF!</v>
          </cell>
          <cell r="AB59" t="e">
            <v>#REF!</v>
          </cell>
          <cell r="AC59" t="e">
            <v>#REF!</v>
          </cell>
          <cell r="AD59" t="e">
            <v>#REF!</v>
          </cell>
          <cell r="AE59" t="e">
            <v>#REF!</v>
          </cell>
          <cell r="AF59" t="e">
            <v>#REF!</v>
          </cell>
          <cell r="AG59" t="e">
            <v>#REF!</v>
          </cell>
          <cell r="AH59" t="e">
            <v>#REF!</v>
          </cell>
          <cell r="AI59" t="e">
            <v>#REF!</v>
          </cell>
          <cell r="AJ59" t="e">
            <v>#REF!</v>
          </cell>
          <cell r="AK59" t="e">
            <v>#REF!</v>
          </cell>
          <cell r="AL59" t="e">
            <v>#REF!</v>
          </cell>
          <cell r="AM59" t="e">
            <v>#REF!</v>
          </cell>
          <cell r="AN59" t="e">
            <v>#REF!</v>
          </cell>
          <cell r="AO59" t="e">
            <v>#REF!</v>
          </cell>
          <cell r="AP59" t="e">
            <v>#REF!</v>
          </cell>
          <cell r="AQ59" t="e">
            <v>#REF!</v>
          </cell>
          <cell r="AT59" t="e">
            <v>#REF!</v>
          </cell>
          <cell r="AU59" t="e">
            <v>#REF!</v>
          </cell>
          <cell r="AV59">
            <v>0</v>
          </cell>
          <cell r="AW59" t="e">
            <v>#REF!</v>
          </cell>
          <cell r="AX59" t="e">
            <v>#REF!</v>
          </cell>
          <cell r="AY59" t="e">
            <v>#REF!</v>
          </cell>
          <cell r="AZ59" t="e">
            <v>#REF!</v>
          </cell>
          <cell r="BA59" t="e">
            <v>#REF!</v>
          </cell>
        </row>
        <row r="60"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#REF!</v>
          </cell>
          <cell r="R60" t="e">
            <v>#REF!</v>
          </cell>
          <cell r="Y60" t="e">
            <v>#REF!</v>
          </cell>
          <cell r="Z60" t="e">
            <v>#REF!</v>
          </cell>
          <cell r="AA60" t="e">
            <v>#REF!</v>
          </cell>
          <cell r="AB60" t="e">
            <v>#REF!</v>
          </cell>
          <cell r="AC60" t="e">
            <v>#REF!</v>
          </cell>
          <cell r="AD60" t="e">
            <v>#REF!</v>
          </cell>
          <cell r="AE60" t="e">
            <v>#REF!</v>
          </cell>
          <cell r="AF60" t="e">
            <v>#REF!</v>
          </cell>
          <cell r="AG60" t="e">
            <v>#REF!</v>
          </cell>
          <cell r="AH60" t="e">
            <v>#REF!</v>
          </cell>
          <cell r="AI60" t="e">
            <v>#REF!</v>
          </cell>
          <cell r="AJ60" t="e">
            <v>#REF!</v>
          </cell>
          <cell r="AK60" t="e">
            <v>#REF!</v>
          </cell>
          <cell r="AL60" t="e">
            <v>#REF!</v>
          </cell>
          <cell r="AM60" t="e">
            <v>#REF!</v>
          </cell>
          <cell r="AN60" t="e">
            <v>#REF!</v>
          </cell>
          <cell r="AO60" t="e">
            <v>#REF!</v>
          </cell>
          <cell r="AP60" t="e">
            <v>#REF!</v>
          </cell>
          <cell r="AQ60" t="e">
            <v>#REF!</v>
          </cell>
          <cell r="AT60" t="e">
            <v>#REF!</v>
          </cell>
          <cell r="AU60" t="e">
            <v>#REF!</v>
          </cell>
          <cell r="AV60">
            <v>0</v>
          </cell>
          <cell r="AW60" t="e">
            <v>#REF!</v>
          </cell>
          <cell r="AX60" t="e">
            <v>#REF!</v>
          </cell>
          <cell r="AY60" t="e">
            <v>#REF!</v>
          </cell>
          <cell r="AZ60" t="e">
            <v>#REF!</v>
          </cell>
          <cell r="BA60" t="e">
            <v>#REF!</v>
          </cell>
        </row>
        <row r="61"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#REF!</v>
          </cell>
          <cell r="R61" t="e">
            <v>#REF!</v>
          </cell>
          <cell r="Y61" t="e">
            <v>#REF!</v>
          </cell>
          <cell r="Z61" t="e">
            <v>#REF!</v>
          </cell>
          <cell r="AA61" t="e">
            <v>#REF!</v>
          </cell>
          <cell r="AB61" t="e">
            <v>#REF!</v>
          </cell>
          <cell r="AC61" t="e">
            <v>#REF!</v>
          </cell>
          <cell r="AD61" t="e">
            <v>#REF!</v>
          </cell>
          <cell r="AE61" t="e">
            <v>#REF!</v>
          </cell>
          <cell r="AF61" t="e">
            <v>#REF!</v>
          </cell>
          <cell r="AG61" t="e">
            <v>#REF!</v>
          </cell>
          <cell r="AH61" t="e">
            <v>#REF!</v>
          </cell>
          <cell r="AI61" t="e">
            <v>#REF!</v>
          </cell>
          <cell r="AJ61" t="e">
            <v>#REF!</v>
          </cell>
          <cell r="AK61" t="e">
            <v>#REF!</v>
          </cell>
          <cell r="AL61" t="e">
            <v>#REF!</v>
          </cell>
          <cell r="AM61" t="e">
            <v>#REF!</v>
          </cell>
          <cell r="AN61" t="e">
            <v>#REF!</v>
          </cell>
          <cell r="AO61" t="e">
            <v>#REF!</v>
          </cell>
          <cell r="AP61" t="e">
            <v>#REF!</v>
          </cell>
          <cell r="AQ61" t="e">
            <v>#REF!</v>
          </cell>
          <cell r="AT61" t="e">
            <v>#REF!</v>
          </cell>
          <cell r="AU61" t="e">
            <v>#REF!</v>
          </cell>
          <cell r="AV61">
            <v>0</v>
          </cell>
          <cell r="AW61" t="e">
            <v>#REF!</v>
          </cell>
          <cell r="AX61" t="e">
            <v>#REF!</v>
          </cell>
          <cell r="AY61" t="e">
            <v>#REF!</v>
          </cell>
          <cell r="AZ61" t="e">
            <v>#REF!</v>
          </cell>
          <cell r="BA61" t="e">
            <v>#REF!</v>
          </cell>
        </row>
        <row r="62"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#REF!</v>
          </cell>
          <cell r="R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  <cell r="AF62" t="e">
            <v>#REF!</v>
          </cell>
          <cell r="AG62" t="e">
            <v>#REF!</v>
          </cell>
          <cell r="AH62" t="e">
            <v>#REF!</v>
          </cell>
          <cell r="AI62" t="e">
            <v>#REF!</v>
          </cell>
          <cell r="AJ62" t="e">
            <v>#REF!</v>
          </cell>
          <cell r="AK62" t="e">
            <v>#REF!</v>
          </cell>
          <cell r="AL62" t="e">
            <v>#REF!</v>
          </cell>
          <cell r="AM62" t="e">
            <v>#REF!</v>
          </cell>
          <cell r="AN62" t="e">
            <v>#REF!</v>
          </cell>
          <cell r="AO62" t="e">
            <v>#REF!</v>
          </cell>
          <cell r="AP62" t="e">
            <v>#REF!</v>
          </cell>
          <cell r="AQ62" t="e">
            <v>#REF!</v>
          </cell>
          <cell r="AT62" t="e">
            <v>#REF!</v>
          </cell>
          <cell r="AU62" t="e">
            <v>#REF!</v>
          </cell>
          <cell r="AV62">
            <v>0</v>
          </cell>
          <cell r="AW62" t="e">
            <v>#REF!</v>
          </cell>
          <cell r="AX62" t="e">
            <v>#REF!</v>
          </cell>
          <cell r="AY62" t="e">
            <v>#REF!</v>
          </cell>
          <cell r="AZ62" t="e">
            <v>#REF!</v>
          </cell>
          <cell r="BA62" t="e">
            <v>#REF!</v>
          </cell>
        </row>
        <row r="63"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#REF!</v>
          </cell>
          <cell r="R63" t="e">
            <v>#REF!</v>
          </cell>
          <cell r="Y63" t="e">
            <v>#REF!</v>
          </cell>
          <cell r="Z63" t="e">
            <v>#REF!</v>
          </cell>
          <cell r="AA63" t="e">
            <v>#REF!</v>
          </cell>
          <cell r="AB63" t="e">
            <v>#REF!</v>
          </cell>
          <cell r="AC63" t="e">
            <v>#REF!</v>
          </cell>
          <cell r="AD63" t="e">
            <v>#REF!</v>
          </cell>
          <cell r="AE63" t="e">
            <v>#REF!</v>
          </cell>
          <cell r="AF63" t="e">
            <v>#REF!</v>
          </cell>
          <cell r="AG63" t="e">
            <v>#REF!</v>
          </cell>
          <cell r="AH63" t="e">
            <v>#REF!</v>
          </cell>
          <cell r="AI63" t="e">
            <v>#REF!</v>
          </cell>
          <cell r="AJ63" t="e">
            <v>#REF!</v>
          </cell>
          <cell r="AK63" t="e">
            <v>#REF!</v>
          </cell>
          <cell r="AL63" t="e">
            <v>#REF!</v>
          </cell>
          <cell r="AM63" t="e">
            <v>#REF!</v>
          </cell>
          <cell r="AN63" t="e">
            <v>#REF!</v>
          </cell>
          <cell r="AO63" t="e">
            <v>#REF!</v>
          </cell>
          <cell r="AP63" t="e">
            <v>#REF!</v>
          </cell>
          <cell r="AQ63" t="e">
            <v>#REF!</v>
          </cell>
          <cell r="AT63" t="e">
            <v>#REF!</v>
          </cell>
          <cell r="AU63" t="e">
            <v>#REF!</v>
          </cell>
          <cell r="AV63">
            <v>0</v>
          </cell>
          <cell r="AW63" t="e">
            <v>#REF!</v>
          </cell>
          <cell r="AX63" t="e">
            <v>#REF!</v>
          </cell>
          <cell r="AY63" t="e">
            <v>#REF!</v>
          </cell>
          <cell r="AZ63" t="e">
            <v>#REF!</v>
          </cell>
          <cell r="BA63" t="e">
            <v>#REF!</v>
          </cell>
        </row>
        <row r="64"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#REF!</v>
          </cell>
          <cell r="R64" t="e">
            <v>#REF!</v>
          </cell>
          <cell r="Y64" t="e">
            <v>#REF!</v>
          </cell>
          <cell r="Z64" t="e">
            <v>#REF!</v>
          </cell>
          <cell r="AA64" t="e">
            <v>#REF!</v>
          </cell>
          <cell r="AB64" t="e">
            <v>#REF!</v>
          </cell>
          <cell r="AC64" t="e">
            <v>#REF!</v>
          </cell>
          <cell r="AD64" t="e">
            <v>#REF!</v>
          </cell>
          <cell r="AE64" t="e">
            <v>#REF!</v>
          </cell>
          <cell r="AF64" t="e">
            <v>#REF!</v>
          </cell>
          <cell r="AG64" t="e">
            <v>#REF!</v>
          </cell>
          <cell r="AH64" t="e">
            <v>#REF!</v>
          </cell>
          <cell r="AI64" t="e">
            <v>#REF!</v>
          </cell>
          <cell r="AJ64" t="e">
            <v>#REF!</v>
          </cell>
          <cell r="AK64" t="e">
            <v>#REF!</v>
          </cell>
          <cell r="AL64" t="e">
            <v>#REF!</v>
          </cell>
          <cell r="AM64" t="e">
            <v>#REF!</v>
          </cell>
          <cell r="AN64" t="e">
            <v>#REF!</v>
          </cell>
          <cell r="AO64" t="e">
            <v>#REF!</v>
          </cell>
          <cell r="AP64" t="e">
            <v>#REF!</v>
          </cell>
          <cell r="AQ64" t="e">
            <v>#REF!</v>
          </cell>
          <cell r="AT64" t="e">
            <v>#REF!</v>
          </cell>
          <cell r="AU64" t="e">
            <v>#REF!</v>
          </cell>
          <cell r="AV64">
            <v>0</v>
          </cell>
          <cell r="AW64" t="e">
            <v>#REF!</v>
          </cell>
          <cell r="AX64" t="e">
            <v>#REF!</v>
          </cell>
          <cell r="AY64" t="e">
            <v>#REF!</v>
          </cell>
          <cell r="AZ64" t="e">
            <v>#REF!</v>
          </cell>
          <cell r="BA64" t="e">
            <v>#REF!</v>
          </cell>
        </row>
        <row r="65"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#REF!</v>
          </cell>
          <cell r="R65" t="e">
            <v>#REF!</v>
          </cell>
          <cell r="Y65" t="e">
            <v>#REF!</v>
          </cell>
          <cell r="Z65" t="e">
            <v>#REF!</v>
          </cell>
          <cell r="AA65" t="e">
            <v>#REF!</v>
          </cell>
          <cell r="AB65" t="e">
            <v>#REF!</v>
          </cell>
          <cell r="AC65" t="e">
            <v>#REF!</v>
          </cell>
          <cell r="AD65" t="e">
            <v>#REF!</v>
          </cell>
          <cell r="AE65" t="e">
            <v>#REF!</v>
          </cell>
          <cell r="AF65" t="e">
            <v>#REF!</v>
          </cell>
          <cell r="AG65" t="e">
            <v>#REF!</v>
          </cell>
          <cell r="AH65" t="e">
            <v>#REF!</v>
          </cell>
          <cell r="AI65" t="e">
            <v>#REF!</v>
          </cell>
          <cell r="AJ65" t="e">
            <v>#REF!</v>
          </cell>
          <cell r="AK65" t="e">
            <v>#REF!</v>
          </cell>
          <cell r="AL65" t="e">
            <v>#REF!</v>
          </cell>
          <cell r="AM65" t="e">
            <v>#REF!</v>
          </cell>
          <cell r="AN65" t="e">
            <v>#REF!</v>
          </cell>
          <cell r="AO65" t="e">
            <v>#REF!</v>
          </cell>
          <cell r="AP65" t="e">
            <v>#REF!</v>
          </cell>
          <cell r="AQ65" t="e">
            <v>#REF!</v>
          </cell>
          <cell r="AT65" t="e">
            <v>#REF!</v>
          </cell>
          <cell r="AU65" t="e">
            <v>#REF!</v>
          </cell>
          <cell r="AV65">
            <v>0</v>
          </cell>
          <cell r="AW65" t="e">
            <v>#REF!</v>
          </cell>
          <cell r="AX65" t="e">
            <v>#REF!</v>
          </cell>
          <cell r="AY65" t="e">
            <v>#REF!</v>
          </cell>
          <cell r="AZ65" t="e">
            <v>#REF!</v>
          </cell>
          <cell r="BA65" t="e">
            <v>#REF!</v>
          </cell>
        </row>
        <row r="66">
          <cell r="B66" t="e">
            <v>#REF!</v>
          </cell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#REF!</v>
          </cell>
          <cell r="R66" t="e">
            <v>#REF!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 t="e">
            <v>#REF!</v>
          </cell>
          <cell r="AL66" t="e">
            <v>#REF!</v>
          </cell>
          <cell r="AM66" t="e">
            <v>#REF!</v>
          </cell>
          <cell r="AN66" t="e">
            <v>#REF!</v>
          </cell>
          <cell r="AO66" t="e">
            <v>#REF!</v>
          </cell>
          <cell r="AP66" t="e">
            <v>#REF!</v>
          </cell>
          <cell r="AQ66" t="e">
            <v>#REF!</v>
          </cell>
          <cell r="AT66" t="e">
            <v>#REF!</v>
          </cell>
          <cell r="AU66" t="e">
            <v>#REF!</v>
          </cell>
          <cell r="AV66">
            <v>0</v>
          </cell>
          <cell r="AW66" t="e">
            <v>#REF!</v>
          </cell>
          <cell r="AX66" t="e">
            <v>#REF!</v>
          </cell>
          <cell r="AY66" t="e">
            <v>#REF!</v>
          </cell>
          <cell r="AZ66" t="e">
            <v>#REF!</v>
          </cell>
          <cell r="BA66" t="e">
            <v>#REF!</v>
          </cell>
        </row>
        <row r="67">
          <cell r="B67" t="e">
            <v>#REF!</v>
          </cell>
          <cell r="C67" t="e">
            <v>#REF!</v>
          </cell>
          <cell r="D67" t="e">
            <v>#REF!</v>
          </cell>
          <cell r="E67" t="e">
            <v>#REF!</v>
          </cell>
          <cell r="F67" t="e">
            <v>#REF!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#REF!</v>
          </cell>
          <cell r="R67" t="e">
            <v>#REF!</v>
          </cell>
          <cell r="Y67" t="e">
            <v>#REF!</v>
          </cell>
          <cell r="Z67" t="e">
            <v>#REF!</v>
          </cell>
          <cell r="AA67" t="e">
            <v>#REF!</v>
          </cell>
          <cell r="AB67" t="e">
            <v>#REF!</v>
          </cell>
          <cell r="AC67" t="e">
            <v>#REF!</v>
          </cell>
          <cell r="AD67" t="e">
            <v>#REF!</v>
          </cell>
          <cell r="AE67" t="e">
            <v>#REF!</v>
          </cell>
          <cell r="AF67" t="e">
            <v>#REF!</v>
          </cell>
          <cell r="AG67" t="e">
            <v>#REF!</v>
          </cell>
          <cell r="AH67" t="e">
            <v>#REF!</v>
          </cell>
          <cell r="AI67" t="e">
            <v>#REF!</v>
          </cell>
          <cell r="AJ67" t="e">
            <v>#REF!</v>
          </cell>
          <cell r="AK67" t="e">
            <v>#REF!</v>
          </cell>
          <cell r="AL67" t="e">
            <v>#REF!</v>
          </cell>
          <cell r="AM67" t="e">
            <v>#REF!</v>
          </cell>
          <cell r="AN67" t="e">
            <v>#REF!</v>
          </cell>
          <cell r="AO67" t="e">
            <v>#REF!</v>
          </cell>
          <cell r="AP67" t="e">
            <v>#REF!</v>
          </cell>
          <cell r="AQ67" t="e">
            <v>#REF!</v>
          </cell>
          <cell r="AT67" t="e">
            <v>#REF!</v>
          </cell>
          <cell r="AU67" t="e">
            <v>#REF!</v>
          </cell>
          <cell r="AV67">
            <v>0</v>
          </cell>
          <cell r="AW67" t="e">
            <v>#REF!</v>
          </cell>
          <cell r="AX67" t="e">
            <v>#REF!</v>
          </cell>
          <cell r="AY67" t="e">
            <v>#REF!</v>
          </cell>
          <cell r="AZ67" t="e">
            <v>#REF!</v>
          </cell>
          <cell r="BA67" t="e">
            <v>#REF!</v>
          </cell>
        </row>
        <row r="68"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#REF!</v>
          </cell>
          <cell r="R68" t="e">
            <v>#REF!</v>
          </cell>
          <cell r="Y68" t="e">
            <v>#REF!</v>
          </cell>
          <cell r="Z68" t="e">
            <v>#REF!</v>
          </cell>
          <cell r="AA68" t="e">
            <v>#REF!</v>
          </cell>
          <cell r="AB68" t="e">
            <v>#REF!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T68" t="e">
            <v>#REF!</v>
          </cell>
          <cell r="AU68" t="e">
            <v>#REF!</v>
          </cell>
          <cell r="AV68">
            <v>0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  <row r="69">
          <cell r="B69" t="e">
            <v>#REF!</v>
          </cell>
          <cell r="C69" t="e">
            <v>#REF!</v>
          </cell>
          <cell r="D69" t="e">
            <v>#REF!</v>
          </cell>
          <cell r="E69" t="e">
            <v>#REF!</v>
          </cell>
          <cell r="F69" t="e">
            <v>#REF!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#REF!</v>
          </cell>
          <cell r="R69" t="e">
            <v>#REF!</v>
          </cell>
          <cell r="Y69" t="e">
            <v>#REF!</v>
          </cell>
          <cell r="Z69" t="e">
            <v>#REF!</v>
          </cell>
          <cell r="AA69" t="e">
            <v>#REF!</v>
          </cell>
          <cell r="AB69" t="e">
            <v>#REF!</v>
          </cell>
          <cell r="AC69" t="e">
            <v>#REF!</v>
          </cell>
          <cell r="AD69" t="e">
            <v>#REF!</v>
          </cell>
          <cell r="AE69" t="e">
            <v>#REF!</v>
          </cell>
          <cell r="AF69" t="e">
            <v>#REF!</v>
          </cell>
          <cell r="AG69" t="e">
            <v>#REF!</v>
          </cell>
          <cell r="AH69" t="e">
            <v>#REF!</v>
          </cell>
          <cell r="AI69" t="e">
            <v>#REF!</v>
          </cell>
          <cell r="AJ69" t="e">
            <v>#REF!</v>
          </cell>
          <cell r="AK69" t="e">
            <v>#REF!</v>
          </cell>
          <cell r="AL69" t="e">
            <v>#REF!</v>
          </cell>
          <cell r="AM69" t="e">
            <v>#REF!</v>
          </cell>
          <cell r="AN69" t="e">
            <v>#REF!</v>
          </cell>
          <cell r="AO69" t="e">
            <v>#REF!</v>
          </cell>
          <cell r="AP69" t="e">
            <v>#REF!</v>
          </cell>
          <cell r="AQ69" t="e">
            <v>#REF!</v>
          </cell>
          <cell r="AT69" t="e">
            <v>#REF!</v>
          </cell>
          <cell r="AU69" t="e">
            <v>#REF!</v>
          </cell>
          <cell r="AV69">
            <v>0</v>
          </cell>
          <cell r="AW69" t="e">
            <v>#REF!</v>
          </cell>
          <cell r="AX69" t="e">
            <v>#REF!</v>
          </cell>
          <cell r="AY69" t="e">
            <v>#REF!</v>
          </cell>
          <cell r="AZ69" t="e">
            <v>#REF!</v>
          </cell>
          <cell r="BA69" t="e">
            <v>#REF!</v>
          </cell>
        </row>
        <row r="70">
          <cell r="B70" t="e">
            <v>#REF!</v>
          </cell>
          <cell r="C70" t="e">
            <v>#REF!</v>
          </cell>
          <cell r="D70" t="e">
            <v>#REF!</v>
          </cell>
          <cell r="E70" t="e">
            <v>#REF!</v>
          </cell>
          <cell r="F70" t="e">
            <v>#REF!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#REF!</v>
          </cell>
          <cell r="R70" t="e">
            <v>#REF!</v>
          </cell>
          <cell r="Y70" t="e">
            <v>#REF!</v>
          </cell>
          <cell r="Z70" t="e">
            <v>#REF!</v>
          </cell>
          <cell r="AA70" t="e">
            <v>#REF!</v>
          </cell>
          <cell r="AB70" t="e">
            <v>#REF!</v>
          </cell>
          <cell r="AC70" t="e">
            <v>#REF!</v>
          </cell>
          <cell r="AD70" t="e">
            <v>#REF!</v>
          </cell>
          <cell r="AE70" t="e">
            <v>#REF!</v>
          </cell>
          <cell r="AF70" t="e">
            <v>#REF!</v>
          </cell>
          <cell r="AG70" t="e">
            <v>#REF!</v>
          </cell>
          <cell r="AH70" t="e">
            <v>#REF!</v>
          </cell>
          <cell r="AI70" t="e">
            <v>#REF!</v>
          </cell>
          <cell r="AJ70" t="e">
            <v>#REF!</v>
          </cell>
          <cell r="AK70" t="e">
            <v>#REF!</v>
          </cell>
          <cell r="AL70" t="e">
            <v>#REF!</v>
          </cell>
          <cell r="AM70" t="e">
            <v>#REF!</v>
          </cell>
          <cell r="AN70" t="e">
            <v>#REF!</v>
          </cell>
          <cell r="AO70" t="e">
            <v>#REF!</v>
          </cell>
          <cell r="AP70" t="e">
            <v>#REF!</v>
          </cell>
          <cell r="AQ70" t="e">
            <v>#REF!</v>
          </cell>
          <cell r="AT70" t="e">
            <v>#REF!</v>
          </cell>
          <cell r="AU70" t="e">
            <v>#REF!</v>
          </cell>
          <cell r="AV70">
            <v>0</v>
          </cell>
          <cell r="AW70" t="e">
            <v>#REF!</v>
          </cell>
          <cell r="AX70" t="e">
            <v>#REF!</v>
          </cell>
          <cell r="AY70" t="e">
            <v>#REF!</v>
          </cell>
          <cell r="AZ70" t="e">
            <v>#REF!</v>
          </cell>
          <cell r="BA70" t="e">
            <v>#REF!</v>
          </cell>
        </row>
        <row r="71">
          <cell r="B71" t="e">
            <v>#REF!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#REF!</v>
          </cell>
          <cell r="R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T71" t="e">
            <v>#REF!</v>
          </cell>
          <cell r="AU71" t="e">
            <v>#REF!</v>
          </cell>
          <cell r="AV71">
            <v>0</v>
          </cell>
          <cell r="AW71" t="e">
            <v>#REF!</v>
          </cell>
          <cell r="AX71" t="e">
            <v>#REF!</v>
          </cell>
          <cell r="AY71" t="e">
            <v>#REF!</v>
          </cell>
          <cell r="AZ71" t="e">
            <v>#REF!</v>
          </cell>
          <cell r="BA71" t="e">
            <v>#REF!</v>
          </cell>
        </row>
        <row r="72">
          <cell r="B72" t="e">
            <v>#REF!</v>
          </cell>
          <cell r="C72" t="e">
            <v>#REF!</v>
          </cell>
          <cell r="D72" t="e">
            <v>#REF!</v>
          </cell>
          <cell r="E72" t="e">
            <v>#REF!</v>
          </cell>
          <cell r="F72" t="e">
            <v>#REF!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#REF!</v>
          </cell>
          <cell r="R72" t="e">
            <v>#REF!</v>
          </cell>
          <cell r="Y72" t="e">
            <v>#REF!</v>
          </cell>
          <cell r="Z72" t="e">
            <v>#REF!</v>
          </cell>
          <cell r="AA72" t="e">
            <v>#REF!</v>
          </cell>
          <cell r="AB72" t="e">
            <v>#REF!</v>
          </cell>
          <cell r="AC72" t="e">
            <v>#REF!</v>
          </cell>
          <cell r="AD72" t="e">
            <v>#REF!</v>
          </cell>
          <cell r="AE72" t="e">
            <v>#REF!</v>
          </cell>
          <cell r="AF72" t="e">
            <v>#REF!</v>
          </cell>
          <cell r="AG72" t="e">
            <v>#REF!</v>
          </cell>
          <cell r="AH72" t="e">
            <v>#REF!</v>
          </cell>
          <cell r="AI72" t="e">
            <v>#REF!</v>
          </cell>
          <cell r="AJ72" t="e">
            <v>#REF!</v>
          </cell>
          <cell r="AK72" t="e">
            <v>#REF!</v>
          </cell>
          <cell r="AL72" t="e">
            <v>#REF!</v>
          </cell>
          <cell r="AM72" t="e">
            <v>#REF!</v>
          </cell>
          <cell r="AN72" t="e">
            <v>#REF!</v>
          </cell>
          <cell r="AO72" t="e">
            <v>#REF!</v>
          </cell>
          <cell r="AP72" t="e">
            <v>#REF!</v>
          </cell>
          <cell r="AQ72" t="e">
            <v>#REF!</v>
          </cell>
          <cell r="AT72" t="e">
            <v>#REF!</v>
          </cell>
          <cell r="AU72" t="e">
            <v>#REF!</v>
          </cell>
          <cell r="AV72">
            <v>0</v>
          </cell>
          <cell r="AW72" t="e">
            <v>#REF!</v>
          </cell>
          <cell r="AX72" t="e">
            <v>#REF!</v>
          </cell>
          <cell r="AY72" t="e">
            <v>#REF!</v>
          </cell>
          <cell r="AZ72" t="e">
            <v>#REF!</v>
          </cell>
          <cell r="BA72" t="e">
            <v>#REF!</v>
          </cell>
        </row>
        <row r="73">
          <cell r="B73" t="e">
            <v>#REF!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#REF!</v>
          </cell>
          <cell r="R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T73" t="e">
            <v>#REF!</v>
          </cell>
          <cell r="AU73" t="e">
            <v>#REF!</v>
          </cell>
          <cell r="AV73">
            <v>0</v>
          </cell>
          <cell r="AW73" t="e">
            <v>#REF!</v>
          </cell>
          <cell r="AX73" t="e">
            <v>#REF!</v>
          </cell>
          <cell r="AY73" t="e">
            <v>#REF!</v>
          </cell>
          <cell r="AZ73" t="e">
            <v>#REF!</v>
          </cell>
          <cell r="BA73" t="e">
            <v>#REF!</v>
          </cell>
        </row>
        <row r="74">
          <cell r="B74" t="e">
            <v>#REF!</v>
          </cell>
          <cell r="C74" t="e">
            <v>#REF!</v>
          </cell>
          <cell r="D74" t="e">
            <v>#REF!</v>
          </cell>
          <cell r="E74" t="e">
            <v>#REF!</v>
          </cell>
          <cell r="F74" t="e">
            <v>#REF!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#REF!</v>
          </cell>
          <cell r="R74" t="e">
            <v>#REF!</v>
          </cell>
          <cell r="Y74" t="e">
            <v>#REF!</v>
          </cell>
          <cell r="Z74" t="e">
            <v>#REF!</v>
          </cell>
          <cell r="AA74" t="e">
            <v>#REF!</v>
          </cell>
          <cell r="AB74" t="e">
            <v>#REF!</v>
          </cell>
          <cell r="AC74" t="e">
            <v>#REF!</v>
          </cell>
          <cell r="AD74" t="e">
            <v>#REF!</v>
          </cell>
          <cell r="AE74" t="e">
            <v>#REF!</v>
          </cell>
          <cell r="AF74" t="e">
            <v>#REF!</v>
          </cell>
          <cell r="AG74" t="e">
            <v>#REF!</v>
          </cell>
          <cell r="AH74" t="e">
            <v>#REF!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 t="e">
            <v>#REF!</v>
          </cell>
          <cell r="AT74" t="e">
            <v>#REF!</v>
          </cell>
          <cell r="AU74" t="e">
            <v>#REF!</v>
          </cell>
          <cell r="AV74">
            <v>0</v>
          </cell>
          <cell r="AW74" t="e">
            <v>#REF!</v>
          </cell>
          <cell r="AX74" t="e">
            <v>#REF!</v>
          </cell>
          <cell r="AY74" t="e">
            <v>#REF!</v>
          </cell>
          <cell r="AZ74" t="e">
            <v>#REF!</v>
          </cell>
          <cell r="BA74" t="e">
            <v>#REF!</v>
          </cell>
        </row>
        <row r="75">
          <cell r="B75" t="e">
            <v>#REF!</v>
          </cell>
          <cell r="C75" t="e">
            <v>#REF!</v>
          </cell>
          <cell r="D75" t="e">
            <v>#REF!</v>
          </cell>
          <cell r="E75" t="e">
            <v>#REF!</v>
          </cell>
          <cell r="F75" t="e">
            <v>#REF!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e">
            <v>#REF!</v>
          </cell>
          <cell r="R75" t="e">
            <v>#REF!</v>
          </cell>
          <cell r="Y75" t="e">
            <v>#REF!</v>
          </cell>
          <cell r="Z75" t="e">
            <v>#REF!</v>
          </cell>
          <cell r="AA75" t="e">
            <v>#REF!</v>
          </cell>
          <cell r="AB75" t="e">
            <v>#REF!</v>
          </cell>
          <cell r="AC75" t="e">
            <v>#REF!</v>
          </cell>
          <cell r="AD75" t="e">
            <v>#REF!</v>
          </cell>
          <cell r="AE75" t="e">
            <v>#REF!</v>
          </cell>
          <cell r="AF75" t="e">
            <v>#REF!</v>
          </cell>
          <cell r="AG75" t="e">
            <v>#REF!</v>
          </cell>
          <cell r="AH75" t="e">
            <v>#REF!</v>
          </cell>
          <cell r="AI75" t="e">
            <v>#REF!</v>
          </cell>
          <cell r="AJ75" t="e">
            <v>#REF!</v>
          </cell>
          <cell r="AK75" t="e">
            <v>#REF!</v>
          </cell>
          <cell r="AL75" t="e">
            <v>#REF!</v>
          </cell>
          <cell r="AM75" t="e">
            <v>#REF!</v>
          </cell>
          <cell r="AN75" t="e">
            <v>#REF!</v>
          </cell>
          <cell r="AO75" t="e">
            <v>#REF!</v>
          </cell>
          <cell r="AP75" t="e">
            <v>#REF!</v>
          </cell>
          <cell r="AQ75" t="e">
            <v>#REF!</v>
          </cell>
          <cell r="AT75" t="e">
            <v>#REF!</v>
          </cell>
          <cell r="AU75" t="e">
            <v>#REF!</v>
          </cell>
          <cell r="AV75">
            <v>0</v>
          </cell>
          <cell r="AW75" t="e">
            <v>#REF!</v>
          </cell>
          <cell r="AX75" t="e">
            <v>#REF!</v>
          </cell>
          <cell r="AY75" t="e">
            <v>#REF!</v>
          </cell>
          <cell r="AZ75" t="e">
            <v>#REF!</v>
          </cell>
          <cell r="BA75" t="e">
            <v>#REF!</v>
          </cell>
        </row>
        <row r="76">
          <cell r="B76" t="e">
            <v>#REF!</v>
          </cell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e">
            <v>#REF!</v>
          </cell>
          <cell r="R76" t="e">
            <v>#REF!</v>
          </cell>
          <cell r="Y76" t="e">
            <v>#REF!</v>
          </cell>
          <cell r="Z76" t="e">
            <v>#REF!</v>
          </cell>
          <cell r="AA76" t="e">
            <v>#REF!</v>
          </cell>
          <cell r="AB76" t="e">
            <v>#REF!</v>
          </cell>
          <cell r="AC76" t="e">
            <v>#REF!</v>
          </cell>
          <cell r="AD76" t="e">
            <v>#REF!</v>
          </cell>
          <cell r="AE76" t="e">
            <v>#REF!</v>
          </cell>
          <cell r="AF76" t="e">
            <v>#REF!</v>
          </cell>
          <cell r="AG76" t="e">
            <v>#REF!</v>
          </cell>
          <cell r="AH76" t="e">
            <v>#REF!</v>
          </cell>
          <cell r="AI76" t="e">
            <v>#REF!</v>
          </cell>
          <cell r="AJ76" t="e">
            <v>#REF!</v>
          </cell>
          <cell r="AK76" t="e">
            <v>#REF!</v>
          </cell>
          <cell r="AL76" t="e">
            <v>#REF!</v>
          </cell>
          <cell r="AM76" t="e">
            <v>#REF!</v>
          </cell>
          <cell r="AN76" t="e">
            <v>#REF!</v>
          </cell>
          <cell r="AO76" t="e">
            <v>#REF!</v>
          </cell>
          <cell r="AP76" t="e">
            <v>#REF!</v>
          </cell>
          <cell r="AQ76" t="e">
            <v>#REF!</v>
          </cell>
          <cell r="AT76" t="e">
            <v>#REF!</v>
          </cell>
          <cell r="AU76" t="e">
            <v>#REF!</v>
          </cell>
          <cell r="AV76">
            <v>0</v>
          </cell>
          <cell r="AW76" t="e">
            <v>#REF!</v>
          </cell>
          <cell r="AX76" t="e">
            <v>#REF!</v>
          </cell>
          <cell r="AY76" t="e">
            <v>#REF!</v>
          </cell>
          <cell r="AZ76" t="e">
            <v>#REF!</v>
          </cell>
          <cell r="BA76" t="e">
            <v>#REF!</v>
          </cell>
        </row>
        <row r="77">
          <cell r="B77" t="e">
            <v>#REF!</v>
          </cell>
          <cell r="C77" t="e">
            <v>#REF!</v>
          </cell>
          <cell r="D77" t="e">
            <v>#REF!</v>
          </cell>
          <cell r="E77" t="e">
            <v>#REF!</v>
          </cell>
          <cell r="F77" t="e">
            <v>#REF!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e">
            <v>#REF!</v>
          </cell>
          <cell r="R77" t="e">
            <v>#REF!</v>
          </cell>
          <cell r="Y77" t="e">
            <v>#REF!</v>
          </cell>
          <cell r="Z77" t="e">
            <v>#REF!</v>
          </cell>
          <cell r="AA77" t="e">
            <v>#REF!</v>
          </cell>
          <cell r="AB77" t="e">
            <v>#REF!</v>
          </cell>
          <cell r="AC77" t="e">
            <v>#REF!</v>
          </cell>
          <cell r="AD77" t="e">
            <v>#REF!</v>
          </cell>
          <cell r="AE77" t="e">
            <v>#REF!</v>
          </cell>
          <cell r="AF77" t="e">
            <v>#REF!</v>
          </cell>
          <cell r="AG77" t="e">
            <v>#REF!</v>
          </cell>
          <cell r="AH77" t="e">
            <v>#REF!</v>
          </cell>
          <cell r="AI77" t="e">
            <v>#REF!</v>
          </cell>
          <cell r="AJ77" t="e">
            <v>#REF!</v>
          </cell>
          <cell r="AK77" t="e">
            <v>#REF!</v>
          </cell>
          <cell r="AL77" t="e">
            <v>#REF!</v>
          </cell>
          <cell r="AM77" t="e">
            <v>#REF!</v>
          </cell>
          <cell r="AN77" t="e">
            <v>#REF!</v>
          </cell>
          <cell r="AO77" t="e">
            <v>#REF!</v>
          </cell>
          <cell r="AP77" t="e">
            <v>#REF!</v>
          </cell>
          <cell r="AQ77" t="e">
            <v>#REF!</v>
          </cell>
          <cell r="AT77" t="e">
            <v>#REF!</v>
          </cell>
          <cell r="AU77" t="e">
            <v>#REF!</v>
          </cell>
          <cell r="AV77">
            <v>0</v>
          </cell>
          <cell r="AW77" t="e">
            <v>#REF!</v>
          </cell>
          <cell r="AX77" t="e">
            <v>#REF!</v>
          </cell>
          <cell r="AY77" t="e">
            <v>#REF!</v>
          </cell>
          <cell r="AZ77" t="e">
            <v>#REF!</v>
          </cell>
          <cell r="BA77" t="e">
            <v>#REF!</v>
          </cell>
        </row>
        <row r="78">
          <cell r="B78" t="e">
            <v>#REF!</v>
          </cell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 t="e">
            <v>#REF!</v>
          </cell>
          <cell r="R78" t="e">
            <v>#REF!</v>
          </cell>
          <cell r="Y78" t="e">
            <v>#REF!</v>
          </cell>
          <cell r="Z78" t="e">
            <v>#REF!</v>
          </cell>
          <cell r="AA78" t="e">
            <v>#REF!</v>
          </cell>
          <cell r="AB78" t="e">
            <v>#REF!</v>
          </cell>
          <cell r="AC78" t="e">
            <v>#REF!</v>
          </cell>
          <cell r="AD78" t="e">
            <v>#REF!</v>
          </cell>
          <cell r="AE78" t="e">
            <v>#REF!</v>
          </cell>
          <cell r="AF78" t="e">
            <v>#REF!</v>
          </cell>
          <cell r="AG78" t="e">
            <v>#REF!</v>
          </cell>
          <cell r="AH78" t="e">
            <v>#REF!</v>
          </cell>
          <cell r="AI78" t="e">
            <v>#REF!</v>
          </cell>
          <cell r="AJ78" t="e">
            <v>#REF!</v>
          </cell>
          <cell r="AK78" t="e">
            <v>#REF!</v>
          </cell>
          <cell r="AL78" t="e">
            <v>#REF!</v>
          </cell>
          <cell r="AM78" t="e">
            <v>#REF!</v>
          </cell>
          <cell r="AN78" t="e">
            <v>#REF!</v>
          </cell>
          <cell r="AO78" t="e">
            <v>#REF!</v>
          </cell>
          <cell r="AP78" t="e">
            <v>#REF!</v>
          </cell>
          <cell r="AQ78" t="e">
            <v>#REF!</v>
          </cell>
          <cell r="AT78" t="e">
            <v>#REF!</v>
          </cell>
          <cell r="AU78" t="e">
            <v>#REF!</v>
          </cell>
          <cell r="AV78">
            <v>0</v>
          </cell>
          <cell r="AW78" t="e">
            <v>#REF!</v>
          </cell>
          <cell r="AX78" t="e">
            <v>#REF!</v>
          </cell>
          <cell r="AY78" t="e">
            <v>#REF!</v>
          </cell>
          <cell r="AZ78" t="e">
            <v>#REF!</v>
          </cell>
          <cell r="BA78" t="e">
            <v>#REF!</v>
          </cell>
        </row>
        <row r="79">
          <cell r="B79" t="e">
            <v>#REF!</v>
          </cell>
          <cell r="C79" t="e">
            <v>#REF!</v>
          </cell>
          <cell r="D79" t="e">
            <v>#REF!</v>
          </cell>
          <cell r="E79" t="e">
            <v>#REF!</v>
          </cell>
          <cell r="F79" t="e">
            <v>#REF!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e">
            <v>#REF!</v>
          </cell>
          <cell r="R79" t="e">
            <v>#REF!</v>
          </cell>
          <cell r="Y79" t="e">
            <v>#REF!</v>
          </cell>
          <cell r="Z79" t="e">
            <v>#REF!</v>
          </cell>
          <cell r="AA79" t="e">
            <v>#REF!</v>
          </cell>
          <cell r="AB79" t="e">
            <v>#REF!</v>
          </cell>
          <cell r="AC79" t="e">
            <v>#REF!</v>
          </cell>
          <cell r="AD79" t="e">
            <v>#REF!</v>
          </cell>
          <cell r="AE79" t="e">
            <v>#REF!</v>
          </cell>
          <cell r="AF79" t="e">
            <v>#REF!</v>
          </cell>
          <cell r="AG79" t="e">
            <v>#REF!</v>
          </cell>
          <cell r="AH79" t="e">
            <v>#REF!</v>
          </cell>
          <cell r="AI79" t="e">
            <v>#REF!</v>
          </cell>
          <cell r="AJ79" t="e">
            <v>#REF!</v>
          </cell>
          <cell r="AK79" t="e">
            <v>#REF!</v>
          </cell>
          <cell r="AL79" t="e">
            <v>#REF!</v>
          </cell>
          <cell r="AM79" t="e">
            <v>#REF!</v>
          </cell>
          <cell r="AN79" t="e">
            <v>#REF!</v>
          </cell>
          <cell r="AO79" t="e">
            <v>#REF!</v>
          </cell>
          <cell r="AP79" t="e">
            <v>#REF!</v>
          </cell>
          <cell r="AQ79" t="e">
            <v>#REF!</v>
          </cell>
          <cell r="AT79" t="e">
            <v>#REF!</v>
          </cell>
          <cell r="AU79" t="e">
            <v>#REF!</v>
          </cell>
          <cell r="AV79">
            <v>0</v>
          </cell>
          <cell r="AW79" t="e">
            <v>#REF!</v>
          </cell>
          <cell r="AX79" t="e">
            <v>#REF!</v>
          </cell>
          <cell r="AY79" t="e">
            <v>#REF!</v>
          </cell>
          <cell r="AZ79" t="e">
            <v>#REF!</v>
          </cell>
          <cell r="BA79" t="e">
            <v>#REF!</v>
          </cell>
        </row>
        <row r="80">
          <cell r="B80" t="e">
            <v>#REF!</v>
          </cell>
          <cell r="C80" t="e">
            <v>#REF!</v>
          </cell>
          <cell r="D80" t="e">
            <v>#REF!</v>
          </cell>
          <cell r="E80" t="e">
            <v>#REF!</v>
          </cell>
          <cell r="F80" t="e">
            <v>#REF!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e">
            <v>#REF!</v>
          </cell>
          <cell r="R80" t="e">
            <v>#REF!</v>
          </cell>
          <cell r="Y80" t="e">
            <v>#REF!</v>
          </cell>
          <cell r="Z80" t="e">
            <v>#REF!</v>
          </cell>
          <cell r="AA80" t="e">
            <v>#REF!</v>
          </cell>
          <cell r="AB80" t="e">
            <v>#REF!</v>
          </cell>
          <cell r="AC80" t="e">
            <v>#REF!</v>
          </cell>
          <cell r="AD80" t="e">
            <v>#REF!</v>
          </cell>
          <cell r="AE80" t="e">
            <v>#REF!</v>
          </cell>
          <cell r="AF80" t="e">
            <v>#REF!</v>
          </cell>
          <cell r="AG80" t="e">
            <v>#REF!</v>
          </cell>
          <cell r="AH80" t="e">
            <v>#REF!</v>
          </cell>
          <cell r="AI80" t="e">
            <v>#REF!</v>
          </cell>
          <cell r="AJ80" t="e">
            <v>#REF!</v>
          </cell>
          <cell r="AK80" t="e">
            <v>#REF!</v>
          </cell>
          <cell r="AL80" t="e">
            <v>#REF!</v>
          </cell>
          <cell r="AM80" t="e">
            <v>#REF!</v>
          </cell>
          <cell r="AN80" t="e">
            <v>#REF!</v>
          </cell>
          <cell r="AO80" t="e">
            <v>#REF!</v>
          </cell>
          <cell r="AP80" t="e">
            <v>#REF!</v>
          </cell>
          <cell r="AQ80" t="e">
            <v>#REF!</v>
          </cell>
          <cell r="AT80" t="e">
            <v>#REF!</v>
          </cell>
          <cell r="AU80" t="e">
            <v>#REF!</v>
          </cell>
          <cell r="AV80">
            <v>0</v>
          </cell>
          <cell r="AW80" t="e">
            <v>#REF!</v>
          </cell>
          <cell r="AX80" t="e">
            <v>#REF!</v>
          </cell>
          <cell r="AY80" t="e">
            <v>#REF!</v>
          </cell>
          <cell r="AZ80" t="e">
            <v>#REF!</v>
          </cell>
          <cell r="BA80" t="e">
            <v>#REF!</v>
          </cell>
        </row>
        <row r="81">
          <cell r="B81" t="e">
            <v>#REF!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 t="e">
            <v>#REF!</v>
          </cell>
          <cell r="R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T81" t="e">
            <v>#REF!</v>
          </cell>
          <cell r="AU81" t="e">
            <v>#REF!</v>
          </cell>
          <cell r="AV81">
            <v>0</v>
          </cell>
          <cell r="AW81" t="e">
            <v>#REF!</v>
          </cell>
          <cell r="AX81" t="e">
            <v>#REF!</v>
          </cell>
          <cell r="AY81" t="e">
            <v>#REF!</v>
          </cell>
          <cell r="AZ81" t="e">
            <v>#REF!</v>
          </cell>
          <cell r="BA81" t="e">
            <v>#REF!</v>
          </cell>
        </row>
        <row r="82">
          <cell r="B82" t="e">
            <v>#REF!</v>
          </cell>
          <cell r="C82" t="e">
            <v>#REF!</v>
          </cell>
          <cell r="D82" t="e">
            <v>#REF!</v>
          </cell>
          <cell r="E82" t="e">
            <v>#REF!</v>
          </cell>
          <cell r="F82" t="e">
            <v>#REF!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e">
            <v>#REF!</v>
          </cell>
          <cell r="R82" t="e">
            <v>#REF!</v>
          </cell>
          <cell r="Y82" t="e">
            <v>#REF!</v>
          </cell>
          <cell r="Z82" t="e">
            <v>#REF!</v>
          </cell>
          <cell r="AA82" t="e">
            <v>#REF!</v>
          </cell>
          <cell r="AB82" t="e">
            <v>#REF!</v>
          </cell>
          <cell r="AC82" t="e">
            <v>#REF!</v>
          </cell>
          <cell r="AD82" t="e">
            <v>#REF!</v>
          </cell>
          <cell r="AE82" t="e">
            <v>#REF!</v>
          </cell>
          <cell r="AF82" t="e">
            <v>#REF!</v>
          </cell>
          <cell r="AG82" t="e">
            <v>#REF!</v>
          </cell>
          <cell r="AH82" t="e">
            <v>#REF!</v>
          </cell>
          <cell r="AI82" t="e">
            <v>#REF!</v>
          </cell>
          <cell r="AJ82" t="e">
            <v>#REF!</v>
          </cell>
          <cell r="AK82" t="e">
            <v>#REF!</v>
          </cell>
          <cell r="AL82" t="e">
            <v>#REF!</v>
          </cell>
          <cell r="AM82" t="e">
            <v>#REF!</v>
          </cell>
          <cell r="AN82" t="e">
            <v>#REF!</v>
          </cell>
          <cell r="AO82" t="e">
            <v>#REF!</v>
          </cell>
          <cell r="AP82" t="e">
            <v>#REF!</v>
          </cell>
          <cell r="AQ82" t="e">
            <v>#REF!</v>
          </cell>
          <cell r="AT82" t="e">
            <v>#REF!</v>
          </cell>
          <cell r="AU82" t="e">
            <v>#REF!</v>
          </cell>
          <cell r="AV82">
            <v>0</v>
          </cell>
          <cell r="AW82" t="e">
            <v>#REF!</v>
          </cell>
          <cell r="AX82" t="e">
            <v>#REF!</v>
          </cell>
          <cell r="AY82" t="e">
            <v>#REF!</v>
          </cell>
          <cell r="AZ82" t="e">
            <v>#REF!</v>
          </cell>
          <cell r="BA82" t="e">
            <v>#REF!</v>
          </cell>
        </row>
        <row r="83">
          <cell r="B83" t="e">
            <v>#REF!</v>
          </cell>
          <cell r="C83" t="e">
            <v>#REF!</v>
          </cell>
          <cell r="D83" t="e">
            <v>#REF!</v>
          </cell>
          <cell r="E83" t="e">
            <v>#REF!</v>
          </cell>
          <cell r="F83" t="e">
            <v>#REF!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e">
            <v>#REF!</v>
          </cell>
          <cell r="R83" t="e">
            <v>#REF!</v>
          </cell>
          <cell r="Y83" t="e">
            <v>#REF!</v>
          </cell>
          <cell r="Z83" t="e">
            <v>#REF!</v>
          </cell>
          <cell r="AA83" t="e">
            <v>#REF!</v>
          </cell>
          <cell r="AB83" t="e">
            <v>#REF!</v>
          </cell>
          <cell r="AC83" t="e">
            <v>#REF!</v>
          </cell>
          <cell r="AD83" t="e">
            <v>#REF!</v>
          </cell>
          <cell r="AE83" t="e">
            <v>#REF!</v>
          </cell>
          <cell r="AF83" t="e">
            <v>#REF!</v>
          </cell>
          <cell r="AG83" t="e">
            <v>#REF!</v>
          </cell>
          <cell r="AH83" t="e">
            <v>#REF!</v>
          </cell>
          <cell r="AI83" t="e">
            <v>#REF!</v>
          </cell>
          <cell r="AJ83" t="e">
            <v>#REF!</v>
          </cell>
          <cell r="AK83" t="e">
            <v>#REF!</v>
          </cell>
          <cell r="AL83" t="e">
            <v>#REF!</v>
          </cell>
          <cell r="AM83" t="e">
            <v>#REF!</v>
          </cell>
          <cell r="AN83" t="e">
            <v>#REF!</v>
          </cell>
          <cell r="AO83" t="e">
            <v>#REF!</v>
          </cell>
          <cell r="AP83" t="e">
            <v>#REF!</v>
          </cell>
          <cell r="AQ83" t="e">
            <v>#REF!</v>
          </cell>
          <cell r="AT83" t="e">
            <v>#REF!</v>
          </cell>
          <cell r="AU83" t="e">
            <v>#REF!</v>
          </cell>
          <cell r="AV83">
            <v>0</v>
          </cell>
          <cell r="AW83" t="e">
            <v>#REF!</v>
          </cell>
          <cell r="AX83" t="e">
            <v>#REF!</v>
          </cell>
          <cell r="AY83" t="e">
            <v>#REF!</v>
          </cell>
          <cell r="AZ83" t="e">
            <v>#REF!</v>
          </cell>
          <cell r="BA83" t="e">
            <v>#REF!</v>
          </cell>
        </row>
        <row r="84">
          <cell r="B84" t="e">
            <v>#REF!</v>
          </cell>
          <cell r="C84" t="e">
            <v>#REF!</v>
          </cell>
          <cell r="D84" t="e">
            <v>#REF!</v>
          </cell>
          <cell r="E84" t="e">
            <v>#REF!</v>
          </cell>
          <cell r="F84" t="e">
            <v>#REF!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e">
            <v>#REF!</v>
          </cell>
          <cell r="R84" t="e">
            <v>#REF!</v>
          </cell>
          <cell r="Y84" t="e">
            <v>#REF!</v>
          </cell>
          <cell r="Z84" t="e">
            <v>#REF!</v>
          </cell>
          <cell r="AA84" t="e">
            <v>#REF!</v>
          </cell>
          <cell r="AB84" t="e">
            <v>#REF!</v>
          </cell>
          <cell r="AC84" t="e">
            <v>#REF!</v>
          </cell>
          <cell r="AD84" t="e">
            <v>#REF!</v>
          </cell>
          <cell r="AE84" t="e">
            <v>#REF!</v>
          </cell>
          <cell r="AF84" t="e">
            <v>#REF!</v>
          </cell>
          <cell r="AG84" t="e">
            <v>#REF!</v>
          </cell>
          <cell r="AH84" t="e">
            <v>#REF!</v>
          </cell>
          <cell r="AI84" t="e">
            <v>#REF!</v>
          </cell>
          <cell r="AJ84" t="e">
            <v>#REF!</v>
          </cell>
          <cell r="AK84" t="e">
            <v>#REF!</v>
          </cell>
          <cell r="AL84" t="e">
            <v>#REF!</v>
          </cell>
          <cell r="AM84" t="e">
            <v>#REF!</v>
          </cell>
          <cell r="AN84" t="e">
            <v>#REF!</v>
          </cell>
          <cell r="AO84" t="e">
            <v>#REF!</v>
          </cell>
          <cell r="AP84" t="e">
            <v>#REF!</v>
          </cell>
          <cell r="AQ84" t="e">
            <v>#REF!</v>
          </cell>
          <cell r="AT84" t="e">
            <v>#REF!</v>
          </cell>
          <cell r="AU84" t="e">
            <v>#REF!</v>
          </cell>
          <cell r="AV84">
            <v>0</v>
          </cell>
          <cell r="AW84" t="e">
            <v>#REF!</v>
          </cell>
          <cell r="AX84" t="e">
            <v>#REF!</v>
          </cell>
          <cell r="AY84" t="e">
            <v>#REF!</v>
          </cell>
          <cell r="AZ84" t="e">
            <v>#REF!</v>
          </cell>
          <cell r="BA84" t="e">
            <v>#REF!</v>
          </cell>
        </row>
        <row r="85">
          <cell r="B85" t="e">
            <v>#REF!</v>
          </cell>
          <cell r="C85" t="e">
            <v>#REF!</v>
          </cell>
          <cell r="D85" t="e">
            <v>#REF!</v>
          </cell>
          <cell r="E85" t="e">
            <v>#REF!</v>
          </cell>
          <cell r="F85" t="e">
            <v>#REF!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e">
            <v>#REF!</v>
          </cell>
          <cell r="R85" t="e">
            <v>#REF!</v>
          </cell>
          <cell r="Y85" t="e">
            <v>#REF!</v>
          </cell>
          <cell r="Z85" t="e">
            <v>#REF!</v>
          </cell>
          <cell r="AA85" t="e">
            <v>#REF!</v>
          </cell>
          <cell r="AB85" t="e">
            <v>#REF!</v>
          </cell>
          <cell r="AC85" t="e">
            <v>#REF!</v>
          </cell>
          <cell r="AD85" t="e">
            <v>#REF!</v>
          </cell>
          <cell r="AE85" t="e">
            <v>#REF!</v>
          </cell>
          <cell r="AF85" t="e">
            <v>#REF!</v>
          </cell>
          <cell r="AG85" t="e">
            <v>#REF!</v>
          </cell>
          <cell r="AH85" t="e">
            <v>#REF!</v>
          </cell>
          <cell r="AI85" t="e">
            <v>#REF!</v>
          </cell>
          <cell r="AJ85" t="e">
            <v>#REF!</v>
          </cell>
          <cell r="AK85" t="e">
            <v>#REF!</v>
          </cell>
          <cell r="AL85" t="e">
            <v>#REF!</v>
          </cell>
          <cell r="AM85" t="e">
            <v>#REF!</v>
          </cell>
          <cell r="AN85" t="e">
            <v>#REF!</v>
          </cell>
          <cell r="AO85" t="e">
            <v>#REF!</v>
          </cell>
          <cell r="AP85" t="e">
            <v>#REF!</v>
          </cell>
          <cell r="AQ85" t="e">
            <v>#REF!</v>
          </cell>
          <cell r="AT85" t="e">
            <v>#REF!</v>
          </cell>
          <cell r="AU85" t="e">
            <v>#REF!</v>
          </cell>
          <cell r="AV85">
            <v>0</v>
          </cell>
          <cell r="AW85" t="e">
            <v>#REF!</v>
          </cell>
          <cell r="AX85" t="e">
            <v>#REF!</v>
          </cell>
          <cell r="AY85" t="e">
            <v>#REF!</v>
          </cell>
          <cell r="AZ85" t="e">
            <v>#REF!</v>
          </cell>
          <cell r="BA85" t="e">
            <v>#REF!</v>
          </cell>
        </row>
        <row r="86">
          <cell r="B86" t="e">
            <v>#REF!</v>
          </cell>
          <cell r="C86" t="e">
            <v>#REF!</v>
          </cell>
          <cell r="D86" t="e">
            <v>#REF!</v>
          </cell>
          <cell r="E86" t="e">
            <v>#REF!</v>
          </cell>
          <cell r="F86" t="e">
            <v>#REF!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e">
            <v>#REF!</v>
          </cell>
          <cell r="R86" t="e">
            <v>#REF!</v>
          </cell>
          <cell r="Y86" t="e">
            <v>#REF!</v>
          </cell>
          <cell r="Z86" t="e">
            <v>#REF!</v>
          </cell>
          <cell r="AA86" t="e">
            <v>#REF!</v>
          </cell>
          <cell r="AB86" t="e">
            <v>#REF!</v>
          </cell>
          <cell r="AC86" t="e">
            <v>#REF!</v>
          </cell>
          <cell r="AD86" t="e">
            <v>#REF!</v>
          </cell>
          <cell r="AE86" t="e">
            <v>#REF!</v>
          </cell>
          <cell r="AF86" t="e">
            <v>#REF!</v>
          </cell>
          <cell r="AG86" t="e">
            <v>#REF!</v>
          </cell>
          <cell r="AH86" t="e">
            <v>#REF!</v>
          </cell>
          <cell r="AI86" t="e">
            <v>#REF!</v>
          </cell>
          <cell r="AJ86" t="e">
            <v>#REF!</v>
          </cell>
          <cell r="AK86" t="e">
            <v>#REF!</v>
          </cell>
          <cell r="AL86" t="e">
            <v>#REF!</v>
          </cell>
          <cell r="AM86" t="e">
            <v>#REF!</v>
          </cell>
          <cell r="AN86" t="e">
            <v>#REF!</v>
          </cell>
          <cell r="AO86" t="e">
            <v>#REF!</v>
          </cell>
          <cell r="AP86" t="e">
            <v>#REF!</v>
          </cell>
          <cell r="AQ86" t="e">
            <v>#REF!</v>
          </cell>
          <cell r="AT86" t="e">
            <v>#REF!</v>
          </cell>
          <cell r="AU86" t="e">
            <v>#REF!</v>
          </cell>
          <cell r="AV86">
            <v>0</v>
          </cell>
          <cell r="AW86" t="e">
            <v>#REF!</v>
          </cell>
          <cell r="AX86" t="e">
            <v>#REF!</v>
          </cell>
          <cell r="AY86" t="e">
            <v>#REF!</v>
          </cell>
          <cell r="AZ86" t="e">
            <v>#REF!</v>
          </cell>
          <cell r="BA86" t="e">
            <v>#REF!</v>
          </cell>
        </row>
        <row r="87">
          <cell r="B87" t="e">
            <v>#REF!</v>
          </cell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e">
            <v>#REF!</v>
          </cell>
          <cell r="R87" t="e">
            <v>#REF!</v>
          </cell>
          <cell r="Y87" t="e">
            <v>#REF!</v>
          </cell>
          <cell r="Z87" t="e">
            <v>#REF!</v>
          </cell>
          <cell r="AA87" t="e">
            <v>#REF!</v>
          </cell>
          <cell r="AB87" t="e">
            <v>#REF!</v>
          </cell>
          <cell r="AC87" t="e">
            <v>#REF!</v>
          </cell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AT87" t="e">
            <v>#REF!</v>
          </cell>
          <cell r="AU87" t="e">
            <v>#REF!</v>
          </cell>
          <cell r="AV87">
            <v>0</v>
          </cell>
          <cell r="AW87" t="e">
            <v>#REF!</v>
          </cell>
          <cell r="AX87" t="e">
            <v>#REF!</v>
          </cell>
          <cell r="AY87" t="e">
            <v>#REF!</v>
          </cell>
          <cell r="AZ87" t="e">
            <v>#REF!</v>
          </cell>
          <cell r="BA87" t="e">
            <v>#REF!</v>
          </cell>
        </row>
        <row r="88">
          <cell r="B88" t="e">
            <v>#REF!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e">
            <v>#REF!</v>
          </cell>
          <cell r="R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T88" t="e">
            <v>#REF!</v>
          </cell>
          <cell r="AU88" t="e">
            <v>#REF!</v>
          </cell>
          <cell r="AV88">
            <v>0</v>
          </cell>
          <cell r="AW88" t="e">
            <v>#REF!</v>
          </cell>
          <cell r="AX88" t="e">
            <v>#REF!</v>
          </cell>
          <cell r="AY88" t="e">
            <v>#REF!</v>
          </cell>
          <cell r="AZ88" t="e">
            <v>#REF!</v>
          </cell>
          <cell r="BA88" t="e">
            <v>#REF!</v>
          </cell>
        </row>
        <row r="89">
          <cell r="B89" t="e">
            <v>#REF!</v>
          </cell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e">
            <v>#REF!</v>
          </cell>
          <cell r="R89" t="e">
            <v>#REF!</v>
          </cell>
          <cell r="Y89" t="e">
            <v>#REF!</v>
          </cell>
          <cell r="Z89" t="e">
            <v>#REF!</v>
          </cell>
          <cell r="AA89" t="e">
            <v>#REF!</v>
          </cell>
          <cell r="AB89" t="e">
            <v>#REF!</v>
          </cell>
          <cell r="AC89" t="e">
            <v>#REF!</v>
          </cell>
          <cell r="AD89" t="e">
            <v>#REF!</v>
          </cell>
          <cell r="AE89" t="e">
            <v>#REF!</v>
          </cell>
          <cell r="AF89" t="e">
            <v>#REF!</v>
          </cell>
          <cell r="AG89" t="e">
            <v>#REF!</v>
          </cell>
          <cell r="AH89" t="e">
            <v>#REF!</v>
          </cell>
          <cell r="AI89" t="e">
            <v>#REF!</v>
          </cell>
          <cell r="AJ89" t="e">
            <v>#REF!</v>
          </cell>
          <cell r="AK89" t="e">
            <v>#REF!</v>
          </cell>
          <cell r="AL89" t="e">
            <v>#REF!</v>
          </cell>
          <cell r="AM89" t="e">
            <v>#REF!</v>
          </cell>
          <cell r="AN89" t="e">
            <v>#REF!</v>
          </cell>
          <cell r="AO89" t="e">
            <v>#REF!</v>
          </cell>
          <cell r="AP89" t="e">
            <v>#REF!</v>
          </cell>
          <cell r="AQ89" t="e">
            <v>#REF!</v>
          </cell>
          <cell r="AT89" t="e">
            <v>#REF!</v>
          </cell>
          <cell r="AU89" t="e">
            <v>#REF!</v>
          </cell>
          <cell r="AV89">
            <v>0</v>
          </cell>
          <cell r="AW89" t="e">
            <v>#REF!</v>
          </cell>
          <cell r="AX89" t="e">
            <v>#REF!</v>
          </cell>
          <cell r="AY89" t="e">
            <v>#REF!</v>
          </cell>
          <cell r="AZ89" t="e">
            <v>#REF!</v>
          </cell>
          <cell r="BA89" t="e">
            <v>#REF!</v>
          </cell>
        </row>
        <row r="90">
          <cell r="B90" t="e">
            <v>#REF!</v>
          </cell>
          <cell r="C90" t="e">
            <v>#REF!</v>
          </cell>
          <cell r="D90" t="e">
            <v>#REF!</v>
          </cell>
          <cell r="E90" t="e">
            <v>#REF!</v>
          </cell>
          <cell r="F90" t="e">
            <v>#REF!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e">
            <v>#REF!</v>
          </cell>
          <cell r="R90" t="e">
            <v>#REF!</v>
          </cell>
          <cell r="Y90" t="e">
            <v>#REF!</v>
          </cell>
          <cell r="Z90" t="e">
            <v>#REF!</v>
          </cell>
          <cell r="AA90" t="e">
            <v>#REF!</v>
          </cell>
          <cell r="AB90" t="e">
            <v>#REF!</v>
          </cell>
          <cell r="AC90" t="e">
            <v>#REF!</v>
          </cell>
          <cell r="AD90" t="e">
            <v>#REF!</v>
          </cell>
          <cell r="AE90" t="e">
            <v>#REF!</v>
          </cell>
          <cell r="AF90" t="e">
            <v>#REF!</v>
          </cell>
          <cell r="AG90" t="e">
            <v>#REF!</v>
          </cell>
          <cell r="AH90" t="e">
            <v>#REF!</v>
          </cell>
          <cell r="AI90" t="e">
            <v>#REF!</v>
          </cell>
          <cell r="AJ90" t="e">
            <v>#REF!</v>
          </cell>
          <cell r="AK90" t="e">
            <v>#REF!</v>
          </cell>
          <cell r="AL90" t="e">
            <v>#REF!</v>
          </cell>
          <cell r="AM90" t="e">
            <v>#REF!</v>
          </cell>
          <cell r="AN90" t="e">
            <v>#REF!</v>
          </cell>
          <cell r="AO90" t="e">
            <v>#REF!</v>
          </cell>
          <cell r="AP90" t="e">
            <v>#REF!</v>
          </cell>
          <cell r="AQ90" t="e">
            <v>#REF!</v>
          </cell>
          <cell r="AT90" t="e">
            <v>#REF!</v>
          </cell>
          <cell r="AU90" t="e">
            <v>#REF!</v>
          </cell>
          <cell r="AV90">
            <v>0</v>
          </cell>
          <cell r="AW90" t="e">
            <v>#REF!</v>
          </cell>
          <cell r="AX90" t="e">
            <v>#REF!</v>
          </cell>
          <cell r="AY90" t="e">
            <v>#REF!</v>
          </cell>
          <cell r="AZ90" t="e">
            <v>#REF!</v>
          </cell>
          <cell r="BA90" t="e">
            <v>#REF!</v>
          </cell>
        </row>
        <row r="91">
          <cell r="B91" t="e">
            <v>#REF!</v>
          </cell>
          <cell r="C91" t="e">
            <v>#REF!</v>
          </cell>
          <cell r="D91" t="e">
            <v>#REF!</v>
          </cell>
          <cell r="E91" t="e">
            <v>#REF!</v>
          </cell>
          <cell r="F91" t="e">
            <v>#REF!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e">
            <v>#REF!</v>
          </cell>
          <cell r="R91" t="e">
            <v>#REF!</v>
          </cell>
          <cell r="Y91" t="e">
            <v>#REF!</v>
          </cell>
          <cell r="Z91" t="e">
            <v>#REF!</v>
          </cell>
          <cell r="AA91" t="e">
            <v>#REF!</v>
          </cell>
          <cell r="AB91" t="e">
            <v>#REF!</v>
          </cell>
          <cell r="AC91" t="e">
            <v>#REF!</v>
          </cell>
          <cell r="AD91" t="e">
            <v>#REF!</v>
          </cell>
          <cell r="AE91" t="e">
            <v>#REF!</v>
          </cell>
          <cell r="AF91" t="e">
            <v>#REF!</v>
          </cell>
          <cell r="AG91" t="e">
            <v>#REF!</v>
          </cell>
          <cell r="AH91" t="e">
            <v>#REF!</v>
          </cell>
          <cell r="AI91" t="e">
            <v>#REF!</v>
          </cell>
          <cell r="AJ91" t="e">
            <v>#REF!</v>
          </cell>
          <cell r="AK91" t="e">
            <v>#REF!</v>
          </cell>
          <cell r="AL91" t="e">
            <v>#REF!</v>
          </cell>
          <cell r="AM91" t="e">
            <v>#REF!</v>
          </cell>
          <cell r="AN91" t="e">
            <v>#REF!</v>
          </cell>
          <cell r="AO91" t="e">
            <v>#REF!</v>
          </cell>
          <cell r="AP91" t="e">
            <v>#REF!</v>
          </cell>
          <cell r="AQ91" t="e">
            <v>#REF!</v>
          </cell>
          <cell r="AT91" t="e">
            <v>#REF!</v>
          </cell>
          <cell r="AU91" t="e">
            <v>#REF!</v>
          </cell>
          <cell r="AV91">
            <v>0</v>
          </cell>
          <cell r="AW91" t="e">
            <v>#REF!</v>
          </cell>
          <cell r="AX91" t="e">
            <v>#REF!</v>
          </cell>
          <cell r="AY91" t="e">
            <v>#REF!</v>
          </cell>
          <cell r="AZ91" t="e">
            <v>#REF!</v>
          </cell>
          <cell r="BA91" t="e">
            <v>#REF!</v>
          </cell>
        </row>
        <row r="92">
          <cell r="B92" t="e">
            <v>#REF!</v>
          </cell>
          <cell r="C92" t="e">
            <v>#REF!</v>
          </cell>
          <cell r="D92" t="e">
            <v>#REF!</v>
          </cell>
          <cell r="E92" t="e">
            <v>#REF!</v>
          </cell>
          <cell r="F92" t="e">
            <v>#REF!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e">
            <v>#REF!</v>
          </cell>
          <cell r="R92" t="e">
            <v>#REF!</v>
          </cell>
          <cell r="Y92" t="e">
            <v>#REF!</v>
          </cell>
          <cell r="Z92" t="e">
            <v>#REF!</v>
          </cell>
          <cell r="AA92" t="e">
            <v>#REF!</v>
          </cell>
          <cell r="AB92" t="e">
            <v>#REF!</v>
          </cell>
          <cell r="AC92" t="e">
            <v>#REF!</v>
          </cell>
          <cell r="AD92" t="e">
            <v>#REF!</v>
          </cell>
          <cell r="AE92" t="e">
            <v>#REF!</v>
          </cell>
          <cell r="AF92" t="e">
            <v>#REF!</v>
          </cell>
          <cell r="AG92" t="e">
            <v>#REF!</v>
          </cell>
          <cell r="AH92" t="e">
            <v>#REF!</v>
          </cell>
          <cell r="AI92" t="e">
            <v>#REF!</v>
          </cell>
          <cell r="AJ92" t="e">
            <v>#REF!</v>
          </cell>
          <cell r="AK92" t="e">
            <v>#REF!</v>
          </cell>
          <cell r="AL92" t="e">
            <v>#REF!</v>
          </cell>
          <cell r="AM92" t="e">
            <v>#REF!</v>
          </cell>
          <cell r="AN92" t="e">
            <v>#REF!</v>
          </cell>
          <cell r="AO92" t="e">
            <v>#REF!</v>
          </cell>
          <cell r="AP92" t="e">
            <v>#REF!</v>
          </cell>
          <cell r="AQ92" t="e">
            <v>#REF!</v>
          </cell>
          <cell r="AT92" t="e">
            <v>#REF!</v>
          </cell>
          <cell r="AU92" t="e">
            <v>#REF!</v>
          </cell>
          <cell r="AV92">
            <v>0</v>
          </cell>
          <cell r="AW92" t="e">
            <v>#REF!</v>
          </cell>
          <cell r="AX92" t="e">
            <v>#REF!</v>
          </cell>
          <cell r="AY92" t="e">
            <v>#REF!</v>
          </cell>
          <cell r="AZ92" t="e">
            <v>#REF!</v>
          </cell>
          <cell r="BA92" t="e">
            <v>#REF!</v>
          </cell>
        </row>
        <row r="93">
          <cell r="B93" t="e">
            <v>#REF!</v>
          </cell>
          <cell r="C93" t="e">
            <v>#REF!</v>
          </cell>
          <cell r="D93" t="e">
            <v>#REF!</v>
          </cell>
          <cell r="E93" t="e">
            <v>#REF!</v>
          </cell>
          <cell r="F93" t="e">
            <v>#REF!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e">
            <v>#REF!</v>
          </cell>
          <cell r="R93" t="e">
            <v>#REF!</v>
          </cell>
          <cell r="Y93" t="e">
            <v>#REF!</v>
          </cell>
          <cell r="Z93" t="e">
            <v>#REF!</v>
          </cell>
          <cell r="AA93" t="e">
            <v>#REF!</v>
          </cell>
          <cell r="AB93" t="e">
            <v>#REF!</v>
          </cell>
          <cell r="AC93" t="e">
            <v>#REF!</v>
          </cell>
          <cell r="AD93" t="e">
            <v>#REF!</v>
          </cell>
          <cell r="AE93" t="e">
            <v>#REF!</v>
          </cell>
          <cell r="AF93" t="e">
            <v>#REF!</v>
          </cell>
          <cell r="AG93" t="e">
            <v>#REF!</v>
          </cell>
          <cell r="AH93" t="e">
            <v>#REF!</v>
          </cell>
          <cell r="AI93" t="e">
            <v>#REF!</v>
          </cell>
          <cell r="AJ93" t="e">
            <v>#REF!</v>
          </cell>
          <cell r="AK93" t="e">
            <v>#REF!</v>
          </cell>
          <cell r="AL93" t="e">
            <v>#REF!</v>
          </cell>
          <cell r="AM93" t="e">
            <v>#REF!</v>
          </cell>
          <cell r="AN93" t="e">
            <v>#REF!</v>
          </cell>
          <cell r="AO93" t="e">
            <v>#REF!</v>
          </cell>
          <cell r="AP93" t="e">
            <v>#REF!</v>
          </cell>
          <cell r="AQ93" t="e">
            <v>#REF!</v>
          </cell>
          <cell r="AT93" t="e">
            <v>#REF!</v>
          </cell>
          <cell r="AU93" t="e">
            <v>#REF!</v>
          </cell>
          <cell r="AV93">
            <v>0</v>
          </cell>
          <cell r="AW93" t="e">
            <v>#REF!</v>
          </cell>
          <cell r="AX93" t="e">
            <v>#REF!</v>
          </cell>
          <cell r="AY93" t="e">
            <v>#REF!</v>
          </cell>
          <cell r="AZ93" t="e">
            <v>#REF!</v>
          </cell>
          <cell r="BA93" t="e">
            <v>#REF!</v>
          </cell>
        </row>
        <row r="94">
          <cell r="B94" t="e">
            <v>#REF!</v>
          </cell>
          <cell r="C94" t="e">
            <v>#REF!</v>
          </cell>
          <cell r="D94" t="e">
            <v>#REF!</v>
          </cell>
          <cell r="E94" t="e">
            <v>#REF!</v>
          </cell>
          <cell r="F94" t="e">
            <v>#REF!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e">
            <v>#REF!</v>
          </cell>
          <cell r="R94" t="e">
            <v>#REF!</v>
          </cell>
          <cell r="Y94" t="e">
            <v>#REF!</v>
          </cell>
          <cell r="Z94" t="e">
            <v>#REF!</v>
          </cell>
          <cell r="AA94" t="e">
            <v>#REF!</v>
          </cell>
          <cell r="AB94" t="e">
            <v>#REF!</v>
          </cell>
          <cell r="AC94" t="e">
            <v>#REF!</v>
          </cell>
          <cell r="AD94" t="e">
            <v>#REF!</v>
          </cell>
          <cell r="AE94" t="e">
            <v>#REF!</v>
          </cell>
          <cell r="AF94" t="e">
            <v>#REF!</v>
          </cell>
          <cell r="AG94" t="e">
            <v>#REF!</v>
          </cell>
          <cell r="AH94" t="e">
            <v>#REF!</v>
          </cell>
          <cell r="AI94" t="e">
            <v>#REF!</v>
          </cell>
          <cell r="AJ94" t="e">
            <v>#REF!</v>
          </cell>
          <cell r="AK94" t="e">
            <v>#REF!</v>
          </cell>
          <cell r="AL94" t="e">
            <v>#REF!</v>
          </cell>
          <cell r="AM94" t="e">
            <v>#REF!</v>
          </cell>
          <cell r="AN94" t="e">
            <v>#REF!</v>
          </cell>
          <cell r="AO94" t="e">
            <v>#REF!</v>
          </cell>
          <cell r="AP94" t="e">
            <v>#REF!</v>
          </cell>
          <cell r="AQ94" t="e">
            <v>#REF!</v>
          </cell>
          <cell r="AT94" t="e">
            <v>#REF!</v>
          </cell>
          <cell r="AU94" t="e">
            <v>#REF!</v>
          </cell>
          <cell r="AV94">
            <v>0</v>
          </cell>
          <cell r="AW94" t="e">
            <v>#REF!</v>
          </cell>
          <cell r="AX94" t="e">
            <v>#REF!</v>
          </cell>
          <cell r="AY94" t="e">
            <v>#REF!</v>
          </cell>
          <cell r="AZ94" t="e">
            <v>#REF!</v>
          </cell>
          <cell r="BA94" t="e">
            <v>#REF!</v>
          </cell>
        </row>
        <row r="95">
          <cell r="B95" t="e">
            <v>#REF!</v>
          </cell>
          <cell r="C95" t="e">
            <v>#REF!</v>
          </cell>
          <cell r="D95" t="e">
            <v>#REF!</v>
          </cell>
          <cell r="E95" t="e">
            <v>#REF!</v>
          </cell>
          <cell r="F95" t="e">
            <v>#REF!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 t="e">
            <v>#REF!</v>
          </cell>
          <cell r="R95" t="e">
            <v>#REF!</v>
          </cell>
          <cell r="Y95" t="e">
            <v>#REF!</v>
          </cell>
          <cell r="Z95" t="e">
            <v>#REF!</v>
          </cell>
          <cell r="AA95" t="e">
            <v>#REF!</v>
          </cell>
          <cell r="AB95" t="e">
            <v>#REF!</v>
          </cell>
          <cell r="AC95" t="e">
            <v>#REF!</v>
          </cell>
          <cell r="AD95" t="e">
            <v>#REF!</v>
          </cell>
          <cell r="AE95" t="e">
            <v>#REF!</v>
          </cell>
          <cell r="AF95" t="e">
            <v>#REF!</v>
          </cell>
          <cell r="AG95" t="e">
            <v>#REF!</v>
          </cell>
          <cell r="AH95" t="e">
            <v>#REF!</v>
          </cell>
          <cell r="AI95" t="e">
            <v>#REF!</v>
          </cell>
          <cell r="AJ95" t="e">
            <v>#REF!</v>
          </cell>
          <cell r="AK95" t="e">
            <v>#REF!</v>
          </cell>
          <cell r="AL95" t="e">
            <v>#REF!</v>
          </cell>
          <cell r="AM95" t="e">
            <v>#REF!</v>
          </cell>
          <cell r="AN95" t="e">
            <v>#REF!</v>
          </cell>
          <cell r="AO95" t="e">
            <v>#REF!</v>
          </cell>
          <cell r="AP95" t="e">
            <v>#REF!</v>
          </cell>
          <cell r="AQ95" t="e">
            <v>#REF!</v>
          </cell>
          <cell r="AT95" t="e">
            <v>#REF!</v>
          </cell>
          <cell r="AU95" t="e">
            <v>#REF!</v>
          </cell>
          <cell r="AV95">
            <v>0</v>
          </cell>
          <cell r="AW95" t="e">
            <v>#REF!</v>
          </cell>
          <cell r="AX95" t="e">
            <v>#REF!</v>
          </cell>
          <cell r="AY95" t="e">
            <v>#REF!</v>
          </cell>
          <cell r="AZ95" t="e">
            <v>#REF!</v>
          </cell>
          <cell r="BA95" t="e">
            <v>#REF!</v>
          </cell>
        </row>
        <row r="96">
          <cell r="B96" t="e">
            <v>#REF!</v>
          </cell>
          <cell r="C96" t="e">
            <v>#REF!</v>
          </cell>
          <cell r="D96" t="e">
            <v>#REF!</v>
          </cell>
          <cell r="E96" t="e">
            <v>#REF!</v>
          </cell>
          <cell r="F96" t="e">
            <v>#REF!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e">
            <v>#REF!</v>
          </cell>
          <cell r="R96" t="e">
            <v>#REF!</v>
          </cell>
          <cell r="Y96" t="e">
            <v>#REF!</v>
          </cell>
          <cell r="Z96" t="e">
            <v>#REF!</v>
          </cell>
          <cell r="AA96" t="e">
            <v>#REF!</v>
          </cell>
          <cell r="AB96" t="e">
            <v>#REF!</v>
          </cell>
          <cell r="AC96" t="e">
            <v>#REF!</v>
          </cell>
          <cell r="AD96" t="e">
            <v>#REF!</v>
          </cell>
          <cell r="AE96" t="e">
            <v>#REF!</v>
          </cell>
          <cell r="AF96" t="e">
            <v>#REF!</v>
          </cell>
          <cell r="AG96" t="e">
            <v>#REF!</v>
          </cell>
          <cell r="AH96" t="e">
            <v>#REF!</v>
          </cell>
          <cell r="AI96" t="e">
            <v>#REF!</v>
          </cell>
          <cell r="AJ96" t="e">
            <v>#REF!</v>
          </cell>
          <cell r="AK96" t="e">
            <v>#REF!</v>
          </cell>
          <cell r="AL96" t="e">
            <v>#REF!</v>
          </cell>
          <cell r="AM96" t="e">
            <v>#REF!</v>
          </cell>
          <cell r="AN96" t="e">
            <v>#REF!</v>
          </cell>
          <cell r="AO96" t="e">
            <v>#REF!</v>
          </cell>
          <cell r="AP96" t="e">
            <v>#REF!</v>
          </cell>
          <cell r="AQ96" t="e">
            <v>#REF!</v>
          </cell>
          <cell r="AT96" t="e">
            <v>#REF!</v>
          </cell>
          <cell r="AU96" t="e">
            <v>#REF!</v>
          </cell>
          <cell r="AV96">
            <v>0</v>
          </cell>
          <cell r="AW96" t="e">
            <v>#REF!</v>
          </cell>
          <cell r="AX96" t="e">
            <v>#REF!</v>
          </cell>
          <cell r="AY96" t="e">
            <v>#REF!</v>
          </cell>
          <cell r="AZ96" t="e">
            <v>#REF!</v>
          </cell>
          <cell r="BA96" t="e">
            <v>#REF!</v>
          </cell>
        </row>
        <row r="97">
          <cell r="B97" t="e">
            <v>#REF!</v>
          </cell>
          <cell r="C97" t="e">
            <v>#REF!</v>
          </cell>
          <cell r="D97" t="e">
            <v>#REF!</v>
          </cell>
          <cell r="E97" t="e">
            <v>#REF!</v>
          </cell>
          <cell r="F97" t="e">
            <v>#REF!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 t="e">
            <v>#REF!</v>
          </cell>
          <cell r="R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T97" t="e">
            <v>#REF!</v>
          </cell>
          <cell r="AU97" t="e">
            <v>#REF!</v>
          </cell>
          <cell r="AV97">
            <v>0</v>
          </cell>
          <cell r="AW97" t="e">
            <v>#REF!</v>
          </cell>
          <cell r="AX97" t="e">
            <v>#REF!</v>
          </cell>
          <cell r="AY97" t="e">
            <v>#REF!</v>
          </cell>
          <cell r="AZ97" t="e">
            <v>#REF!</v>
          </cell>
          <cell r="BA97" t="e">
            <v>#REF!</v>
          </cell>
        </row>
        <row r="98">
          <cell r="B98" t="e">
            <v>#REF!</v>
          </cell>
          <cell r="C98" t="e">
            <v>#REF!</v>
          </cell>
          <cell r="D98" t="e">
            <v>#REF!</v>
          </cell>
          <cell r="E98" t="e">
            <v>#REF!</v>
          </cell>
          <cell r="F98" t="e">
            <v>#REF!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e">
            <v>#REF!</v>
          </cell>
          <cell r="R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T98" t="e">
            <v>#REF!</v>
          </cell>
          <cell r="AU98" t="e">
            <v>#REF!</v>
          </cell>
          <cell r="AV98">
            <v>0</v>
          </cell>
          <cell r="AW98" t="e">
            <v>#REF!</v>
          </cell>
          <cell r="AX98" t="e">
            <v>#REF!</v>
          </cell>
          <cell r="AY98" t="e">
            <v>#REF!</v>
          </cell>
          <cell r="AZ98" t="e">
            <v>#REF!</v>
          </cell>
          <cell r="BA98" t="e">
            <v>#REF!</v>
          </cell>
        </row>
        <row r="99">
          <cell r="B99" t="e">
            <v>#REF!</v>
          </cell>
          <cell r="C99" t="e">
            <v>#REF!</v>
          </cell>
          <cell r="D99" t="e">
            <v>#REF!</v>
          </cell>
          <cell r="E99" t="e">
            <v>#REF!</v>
          </cell>
          <cell r="F99" t="e">
            <v>#REF!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 t="e">
            <v>#REF!</v>
          </cell>
          <cell r="R99" t="e">
            <v>#REF!</v>
          </cell>
          <cell r="Y99" t="e">
            <v>#REF!</v>
          </cell>
          <cell r="Z99" t="e">
            <v>#REF!</v>
          </cell>
          <cell r="AA99" t="e">
            <v>#REF!</v>
          </cell>
          <cell r="AB99" t="e">
            <v>#REF!</v>
          </cell>
          <cell r="AC99" t="e">
            <v>#REF!</v>
          </cell>
          <cell r="AD99" t="e">
            <v>#REF!</v>
          </cell>
          <cell r="AE99" t="e">
            <v>#REF!</v>
          </cell>
          <cell r="AF99" t="e">
            <v>#REF!</v>
          </cell>
          <cell r="AG99" t="e">
            <v>#REF!</v>
          </cell>
          <cell r="AH99" t="e">
            <v>#REF!</v>
          </cell>
          <cell r="AI99" t="e">
            <v>#REF!</v>
          </cell>
          <cell r="AJ99" t="e">
            <v>#REF!</v>
          </cell>
          <cell r="AK99" t="e">
            <v>#REF!</v>
          </cell>
          <cell r="AL99" t="e">
            <v>#REF!</v>
          </cell>
          <cell r="AM99" t="e">
            <v>#REF!</v>
          </cell>
          <cell r="AN99" t="e">
            <v>#REF!</v>
          </cell>
          <cell r="AO99" t="e">
            <v>#REF!</v>
          </cell>
          <cell r="AP99" t="e">
            <v>#REF!</v>
          </cell>
          <cell r="AQ99" t="e">
            <v>#REF!</v>
          </cell>
          <cell r="AT99" t="e">
            <v>#REF!</v>
          </cell>
          <cell r="AU99" t="e">
            <v>#REF!</v>
          </cell>
          <cell r="AV99">
            <v>0</v>
          </cell>
          <cell r="AW99" t="e">
            <v>#REF!</v>
          </cell>
          <cell r="AX99" t="e">
            <v>#REF!</v>
          </cell>
          <cell r="AY99" t="e">
            <v>#REF!</v>
          </cell>
          <cell r="AZ99" t="e">
            <v>#REF!</v>
          </cell>
          <cell r="BA99" t="e">
            <v>#REF!</v>
          </cell>
        </row>
        <row r="100">
          <cell r="B100" t="e">
            <v>#REF!</v>
          </cell>
          <cell r="C100" t="e">
            <v>#REF!</v>
          </cell>
          <cell r="D100" t="e">
            <v>#REF!</v>
          </cell>
          <cell r="E100" t="e">
            <v>#REF!</v>
          </cell>
          <cell r="F100" t="e">
            <v>#REF!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 t="e">
            <v>#REF!</v>
          </cell>
          <cell r="R100" t="e">
            <v>#REF!</v>
          </cell>
          <cell r="Y100" t="e">
            <v>#REF!</v>
          </cell>
          <cell r="Z100" t="e">
            <v>#REF!</v>
          </cell>
          <cell r="AA100" t="e">
            <v>#REF!</v>
          </cell>
          <cell r="AB100" t="e">
            <v>#REF!</v>
          </cell>
          <cell r="AC100" t="e">
            <v>#REF!</v>
          </cell>
          <cell r="AD100" t="e">
            <v>#REF!</v>
          </cell>
          <cell r="AE100" t="e">
            <v>#REF!</v>
          </cell>
          <cell r="AF100" t="e">
            <v>#REF!</v>
          </cell>
          <cell r="AG100" t="e">
            <v>#REF!</v>
          </cell>
          <cell r="AH100" t="e">
            <v>#REF!</v>
          </cell>
          <cell r="AI100" t="e">
            <v>#REF!</v>
          </cell>
          <cell r="AJ100" t="e">
            <v>#REF!</v>
          </cell>
          <cell r="AK100" t="e">
            <v>#REF!</v>
          </cell>
          <cell r="AL100" t="e">
            <v>#REF!</v>
          </cell>
          <cell r="AM100" t="e">
            <v>#REF!</v>
          </cell>
          <cell r="AN100" t="e">
            <v>#REF!</v>
          </cell>
          <cell r="AO100" t="e">
            <v>#REF!</v>
          </cell>
          <cell r="AP100" t="e">
            <v>#REF!</v>
          </cell>
          <cell r="AQ100" t="e">
            <v>#REF!</v>
          </cell>
          <cell r="AT100" t="e">
            <v>#REF!</v>
          </cell>
          <cell r="AU100" t="e">
            <v>#REF!</v>
          </cell>
          <cell r="AV100">
            <v>0</v>
          </cell>
          <cell r="AW100" t="e">
            <v>#REF!</v>
          </cell>
          <cell r="AX100" t="e">
            <v>#REF!</v>
          </cell>
          <cell r="AY100" t="e">
            <v>#REF!</v>
          </cell>
          <cell r="AZ100" t="e">
            <v>#REF!</v>
          </cell>
          <cell r="BA100" t="e">
            <v>#REF!</v>
          </cell>
        </row>
        <row r="101">
          <cell r="B101" t="e">
            <v>#REF!</v>
          </cell>
          <cell r="C101" t="e">
            <v>#REF!</v>
          </cell>
          <cell r="D101" t="e">
            <v>#REF!</v>
          </cell>
          <cell r="E101" t="e">
            <v>#REF!</v>
          </cell>
          <cell r="F101" t="e">
            <v>#REF!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 t="e">
            <v>#REF!</v>
          </cell>
          <cell r="R101" t="e">
            <v>#REF!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e">
            <v>#REF!</v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 t="e">
            <v>#REF!</v>
          </cell>
          <cell r="AJ101" t="e">
            <v>#REF!</v>
          </cell>
          <cell r="AK101" t="e">
            <v>#REF!</v>
          </cell>
          <cell r="AL101" t="e">
            <v>#REF!</v>
          </cell>
          <cell r="AM101" t="e">
            <v>#REF!</v>
          </cell>
          <cell r="AN101" t="e">
            <v>#REF!</v>
          </cell>
          <cell r="AO101" t="e">
            <v>#REF!</v>
          </cell>
          <cell r="AP101" t="e">
            <v>#REF!</v>
          </cell>
          <cell r="AQ101" t="e">
            <v>#REF!</v>
          </cell>
          <cell r="AT101" t="e">
            <v>#REF!</v>
          </cell>
          <cell r="AU101" t="e">
            <v>#REF!</v>
          </cell>
          <cell r="AV101">
            <v>0</v>
          </cell>
          <cell r="AW101" t="e">
            <v>#REF!</v>
          </cell>
          <cell r="AX101" t="e">
            <v>#REF!</v>
          </cell>
          <cell r="AY101" t="e">
            <v>#REF!</v>
          </cell>
          <cell r="AZ101" t="e">
            <v>#REF!</v>
          </cell>
          <cell r="BA101" t="e">
            <v>#REF!</v>
          </cell>
        </row>
        <row r="102">
          <cell r="B102" t="e">
            <v>#REF!</v>
          </cell>
          <cell r="C102" t="e">
            <v>#REF!</v>
          </cell>
          <cell r="D102" t="e">
            <v>#REF!</v>
          </cell>
          <cell r="E102" t="e">
            <v>#REF!</v>
          </cell>
          <cell r="F102" t="e">
            <v>#REF!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 t="e">
            <v>#REF!</v>
          </cell>
          <cell r="R102" t="e">
            <v>#REF!</v>
          </cell>
          <cell r="Y102" t="e">
            <v>#REF!</v>
          </cell>
          <cell r="Z102" t="e">
            <v>#REF!</v>
          </cell>
          <cell r="AA102" t="e">
            <v>#REF!</v>
          </cell>
          <cell r="AB102" t="e">
            <v>#REF!</v>
          </cell>
          <cell r="AC102" t="e">
            <v>#REF!</v>
          </cell>
          <cell r="AD102" t="e">
            <v>#REF!</v>
          </cell>
          <cell r="AE102" t="e">
            <v>#REF!</v>
          </cell>
          <cell r="AF102" t="e">
            <v>#REF!</v>
          </cell>
          <cell r="AG102" t="e">
            <v>#REF!</v>
          </cell>
          <cell r="AH102" t="e">
            <v>#REF!</v>
          </cell>
          <cell r="AI102" t="e">
            <v>#REF!</v>
          </cell>
          <cell r="AJ102" t="e">
            <v>#REF!</v>
          </cell>
          <cell r="AK102" t="e">
            <v>#REF!</v>
          </cell>
          <cell r="AL102" t="e">
            <v>#REF!</v>
          </cell>
          <cell r="AM102" t="e">
            <v>#REF!</v>
          </cell>
          <cell r="AN102" t="e">
            <v>#REF!</v>
          </cell>
          <cell r="AO102" t="e">
            <v>#REF!</v>
          </cell>
          <cell r="AP102" t="e">
            <v>#REF!</v>
          </cell>
          <cell r="AQ102" t="e">
            <v>#REF!</v>
          </cell>
          <cell r="AT102" t="e">
            <v>#REF!</v>
          </cell>
          <cell r="AU102" t="e">
            <v>#REF!</v>
          </cell>
          <cell r="AV102">
            <v>0</v>
          </cell>
          <cell r="AW102" t="e">
            <v>#REF!</v>
          </cell>
          <cell r="AX102" t="e">
            <v>#REF!</v>
          </cell>
          <cell r="AY102" t="e">
            <v>#REF!</v>
          </cell>
          <cell r="AZ102" t="e">
            <v>#REF!</v>
          </cell>
          <cell r="BA102" t="e">
            <v>#REF!</v>
          </cell>
        </row>
        <row r="103">
          <cell r="B103" t="e">
            <v>#REF!</v>
          </cell>
          <cell r="C103" t="e">
            <v>#REF!</v>
          </cell>
          <cell r="D103" t="e">
            <v>#REF!</v>
          </cell>
          <cell r="E103" t="e">
            <v>#REF!</v>
          </cell>
          <cell r="F103" t="e">
            <v>#REF!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e">
            <v>#REF!</v>
          </cell>
          <cell r="R103" t="e">
            <v>#REF!</v>
          </cell>
          <cell r="Y103" t="e">
            <v>#REF!</v>
          </cell>
          <cell r="Z103" t="e">
            <v>#REF!</v>
          </cell>
          <cell r="AA103" t="e">
            <v>#REF!</v>
          </cell>
          <cell r="AB103" t="e">
            <v>#REF!</v>
          </cell>
          <cell r="AC103" t="e">
            <v>#REF!</v>
          </cell>
          <cell r="AD103" t="e">
            <v>#REF!</v>
          </cell>
          <cell r="AE103" t="e">
            <v>#REF!</v>
          </cell>
          <cell r="AF103" t="e">
            <v>#REF!</v>
          </cell>
          <cell r="AG103" t="e">
            <v>#REF!</v>
          </cell>
          <cell r="AH103" t="e">
            <v>#REF!</v>
          </cell>
          <cell r="AI103" t="e">
            <v>#REF!</v>
          </cell>
          <cell r="AJ103" t="e">
            <v>#REF!</v>
          </cell>
          <cell r="AK103" t="e">
            <v>#REF!</v>
          </cell>
          <cell r="AL103" t="e">
            <v>#REF!</v>
          </cell>
          <cell r="AM103" t="e">
            <v>#REF!</v>
          </cell>
          <cell r="AN103" t="e">
            <v>#REF!</v>
          </cell>
          <cell r="AO103" t="e">
            <v>#REF!</v>
          </cell>
          <cell r="AP103" t="e">
            <v>#REF!</v>
          </cell>
          <cell r="AQ103" t="e">
            <v>#REF!</v>
          </cell>
          <cell r="AT103" t="e">
            <v>#REF!</v>
          </cell>
          <cell r="AU103" t="e">
            <v>#REF!</v>
          </cell>
          <cell r="AV103">
            <v>0</v>
          </cell>
          <cell r="AW103" t="e">
            <v>#REF!</v>
          </cell>
          <cell r="AX103" t="e">
            <v>#REF!</v>
          </cell>
          <cell r="AY103" t="e">
            <v>#REF!</v>
          </cell>
          <cell r="AZ103" t="e">
            <v>#REF!</v>
          </cell>
          <cell r="BA103" t="e">
            <v>#REF!</v>
          </cell>
        </row>
        <row r="104">
          <cell r="B104" t="e">
            <v>#REF!</v>
          </cell>
          <cell r="C104" t="e">
            <v>#REF!</v>
          </cell>
          <cell r="D104" t="e">
            <v>#REF!</v>
          </cell>
          <cell r="E104" t="e">
            <v>#REF!</v>
          </cell>
          <cell r="F104" t="e">
            <v>#REF!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 t="e">
            <v>#REF!</v>
          </cell>
          <cell r="R104" t="e">
            <v>#REF!</v>
          </cell>
          <cell r="Y104" t="e">
            <v>#REF!</v>
          </cell>
          <cell r="Z104" t="e">
            <v>#REF!</v>
          </cell>
          <cell r="AA104" t="e">
            <v>#REF!</v>
          </cell>
          <cell r="AB104" t="e">
            <v>#REF!</v>
          </cell>
          <cell r="AC104" t="e">
            <v>#REF!</v>
          </cell>
          <cell r="AD104" t="e">
            <v>#REF!</v>
          </cell>
          <cell r="AE104" t="e">
            <v>#REF!</v>
          </cell>
          <cell r="AF104" t="e">
            <v>#REF!</v>
          </cell>
          <cell r="AG104" t="e">
            <v>#REF!</v>
          </cell>
          <cell r="AH104" t="e">
            <v>#REF!</v>
          </cell>
          <cell r="AI104" t="e">
            <v>#REF!</v>
          </cell>
          <cell r="AJ104" t="e">
            <v>#REF!</v>
          </cell>
          <cell r="AK104" t="e">
            <v>#REF!</v>
          </cell>
          <cell r="AL104" t="e">
            <v>#REF!</v>
          </cell>
          <cell r="AM104" t="e">
            <v>#REF!</v>
          </cell>
          <cell r="AN104" t="e">
            <v>#REF!</v>
          </cell>
          <cell r="AO104" t="e">
            <v>#REF!</v>
          </cell>
          <cell r="AP104" t="e">
            <v>#REF!</v>
          </cell>
          <cell r="AQ104" t="e">
            <v>#REF!</v>
          </cell>
          <cell r="AT104" t="e">
            <v>#REF!</v>
          </cell>
          <cell r="AU104" t="e">
            <v>#REF!</v>
          </cell>
          <cell r="AV104">
            <v>0</v>
          </cell>
          <cell r="AW104" t="e">
            <v>#REF!</v>
          </cell>
          <cell r="AX104" t="e">
            <v>#REF!</v>
          </cell>
          <cell r="AY104" t="e">
            <v>#REF!</v>
          </cell>
          <cell r="AZ104" t="e">
            <v>#REF!</v>
          </cell>
          <cell r="BA104" t="e">
            <v>#REF!</v>
          </cell>
        </row>
        <row r="105">
          <cell r="B105" t="e">
            <v>#REF!</v>
          </cell>
          <cell r="C105" t="e">
            <v>#REF!</v>
          </cell>
          <cell r="D105" t="e">
            <v>#REF!</v>
          </cell>
          <cell r="E105" t="e">
            <v>#REF!</v>
          </cell>
          <cell r="F105" t="e">
            <v>#REF!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e">
            <v>#REF!</v>
          </cell>
          <cell r="R105" t="e">
            <v>#REF!</v>
          </cell>
          <cell r="Y105" t="e">
            <v>#REF!</v>
          </cell>
          <cell r="Z105" t="e">
            <v>#REF!</v>
          </cell>
          <cell r="AA105" t="e">
            <v>#REF!</v>
          </cell>
          <cell r="AB105" t="e">
            <v>#REF!</v>
          </cell>
          <cell r="AC105" t="e">
            <v>#REF!</v>
          </cell>
          <cell r="AD105" t="e">
            <v>#REF!</v>
          </cell>
          <cell r="AE105" t="e">
            <v>#REF!</v>
          </cell>
          <cell r="AF105" t="e">
            <v>#REF!</v>
          </cell>
          <cell r="AG105" t="e">
            <v>#REF!</v>
          </cell>
          <cell r="AH105" t="e">
            <v>#REF!</v>
          </cell>
          <cell r="AI105" t="e">
            <v>#REF!</v>
          </cell>
          <cell r="AJ105" t="e">
            <v>#REF!</v>
          </cell>
          <cell r="AK105" t="e">
            <v>#REF!</v>
          </cell>
          <cell r="AL105" t="e">
            <v>#REF!</v>
          </cell>
          <cell r="AM105" t="e">
            <v>#REF!</v>
          </cell>
          <cell r="AN105" t="e">
            <v>#REF!</v>
          </cell>
          <cell r="AO105" t="e">
            <v>#REF!</v>
          </cell>
          <cell r="AP105" t="e">
            <v>#REF!</v>
          </cell>
          <cell r="AQ105" t="e">
            <v>#REF!</v>
          </cell>
          <cell r="AT105" t="e">
            <v>#REF!</v>
          </cell>
          <cell r="AU105" t="e">
            <v>#REF!</v>
          </cell>
          <cell r="AV105">
            <v>0</v>
          </cell>
          <cell r="AW105" t="e">
            <v>#REF!</v>
          </cell>
          <cell r="AX105" t="e">
            <v>#REF!</v>
          </cell>
          <cell r="AY105" t="e">
            <v>#REF!</v>
          </cell>
          <cell r="AZ105" t="e">
            <v>#REF!</v>
          </cell>
          <cell r="BA105" t="e">
            <v>#REF!</v>
          </cell>
        </row>
        <row r="106">
          <cell r="B106" t="e">
            <v>#REF!</v>
          </cell>
          <cell r="C106" t="e">
            <v>#REF!</v>
          </cell>
          <cell r="D106" t="e">
            <v>#REF!</v>
          </cell>
          <cell r="E106" t="e">
            <v>#REF!</v>
          </cell>
          <cell r="F106" t="e">
            <v>#REF!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 t="e">
            <v>#REF!</v>
          </cell>
          <cell r="R106" t="e">
            <v>#REF!</v>
          </cell>
          <cell r="Y106" t="e">
            <v>#REF!</v>
          </cell>
          <cell r="Z106" t="e">
            <v>#REF!</v>
          </cell>
          <cell r="AA106" t="e">
            <v>#REF!</v>
          </cell>
          <cell r="AB106" t="e">
            <v>#REF!</v>
          </cell>
          <cell r="AC106" t="e">
            <v>#REF!</v>
          </cell>
          <cell r="AD106" t="e">
            <v>#REF!</v>
          </cell>
          <cell r="AE106" t="e">
            <v>#REF!</v>
          </cell>
          <cell r="AF106" t="e">
            <v>#REF!</v>
          </cell>
          <cell r="AG106" t="e">
            <v>#REF!</v>
          </cell>
          <cell r="AH106" t="e">
            <v>#REF!</v>
          </cell>
          <cell r="AI106" t="e">
            <v>#REF!</v>
          </cell>
          <cell r="AJ106" t="e">
            <v>#REF!</v>
          </cell>
          <cell r="AK106" t="e">
            <v>#REF!</v>
          </cell>
          <cell r="AL106" t="e">
            <v>#REF!</v>
          </cell>
          <cell r="AM106" t="e">
            <v>#REF!</v>
          </cell>
          <cell r="AN106" t="e">
            <v>#REF!</v>
          </cell>
          <cell r="AO106" t="e">
            <v>#REF!</v>
          </cell>
          <cell r="AP106" t="e">
            <v>#REF!</v>
          </cell>
          <cell r="AQ106" t="e">
            <v>#REF!</v>
          </cell>
          <cell r="AT106" t="e">
            <v>#REF!</v>
          </cell>
          <cell r="AU106" t="e">
            <v>#REF!</v>
          </cell>
          <cell r="AV106">
            <v>0</v>
          </cell>
          <cell r="AW106" t="e">
            <v>#REF!</v>
          </cell>
          <cell r="AX106" t="e">
            <v>#REF!</v>
          </cell>
          <cell r="AY106" t="e">
            <v>#REF!</v>
          </cell>
          <cell r="AZ106" t="e">
            <v>#REF!</v>
          </cell>
          <cell r="BA106" t="e">
            <v>#REF!</v>
          </cell>
        </row>
        <row r="107">
          <cell r="B107" t="e">
            <v>#REF!</v>
          </cell>
          <cell r="C107" t="e">
            <v>#REF!</v>
          </cell>
          <cell r="D107" t="e">
            <v>#REF!</v>
          </cell>
          <cell r="E107" t="e">
            <v>#REF!</v>
          </cell>
          <cell r="F107" t="e">
            <v>#REF!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 t="e">
            <v>#REF!</v>
          </cell>
          <cell r="R107" t="e">
            <v>#REF!</v>
          </cell>
          <cell r="Y107" t="e">
            <v>#REF!</v>
          </cell>
          <cell r="Z107" t="e">
            <v>#REF!</v>
          </cell>
          <cell r="AA107" t="e">
            <v>#REF!</v>
          </cell>
          <cell r="AB107" t="e">
            <v>#REF!</v>
          </cell>
          <cell r="AC107" t="e">
            <v>#REF!</v>
          </cell>
          <cell r="AD107" t="e">
            <v>#REF!</v>
          </cell>
          <cell r="AE107" t="e">
            <v>#REF!</v>
          </cell>
          <cell r="AF107" t="e">
            <v>#REF!</v>
          </cell>
          <cell r="AG107" t="e">
            <v>#REF!</v>
          </cell>
          <cell r="AH107" t="e">
            <v>#REF!</v>
          </cell>
          <cell r="AI107" t="e">
            <v>#REF!</v>
          </cell>
          <cell r="AJ107" t="e">
            <v>#REF!</v>
          </cell>
          <cell r="AK107" t="e">
            <v>#REF!</v>
          </cell>
          <cell r="AL107" t="e">
            <v>#REF!</v>
          </cell>
          <cell r="AM107" t="e">
            <v>#REF!</v>
          </cell>
          <cell r="AN107" t="e">
            <v>#REF!</v>
          </cell>
          <cell r="AO107" t="e">
            <v>#REF!</v>
          </cell>
          <cell r="AP107" t="e">
            <v>#REF!</v>
          </cell>
          <cell r="AQ107" t="e">
            <v>#REF!</v>
          </cell>
          <cell r="AT107" t="e">
            <v>#REF!</v>
          </cell>
          <cell r="AU107" t="e">
            <v>#REF!</v>
          </cell>
          <cell r="AV107">
            <v>0</v>
          </cell>
          <cell r="AW107" t="e">
            <v>#REF!</v>
          </cell>
          <cell r="AX107" t="e">
            <v>#REF!</v>
          </cell>
          <cell r="AY107" t="e">
            <v>#REF!</v>
          </cell>
          <cell r="AZ107" t="e">
            <v>#REF!</v>
          </cell>
          <cell r="BA107" t="e">
            <v>#REF!</v>
          </cell>
        </row>
        <row r="108">
          <cell r="B108" t="e">
            <v>#REF!</v>
          </cell>
          <cell r="C108" t="e">
            <v>#REF!</v>
          </cell>
          <cell r="D108" t="e">
            <v>#REF!</v>
          </cell>
          <cell r="E108" t="e">
            <v>#REF!</v>
          </cell>
          <cell r="F108" t="e">
            <v>#REF!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 t="e">
            <v>#REF!</v>
          </cell>
          <cell r="R108" t="e">
            <v>#REF!</v>
          </cell>
          <cell r="Y108" t="e">
            <v>#REF!</v>
          </cell>
          <cell r="Z108" t="e">
            <v>#REF!</v>
          </cell>
          <cell r="AA108" t="e">
            <v>#REF!</v>
          </cell>
          <cell r="AB108" t="e">
            <v>#REF!</v>
          </cell>
          <cell r="AC108" t="e">
            <v>#REF!</v>
          </cell>
          <cell r="AD108" t="e">
            <v>#REF!</v>
          </cell>
          <cell r="AE108" t="e">
            <v>#REF!</v>
          </cell>
          <cell r="AF108" t="e">
            <v>#REF!</v>
          </cell>
          <cell r="AG108" t="e">
            <v>#REF!</v>
          </cell>
          <cell r="AH108" t="e">
            <v>#REF!</v>
          </cell>
          <cell r="AI108" t="e">
            <v>#REF!</v>
          </cell>
          <cell r="AJ108" t="e">
            <v>#REF!</v>
          </cell>
          <cell r="AK108" t="e">
            <v>#REF!</v>
          </cell>
          <cell r="AL108" t="e">
            <v>#REF!</v>
          </cell>
          <cell r="AM108" t="e">
            <v>#REF!</v>
          </cell>
          <cell r="AN108" t="e">
            <v>#REF!</v>
          </cell>
          <cell r="AO108" t="e">
            <v>#REF!</v>
          </cell>
          <cell r="AP108" t="e">
            <v>#REF!</v>
          </cell>
          <cell r="AQ108" t="e">
            <v>#REF!</v>
          </cell>
          <cell r="AT108" t="e">
            <v>#REF!</v>
          </cell>
          <cell r="AU108" t="e">
            <v>#REF!</v>
          </cell>
          <cell r="AV108">
            <v>0</v>
          </cell>
          <cell r="AW108" t="e">
            <v>#REF!</v>
          </cell>
          <cell r="AX108" t="e">
            <v>#REF!</v>
          </cell>
          <cell r="AY108" t="e">
            <v>#REF!</v>
          </cell>
          <cell r="AZ108" t="e">
            <v>#REF!</v>
          </cell>
          <cell r="BA108" t="e">
            <v>#REF!</v>
          </cell>
        </row>
        <row r="109">
          <cell r="B109" t="e">
            <v>#REF!</v>
          </cell>
          <cell r="C109" t="e">
            <v>#REF!</v>
          </cell>
          <cell r="D109" t="e">
            <v>#REF!</v>
          </cell>
          <cell r="E109" t="e">
            <v>#REF!</v>
          </cell>
          <cell r="F109" t="e">
            <v>#REF!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 t="e">
            <v>#REF!</v>
          </cell>
          <cell r="R109" t="e">
            <v>#REF!</v>
          </cell>
          <cell r="Y109" t="e">
            <v>#REF!</v>
          </cell>
          <cell r="Z109" t="e">
            <v>#REF!</v>
          </cell>
          <cell r="AA109" t="e">
            <v>#REF!</v>
          </cell>
          <cell r="AB109" t="e">
            <v>#REF!</v>
          </cell>
          <cell r="AC109" t="e">
            <v>#REF!</v>
          </cell>
          <cell r="AD109" t="e">
            <v>#REF!</v>
          </cell>
          <cell r="AE109" t="e">
            <v>#REF!</v>
          </cell>
          <cell r="AF109" t="e">
            <v>#REF!</v>
          </cell>
          <cell r="AG109" t="e">
            <v>#REF!</v>
          </cell>
          <cell r="AH109" t="e">
            <v>#REF!</v>
          </cell>
          <cell r="AI109" t="e">
            <v>#REF!</v>
          </cell>
          <cell r="AJ109" t="e">
            <v>#REF!</v>
          </cell>
          <cell r="AK109" t="e">
            <v>#REF!</v>
          </cell>
          <cell r="AL109" t="e">
            <v>#REF!</v>
          </cell>
          <cell r="AM109" t="e">
            <v>#REF!</v>
          </cell>
          <cell r="AN109" t="e">
            <v>#REF!</v>
          </cell>
          <cell r="AO109" t="e">
            <v>#REF!</v>
          </cell>
          <cell r="AP109" t="e">
            <v>#REF!</v>
          </cell>
          <cell r="AQ109" t="e">
            <v>#REF!</v>
          </cell>
          <cell r="AT109" t="e">
            <v>#REF!</v>
          </cell>
          <cell r="AU109" t="e">
            <v>#REF!</v>
          </cell>
          <cell r="AV109">
            <v>0</v>
          </cell>
          <cell r="AW109" t="e">
            <v>#REF!</v>
          </cell>
          <cell r="AX109" t="e">
            <v>#REF!</v>
          </cell>
          <cell r="AY109" t="e">
            <v>#REF!</v>
          </cell>
          <cell r="AZ109" t="e">
            <v>#REF!</v>
          </cell>
          <cell r="BA109" t="e">
            <v>#REF!</v>
          </cell>
        </row>
        <row r="110">
          <cell r="B110" t="e">
            <v>#REF!</v>
          </cell>
          <cell r="C110" t="e">
            <v>#REF!</v>
          </cell>
          <cell r="D110" t="e">
            <v>#REF!</v>
          </cell>
          <cell r="E110" t="e">
            <v>#REF!</v>
          </cell>
          <cell r="F110" t="e">
            <v>#REF!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e">
            <v>#REF!</v>
          </cell>
          <cell r="R110" t="e">
            <v>#REF!</v>
          </cell>
          <cell r="Y110" t="e">
            <v>#REF!</v>
          </cell>
          <cell r="Z110" t="e">
            <v>#REF!</v>
          </cell>
          <cell r="AA110" t="e">
            <v>#REF!</v>
          </cell>
          <cell r="AB110" t="e">
            <v>#REF!</v>
          </cell>
          <cell r="AC110" t="e">
            <v>#REF!</v>
          </cell>
          <cell r="AD110" t="e">
            <v>#REF!</v>
          </cell>
          <cell r="AE110" t="e">
            <v>#REF!</v>
          </cell>
          <cell r="AF110" t="e">
            <v>#REF!</v>
          </cell>
          <cell r="AG110" t="e">
            <v>#REF!</v>
          </cell>
          <cell r="AH110" t="e">
            <v>#REF!</v>
          </cell>
          <cell r="AI110" t="e">
            <v>#REF!</v>
          </cell>
          <cell r="AJ110" t="e">
            <v>#REF!</v>
          </cell>
          <cell r="AK110" t="e">
            <v>#REF!</v>
          </cell>
          <cell r="AL110" t="e">
            <v>#REF!</v>
          </cell>
          <cell r="AM110" t="e">
            <v>#REF!</v>
          </cell>
          <cell r="AN110" t="e">
            <v>#REF!</v>
          </cell>
          <cell r="AO110" t="e">
            <v>#REF!</v>
          </cell>
          <cell r="AP110" t="e">
            <v>#REF!</v>
          </cell>
          <cell r="AQ110" t="e">
            <v>#REF!</v>
          </cell>
          <cell r="AT110" t="e">
            <v>#REF!</v>
          </cell>
          <cell r="AU110" t="e">
            <v>#REF!</v>
          </cell>
          <cell r="AV110">
            <v>0</v>
          </cell>
          <cell r="AW110" t="e">
            <v>#REF!</v>
          </cell>
          <cell r="AX110" t="e">
            <v>#REF!</v>
          </cell>
          <cell r="AY110" t="e">
            <v>#REF!</v>
          </cell>
          <cell r="AZ110" t="e">
            <v>#REF!</v>
          </cell>
          <cell r="BA110" t="e">
            <v>#REF!</v>
          </cell>
        </row>
        <row r="111">
          <cell r="B111" t="e">
            <v>#REF!</v>
          </cell>
          <cell r="C111" t="e">
            <v>#REF!</v>
          </cell>
          <cell r="D111" t="e">
            <v>#REF!</v>
          </cell>
          <cell r="E111" t="e">
            <v>#REF!</v>
          </cell>
          <cell r="F111" t="e">
            <v>#REF!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 t="e">
            <v>#REF!</v>
          </cell>
          <cell r="R111" t="e">
            <v>#REF!</v>
          </cell>
          <cell r="Y111" t="e">
            <v>#REF!</v>
          </cell>
          <cell r="Z111" t="e">
            <v>#REF!</v>
          </cell>
          <cell r="AA111" t="e">
            <v>#REF!</v>
          </cell>
          <cell r="AB111" t="e">
            <v>#REF!</v>
          </cell>
          <cell r="AC111" t="e">
            <v>#REF!</v>
          </cell>
          <cell r="AD111" t="e">
            <v>#REF!</v>
          </cell>
          <cell r="AE111" t="e">
            <v>#REF!</v>
          </cell>
          <cell r="AF111" t="e">
            <v>#REF!</v>
          </cell>
          <cell r="AG111" t="e">
            <v>#REF!</v>
          </cell>
          <cell r="AH111" t="e">
            <v>#REF!</v>
          </cell>
          <cell r="AI111" t="e">
            <v>#REF!</v>
          </cell>
          <cell r="AJ111" t="e">
            <v>#REF!</v>
          </cell>
          <cell r="AK111" t="e">
            <v>#REF!</v>
          </cell>
          <cell r="AL111" t="e">
            <v>#REF!</v>
          </cell>
          <cell r="AM111" t="e">
            <v>#REF!</v>
          </cell>
          <cell r="AN111" t="e">
            <v>#REF!</v>
          </cell>
          <cell r="AO111" t="e">
            <v>#REF!</v>
          </cell>
          <cell r="AP111" t="e">
            <v>#REF!</v>
          </cell>
          <cell r="AQ111" t="e">
            <v>#REF!</v>
          </cell>
          <cell r="AT111" t="e">
            <v>#REF!</v>
          </cell>
          <cell r="AU111" t="e">
            <v>#REF!</v>
          </cell>
          <cell r="AV111">
            <v>0</v>
          </cell>
          <cell r="AW111" t="e">
            <v>#REF!</v>
          </cell>
          <cell r="AX111" t="e">
            <v>#REF!</v>
          </cell>
          <cell r="AY111" t="e">
            <v>#REF!</v>
          </cell>
          <cell r="AZ111" t="e">
            <v>#REF!</v>
          </cell>
          <cell r="BA111" t="e">
            <v>#REF!</v>
          </cell>
        </row>
        <row r="112">
          <cell r="B112" t="e">
            <v>#REF!</v>
          </cell>
          <cell r="C112" t="e">
            <v>#REF!</v>
          </cell>
          <cell r="D112" t="e">
            <v>#REF!</v>
          </cell>
          <cell r="E112" t="e">
            <v>#REF!</v>
          </cell>
          <cell r="F112" t="e">
            <v>#REF!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 t="e">
            <v>#REF!</v>
          </cell>
          <cell r="R112" t="e">
            <v>#REF!</v>
          </cell>
          <cell r="Y112" t="e">
            <v>#REF!</v>
          </cell>
          <cell r="Z112" t="e">
            <v>#REF!</v>
          </cell>
          <cell r="AA112" t="e">
            <v>#REF!</v>
          </cell>
          <cell r="AB112" t="e">
            <v>#REF!</v>
          </cell>
          <cell r="AC112" t="e">
            <v>#REF!</v>
          </cell>
          <cell r="AD112" t="e">
            <v>#REF!</v>
          </cell>
          <cell r="AE112" t="e">
            <v>#REF!</v>
          </cell>
          <cell r="AF112" t="e">
            <v>#REF!</v>
          </cell>
          <cell r="AG112" t="e">
            <v>#REF!</v>
          </cell>
          <cell r="AH112" t="e">
            <v>#REF!</v>
          </cell>
          <cell r="AI112" t="e">
            <v>#REF!</v>
          </cell>
          <cell r="AJ112" t="e">
            <v>#REF!</v>
          </cell>
          <cell r="AK112" t="e">
            <v>#REF!</v>
          </cell>
          <cell r="AL112" t="e">
            <v>#REF!</v>
          </cell>
          <cell r="AM112" t="e">
            <v>#REF!</v>
          </cell>
          <cell r="AN112" t="e">
            <v>#REF!</v>
          </cell>
          <cell r="AO112" t="e">
            <v>#REF!</v>
          </cell>
          <cell r="AP112" t="e">
            <v>#REF!</v>
          </cell>
          <cell r="AQ112" t="e">
            <v>#REF!</v>
          </cell>
          <cell r="AT112" t="e">
            <v>#REF!</v>
          </cell>
          <cell r="AU112" t="e">
            <v>#REF!</v>
          </cell>
          <cell r="AV112">
            <v>0</v>
          </cell>
          <cell r="AW112" t="e">
            <v>#REF!</v>
          </cell>
          <cell r="AX112" t="e">
            <v>#REF!</v>
          </cell>
          <cell r="AY112" t="e">
            <v>#REF!</v>
          </cell>
          <cell r="AZ112" t="e">
            <v>#REF!</v>
          </cell>
          <cell r="BA112" t="e">
            <v>#REF!</v>
          </cell>
        </row>
        <row r="113">
          <cell r="B113" t="e">
            <v>#REF!</v>
          </cell>
          <cell r="C113" t="e">
            <v>#REF!</v>
          </cell>
          <cell r="D113" t="e">
            <v>#REF!</v>
          </cell>
          <cell r="E113" t="e">
            <v>#REF!</v>
          </cell>
          <cell r="F113" t="e">
            <v>#REF!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 t="e">
            <v>#REF!</v>
          </cell>
          <cell r="R113" t="e">
            <v>#REF!</v>
          </cell>
          <cell r="Y113" t="e">
            <v>#REF!</v>
          </cell>
          <cell r="Z113" t="e">
            <v>#REF!</v>
          </cell>
          <cell r="AA113" t="e">
            <v>#REF!</v>
          </cell>
          <cell r="AB113" t="e">
            <v>#REF!</v>
          </cell>
          <cell r="AC113" t="e">
            <v>#REF!</v>
          </cell>
          <cell r="AD113" t="e">
            <v>#REF!</v>
          </cell>
          <cell r="AE113" t="e">
            <v>#REF!</v>
          </cell>
          <cell r="AF113" t="e">
            <v>#REF!</v>
          </cell>
          <cell r="AG113" t="e">
            <v>#REF!</v>
          </cell>
          <cell r="AH113" t="e">
            <v>#REF!</v>
          </cell>
          <cell r="AI113" t="e">
            <v>#REF!</v>
          </cell>
          <cell r="AJ113" t="e">
            <v>#REF!</v>
          </cell>
          <cell r="AK113" t="e">
            <v>#REF!</v>
          </cell>
          <cell r="AL113" t="e">
            <v>#REF!</v>
          </cell>
          <cell r="AM113" t="e">
            <v>#REF!</v>
          </cell>
          <cell r="AN113" t="e">
            <v>#REF!</v>
          </cell>
          <cell r="AO113" t="e">
            <v>#REF!</v>
          </cell>
          <cell r="AP113" t="e">
            <v>#REF!</v>
          </cell>
          <cell r="AQ113" t="e">
            <v>#REF!</v>
          </cell>
          <cell r="AT113" t="e">
            <v>#REF!</v>
          </cell>
          <cell r="AU113" t="e">
            <v>#REF!</v>
          </cell>
          <cell r="AV113">
            <v>0</v>
          </cell>
          <cell r="AW113" t="e">
            <v>#REF!</v>
          </cell>
          <cell r="AX113" t="e">
            <v>#REF!</v>
          </cell>
          <cell r="AY113" t="e">
            <v>#REF!</v>
          </cell>
          <cell r="AZ113" t="e">
            <v>#REF!</v>
          </cell>
          <cell r="BA113" t="e">
            <v>#REF!</v>
          </cell>
        </row>
        <row r="114">
          <cell r="B114" t="e">
            <v>#REF!</v>
          </cell>
          <cell r="C114" t="e">
            <v>#REF!</v>
          </cell>
          <cell r="D114" t="e">
            <v>#REF!</v>
          </cell>
          <cell r="E114" t="e">
            <v>#REF!</v>
          </cell>
          <cell r="F114" t="e">
            <v>#REF!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 t="e">
            <v>#REF!</v>
          </cell>
          <cell r="R114" t="e">
            <v>#REF!</v>
          </cell>
          <cell r="Y114" t="e">
            <v>#REF!</v>
          </cell>
          <cell r="Z114" t="e">
            <v>#REF!</v>
          </cell>
          <cell r="AA114" t="e">
            <v>#REF!</v>
          </cell>
          <cell r="AB114" t="e">
            <v>#REF!</v>
          </cell>
          <cell r="AC114" t="e">
            <v>#REF!</v>
          </cell>
          <cell r="AD114" t="e">
            <v>#REF!</v>
          </cell>
          <cell r="AE114" t="e">
            <v>#REF!</v>
          </cell>
          <cell r="AF114" t="e">
            <v>#REF!</v>
          </cell>
          <cell r="AG114" t="e">
            <v>#REF!</v>
          </cell>
          <cell r="AH114" t="e">
            <v>#REF!</v>
          </cell>
          <cell r="AI114" t="e">
            <v>#REF!</v>
          </cell>
          <cell r="AJ114" t="e">
            <v>#REF!</v>
          </cell>
          <cell r="AK114" t="e">
            <v>#REF!</v>
          </cell>
          <cell r="AL114" t="e">
            <v>#REF!</v>
          </cell>
          <cell r="AM114" t="e">
            <v>#REF!</v>
          </cell>
          <cell r="AN114" t="e">
            <v>#REF!</v>
          </cell>
          <cell r="AO114" t="e">
            <v>#REF!</v>
          </cell>
          <cell r="AP114" t="e">
            <v>#REF!</v>
          </cell>
          <cell r="AQ114" t="e">
            <v>#REF!</v>
          </cell>
          <cell r="AT114" t="e">
            <v>#REF!</v>
          </cell>
          <cell r="AU114" t="e">
            <v>#REF!</v>
          </cell>
          <cell r="AV114">
            <v>0</v>
          </cell>
          <cell r="AW114" t="e">
            <v>#REF!</v>
          </cell>
          <cell r="AX114" t="e">
            <v>#REF!</v>
          </cell>
          <cell r="AY114" t="e">
            <v>#REF!</v>
          </cell>
          <cell r="AZ114" t="e">
            <v>#REF!</v>
          </cell>
          <cell r="BA114" t="e">
            <v>#REF!</v>
          </cell>
        </row>
        <row r="115">
          <cell r="B115" t="e">
            <v>#REF!</v>
          </cell>
          <cell r="C115" t="e">
            <v>#REF!</v>
          </cell>
          <cell r="D115" t="e">
            <v>#REF!</v>
          </cell>
          <cell r="E115" t="e">
            <v>#REF!</v>
          </cell>
          <cell r="F115" t="e">
            <v>#REF!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e">
            <v>#REF!</v>
          </cell>
          <cell r="R115" t="e">
            <v>#REF!</v>
          </cell>
          <cell r="Y115" t="e">
            <v>#REF!</v>
          </cell>
          <cell r="Z115" t="e">
            <v>#REF!</v>
          </cell>
          <cell r="AA115" t="e">
            <v>#REF!</v>
          </cell>
          <cell r="AB115" t="e">
            <v>#REF!</v>
          </cell>
          <cell r="AC115" t="e">
            <v>#REF!</v>
          </cell>
          <cell r="AD115" t="e">
            <v>#REF!</v>
          </cell>
          <cell r="AE115" t="e">
            <v>#REF!</v>
          </cell>
          <cell r="AF115" t="e">
            <v>#REF!</v>
          </cell>
          <cell r="AG115" t="e">
            <v>#REF!</v>
          </cell>
          <cell r="AH115" t="e">
            <v>#REF!</v>
          </cell>
          <cell r="AI115" t="e">
            <v>#REF!</v>
          </cell>
          <cell r="AJ115" t="e">
            <v>#REF!</v>
          </cell>
          <cell r="AK115" t="e">
            <v>#REF!</v>
          </cell>
          <cell r="AL115" t="e">
            <v>#REF!</v>
          </cell>
          <cell r="AM115" t="e">
            <v>#REF!</v>
          </cell>
          <cell r="AN115" t="e">
            <v>#REF!</v>
          </cell>
          <cell r="AO115" t="e">
            <v>#REF!</v>
          </cell>
          <cell r="AP115" t="e">
            <v>#REF!</v>
          </cell>
          <cell r="AQ115" t="e">
            <v>#REF!</v>
          </cell>
          <cell r="AT115" t="e">
            <v>#REF!</v>
          </cell>
          <cell r="AU115" t="e">
            <v>#REF!</v>
          </cell>
          <cell r="AV115">
            <v>0</v>
          </cell>
          <cell r="AW115" t="e">
            <v>#REF!</v>
          </cell>
          <cell r="AX115" t="e">
            <v>#REF!</v>
          </cell>
          <cell r="AY115" t="e">
            <v>#REF!</v>
          </cell>
          <cell r="AZ115" t="e">
            <v>#REF!</v>
          </cell>
          <cell r="BA115" t="e">
            <v>#REF!</v>
          </cell>
        </row>
        <row r="116">
          <cell r="B116" t="e">
            <v>#REF!</v>
          </cell>
          <cell r="C116" t="e">
            <v>#REF!</v>
          </cell>
          <cell r="D116" t="e">
            <v>#REF!</v>
          </cell>
          <cell r="E116" t="e">
            <v>#REF!</v>
          </cell>
          <cell r="F116" t="e">
            <v>#REF!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e">
            <v>#REF!</v>
          </cell>
          <cell r="R116" t="e">
            <v>#REF!</v>
          </cell>
          <cell r="Y116" t="e">
            <v>#REF!</v>
          </cell>
          <cell r="Z116" t="e">
            <v>#REF!</v>
          </cell>
          <cell r="AA116" t="e">
            <v>#REF!</v>
          </cell>
          <cell r="AB116" t="e">
            <v>#REF!</v>
          </cell>
          <cell r="AC116" t="e">
            <v>#REF!</v>
          </cell>
          <cell r="AD116" t="e">
            <v>#REF!</v>
          </cell>
          <cell r="AE116" t="e">
            <v>#REF!</v>
          </cell>
          <cell r="AF116" t="e">
            <v>#REF!</v>
          </cell>
          <cell r="AG116" t="e">
            <v>#REF!</v>
          </cell>
          <cell r="AH116" t="e">
            <v>#REF!</v>
          </cell>
          <cell r="AI116" t="e">
            <v>#REF!</v>
          </cell>
          <cell r="AJ116" t="e">
            <v>#REF!</v>
          </cell>
          <cell r="AK116" t="e">
            <v>#REF!</v>
          </cell>
          <cell r="AL116" t="e">
            <v>#REF!</v>
          </cell>
          <cell r="AM116" t="e">
            <v>#REF!</v>
          </cell>
          <cell r="AN116" t="e">
            <v>#REF!</v>
          </cell>
          <cell r="AO116" t="e">
            <v>#REF!</v>
          </cell>
          <cell r="AP116" t="e">
            <v>#REF!</v>
          </cell>
          <cell r="AQ116" t="e">
            <v>#REF!</v>
          </cell>
          <cell r="AT116" t="e">
            <v>#REF!</v>
          </cell>
          <cell r="AU116" t="e">
            <v>#REF!</v>
          </cell>
          <cell r="AV116">
            <v>0</v>
          </cell>
          <cell r="AW116" t="e">
            <v>#REF!</v>
          </cell>
          <cell r="AX116" t="e">
            <v>#REF!</v>
          </cell>
          <cell r="AY116" t="e">
            <v>#REF!</v>
          </cell>
          <cell r="AZ116" t="e">
            <v>#REF!</v>
          </cell>
          <cell r="BA116" t="e">
            <v>#REF!</v>
          </cell>
        </row>
        <row r="117">
          <cell r="B117" t="e">
            <v>#REF!</v>
          </cell>
          <cell r="C117" t="e">
            <v>#REF!</v>
          </cell>
          <cell r="D117" t="e">
            <v>#REF!</v>
          </cell>
          <cell r="E117" t="e">
            <v>#REF!</v>
          </cell>
          <cell r="F117" t="e">
            <v>#REF!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 t="e">
            <v>#REF!</v>
          </cell>
          <cell r="R117" t="e">
            <v>#REF!</v>
          </cell>
          <cell r="Y117" t="e">
            <v>#REF!</v>
          </cell>
          <cell r="Z117" t="e">
            <v>#REF!</v>
          </cell>
          <cell r="AA117" t="e">
            <v>#REF!</v>
          </cell>
          <cell r="AB117" t="e">
            <v>#REF!</v>
          </cell>
          <cell r="AC117" t="e">
            <v>#REF!</v>
          </cell>
          <cell r="AD117" t="e">
            <v>#REF!</v>
          </cell>
          <cell r="AE117" t="e">
            <v>#REF!</v>
          </cell>
          <cell r="AF117" t="e">
            <v>#REF!</v>
          </cell>
          <cell r="AG117" t="e">
            <v>#REF!</v>
          </cell>
          <cell r="AH117" t="e">
            <v>#REF!</v>
          </cell>
          <cell r="AI117" t="e">
            <v>#REF!</v>
          </cell>
          <cell r="AJ117" t="e">
            <v>#REF!</v>
          </cell>
          <cell r="AK117" t="e">
            <v>#REF!</v>
          </cell>
          <cell r="AL117" t="e">
            <v>#REF!</v>
          </cell>
          <cell r="AM117" t="e">
            <v>#REF!</v>
          </cell>
          <cell r="AN117" t="e">
            <v>#REF!</v>
          </cell>
          <cell r="AO117" t="e">
            <v>#REF!</v>
          </cell>
          <cell r="AP117" t="e">
            <v>#REF!</v>
          </cell>
          <cell r="AQ117" t="e">
            <v>#REF!</v>
          </cell>
          <cell r="AT117" t="e">
            <v>#REF!</v>
          </cell>
          <cell r="AU117" t="e">
            <v>#REF!</v>
          </cell>
          <cell r="AV117">
            <v>0</v>
          </cell>
          <cell r="AW117" t="e">
            <v>#REF!</v>
          </cell>
          <cell r="AX117" t="e">
            <v>#REF!</v>
          </cell>
          <cell r="AY117" t="e">
            <v>#REF!</v>
          </cell>
          <cell r="AZ117" t="e">
            <v>#REF!</v>
          </cell>
          <cell r="BA117" t="e">
            <v>#REF!</v>
          </cell>
        </row>
        <row r="118">
          <cell r="B118" t="e">
            <v>#REF!</v>
          </cell>
          <cell r="C118" t="e">
            <v>#REF!</v>
          </cell>
          <cell r="D118" t="e">
            <v>#REF!</v>
          </cell>
          <cell r="E118" t="e">
            <v>#REF!</v>
          </cell>
          <cell r="F118" t="e">
            <v>#REF!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e">
            <v>#REF!</v>
          </cell>
          <cell r="R118" t="e">
            <v>#REF!</v>
          </cell>
          <cell r="Y118" t="e">
            <v>#REF!</v>
          </cell>
          <cell r="Z118" t="e">
            <v>#REF!</v>
          </cell>
          <cell r="AA118" t="e">
            <v>#REF!</v>
          </cell>
          <cell r="AB118" t="e">
            <v>#REF!</v>
          </cell>
          <cell r="AC118" t="e">
            <v>#REF!</v>
          </cell>
          <cell r="AD118" t="e">
            <v>#REF!</v>
          </cell>
          <cell r="AE118" t="e">
            <v>#REF!</v>
          </cell>
          <cell r="AF118" t="e">
            <v>#REF!</v>
          </cell>
          <cell r="AG118" t="e">
            <v>#REF!</v>
          </cell>
          <cell r="AH118" t="e">
            <v>#REF!</v>
          </cell>
          <cell r="AI118" t="e">
            <v>#REF!</v>
          </cell>
          <cell r="AJ118" t="e">
            <v>#REF!</v>
          </cell>
          <cell r="AK118" t="e">
            <v>#REF!</v>
          </cell>
          <cell r="AL118" t="e">
            <v>#REF!</v>
          </cell>
          <cell r="AM118" t="e">
            <v>#REF!</v>
          </cell>
          <cell r="AN118" t="e">
            <v>#REF!</v>
          </cell>
          <cell r="AO118" t="e">
            <v>#REF!</v>
          </cell>
          <cell r="AP118" t="e">
            <v>#REF!</v>
          </cell>
          <cell r="AQ118" t="e">
            <v>#REF!</v>
          </cell>
          <cell r="AT118" t="e">
            <v>#REF!</v>
          </cell>
          <cell r="AU118" t="e">
            <v>#REF!</v>
          </cell>
          <cell r="AV118">
            <v>0</v>
          </cell>
          <cell r="AW118" t="e">
            <v>#REF!</v>
          </cell>
          <cell r="AX118" t="e">
            <v>#REF!</v>
          </cell>
          <cell r="AY118" t="e">
            <v>#REF!</v>
          </cell>
          <cell r="AZ118" t="e">
            <v>#REF!</v>
          </cell>
          <cell r="BA118" t="e">
            <v>#REF!</v>
          </cell>
        </row>
        <row r="119">
          <cell r="B119" t="e">
            <v>#REF!</v>
          </cell>
          <cell r="C119" t="e">
            <v>#REF!</v>
          </cell>
          <cell r="D119" t="e">
            <v>#REF!</v>
          </cell>
          <cell r="E119" t="e">
            <v>#REF!</v>
          </cell>
          <cell r="F119" t="e">
            <v>#REF!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e">
            <v>#REF!</v>
          </cell>
          <cell r="R119" t="e">
            <v>#REF!</v>
          </cell>
          <cell r="Y119" t="e">
            <v>#REF!</v>
          </cell>
          <cell r="Z119" t="e">
            <v>#REF!</v>
          </cell>
          <cell r="AA119" t="e">
            <v>#REF!</v>
          </cell>
          <cell r="AB119" t="e">
            <v>#REF!</v>
          </cell>
          <cell r="AC119" t="e">
            <v>#REF!</v>
          </cell>
          <cell r="AD119" t="e">
            <v>#REF!</v>
          </cell>
          <cell r="AE119" t="e">
            <v>#REF!</v>
          </cell>
          <cell r="AF119" t="e">
            <v>#REF!</v>
          </cell>
          <cell r="AG119" t="e">
            <v>#REF!</v>
          </cell>
          <cell r="AH119" t="e">
            <v>#REF!</v>
          </cell>
          <cell r="AI119" t="e">
            <v>#REF!</v>
          </cell>
          <cell r="AJ119" t="e">
            <v>#REF!</v>
          </cell>
          <cell r="AK119" t="e">
            <v>#REF!</v>
          </cell>
          <cell r="AL119" t="e">
            <v>#REF!</v>
          </cell>
          <cell r="AM119" t="e">
            <v>#REF!</v>
          </cell>
          <cell r="AN119" t="e">
            <v>#REF!</v>
          </cell>
          <cell r="AO119" t="e">
            <v>#REF!</v>
          </cell>
          <cell r="AP119" t="e">
            <v>#REF!</v>
          </cell>
          <cell r="AQ119" t="e">
            <v>#REF!</v>
          </cell>
          <cell r="AT119" t="e">
            <v>#REF!</v>
          </cell>
          <cell r="AU119" t="e">
            <v>#REF!</v>
          </cell>
          <cell r="AV119">
            <v>0</v>
          </cell>
          <cell r="AW119" t="e">
            <v>#REF!</v>
          </cell>
          <cell r="AX119" t="e">
            <v>#REF!</v>
          </cell>
          <cell r="AY119" t="e">
            <v>#REF!</v>
          </cell>
          <cell r="AZ119" t="e">
            <v>#REF!</v>
          </cell>
          <cell r="BA119" t="e">
            <v>#REF!</v>
          </cell>
        </row>
        <row r="120">
          <cell r="B120" t="e">
            <v>#REF!</v>
          </cell>
          <cell r="C120" t="e">
            <v>#REF!</v>
          </cell>
          <cell r="D120" t="e">
            <v>#REF!</v>
          </cell>
          <cell r="E120" t="e">
            <v>#REF!</v>
          </cell>
          <cell r="F120" t="e">
            <v>#REF!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 t="e">
            <v>#REF!</v>
          </cell>
          <cell r="R120" t="e">
            <v>#REF!</v>
          </cell>
          <cell r="Y120" t="e">
            <v>#REF!</v>
          </cell>
          <cell r="Z120" t="e">
            <v>#REF!</v>
          </cell>
          <cell r="AA120" t="e">
            <v>#REF!</v>
          </cell>
          <cell r="AB120" t="e">
            <v>#REF!</v>
          </cell>
          <cell r="AC120" t="e">
            <v>#REF!</v>
          </cell>
          <cell r="AD120" t="e">
            <v>#REF!</v>
          </cell>
          <cell r="AE120" t="e">
            <v>#REF!</v>
          </cell>
          <cell r="AF120" t="e">
            <v>#REF!</v>
          </cell>
          <cell r="AG120" t="e">
            <v>#REF!</v>
          </cell>
          <cell r="AH120" t="e">
            <v>#REF!</v>
          </cell>
          <cell r="AI120" t="e">
            <v>#REF!</v>
          </cell>
          <cell r="AJ120" t="e">
            <v>#REF!</v>
          </cell>
          <cell r="AK120" t="e">
            <v>#REF!</v>
          </cell>
          <cell r="AL120" t="e">
            <v>#REF!</v>
          </cell>
          <cell r="AM120" t="e">
            <v>#REF!</v>
          </cell>
          <cell r="AN120" t="e">
            <v>#REF!</v>
          </cell>
          <cell r="AO120" t="e">
            <v>#REF!</v>
          </cell>
          <cell r="AP120" t="e">
            <v>#REF!</v>
          </cell>
          <cell r="AQ120" t="e">
            <v>#REF!</v>
          </cell>
          <cell r="AT120" t="e">
            <v>#REF!</v>
          </cell>
          <cell r="AU120" t="e">
            <v>#REF!</v>
          </cell>
          <cell r="AV120">
            <v>0</v>
          </cell>
          <cell r="AW120" t="e">
            <v>#REF!</v>
          </cell>
          <cell r="AX120" t="e">
            <v>#REF!</v>
          </cell>
          <cell r="AY120" t="e">
            <v>#REF!</v>
          </cell>
          <cell r="AZ120" t="e">
            <v>#REF!</v>
          </cell>
          <cell r="BA120" t="e">
            <v>#REF!</v>
          </cell>
        </row>
        <row r="121">
          <cell r="B121" t="e">
            <v>#REF!</v>
          </cell>
          <cell r="C121" t="e">
            <v>#REF!</v>
          </cell>
          <cell r="D121" t="e">
            <v>#REF!</v>
          </cell>
          <cell r="E121" t="e">
            <v>#REF!</v>
          </cell>
          <cell r="F121" t="e">
            <v>#REF!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e">
            <v>#REF!</v>
          </cell>
          <cell r="R121" t="e">
            <v>#REF!</v>
          </cell>
          <cell r="Y121" t="e">
            <v>#REF!</v>
          </cell>
          <cell r="Z121" t="e">
            <v>#REF!</v>
          </cell>
          <cell r="AA121" t="e">
            <v>#REF!</v>
          </cell>
          <cell r="AB121" t="e">
            <v>#REF!</v>
          </cell>
          <cell r="AC121" t="e">
            <v>#REF!</v>
          </cell>
          <cell r="AD121" t="e">
            <v>#REF!</v>
          </cell>
          <cell r="AE121" t="e">
            <v>#REF!</v>
          </cell>
          <cell r="AF121" t="e">
            <v>#REF!</v>
          </cell>
          <cell r="AG121" t="e">
            <v>#REF!</v>
          </cell>
          <cell r="AH121" t="e">
            <v>#REF!</v>
          </cell>
          <cell r="AI121" t="e">
            <v>#REF!</v>
          </cell>
          <cell r="AJ121" t="e">
            <v>#REF!</v>
          </cell>
          <cell r="AK121" t="e">
            <v>#REF!</v>
          </cell>
          <cell r="AL121" t="e">
            <v>#REF!</v>
          </cell>
          <cell r="AM121" t="e">
            <v>#REF!</v>
          </cell>
          <cell r="AN121" t="e">
            <v>#REF!</v>
          </cell>
          <cell r="AO121" t="e">
            <v>#REF!</v>
          </cell>
          <cell r="AP121" t="e">
            <v>#REF!</v>
          </cell>
          <cell r="AQ121" t="e">
            <v>#REF!</v>
          </cell>
          <cell r="AT121" t="e">
            <v>#REF!</v>
          </cell>
          <cell r="AU121" t="e">
            <v>#REF!</v>
          </cell>
          <cell r="AV121">
            <v>0</v>
          </cell>
          <cell r="AW121" t="e">
            <v>#REF!</v>
          </cell>
          <cell r="AX121" t="e">
            <v>#REF!</v>
          </cell>
          <cell r="AY121" t="e">
            <v>#REF!</v>
          </cell>
          <cell r="AZ121" t="e">
            <v>#REF!</v>
          </cell>
          <cell r="BA121" t="e">
            <v>#REF!</v>
          </cell>
        </row>
        <row r="122">
          <cell r="B122" t="e">
            <v>#REF!</v>
          </cell>
          <cell r="C122" t="e">
            <v>#REF!</v>
          </cell>
          <cell r="D122" t="e">
            <v>#REF!</v>
          </cell>
          <cell r="E122" t="e">
            <v>#REF!</v>
          </cell>
          <cell r="F122" t="e">
            <v>#REF!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e">
            <v>#REF!</v>
          </cell>
          <cell r="R122" t="e">
            <v>#REF!</v>
          </cell>
          <cell r="Y122" t="e">
            <v>#REF!</v>
          </cell>
          <cell r="Z122" t="e">
            <v>#REF!</v>
          </cell>
          <cell r="AA122" t="e">
            <v>#REF!</v>
          </cell>
          <cell r="AB122" t="e">
            <v>#REF!</v>
          </cell>
          <cell r="AC122" t="e">
            <v>#REF!</v>
          </cell>
          <cell r="AD122" t="e">
            <v>#REF!</v>
          </cell>
          <cell r="AE122" t="e">
            <v>#REF!</v>
          </cell>
          <cell r="AF122" t="e">
            <v>#REF!</v>
          </cell>
          <cell r="AG122" t="e">
            <v>#REF!</v>
          </cell>
          <cell r="AH122" t="e">
            <v>#REF!</v>
          </cell>
          <cell r="AI122" t="e">
            <v>#REF!</v>
          </cell>
          <cell r="AJ122" t="e">
            <v>#REF!</v>
          </cell>
          <cell r="AK122" t="e">
            <v>#REF!</v>
          </cell>
          <cell r="AL122" t="e">
            <v>#REF!</v>
          </cell>
          <cell r="AM122" t="e">
            <v>#REF!</v>
          </cell>
          <cell r="AN122" t="e">
            <v>#REF!</v>
          </cell>
          <cell r="AO122" t="e">
            <v>#REF!</v>
          </cell>
          <cell r="AP122" t="e">
            <v>#REF!</v>
          </cell>
          <cell r="AQ122" t="e">
            <v>#REF!</v>
          </cell>
          <cell r="AT122" t="e">
            <v>#REF!</v>
          </cell>
          <cell r="AU122" t="e">
            <v>#REF!</v>
          </cell>
          <cell r="AV122">
            <v>0</v>
          </cell>
          <cell r="AW122" t="e">
            <v>#REF!</v>
          </cell>
          <cell r="AX122" t="e">
            <v>#REF!</v>
          </cell>
          <cell r="AY122" t="e">
            <v>#REF!</v>
          </cell>
          <cell r="AZ122" t="e">
            <v>#REF!</v>
          </cell>
          <cell r="BA122" t="e">
            <v>#REF!</v>
          </cell>
        </row>
        <row r="123">
          <cell r="B123" t="e">
            <v>#REF!</v>
          </cell>
          <cell r="C123" t="e">
            <v>#REF!</v>
          </cell>
          <cell r="D123" t="e">
            <v>#REF!</v>
          </cell>
          <cell r="E123" t="e">
            <v>#REF!</v>
          </cell>
          <cell r="F123" t="e">
            <v>#REF!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e">
            <v>#REF!</v>
          </cell>
          <cell r="R123" t="e">
            <v>#REF!</v>
          </cell>
          <cell r="Y123" t="e">
            <v>#REF!</v>
          </cell>
          <cell r="Z123" t="e">
            <v>#REF!</v>
          </cell>
          <cell r="AA123" t="e">
            <v>#REF!</v>
          </cell>
          <cell r="AB123" t="e">
            <v>#REF!</v>
          </cell>
          <cell r="AC123" t="e">
            <v>#REF!</v>
          </cell>
          <cell r="AD123" t="e">
            <v>#REF!</v>
          </cell>
          <cell r="AE123" t="e">
            <v>#REF!</v>
          </cell>
          <cell r="AF123" t="e">
            <v>#REF!</v>
          </cell>
          <cell r="AG123" t="e">
            <v>#REF!</v>
          </cell>
          <cell r="AH123" t="e">
            <v>#REF!</v>
          </cell>
          <cell r="AI123" t="e">
            <v>#REF!</v>
          </cell>
          <cell r="AJ123" t="e">
            <v>#REF!</v>
          </cell>
          <cell r="AK123" t="e">
            <v>#REF!</v>
          </cell>
          <cell r="AL123" t="e">
            <v>#REF!</v>
          </cell>
          <cell r="AM123" t="e">
            <v>#REF!</v>
          </cell>
          <cell r="AN123" t="e">
            <v>#REF!</v>
          </cell>
          <cell r="AO123" t="e">
            <v>#REF!</v>
          </cell>
          <cell r="AP123" t="e">
            <v>#REF!</v>
          </cell>
          <cell r="AQ123" t="e">
            <v>#REF!</v>
          </cell>
          <cell r="AT123" t="e">
            <v>#REF!</v>
          </cell>
          <cell r="AU123" t="e">
            <v>#REF!</v>
          </cell>
          <cell r="AV123">
            <v>0</v>
          </cell>
          <cell r="AW123" t="e">
            <v>#REF!</v>
          </cell>
          <cell r="AX123" t="e">
            <v>#REF!</v>
          </cell>
          <cell r="AY123" t="e">
            <v>#REF!</v>
          </cell>
          <cell r="AZ123" t="e">
            <v>#REF!</v>
          </cell>
          <cell r="BA123" t="e">
            <v>#REF!</v>
          </cell>
        </row>
        <row r="124">
          <cell r="B124" t="e">
            <v>#REF!</v>
          </cell>
          <cell r="C124" t="e">
            <v>#REF!</v>
          </cell>
          <cell r="D124" t="e">
            <v>#REF!</v>
          </cell>
          <cell r="E124" t="e">
            <v>#REF!</v>
          </cell>
          <cell r="F124" t="e">
            <v>#REF!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e">
            <v>#REF!</v>
          </cell>
          <cell r="R124" t="e">
            <v>#REF!</v>
          </cell>
          <cell r="Y124" t="e">
            <v>#REF!</v>
          </cell>
          <cell r="Z124" t="e">
            <v>#REF!</v>
          </cell>
          <cell r="AA124" t="e">
            <v>#REF!</v>
          </cell>
          <cell r="AB124" t="e">
            <v>#REF!</v>
          </cell>
          <cell r="AC124" t="e">
            <v>#REF!</v>
          </cell>
          <cell r="AD124" t="e">
            <v>#REF!</v>
          </cell>
          <cell r="AE124" t="e">
            <v>#REF!</v>
          </cell>
          <cell r="AF124" t="e">
            <v>#REF!</v>
          </cell>
          <cell r="AG124" t="e">
            <v>#REF!</v>
          </cell>
          <cell r="AH124" t="e">
            <v>#REF!</v>
          </cell>
          <cell r="AI124" t="e">
            <v>#REF!</v>
          </cell>
          <cell r="AJ124" t="e">
            <v>#REF!</v>
          </cell>
          <cell r="AK124" t="e">
            <v>#REF!</v>
          </cell>
          <cell r="AL124" t="e">
            <v>#REF!</v>
          </cell>
          <cell r="AM124" t="e">
            <v>#REF!</v>
          </cell>
          <cell r="AN124" t="e">
            <v>#REF!</v>
          </cell>
          <cell r="AO124" t="e">
            <v>#REF!</v>
          </cell>
          <cell r="AP124" t="e">
            <v>#REF!</v>
          </cell>
          <cell r="AQ124" t="e">
            <v>#REF!</v>
          </cell>
          <cell r="AT124" t="e">
            <v>#REF!</v>
          </cell>
          <cell r="AU124" t="e">
            <v>#REF!</v>
          </cell>
          <cell r="AV124">
            <v>0</v>
          </cell>
          <cell r="AW124" t="e">
            <v>#REF!</v>
          </cell>
          <cell r="AX124" t="e">
            <v>#REF!</v>
          </cell>
          <cell r="AY124" t="e">
            <v>#REF!</v>
          </cell>
          <cell r="AZ124" t="e">
            <v>#REF!</v>
          </cell>
          <cell r="BA124" t="e">
            <v>#REF!</v>
          </cell>
        </row>
        <row r="125">
          <cell r="B125" t="e">
            <v>#REF!</v>
          </cell>
          <cell r="C125" t="e">
            <v>#REF!</v>
          </cell>
          <cell r="D125" t="e">
            <v>#REF!</v>
          </cell>
          <cell r="E125" t="e">
            <v>#REF!</v>
          </cell>
          <cell r="F125" t="e">
            <v>#REF!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e">
            <v>#REF!</v>
          </cell>
          <cell r="R125" t="e">
            <v>#REF!</v>
          </cell>
          <cell r="Y125" t="e">
            <v>#REF!</v>
          </cell>
          <cell r="Z125" t="e">
            <v>#REF!</v>
          </cell>
          <cell r="AA125" t="e">
            <v>#REF!</v>
          </cell>
          <cell r="AB125" t="e">
            <v>#REF!</v>
          </cell>
          <cell r="AC125" t="e">
            <v>#REF!</v>
          </cell>
          <cell r="AD125" t="e">
            <v>#REF!</v>
          </cell>
          <cell r="AE125" t="e">
            <v>#REF!</v>
          </cell>
          <cell r="AF125" t="e">
            <v>#REF!</v>
          </cell>
          <cell r="AG125" t="e">
            <v>#REF!</v>
          </cell>
          <cell r="AH125" t="e">
            <v>#REF!</v>
          </cell>
          <cell r="AI125" t="e">
            <v>#REF!</v>
          </cell>
          <cell r="AJ125" t="e">
            <v>#REF!</v>
          </cell>
          <cell r="AK125" t="e">
            <v>#REF!</v>
          </cell>
          <cell r="AL125" t="e">
            <v>#REF!</v>
          </cell>
          <cell r="AM125" t="e">
            <v>#REF!</v>
          </cell>
          <cell r="AN125" t="e">
            <v>#REF!</v>
          </cell>
          <cell r="AO125" t="e">
            <v>#REF!</v>
          </cell>
          <cell r="AP125" t="e">
            <v>#REF!</v>
          </cell>
          <cell r="AQ125" t="e">
            <v>#REF!</v>
          </cell>
          <cell r="AT125" t="e">
            <v>#REF!</v>
          </cell>
          <cell r="AU125" t="e">
            <v>#REF!</v>
          </cell>
          <cell r="AV125">
            <v>0</v>
          </cell>
          <cell r="AW125" t="e">
            <v>#REF!</v>
          </cell>
          <cell r="AX125" t="e">
            <v>#REF!</v>
          </cell>
          <cell r="AY125" t="e">
            <v>#REF!</v>
          </cell>
          <cell r="AZ125" t="e">
            <v>#REF!</v>
          </cell>
          <cell r="BA125" t="e">
            <v>#REF!</v>
          </cell>
        </row>
        <row r="126">
          <cell r="B126" t="e">
            <v>#REF!</v>
          </cell>
          <cell r="C126" t="e">
            <v>#REF!</v>
          </cell>
          <cell r="D126" t="e">
            <v>#REF!</v>
          </cell>
          <cell r="E126" t="e">
            <v>#REF!</v>
          </cell>
          <cell r="F126" t="e">
            <v>#REF!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e">
            <v>#REF!</v>
          </cell>
          <cell r="R126" t="e">
            <v>#REF!</v>
          </cell>
          <cell r="Y126" t="e">
            <v>#REF!</v>
          </cell>
          <cell r="Z126" t="e">
            <v>#REF!</v>
          </cell>
          <cell r="AA126" t="e">
            <v>#REF!</v>
          </cell>
          <cell r="AB126" t="e">
            <v>#REF!</v>
          </cell>
          <cell r="AC126" t="e">
            <v>#REF!</v>
          </cell>
          <cell r="AD126" t="e">
            <v>#REF!</v>
          </cell>
          <cell r="AE126" t="e">
            <v>#REF!</v>
          </cell>
          <cell r="AF126" t="e">
            <v>#REF!</v>
          </cell>
          <cell r="AG126" t="e">
            <v>#REF!</v>
          </cell>
          <cell r="AH126" t="e">
            <v>#REF!</v>
          </cell>
          <cell r="AI126" t="e">
            <v>#REF!</v>
          </cell>
          <cell r="AJ126" t="e">
            <v>#REF!</v>
          </cell>
          <cell r="AK126" t="e">
            <v>#REF!</v>
          </cell>
          <cell r="AL126" t="e">
            <v>#REF!</v>
          </cell>
          <cell r="AM126" t="e">
            <v>#REF!</v>
          </cell>
          <cell r="AN126" t="e">
            <v>#REF!</v>
          </cell>
          <cell r="AO126" t="e">
            <v>#REF!</v>
          </cell>
          <cell r="AP126" t="e">
            <v>#REF!</v>
          </cell>
          <cell r="AQ126" t="e">
            <v>#REF!</v>
          </cell>
          <cell r="AT126" t="e">
            <v>#REF!</v>
          </cell>
          <cell r="AU126" t="e">
            <v>#REF!</v>
          </cell>
          <cell r="AV126">
            <v>0</v>
          </cell>
          <cell r="AW126" t="e">
            <v>#REF!</v>
          </cell>
          <cell r="AX126" t="e">
            <v>#REF!</v>
          </cell>
          <cell r="AY126" t="e">
            <v>#REF!</v>
          </cell>
          <cell r="AZ126" t="e">
            <v>#REF!</v>
          </cell>
          <cell r="BA126" t="e">
            <v>#REF!</v>
          </cell>
        </row>
        <row r="127">
          <cell r="B127" t="e">
            <v>#REF!</v>
          </cell>
          <cell r="C127" t="e">
            <v>#REF!</v>
          </cell>
          <cell r="D127" t="e">
            <v>#REF!</v>
          </cell>
          <cell r="E127" t="e">
            <v>#REF!</v>
          </cell>
          <cell r="F127" t="e">
            <v>#REF!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e">
            <v>#REF!</v>
          </cell>
          <cell r="R127" t="e">
            <v>#REF!</v>
          </cell>
          <cell r="Y127" t="e">
            <v>#REF!</v>
          </cell>
          <cell r="Z127" t="e">
            <v>#REF!</v>
          </cell>
          <cell r="AA127" t="e">
            <v>#REF!</v>
          </cell>
          <cell r="AB127" t="e">
            <v>#REF!</v>
          </cell>
          <cell r="AC127" t="e">
            <v>#REF!</v>
          </cell>
          <cell r="AD127" t="e">
            <v>#REF!</v>
          </cell>
          <cell r="AE127" t="e">
            <v>#REF!</v>
          </cell>
          <cell r="AF127" t="e">
            <v>#REF!</v>
          </cell>
          <cell r="AG127" t="e">
            <v>#REF!</v>
          </cell>
          <cell r="AH127" t="e">
            <v>#REF!</v>
          </cell>
          <cell r="AI127" t="e">
            <v>#REF!</v>
          </cell>
          <cell r="AJ127" t="e">
            <v>#REF!</v>
          </cell>
          <cell r="AK127" t="e">
            <v>#REF!</v>
          </cell>
          <cell r="AL127" t="e">
            <v>#REF!</v>
          </cell>
          <cell r="AM127" t="e">
            <v>#REF!</v>
          </cell>
          <cell r="AN127" t="e">
            <v>#REF!</v>
          </cell>
          <cell r="AO127" t="e">
            <v>#REF!</v>
          </cell>
          <cell r="AP127" t="e">
            <v>#REF!</v>
          </cell>
          <cell r="AQ127" t="e">
            <v>#REF!</v>
          </cell>
          <cell r="AT127" t="e">
            <v>#REF!</v>
          </cell>
          <cell r="AU127" t="e">
            <v>#REF!</v>
          </cell>
          <cell r="AV127">
            <v>0</v>
          </cell>
          <cell r="AW127" t="e">
            <v>#REF!</v>
          </cell>
          <cell r="AX127" t="e">
            <v>#REF!</v>
          </cell>
          <cell r="AY127" t="e">
            <v>#REF!</v>
          </cell>
          <cell r="AZ127" t="e">
            <v>#REF!</v>
          </cell>
          <cell r="BA127" t="e">
            <v>#REF!</v>
          </cell>
        </row>
        <row r="128">
          <cell r="B128" t="e">
            <v>#REF!</v>
          </cell>
          <cell r="C128" t="e">
            <v>#REF!</v>
          </cell>
          <cell r="D128" t="e">
            <v>#REF!</v>
          </cell>
          <cell r="E128" t="e">
            <v>#REF!</v>
          </cell>
          <cell r="F128" t="e">
            <v>#REF!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e">
            <v>#REF!</v>
          </cell>
          <cell r="R128" t="e">
            <v>#REF!</v>
          </cell>
          <cell r="Y128" t="e">
            <v>#REF!</v>
          </cell>
          <cell r="Z128" t="e">
            <v>#REF!</v>
          </cell>
          <cell r="AA128" t="e">
            <v>#REF!</v>
          </cell>
          <cell r="AB128" t="e">
            <v>#REF!</v>
          </cell>
          <cell r="AC128" t="e">
            <v>#REF!</v>
          </cell>
          <cell r="AD128" t="e">
            <v>#REF!</v>
          </cell>
          <cell r="AE128" t="e">
            <v>#REF!</v>
          </cell>
          <cell r="AF128" t="e">
            <v>#REF!</v>
          </cell>
          <cell r="AG128" t="e">
            <v>#REF!</v>
          </cell>
          <cell r="AH128" t="e">
            <v>#REF!</v>
          </cell>
          <cell r="AI128" t="e">
            <v>#REF!</v>
          </cell>
          <cell r="AJ128" t="e">
            <v>#REF!</v>
          </cell>
          <cell r="AK128" t="e">
            <v>#REF!</v>
          </cell>
          <cell r="AL128" t="e">
            <v>#REF!</v>
          </cell>
          <cell r="AM128" t="e">
            <v>#REF!</v>
          </cell>
          <cell r="AN128" t="e">
            <v>#REF!</v>
          </cell>
          <cell r="AO128" t="e">
            <v>#REF!</v>
          </cell>
          <cell r="AP128" t="e">
            <v>#REF!</v>
          </cell>
          <cell r="AQ128" t="e">
            <v>#REF!</v>
          </cell>
          <cell r="AT128" t="e">
            <v>#REF!</v>
          </cell>
          <cell r="AU128" t="e">
            <v>#REF!</v>
          </cell>
          <cell r="AV128">
            <v>0</v>
          </cell>
          <cell r="AW128" t="e">
            <v>#REF!</v>
          </cell>
          <cell r="AX128" t="e">
            <v>#REF!</v>
          </cell>
          <cell r="AY128" t="e">
            <v>#REF!</v>
          </cell>
          <cell r="AZ128" t="e">
            <v>#REF!</v>
          </cell>
          <cell r="BA128" t="e">
            <v>#REF!</v>
          </cell>
        </row>
        <row r="129">
          <cell r="B129" t="e">
            <v>#REF!</v>
          </cell>
          <cell r="C129" t="e">
            <v>#REF!</v>
          </cell>
          <cell r="D129" t="e">
            <v>#REF!</v>
          </cell>
          <cell r="E129" t="e">
            <v>#REF!</v>
          </cell>
          <cell r="F129" t="e">
            <v>#REF!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e">
            <v>#REF!</v>
          </cell>
          <cell r="R129" t="e">
            <v>#REF!</v>
          </cell>
          <cell r="Y129" t="e">
            <v>#REF!</v>
          </cell>
          <cell r="Z129" t="e">
            <v>#REF!</v>
          </cell>
          <cell r="AA129" t="e">
            <v>#REF!</v>
          </cell>
          <cell r="AB129" t="e">
            <v>#REF!</v>
          </cell>
          <cell r="AC129" t="e">
            <v>#REF!</v>
          </cell>
          <cell r="AD129" t="e">
            <v>#REF!</v>
          </cell>
          <cell r="AE129" t="e">
            <v>#REF!</v>
          </cell>
          <cell r="AF129" t="e">
            <v>#REF!</v>
          </cell>
          <cell r="AG129" t="e">
            <v>#REF!</v>
          </cell>
          <cell r="AH129" t="e">
            <v>#REF!</v>
          </cell>
          <cell r="AI129" t="e">
            <v>#REF!</v>
          </cell>
          <cell r="AJ129" t="e">
            <v>#REF!</v>
          </cell>
          <cell r="AK129" t="e">
            <v>#REF!</v>
          </cell>
          <cell r="AL129" t="e">
            <v>#REF!</v>
          </cell>
          <cell r="AM129" t="e">
            <v>#REF!</v>
          </cell>
          <cell r="AN129" t="e">
            <v>#REF!</v>
          </cell>
          <cell r="AO129" t="e">
            <v>#REF!</v>
          </cell>
          <cell r="AP129" t="e">
            <v>#REF!</v>
          </cell>
          <cell r="AQ129" t="e">
            <v>#REF!</v>
          </cell>
          <cell r="AT129" t="e">
            <v>#REF!</v>
          </cell>
          <cell r="AU129" t="e">
            <v>#REF!</v>
          </cell>
          <cell r="AV129">
            <v>0</v>
          </cell>
          <cell r="AW129" t="e">
            <v>#REF!</v>
          </cell>
          <cell r="AX129" t="e">
            <v>#REF!</v>
          </cell>
          <cell r="AY129" t="e">
            <v>#REF!</v>
          </cell>
          <cell r="AZ129" t="e">
            <v>#REF!</v>
          </cell>
          <cell r="BA129" t="e">
            <v>#REF!</v>
          </cell>
        </row>
        <row r="130">
          <cell r="B130" t="e">
            <v>#REF!</v>
          </cell>
          <cell r="C130" t="e">
            <v>#REF!</v>
          </cell>
          <cell r="D130" t="e">
            <v>#REF!</v>
          </cell>
          <cell r="E130" t="e">
            <v>#REF!</v>
          </cell>
          <cell r="F130" t="e">
            <v>#REF!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e">
            <v>#REF!</v>
          </cell>
          <cell r="R130" t="e">
            <v>#REF!</v>
          </cell>
          <cell r="Y130" t="e">
            <v>#REF!</v>
          </cell>
          <cell r="Z130" t="e">
            <v>#REF!</v>
          </cell>
          <cell r="AA130" t="e">
            <v>#REF!</v>
          </cell>
          <cell r="AB130" t="e">
            <v>#REF!</v>
          </cell>
          <cell r="AC130" t="e">
            <v>#REF!</v>
          </cell>
          <cell r="AD130" t="e">
            <v>#REF!</v>
          </cell>
          <cell r="AE130" t="e">
            <v>#REF!</v>
          </cell>
          <cell r="AF130" t="e">
            <v>#REF!</v>
          </cell>
          <cell r="AG130" t="e">
            <v>#REF!</v>
          </cell>
          <cell r="AH130" t="e">
            <v>#REF!</v>
          </cell>
          <cell r="AI130" t="e">
            <v>#REF!</v>
          </cell>
          <cell r="AJ130" t="e">
            <v>#REF!</v>
          </cell>
          <cell r="AK130" t="e">
            <v>#REF!</v>
          </cell>
          <cell r="AL130" t="e">
            <v>#REF!</v>
          </cell>
          <cell r="AM130" t="e">
            <v>#REF!</v>
          </cell>
          <cell r="AN130" t="e">
            <v>#REF!</v>
          </cell>
          <cell r="AO130" t="e">
            <v>#REF!</v>
          </cell>
          <cell r="AP130" t="e">
            <v>#REF!</v>
          </cell>
          <cell r="AQ130" t="e">
            <v>#REF!</v>
          </cell>
          <cell r="AT130" t="e">
            <v>#REF!</v>
          </cell>
          <cell r="AU130" t="e">
            <v>#REF!</v>
          </cell>
          <cell r="AV130">
            <v>0</v>
          </cell>
          <cell r="AW130" t="e">
            <v>#REF!</v>
          </cell>
          <cell r="AX130" t="e">
            <v>#REF!</v>
          </cell>
          <cell r="AY130" t="e">
            <v>#REF!</v>
          </cell>
          <cell r="AZ130" t="e">
            <v>#REF!</v>
          </cell>
          <cell r="BA130" t="e">
            <v>#REF!</v>
          </cell>
        </row>
        <row r="131">
          <cell r="B131" t="e">
            <v>#REF!</v>
          </cell>
          <cell r="C131" t="e">
            <v>#REF!</v>
          </cell>
          <cell r="D131" t="e">
            <v>#REF!</v>
          </cell>
          <cell r="E131" t="e">
            <v>#REF!</v>
          </cell>
          <cell r="F131" t="e">
            <v>#REF!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e">
            <v>#REF!</v>
          </cell>
          <cell r="R131" t="e">
            <v>#REF!</v>
          </cell>
          <cell r="Y131" t="e">
            <v>#REF!</v>
          </cell>
          <cell r="Z131" t="e">
            <v>#REF!</v>
          </cell>
          <cell r="AA131" t="e">
            <v>#REF!</v>
          </cell>
          <cell r="AB131" t="e">
            <v>#REF!</v>
          </cell>
          <cell r="AC131" t="e">
            <v>#REF!</v>
          </cell>
          <cell r="AD131" t="e">
            <v>#REF!</v>
          </cell>
          <cell r="AE131" t="e">
            <v>#REF!</v>
          </cell>
          <cell r="AF131" t="e">
            <v>#REF!</v>
          </cell>
          <cell r="AG131" t="e">
            <v>#REF!</v>
          </cell>
          <cell r="AH131" t="e">
            <v>#REF!</v>
          </cell>
          <cell r="AI131" t="e">
            <v>#REF!</v>
          </cell>
          <cell r="AJ131" t="e">
            <v>#REF!</v>
          </cell>
          <cell r="AK131" t="e">
            <v>#REF!</v>
          </cell>
          <cell r="AL131" t="e">
            <v>#REF!</v>
          </cell>
          <cell r="AM131" t="e">
            <v>#REF!</v>
          </cell>
          <cell r="AN131" t="e">
            <v>#REF!</v>
          </cell>
          <cell r="AO131" t="e">
            <v>#REF!</v>
          </cell>
          <cell r="AP131" t="e">
            <v>#REF!</v>
          </cell>
          <cell r="AQ131" t="e">
            <v>#REF!</v>
          </cell>
          <cell r="AT131" t="e">
            <v>#REF!</v>
          </cell>
          <cell r="AU131" t="e">
            <v>#REF!</v>
          </cell>
          <cell r="AV131">
            <v>0</v>
          </cell>
          <cell r="AW131" t="e">
            <v>#REF!</v>
          </cell>
          <cell r="AX131" t="e">
            <v>#REF!</v>
          </cell>
          <cell r="AY131" t="e">
            <v>#REF!</v>
          </cell>
          <cell r="AZ131" t="e">
            <v>#REF!</v>
          </cell>
          <cell r="BA131" t="e">
            <v>#REF!</v>
          </cell>
        </row>
        <row r="132">
          <cell r="B132" t="e">
            <v>#REF!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e">
            <v>#REF!</v>
          </cell>
          <cell r="R132" t="e">
            <v>#REF!</v>
          </cell>
          <cell r="Y132" t="e">
            <v>#REF!</v>
          </cell>
          <cell r="Z132" t="e">
            <v>#REF!</v>
          </cell>
          <cell r="AA132" t="e">
            <v>#REF!</v>
          </cell>
          <cell r="AB132" t="e">
            <v>#REF!</v>
          </cell>
          <cell r="AC132" t="e">
            <v>#REF!</v>
          </cell>
          <cell r="AD132" t="e">
            <v>#REF!</v>
          </cell>
          <cell r="AE132" t="e">
            <v>#REF!</v>
          </cell>
          <cell r="AF132" t="e">
            <v>#REF!</v>
          </cell>
          <cell r="AG132" t="e">
            <v>#REF!</v>
          </cell>
          <cell r="AH132" t="e">
            <v>#REF!</v>
          </cell>
          <cell r="AI132" t="e">
            <v>#REF!</v>
          </cell>
          <cell r="AJ132" t="e">
            <v>#REF!</v>
          </cell>
          <cell r="AK132" t="e">
            <v>#REF!</v>
          </cell>
          <cell r="AL132" t="e">
            <v>#REF!</v>
          </cell>
          <cell r="AM132" t="e">
            <v>#REF!</v>
          </cell>
          <cell r="AN132" t="e">
            <v>#REF!</v>
          </cell>
          <cell r="AO132" t="e">
            <v>#REF!</v>
          </cell>
          <cell r="AP132" t="e">
            <v>#REF!</v>
          </cell>
          <cell r="AQ132" t="e">
            <v>#REF!</v>
          </cell>
          <cell r="AT132" t="e">
            <v>#REF!</v>
          </cell>
          <cell r="AU132" t="e">
            <v>#REF!</v>
          </cell>
          <cell r="AV132">
            <v>0</v>
          </cell>
          <cell r="AW132" t="e">
            <v>#REF!</v>
          </cell>
          <cell r="AX132" t="e">
            <v>#REF!</v>
          </cell>
          <cell r="AY132" t="e">
            <v>#REF!</v>
          </cell>
          <cell r="AZ132" t="e">
            <v>#REF!</v>
          </cell>
          <cell r="BA132" t="e">
            <v>#REF!</v>
          </cell>
        </row>
        <row r="133">
          <cell r="B133" t="e">
            <v>#REF!</v>
          </cell>
          <cell r="C133" t="e">
            <v>#REF!</v>
          </cell>
          <cell r="D133" t="e">
            <v>#REF!</v>
          </cell>
          <cell r="E133" t="e">
            <v>#REF!</v>
          </cell>
          <cell r="F133" t="e">
            <v>#REF!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e">
            <v>#REF!</v>
          </cell>
          <cell r="R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  <cell r="AI133" t="e">
            <v>#REF!</v>
          </cell>
          <cell r="AJ133" t="e">
            <v>#REF!</v>
          </cell>
          <cell r="AK133" t="e">
            <v>#REF!</v>
          </cell>
          <cell r="AL133" t="e">
            <v>#REF!</v>
          </cell>
          <cell r="AM133" t="e">
            <v>#REF!</v>
          </cell>
          <cell r="AN133" t="e">
            <v>#REF!</v>
          </cell>
          <cell r="AO133" t="e">
            <v>#REF!</v>
          </cell>
          <cell r="AP133" t="e">
            <v>#REF!</v>
          </cell>
          <cell r="AQ133" t="e">
            <v>#REF!</v>
          </cell>
          <cell r="AT133" t="e">
            <v>#REF!</v>
          </cell>
          <cell r="AU133" t="e">
            <v>#REF!</v>
          </cell>
          <cell r="AV133">
            <v>0</v>
          </cell>
          <cell r="AW133" t="e">
            <v>#REF!</v>
          </cell>
          <cell r="AX133" t="e">
            <v>#REF!</v>
          </cell>
          <cell r="AY133" t="e">
            <v>#REF!</v>
          </cell>
          <cell r="AZ133" t="e">
            <v>#REF!</v>
          </cell>
          <cell r="BA133" t="e">
            <v>#REF!</v>
          </cell>
        </row>
        <row r="134">
          <cell r="B134" t="e">
            <v>#REF!</v>
          </cell>
          <cell r="C134" t="e">
            <v>#REF!</v>
          </cell>
          <cell r="D134" t="e">
            <v>#REF!</v>
          </cell>
          <cell r="E134" t="e">
            <v>#REF!</v>
          </cell>
          <cell r="F134" t="e">
            <v>#REF!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e">
            <v>#REF!</v>
          </cell>
          <cell r="R134" t="e">
            <v>#REF!</v>
          </cell>
          <cell r="Y134" t="e">
            <v>#REF!</v>
          </cell>
          <cell r="Z134" t="e">
            <v>#REF!</v>
          </cell>
          <cell r="AA134" t="e">
            <v>#REF!</v>
          </cell>
          <cell r="AB134" t="e">
            <v>#REF!</v>
          </cell>
          <cell r="AC134" t="e">
            <v>#REF!</v>
          </cell>
          <cell r="AD134" t="e">
            <v>#REF!</v>
          </cell>
          <cell r="AE134" t="e">
            <v>#REF!</v>
          </cell>
          <cell r="AF134" t="e">
            <v>#REF!</v>
          </cell>
          <cell r="AG134" t="e">
            <v>#REF!</v>
          </cell>
          <cell r="AH134" t="e">
            <v>#REF!</v>
          </cell>
          <cell r="AI134" t="e">
            <v>#REF!</v>
          </cell>
          <cell r="AJ134" t="e">
            <v>#REF!</v>
          </cell>
          <cell r="AK134" t="e">
            <v>#REF!</v>
          </cell>
          <cell r="AL134" t="e">
            <v>#REF!</v>
          </cell>
          <cell r="AM134" t="e">
            <v>#REF!</v>
          </cell>
          <cell r="AN134" t="e">
            <v>#REF!</v>
          </cell>
          <cell r="AO134" t="e">
            <v>#REF!</v>
          </cell>
          <cell r="AP134" t="e">
            <v>#REF!</v>
          </cell>
          <cell r="AQ134" t="e">
            <v>#REF!</v>
          </cell>
          <cell r="AT134" t="e">
            <v>#REF!</v>
          </cell>
          <cell r="AU134" t="e">
            <v>#REF!</v>
          </cell>
          <cell r="AV134">
            <v>0</v>
          </cell>
          <cell r="AW134" t="e">
            <v>#REF!</v>
          </cell>
          <cell r="AX134" t="e">
            <v>#REF!</v>
          </cell>
          <cell r="AY134" t="e">
            <v>#REF!</v>
          </cell>
          <cell r="AZ134" t="e">
            <v>#REF!</v>
          </cell>
          <cell r="BA134" t="e">
            <v>#REF!</v>
          </cell>
        </row>
        <row r="135">
          <cell r="B135" t="e">
            <v>#REF!</v>
          </cell>
          <cell r="C135" t="e">
            <v>#REF!</v>
          </cell>
          <cell r="D135" t="e">
            <v>#REF!</v>
          </cell>
          <cell r="E135" t="e">
            <v>#REF!</v>
          </cell>
          <cell r="F135" t="e">
            <v>#REF!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e">
            <v>#REF!</v>
          </cell>
          <cell r="R135" t="e">
            <v>#REF!</v>
          </cell>
          <cell r="Y135" t="e">
            <v>#REF!</v>
          </cell>
          <cell r="Z135" t="e">
            <v>#REF!</v>
          </cell>
          <cell r="AA135" t="e">
            <v>#REF!</v>
          </cell>
          <cell r="AB135" t="e">
            <v>#REF!</v>
          </cell>
          <cell r="AC135" t="e">
            <v>#REF!</v>
          </cell>
          <cell r="AD135" t="e">
            <v>#REF!</v>
          </cell>
          <cell r="AE135" t="e">
            <v>#REF!</v>
          </cell>
          <cell r="AF135" t="e">
            <v>#REF!</v>
          </cell>
          <cell r="AG135" t="e">
            <v>#REF!</v>
          </cell>
          <cell r="AH135" t="e">
            <v>#REF!</v>
          </cell>
          <cell r="AI135" t="e">
            <v>#REF!</v>
          </cell>
          <cell r="AJ135" t="e">
            <v>#REF!</v>
          </cell>
          <cell r="AK135" t="e">
            <v>#REF!</v>
          </cell>
          <cell r="AL135" t="e">
            <v>#REF!</v>
          </cell>
          <cell r="AM135" t="e">
            <v>#REF!</v>
          </cell>
          <cell r="AN135" t="e">
            <v>#REF!</v>
          </cell>
          <cell r="AO135" t="e">
            <v>#REF!</v>
          </cell>
          <cell r="AP135" t="e">
            <v>#REF!</v>
          </cell>
          <cell r="AQ135" t="e">
            <v>#REF!</v>
          </cell>
          <cell r="AT135" t="e">
            <v>#REF!</v>
          </cell>
          <cell r="AU135" t="e">
            <v>#REF!</v>
          </cell>
          <cell r="AV135">
            <v>0</v>
          </cell>
          <cell r="AW135" t="e">
            <v>#REF!</v>
          </cell>
          <cell r="AX135" t="e">
            <v>#REF!</v>
          </cell>
          <cell r="AY135" t="e">
            <v>#REF!</v>
          </cell>
          <cell r="AZ135" t="e">
            <v>#REF!</v>
          </cell>
          <cell r="BA135" t="e">
            <v>#REF!</v>
          </cell>
        </row>
        <row r="136">
          <cell r="B136" t="e">
            <v>#REF!</v>
          </cell>
          <cell r="C136" t="e">
            <v>#REF!</v>
          </cell>
          <cell r="D136" t="e">
            <v>#REF!</v>
          </cell>
          <cell r="E136" t="e">
            <v>#REF!</v>
          </cell>
          <cell r="F136" t="e">
            <v>#REF!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 t="e">
            <v>#REF!</v>
          </cell>
          <cell r="R136" t="e">
            <v>#REF!</v>
          </cell>
          <cell r="Y136" t="e">
            <v>#REF!</v>
          </cell>
          <cell r="Z136" t="e">
            <v>#REF!</v>
          </cell>
          <cell r="AA136" t="e">
            <v>#REF!</v>
          </cell>
          <cell r="AB136" t="e">
            <v>#REF!</v>
          </cell>
          <cell r="AC136" t="e">
            <v>#REF!</v>
          </cell>
          <cell r="AD136" t="e">
            <v>#REF!</v>
          </cell>
          <cell r="AE136" t="e">
            <v>#REF!</v>
          </cell>
          <cell r="AF136" t="e">
            <v>#REF!</v>
          </cell>
          <cell r="AG136" t="e">
            <v>#REF!</v>
          </cell>
          <cell r="AH136" t="e">
            <v>#REF!</v>
          </cell>
          <cell r="AI136" t="e">
            <v>#REF!</v>
          </cell>
          <cell r="AJ136" t="e">
            <v>#REF!</v>
          </cell>
          <cell r="AK136" t="e">
            <v>#REF!</v>
          </cell>
          <cell r="AL136" t="e">
            <v>#REF!</v>
          </cell>
          <cell r="AM136" t="e">
            <v>#REF!</v>
          </cell>
          <cell r="AN136" t="e">
            <v>#REF!</v>
          </cell>
          <cell r="AO136" t="e">
            <v>#REF!</v>
          </cell>
          <cell r="AP136" t="e">
            <v>#REF!</v>
          </cell>
          <cell r="AQ136" t="e">
            <v>#REF!</v>
          </cell>
          <cell r="AT136" t="e">
            <v>#REF!</v>
          </cell>
          <cell r="AU136" t="e">
            <v>#REF!</v>
          </cell>
          <cell r="AV136">
            <v>0</v>
          </cell>
          <cell r="AW136" t="e">
            <v>#REF!</v>
          </cell>
          <cell r="AX136" t="e">
            <v>#REF!</v>
          </cell>
          <cell r="AY136" t="e">
            <v>#REF!</v>
          </cell>
          <cell r="AZ136" t="e">
            <v>#REF!</v>
          </cell>
          <cell r="BA136" t="e">
            <v>#REF!</v>
          </cell>
        </row>
        <row r="137">
          <cell r="B137" t="e">
            <v>#REF!</v>
          </cell>
          <cell r="C137" t="e">
            <v>#REF!</v>
          </cell>
          <cell r="D137" t="e">
            <v>#REF!</v>
          </cell>
          <cell r="E137" t="e">
            <v>#REF!</v>
          </cell>
          <cell r="F137" t="e">
            <v>#REF!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 t="e">
            <v>#REF!</v>
          </cell>
          <cell r="R137" t="e">
            <v>#REF!</v>
          </cell>
          <cell r="Y137" t="e">
            <v>#REF!</v>
          </cell>
          <cell r="Z137" t="e">
            <v>#REF!</v>
          </cell>
          <cell r="AA137" t="e">
            <v>#REF!</v>
          </cell>
          <cell r="AB137" t="e">
            <v>#REF!</v>
          </cell>
          <cell r="AC137" t="e">
            <v>#REF!</v>
          </cell>
          <cell r="AD137" t="e">
            <v>#REF!</v>
          </cell>
          <cell r="AE137" t="e">
            <v>#REF!</v>
          </cell>
          <cell r="AF137" t="e">
            <v>#REF!</v>
          </cell>
          <cell r="AG137" t="e">
            <v>#REF!</v>
          </cell>
          <cell r="AH137" t="e">
            <v>#REF!</v>
          </cell>
          <cell r="AI137" t="e">
            <v>#REF!</v>
          </cell>
          <cell r="AJ137" t="e">
            <v>#REF!</v>
          </cell>
          <cell r="AK137" t="e">
            <v>#REF!</v>
          </cell>
          <cell r="AL137" t="e">
            <v>#REF!</v>
          </cell>
          <cell r="AM137" t="e">
            <v>#REF!</v>
          </cell>
          <cell r="AN137" t="e">
            <v>#REF!</v>
          </cell>
          <cell r="AO137" t="e">
            <v>#REF!</v>
          </cell>
          <cell r="AP137" t="e">
            <v>#REF!</v>
          </cell>
          <cell r="AQ137" t="e">
            <v>#REF!</v>
          </cell>
          <cell r="AT137" t="e">
            <v>#REF!</v>
          </cell>
          <cell r="AU137" t="e">
            <v>#REF!</v>
          </cell>
          <cell r="AV137">
            <v>0</v>
          </cell>
          <cell r="AW137" t="e">
            <v>#REF!</v>
          </cell>
          <cell r="AX137" t="e">
            <v>#REF!</v>
          </cell>
          <cell r="AY137" t="e">
            <v>#REF!</v>
          </cell>
          <cell r="AZ137" t="e">
            <v>#REF!</v>
          </cell>
          <cell r="BA137" t="e">
            <v>#REF!</v>
          </cell>
        </row>
        <row r="138">
          <cell r="B138" t="e">
            <v>#REF!</v>
          </cell>
          <cell r="C138" t="e">
            <v>#REF!</v>
          </cell>
          <cell r="D138" t="e">
            <v>#REF!</v>
          </cell>
          <cell r="E138" t="e">
            <v>#REF!</v>
          </cell>
          <cell r="F138" t="e">
            <v>#REF!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e">
            <v>#REF!</v>
          </cell>
          <cell r="R138" t="e">
            <v>#REF!</v>
          </cell>
          <cell r="Y138" t="e">
            <v>#REF!</v>
          </cell>
          <cell r="Z138" t="e">
            <v>#REF!</v>
          </cell>
          <cell r="AA138" t="e">
            <v>#REF!</v>
          </cell>
          <cell r="AB138" t="e">
            <v>#REF!</v>
          </cell>
          <cell r="AC138" t="e">
            <v>#REF!</v>
          </cell>
          <cell r="AD138" t="e">
            <v>#REF!</v>
          </cell>
          <cell r="AE138" t="e">
            <v>#REF!</v>
          </cell>
          <cell r="AF138" t="e">
            <v>#REF!</v>
          </cell>
          <cell r="AG138" t="e">
            <v>#REF!</v>
          </cell>
          <cell r="AH138" t="e">
            <v>#REF!</v>
          </cell>
          <cell r="AI138" t="e">
            <v>#REF!</v>
          </cell>
          <cell r="AJ138" t="e">
            <v>#REF!</v>
          </cell>
          <cell r="AK138" t="e">
            <v>#REF!</v>
          </cell>
          <cell r="AL138" t="e">
            <v>#REF!</v>
          </cell>
          <cell r="AM138" t="e">
            <v>#REF!</v>
          </cell>
          <cell r="AN138" t="e">
            <v>#REF!</v>
          </cell>
          <cell r="AO138" t="e">
            <v>#REF!</v>
          </cell>
          <cell r="AP138" t="e">
            <v>#REF!</v>
          </cell>
          <cell r="AQ138" t="e">
            <v>#REF!</v>
          </cell>
          <cell r="AT138" t="e">
            <v>#REF!</v>
          </cell>
          <cell r="AU138" t="e">
            <v>#REF!</v>
          </cell>
          <cell r="AV138">
            <v>0</v>
          </cell>
          <cell r="AW138" t="e">
            <v>#REF!</v>
          </cell>
          <cell r="AX138" t="e">
            <v>#REF!</v>
          </cell>
          <cell r="AY138" t="e">
            <v>#REF!</v>
          </cell>
          <cell r="AZ138" t="e">
            <v>#REF!</v>
          </cell>
          <cell r="BA138" t="e">
            <v>#REF!</v>
          </cell>
        </row>
        <row r="139">
          <cell r="B139" t="e">
            <v>#REF!</v>
          </cell>
          <cell r="C139" t="e">
            <v>#REF!</v>
          </cell>
          <cell r="D139" t="e">
            <v>#REF!</v>
          </cell>
          <cell r="E139" t="e">
            <v>#REF!</v>
          </cell>
          <cell r="F139" t="e">
            <v>#REF!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 t="e">
            <v>#REF!</v>
          </cell>
          <cell r="R139" t="e">
            <v>#REF!</v>
          </cell>
          <cell r="Y139" t="e">
            <v>#REF!</v>
          </cell>
          <cell r="Z139" t="e">
            <v>#REF!</v>
          </cell>
          <cell r="AA139" t="e">
            <v>#REF!</v>
          </cell>
          <cell r="AB139" t="e">
            <v>#REF!</v>
          </cell>
          <cell r="AC139" t="e">
            <v>#REF!</v>
          </cell>
          <cell r="AD139" t="e">
            <v>#REF!</v>
          </cell>
          <cell r="AE139" t="e">
            <v>#REF!</v>
          </cell>
          <cell r="AF139" t="e">
            <v>#REF!</v>
          </cell>
          <cell r="AG139" t="e">
            <v>#REF!</v>
          </cell>
          <cell r="AH139" t="e">
            <v>#REF!</v>
          </cell>
          <cell r="AI139" t="e">
            <v>#REF!</v>
          </cell>
          <cell r="AJ139" t="e">
            <v>#REF!</v>
          </cell>
          <cell r="AK139" t="e">
            <v>#REF!</v>
          </cell>
          <cell r="AL139" t="e">
            <v>#REF!</v>
          </cell>
          <cell r="AM139" t="e">
            <v>#REF!</v>
          </cell>
          <cell r="AN139" t="e">
            <v>#REF!</v>
          </cell>
          <cell r="AO139" t="e">
            <v>#REF!</v>
          </cell>
          <cell r="AP139" t="e">
            <v>#REF!</v>
          </cell>
          <cell r="AQ139" t="e">
            <v>#REF!</v>
          </cell>
          <cell r="AT139" t="e">
            <v>#REF!</v>
          </cell>
          <cell r="AU139" t="e">
            <v>#REF!</v>
          </cell>
          <cell r="AV139">
            <v>0</v>
          </cell>
          <cell r="AW139" t="e">
            <v>#REF!</v>
          </cell>
          <cell r="AX139" t="e">
            <v>#REF!</v>
          </cell>
          <cell r="AY139" t="e">
            <v>#REF!</v>
          </cell>
          <cell r="AZ139" t="e">
            <v>#REF!</v>
          </cell>
          <cell r="BA139" t="e">
            <v>#REF!</v>
          </cell>
        </row>
        <row r="140">
          <cell r="B140" t="e">
            <v>#REF!</v>
          </cell>
          <cell r="C140" t="e">
            <v>#REF!</v>
          </cell>
          <cell r="D140" t="e">
            <v>#REF!</v>
          </cell>
          <cell r="E140" t="e">
            <v>#REF!</v>
          </cell>
          <cell r="F140" t="e">
            <v>#REF!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 t="e">
            <v>#REF!</v>
          </cell>
          <cell r="R140" t="e">
            <v>#REF!</v>
          </cell>
          <cell r="Y140" t="e">
            <v>#REF!</v>
          </cell>
          <cell r="Z140" t="e">
            <v>#REF!</v>
          </cell>
          <cell r="AA140" t="e">
            <v>#REF!</v>
          </cell>
          <cell r="AB140" t="e">
            <v>#REF!</v>
          </cell>
          <cell r="AC140" t="e">
            <v>#REF!</v>
          </cell>
          <cell r="AD140" t="e">
            <v>#REF!</v>
          </cell>
          <cell r="AE140" t="e">
            <v>#REF!</v>
          </cell>
          <cell r="AF140" t="e">
            <v>#REF!</v>
          </cell>
          <cell r="AG140" t="e">
            <v>#REF!</v>
          </cell>
          <cell r="AH140" t="e">
            <v>#REF!</v>
          </cell>
          <cell r="AI140" t="e">
            <v>#REF!</v>
          </cell>
          <cell r="AJ140" t="e">
            <v>#REF!</v>
          </cell>
          <cell r="AK140" t="e">
            <v>#REF!</v>
          </cell>
          <cell r="AL140" t="e">
            <v>#REF!</v>
          </cell>
          <cell r="AM140" t="e">
            <v>#REF!</v>
          </cell>
          <cell r="AN140" t="e">
            <v>#REF!</v>
          </cell>
          <cell r="AO140" t="e">
            <v>#REF!</v>
          </cell>
          <cell r="AP140" t="e">
            <v>#REF!</v>
          </cell>
          <cell r="AQ140" t="e">
            <v>#REF!</v>
          </cell>
          <cell r="AT140" t="e">
            <v>#REF!</v>
          </cell>
          <cell r="AU140" t="e">
            <v>#REF!</v>
          </cell>
          <cell r="AV140">
            <v>0</v>
          </cell>
          <cell r="AW140" t="e">
            <v>#REF!</v>
          </cell>
          <cell r="AX140" t="e">
            <v>#REF!</v>
          </cell>
          <cell r="AY140" t="e">
            <v>#REF!</v>
          </cell>
          <cell r="AZ140" t="e">
            <v>#REF!</v>
          </cell>
          <cell r="BA140" t="e">
            <v>#REF!</v>
          </cell>
        </row>
        <row r="141">
          <cell r="B141" t="e">
            <v>#REF!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 t="e">
            <v>#REF!</v>
          </cell>
          <cell r="R141" t="e">
            <v>#REF!</v>
          </cell>
          <cell r="Y141" t="e">
            <v>#REF!</v>
          </cell>
          <cell r="Z141" t="e">
            <v>#REF!</v>
          </cell>
          <cell r="AA141" t="e">
            <v>#REF!</v>
          </cell>
          <cell r="AB141" t="e">
            <v>#REF!</v>
          </cell>
          <cell r="AC141" t="e">
            <v>#REF!</v>
          </cell>
          <cell r="AD141" t="e">
            <v>#REF!</v>
          </cell>
          <cell r="AE141" t="e">
            <v>#REF!</v>
          </cell>
          <cell r="AF141" t="e">
            <v>#REF!</v>
          </cell>
          <cell r="AG141" t="e">
            <v>#REF!</v>
          </cell>
          <cell r="AH141" t="e">
            <v>#REF!</v>
          </cell>
          <cell r="AI141" t="e">
            <v>#REF!</v>
          </cell>
          <cell r="AJ141" t="e">
            <v>#REF!</v>
          </cell>
          <cell r="AK141" t="e">
            <v>#REF!</v>
          </cell>
          <cell r="AL141" t="e">
            <v>#REF!</v>
          </cell>
          <cell r="AM141" t="e">
            <v>#REF!</v>
          </cell>
          <cell r="AN141" t="e">
            <v>#REF!</v>
          </cell>
          <cell r="AO141" t="e">
            <v>#REF!</v>
          </cell>
          <cell r="AP141" t="e">
            <v>#REF!</v>
          </cell>
          <cell r="AQ141" t="e">
            <v>#REF!</v>
          </cell>
          <cell r="AT141" t="e">
            <v>#REF!</v>
          </cell>
          <cell r="AU141" t="e">
            <v>#REF!</v>
          </cell>
          <cell r="AV141">
            <v>0</v>
          </cell>
          <cell r="AW141" t="e">
            <v>#REF!</v>
          </cell>
          <cell r="AX141" t="e">
            <v>#REF!</v>
          </cell>
          <cell r="AY141" t="e">
            <v>#REF!</v>
          </cell>
          <cell r="AZ141" t="e">
            <v>#REF!</v>
          </cell>
          <cell r="BA141" t="e">
            <v>#REF!</v>
          </cell>
        </row>
        <row r="142">
          <cell r="B142" t="e">
            <v>#REF!</v>
          </cell>
          <cell r="C142" t="e">
            <v>#REF!</v>
          </cell>
          <cell r="D142" t="e">
            <v>#REF!</v>
          </cell>
          <cell r="E142" t="e">
            <v>#REF!</v>
          </cell>
          <cell r="F142" t="e">
            <v>#REF!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 t="e">
            <v>#REF!</v>
          </cell>
          <cell r="R142" t="e">
            <v>#REF!</v>
          </cell>
          <cell r="Y142" t="e">
            <v>#REF!</v>
          </cell>
          <cell r="Z142" t="e">
            <v>#REF!</v>
          </cell>
          <cell r="AA142" t="e">
            <v>#REF!</v>
          </cell>
          <cell r="AB142" t="e">
            <v>#REF!</v>
          </cell>
          <cell r="AC142" t="e">
            <v>#REF!</v>
          </cell>
          <cell r="AD142" t="e">
            <v>#REF!</v>
          </cell>
          <cell r="AE142" t="e">
            <v>#REF!</v>
          </cell>
          <cell r="AF142" t="e">
            <v>#REF!</v>
          </cell>
          <cell r="AG142" t="e">
            <v>#REF!</v>
          </cell>
          <cell r="AH142" t="e">
            <v>#REF!</v>
          </cell>
          <cell r="AI142" t="e">
            <v>#REF!</v>
          </cell>
          <cell r="AJ142" t="e">
            <v>#REF!</v>
          </cell>
          <cell r="AK142" t="e">
            <v>#REF!</v>
          </cell>
          <cell r="AL142" t="e">
            <v>#REF!</v>
          </cell>
          <cell r="AM142" t="e">
            <v>#REF!</v>
          </cell>
          <cell r="AN142" t="e">
            <v>#REF!</v>
          </cell>
          <cell r="AO142" t="e">
            <v>#REF!</v>
          </cell>
          <cell r="AP142" t="e">
            <v>#REF!</v>
          </cell>
          <cell r="AQ142" t="e">
            <v>#REF!</v>
          </cell>
          <cell r="AT142" t="e">
            <v>#REF!</v>
          </cell>
          <cell r="AU142" t="e">
            <v>#REF!</v>
          </cell>
          <cell r="AV142">
            <v>0</v>
          </cell>
          <cell r="AW142" t="e">
            <v>#REF!</v>
          </cell>
          <cell r="AX142" t="e">
            <v>#REF!</v>
          </cell>
          <cell r="AY142" t="e">
            <v>#REF!</v>
          </cell>
          <cell r="AZ142" t="e">
            <v>#REF!</v>
          </cell>
          <cell r="BA142" t="e">
            <v>#REF!</v>
          </cell>
        </row>
        <row r="143">
          <cell r="B143" t="e">
            <v>#REF!</v>
          </cell>
          <cell r="C143" t="e">
            <v>#REF!</v>
          </cell>
          <cell r="D143" t="e">
            <v>#REF!</v>
          </cell>
          <cell r="E143" t="e">
            <v>#REF!</v>
          </cell>
          <cell r="F143" t="e">
            <v>#REF!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 t="e">
            <v>#REF!</v>
          </cell>
          <cell r="R143" t="e">
            <v>#REF!</v>
          </cell>
          <cell r="Y143" t="e">
            <v>#REF!</v>
          </cell>
          <cell r="Z143" t="e">
            <v>#REF!</v>
          </cell>
          <cell r="AA143" t="e">
            <v>#REF!</v>
          </cell>
          <cell r="AB143" t="e">
            <v>#REF!</v>
          </cell>
          <cell r="AC143" t="e">
            <v>#REF!</v>
          </cell>
          <cell r="AD143" t="e">
            <v>#REF!</v>
          </cell>
          <cell r="AE143" t="e">
            <v>#REF!</v>
          </cell>
          <cell r="AF143" t="e">
            <v>#REF!</v>
          </cell>
          <cell r="AG143" t="e">
            <v>#REF!</v>
          </cell>
          <cell r="AH143" t="e">
            <v>#REF!</v>
          </cell>
          <cell r="AI143" t="e">
            <v>#REF!</v>
          </cell>
          <cell r="AJ143" t="e">
            <v>#REF!</v>
          </cell>
          <cell r="AK143" t="e">
            <v>#REF!</v>
          </cell>
          <cell r="AL143" t="e">
            <v>#REF!</v>
          </cell>
          <cell r="AM143" t="e">
            <v>#REF!</v>
          </cell>
          <cell r="AN143" t="e">
            <v>#REF!</v>
          </cell>
          <cell r="AO143" t="e">
            <v>#REF!</v>
          </cell>
          <cell r="AP143" t="e">
            <v>#REF!</v>
          </cell>
          <cell r="AQ143" t="e">
            <v>#REF!</v>
          </cell>
          <cell r="AT143" t="e">
            <v>#REF!</v>
          </cell>
          <cell r="AU143" t="e">
            <v>#REF!</v>
          </cell>
          <cell r="AV143">
            <v>0</v>
          </cell>
          <cell r="AW143" t="e">
            <v>#REF!</v>
          </cell>
          <cell r="AX143" t="e">
            <v>#REF!</v>
          </cell>
          <cell r="AY143" t="e">
            <v>#REF!</v>
          </cell>
          <cell r="AZ143" t="e">
            <v>#REF!</v>
          </cell>
          <cell r="BA143" t="e">
            <v>#REF!</v>
          </cell>
        </row>
        <row r="144">
          <cell r="B144" t="e">
            <v>#REF!</v>
          </cell>
          <cell r="C144" t="e">
            <v>#REF!</v>
          </cell>
          <cell r="D144" t="e">
            <v>#REF!</v>
          </cell>
          <cell r="E144" t="e">
            <v>#REF!</v>
          </cell>
          <cell r="F144" t="e">
            <v>#REF!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e">
            <v>#REF!</v>
          </cell>
          <cell r="R144" t="e">
            <v>#REF!</v>
          </cell>
          <cell r="Y144" t="e">
            <v>#REF!</v>
          </cell>
          <cell r="Z144" t="e">
            <v>#REF!</v>
          </cell>
          <cell r="AA144" t="e">
            <v>#REF!</v>
          </cell>
          <cell r="AB144" t="e">
            <v>#REF!</v>
          </cell>
          <cell r="AC144" t="e">
            <v>#REF!</v>
          </cell>
          <cell r="AD144" t="e">
            <v>#REF!</v>
          </cell>
          <cell r="AE144" t="e">
            <v>#REF!</v>
          </cell>
          <cell r="AF144" t="e">
            <v>#REF!</v>
          </cell>
          <cell r="AG144" t="e">
            <v>#REF!</v>
          </cell>
          <cell r="AH144" t="e">
            <v>#REF!</v>
          </cell>
          <cell r="AI144" t="e">
            <v>#REF!</v>
          </cell>
          <cell r="AJ144" t="e">
            <v>#REF!</v>
          </cell>
          <cell r="AK144" t="e">
            <v>#REF!</v>
          </cell>
          <cell r="AL144" t="e">
            <v>#REF!</v>
          </cell>
          <cell r="AM144" t="e">
            <v>#REF!</v>
          </cell>
          <cell r="AN144" t="e">
            <v>#REF!</v>
          </cell>
          <cell r="AO144" t="e">
            <v>#REF!</v>
          </cell>
          <cell r="AP144" t="e">
            <v>#REF!</v>
          </cell>
          <cell r="AQ144" t="e">
            <v>#REF!</v>
          </cell>
          <cell r="AT144" t="e">
            <v>#REF!</v>
          </cell>
          <cell r="AU144" t="e">
            <v>#REF!</v>
          </cell>
          <cell r="AV144">
            <v>0</v>
          </cell>
          <cell r="AW144" t="e">
            <v>#REF!</v>
          </cell>
          <cell r="AX144" t="e">
            <v>#REF!</v>
          </cell>
          <cell r="AY144" t="e">
            <v>#REF!</v>
          </cell>
          <cell r="AZ144" t="e">
            <v>#REF!</v>
          </cell>
          <cell r="BA144" t="e">
            <v>#REF!</v>
          </cell>
        </row>
        <row r="145">
          <cell r="B145" t="e">
            <v>#REF!</v>
          </cell>
          <cell r="C145" t="e">
            <v>#REF!</v>
          </cell>
          <cell r="D145" t="e">
            <v>#REF!</v>
          </cell>
          <cell r="E145" t="e">
            <v>#REF!</v>
          </cell>
          <cell r="F145" t="e">
            <v>#REF!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 t="e">
            <v>#REF!</v>
          </cell>
          <cell r="R145" t="e">
            <v>#REF!</v>
          </cell>
          <cell r="Y145" t="e">
            <v>#REF!</v>
          </cell>
          <cell r="Z145" t="e">
            <v>#REF!</v>
          </cell>
          <cell r="AA145" t="e">
            <v>#REF!</v>
          </cell>
          <cell r="AB145" t="e">
            <v>#REF!</v>
          </cell>
          <cell r="AC145" t="e">
            <v>#REF!</v>
          </cell>
          <cell r="AD145" t="e">
            <v>#REF!</v>
          </cell>
          <cell r="AE145" t="e">
            <v>#REF!</v>
          </cell>
          <cell r="AF145" t="e">
            <v>#REF!</v>
          </cell>
          <cell r="AG145" t="e">
            <v>#REF!</v>
          </cell>
          <cell r="AH145" t="e">
            <v>#REF!</v>
          </cell>
          <cell r="AI145" t="e">
            <v>#REF!</v>
          </cell>
          <cell r="AJ145" t="e">
            <v>#REF!</v>
          </cell>
          <cell r="AK145" t="e">
            <v>#REF!</v>
          </cell>
          <cell r="AL145" t="e">
            <v>#REF!</v>
          </cell>
          <cell r="AM145" t="e">
            <v>#REF!</v>
          </cell>
          <cell r="AN145" t="e">
            <v>#REF!</v>
          </cell>
          <cell r="AO145" t="e">
            <v>#REF!</v>
          </cell>
          <cell r="AP145" t="e">
            <v>#REF!</v>
          </cell>
          <cell r="AQ145" t="e">
            <v>#REF!</v>
          </cell>
          <cell r="AT145" t="e">
            <v>#REF!</v>
          </cell>
          <cell r="AU145" t="e">
            <v>#REF!</v>
          </cell>
          <cell r="AV145">
            <v>0</v>
          </cell>
          <cell r="AW145" t="e">
            <v>#REF!</v>
          </cell>
          <cell r="AX145" t="e">
            <v>#REF!</v>
          </cell>
          <cell r="AY145" t="e">
            <v>#REF!</v>
          </cell>
          <cell r="AZ145" t="e">
            <v>#REF!</v>
          </cell>
          <cell r="BA145" t="e">
            <v>#REF!</v>
          </cell>
        </row>
        <row r="146"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e">
            <v>#REF!</v>
          </cell>
          <cell r="R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  <cell r="AL146" t="e">
            <v>#REF!</v>
          </cell>
          <cell r="AM146" t="e">
            <v>#REF!</v>
          </cell>
          <cell r="AN146" t="e">
            <v>#REF!</v>
          </cell>
          <cell r="AO146" t="e">
            <v>#REF!</v>
          </cell>
          <cell r="AP146" t="e">
            <v>#REF!</v>
          </cell>
          <cell r="AQ146" t="e">
            <v>#REF!</v>
          </cell>
          <cell r="AT146" t="e">
            <v>#REF!</v>
          </cell>
          <cell r="AU146" t="e">
            <v>#REF!</v>
          </cell>
          <cell r="AV146">
            <v>0</v>
          </cell>
          <cell r="AW146" t="e">
            <v>#REF!</v>
          </cell>
          <cell r="AX146" t="e">
            <v>#REF!</v>
          </cell>
          <cell r="AY146" t="e">
            <v>#REF!</v>
          </cell>
          <cell r="AZ146" t="e">
            <v>#REF!</v>
          </cell>
          <cell r="BA146" t="e">
            <v>#REF!</v>
          </cell>
        </row>
        <row r="147"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 t="e">
            <v>#REF!</v>
          </cell>
          <cell r="R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  <cell r="AL147" t="e">
            <v>#REF!</v>
          </cell>
          <cell r="AM147" t="e">
            <v>#REF!</v>
          </cell>
          <cell r="AN147" t="e">
            <v>#REF!</v>
          </cell>
          <cell r="AO147" t="e">
            <v>#REF!</v>
          </cell>
          <cell r="AP147" t="e">
            <v>#REF!</v>
          </cell>
          <cell r="AQ147" t="e">
            <v>#REF!</v>
          </cell>
          <cell r="AT147" t="e">
            <v>#REF!</v>
          </cell>
          <cell r="AU147" t="e">
            <v>#REF!</v>
          </cell>
          <cell r="AV147">
            <v>0</v>
          </cell>
          <cell r="AW147" t="e">
            <v>#REF!</v>
          </cell>
          <cell r="AX147" t="e">
            <v>#REF!</v>
          </cell>
          <cell r="AY147" t="e">
            <v>#REF!</v>
          </cell>
          <cell r="AZ147" t="e">
            <v>#REF!</v>
          </cell>
          <cell r="BA147" t="e">
            <v>#REF!</v>
          </cell>
        </row>
        <row r="148"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 t="e">
            <v>#REF!</v>
          </cell>
          <cell r="R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  <cell r="AL148" t="e">
            <v>#REF!</v>
          </cell>
          <cell r="AM148" t="e">
            <v>#REF!</v>
          </cell>
          <cell r="AN148" t="e">
            <v>#REF!</v>
          </cell>
          <cell r="AO148" t="e">
            <v>#REF!</v>
          </cell>
          <cell r="AP148" t="e">
            <v>#REF!</v>
          </cell>
          <cell r="AQ148" t="e">
            <v>#REF!</v>
          </cell>
          <cell r="AT148" t="e">
            <v>#REF!</v>
          </cell>
          <cell r="AU148" t="e">
            <v>#REF!</v>
          </cell>
          <cell r="AV148">
            <v>0</v>
          </cell>
          <cell r="AW148" t="e">
            <v>#REF!</v>
          </cell>
          <cell r="AX148" t="e">
            <v>#REF!</v>
          </cell>
          <cell r="AY148" t="e">
            <v>#REF!</v>
          </cell>
          <cell r="AZ148" t="e">
            <v>#REF!</v>
          </cell>
          <cell r="BA148" t="e">
            <v>#REF!</v>
          </cell>
        </row>
        <row r="149"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 t="e">
            <v>#REF!</v>
          </cell>
          <cell r="R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  <cell r="AL149" t="e">
            <v>#REF!</v>
          </cell>
          <cell r="AM149" t="e">
            <v>#REF!</v>
          </cell>
          <cell r="AN149" t="e">
            <v>#REF!</v>
          </cell>
          <cell r="AO149" t="e">
            <v>#REF!</v>
          </cell>
          <cell r="AP149" t="e">
            <v>#REF!</v>
          </cell>
          <cell r="AQ149" t="e">
            <v>#REF!</v>
          </cell>
          <cell r="AT149" t="e">
            <v>#REF!</v>
          </cell>
          <cell r="AU149" t="e">
            <v>#REF!</v>
          </cell>
          <cell r="AV149">
            <v>0</v>
          </cell>
          <cell r="AW149" t="e">
            <v>#REF!</v>
          </cell>
          <cell r="AX149" t="e">
            <v>#REF!</v>
          </cell>
          <cell r="AY149" t="e">
            <v>#REF!</v>
          </cell>
          <cell r="AZ149" t="e">
            <v>#REF!</v>
          </cell>
          <cell r="BA149" t="e">
            <v>#REF!</v>
          </cell>
        </row>
        <row r="150"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e">
            <v>#REF!</v>
          </cell>
          <cell r="R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  <cell r="AL150" t="e">
            <v>#REF!</v>
          </cell>
          <cell r="AM150" t="e">
            <v>#REF!</v>
          </cell>
          <cell r="AN150" t="e">
            <v>#REF!</v>
          </cell>
          <cell r="AO150" t="e">
            <v>#REF!</v>
          </cell>
          <cell r="AP150" t="e">
            <v>#REF!</v>
          </cell>
          <cell r="AQ150" t="e">
            <v>#REF!</v>
          </cell>
          <cell r="AT150" t="e">
            <v>#REF!</v>
          </cell>
          <cell r="AU150" t="e">
            <v>#REF!</v>
          </cell>
          <cell r="AV150">
            <v>0</v>
          </cell>
          <cell r="AW150" t="e">
            <v>#REF!</v>
          </cell>
          <cell r="AX150" t="e">
            <v>#REF!</v>
          </cell>
          <cell r="AY150" t="e">
            <v>#REF!</v>
          </cell>
          <cell r="AZ150" t="e">
            <v>#REF!</v>
          </cell>
          <cell r="BA150" t="e">
            <v>#REF!</v>
          </cell>
        </row>
        <row r="151">
          <cell r="B151" t="e">
            <v>#REF!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 t="e">
            <v>#REF!</v>
          </cell>
          <cell r="R151" t="e">
            <v>#REF!</v>
          </cell>
          <cell r="Y151" t="e">
            <v>#REF!</v>
          </cell>
          <cell r="Z151" t="e">
            <v>#REF!</v>
          </cell>
          <cell r="AA151" t="e">
            <v>#REF!</v>
          </cell>
          <cell r="AB151" t="e">
            <v>#REF!</v>
          </cell>
          <cell r="AC151" t="e">
            <v>#REF!</v>
          </cell>
          <cell r="AD151" t="e">
            <v>#REF!</v>
          </cell>
          <cell r="AE151" t="e">
            <v>#REF!</v>
          </cell>
          <cell r="AF151" t="e">
            <v>#REF!</v>
          </cell>
          <cell r="AG151" t="e">
            <v>#REF!</v>
          </cell>
          <cell r="AH151" t="e">
            <v>#REF!</v>
          </cell>
          <cell r="AI151" t="e">
            <v>#REF!</v>
          </cell>
          <cell r="AJ151" t="e">
            <v>#REF!</v>
          </cell>
          <cell r="AK151" t="e">
            <v>#REF!</v>
          </cell>
          <cell r="AL151" t="e">
            <v>#REF!</v>
          </cell>
          <cell r="AM151" t="e">
            <v>#REF!</v>
          </cell>
          <cell r="AN151" t="e">
            <v>#REF!</v>
          </cell>
          <cell r="AO151" t="e">
            <v>#REF!</v>
          </cell>
          <cell r="AP151" t="e">
            <v>#REF!</v>
          </cell>
          <cell r="AQ151" t="e">
            <v>#REF!</v>
          </cell>
          <cell r="AT151" t="e">
            <v>#REF!</v>
          </cell>
          <cell r="AU151" t="e">
            <v>#REF!</v>
          </cell>
          <cell r="AV151">
            <v>0</v>
          </cell>
          <cell r="AW151" t="e">
            <v>#REF!</v>
          </cell>
          <cell r="AX151" t="e">
            <v>#REF!</v>
          </cell>
          <cell r="AY151" t="e">
            <v>#REF!</v>
          </cell>
          <cell r="AZ151" t="e">
            <v>#REF!</v>
          </cell>
          <cell r="BA151" t="e">
            <v>#REF!</v>
          </cell>
        </row>
        <row r="152">
          <cell r="B152" t="e">
            <v>#REF!</v>
          </cell>
          <cell r="C152" t="e">
            <v>#REF!</v>
          </cell>
          <cell r="D152" t="e">
            <v>#REF!</v>
          </cell>
          <cell r="E152" t="e">
            <v>#REF!</v>
          </cell>
          <cell r="F152" t="e">
            <v>#REF!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 t="e">
            <v>#REF!</v>
          </cell>
          <cell r="R152" t="e">
            <v>#REF!</v>
          </cell>
          <cell r="Y152" t="e">
            <v>#REF!</v>
          </cell>
          <cell r="Z152" t="e">
            <v>#REF!</v>
          </cell>
          <cell r="AA152" t="e">
            <v>#REF!</v>
          </cell>
          <cell r="AB152" t="e">
            <v>#REF!</v>
          </cell>
          <cell r="AC152" t="e">
            <v>#REF!</v>
          </cell>
          <cell r="AD152" t="e">
            <v>#REF!</v>
          </cell>
          <cell r="AE152" t="e">
            <v>#REF!</v>
          </cell>
          <cell r="AF152" t="e">
            <v>#REF!</v>
          </cell>
          <cell r="AG152" t="e">
            <v>#REF!</v>
          </cell>
          <cell r="AH152" t="e">
            <v>#REF!</v>
          </cell>
          <cell r="AI152" t="e">
            <v>#REF!</v>
          </cell>
          <cell r="AJ152" t="e">
            <v>#REF!</v>
          </cell>
          <cell r="AK152" t="e">
            <v>#REF!</v>
          </cell>
          <cell r="AL152" t="e">
            <v>#REF!</v>
          </cell>
          <cell r="AM152" t="e">
            <v>#REF!</v>
          </cell>
          <cell r="AN152" t="e">
            <v>#REF!</v>
          </cell>
          <cell r="AO152" t="e">
            <v>#REF!</v>
          </cell>
          <cell r="AP152" t="e">
            <v>#REF!</v>
          </cell>
          <cell r="AQ152" t="e">
            <v>#REF!</v>
          </cell>
          <cell r="AT152" t="e">
            <v>#REF!</v>
          </cell>
          <cell r="AU152" t="e">
            <v>#REF!</v>
          </cell>
          <cell r="AV152">
            <v>0</v>
          </cell>
          <cell r="AW152" t="e">
            <v>#REF!</v>
          </cell>
          <cell r="AX152" t="e">
            <v>#REF!</v>
          </cell>
          <cell r="AY152" t="e">
            <v>#REF!</v>
          </cell>
          <cell r="AZ152" t="e">
            <v>#REF!</v>
          </cell>
          <cell r="BA152" t="e">
            <v>#REF!</v>
          </cell>
        </row>
        <row r="153">
          <cell r="B153" t="e">
            <v>#REF!</v>
          </cell>
          <cell r="C153" t="e">
            <v>#REF!</v>
          </cell>
          <cell r="D153" t="e">
            <v>#REF!</v>
          </cell>
          <cell r="E153" t="e">
            <v>#REF!</v>
          </cell>
          <cell r="F153" t="e">
            <v>#REF!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 t="e">
            <v>#REF!</v>
          </cell>
          <cell r="R153" t="e">
            <v>#REF!</v>
          </cell>
          <cell r="Y153" t="e">
            <v>#REF!</v>
          </cell>
          <cell r="Z153" t="e">
            <v>#REF!</v>
          </cell>
          <cell r="AA153" t="e">
            <v>#REF!</v>
          </cell>
          <cell r="AB153" t="e">
            <v>#REF!</v>
          </cell>
          <cell r="AC153" t="e">
            <v>#REF!</v>
          </cell>
          <cell r="AD153" t="e">
            <v>#REF!</v>
          </cell>
          <cell r="AE153" t="e">
            <v>#REF!</v>
          </cell>
          <cell r="AF153" t="e">
            <v>#REF!</v>
          </cell>
          <cell r="AG153" t="e">
            <v>#REF!</v>
          </cell>
          <cell r="AH153" t="e">
            <v>#REF!</v>
          </cell>
          <cell r="AI153" t="e">
            <v>#REF!</v>
          </cell>
          <cell r="AJ153" t="e">
            <v>#REF!</v>
          </cell>
          <cell r="AK153" t="e">
            <v>#REF!</v>
          </cell>
          <cell r="AL153" t="e">
            <v>#REF!</v>
          </cell>
          <cell r="AM153" t="e">
            <v>#REF!</v>
          </cell>
          <cell r="AN153" t="e">
            <v>#REF!</v>
          </cell>
          <cell r="AO153" t="e">
            <v>#REF!</v>
          </cell>
          <cell r="AP153" t="e">
            <v>#REF!</v>
          </cell>
          <cell r="AQ153" t="e">
            <v>#REF!</v>
          </cell>
          <cell r="AT153" t="e">
            <v>#REF!</v>
          </cell>
          <cell r="AU153" t="e">
            <v>#REF!</v>
          </cell>
          <cell r="AV153">
            <v>0</v>
          </cell>
          <cell r="AW153" t="e">
            <v>#REF!</v>
          </cell>
          <cell r="AX153" t="e">
            <v>#REF!</v>
          </cell>
          <cell r="AY153" t="e">
            <v>#REF!</v>
          </cell>
          <cell r="AZ153" t="e">
            <v>#REF!</v>
          </cell>
          <cell r="BA153" t="e">
            <v>#REF!</v>
          </cell>
        </row>
        <row r="154">
          <cell r="B154" t="e">
            <v>#REF!</v>
          </cell>
          <cell r="C154" t="e">
            <v>#REF!</v>
          </cell>
          <cell r="D154" t="e">
            <v>#REF!</v>
          </cell>
          <cell r="E154" t="e">
            <v>#REF!</v>
          </cell>
          <cell r="F154" t="e">
            <v>#REF!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 t="e">
            <v>#REF!</v>
          </cell>
          <cell r="R154" t="e">
            <v>#REF!</v>
          </cell>
          <cell r="Y154" t="e">
            <v>#REF!</v>
          </cell>
          <cell r="Z154" t="e">
            <v>#REF!</v>
          </cell>
          <cell r="AA154" t="e">
            <v>#REF!</v>
          </cell>
          <cell r="AB154" t="e">
            <v>#REF!</v>
          </cell>
          <cell r="AC154" t="e">
            <v>#REF!</v>
          </cell>
          <cell r="AD154" t="e">
            <v>#REF!</v>
          </cell>
          <cell r="AE154" t="e">
            <v>#REF!</v>
          </cell>
          <cell r="AF154" t="e">
            <v>#REF!</v>
          </cell>
          <cell r="AG154" t="e">
            <v>#REF!</v>
          </cell>
          <cell r="AH154" t="e">
            <v>#REF!</v>
          </cell>
          <cell r="AI154" t="e">
            <v>#REF!</v>
          </cell>
          <cell r="AJ154" t="e">
            <v>#REF!</v>
          </cell>
          <cell r="AK154" t="e">
            <v>#REF!</v>
          </cell>
          <cell r="AL154" t="e">
            <v>#REF!</v>
          </cell>
          <cell r="AM154" t="e">
            <v>#REF!</v>
          </cell>
          <cell r="AN154" t="e">
            <v>#REF!</v>
          </cell>
          <cell r="AO154" t="e">
            <v>#REF!</v>
          </cell>
          <cell r="AP154" t="e">
            <v>#REF!</v>
          </cell>
          <cell r="AQ154" t="e">
            <v>#REF!</v>
          </cell>
          <cell r="AT154" t="e">
            <v>#REF!</v>
          </cell>
          <cell r="AU154" t="e">
            <v>#REF!</v>
          </cell>
          <cell r="AV154">
            <v>0</v>
          </cell>
          <cell r="AW154" t="e">
            <v>#REF!</v>
          </cell>
          <cell r="AX154" t="e">
            <v>#REF!</v>
          </cell>
          <cell r="AY154" t="e">
            <v>#REF!</v>
          </cell>
          <cell r="AZ154" t="e">
            <v>#REF!</v>
          </cell>
          <cell r="BA154" t="e">
            <v>#REF!</v>
          </cell>
        </row>
        <row r="155">
          <cell r="B155" t="e">
            <v>#REF!</v>
          </cell>
          <cell r="C155" t="e">
            <v>#REF!</v>
          </cell>
          <cell r="D155" t="e">
            <v>#REF!</v>
          </cell>
          <cell r="E155" t="e">
            <v>#REF!</v>
          </cell>
          <cell r="F155" t="e">
            <v>#REF!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 t="e">
            <v>#REF!</v>
          </cell>
          <cell r="R155" t="e">
            <v>#REF!</v>
          </cell>
          <cell r="Y155" t="e">
            <v>#REF!</v>
          </cell>
          <cell r="Z155" t="e">
            <v>#REF!</v>
          </cell>
          <cell r="AA155" t="e">
            <v>#REF!</v>
          </cell>
          <cell r="AB155" t="e">
            <v>#REF!</v>
          </cell>
          <cell r="AC155" t="e">
            <v>#REF!</v>
          </cell>
          <cell r="AD155" t="e">
            <v>#REF!</v>
          </cell>
          <cell r="AE155" t="e">
            <v>#REF!</v>
          </cell>
          <cell r="AF155" t="e">
            <v>#REF!</v>
          </cell>
          <cell r="AG155" t="e">
            <v>#REF!</v>
          </cell>
          <cell r="AH155" t="e">
            <v>#REF!</v>
          </cell>
          <cell r="AI155" t="e">
            <v>#REF!</v>
          </cell>
          <cell r="AJ155" t="e">
            <v>#REF!</v>
          </cell>
          <cell r="AK155" t="e">
            <v>#REF!</v>
          </cell>
          <cell r="AL155" t="e">
            <v>#REF!</v>
          </cell>
          <cell r="AM155" t="e">
            <v>#REF!</v>
          </cell>
          <cell r="AN155" t="e">
            <v>#REF!</v>
          </cell>
          <cell r="AO155" t="e">
            <v>#REF!</v>
          </cell>
          <cell r="AP155" t="e">
            <v>#REF!</v>
          </cell>
          <cell r="AQ155" t="e">
            <v>#REF!</v>
          </cell>
          <cell r="AT155" t="e">
            <v>#REF!</v>
          </cell>
          <cell r="AU155" t="e">
            <v>#REF!</v>
          </cell>
          <cell r="AV155">
            <v>0</v>
          </cell>
          <cell r="AW155" t="e">
            <v>#REF!</v>
          </cell>
          <cell r="AX155" t="e">
            <v>#REF!</v>
          </cell>
          <cell r="AY155" t="e">
            <v>#REF!</v>
          </cell>
          <cell r="AZ155" t="e">
            <v>#REF!</v>
          </cell>
          <cell r="BA155" t="e">
            <v>#REF!</v>
          </cell>
        </row>
        <row r="156">
          <cell r="B156" t="e">
            <v>#REF!</v>
          </cell>
          <cell r="C156" t="e">
            <v>#REF!</v>
          </cell>
          <cell r="D156" t="e">
            <v>#REF!</v>
          </cell>
          <cell r="E156" t="e">
            <v>#REF!</v>
          </cell>
          <cell r="F156" t="e">
            <v>#REF!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 t="e">
            <v>#REF!</v>
          </cell>
          <cell r="R156" t="e">
            <v>#REF!</v>
          </cell>
          <cell r="Y156" t="e">
            <v>#REF!</v>
          </cell>
          <cell r="Z156" t="e">
            <v>#REF!</v>
          </cell>
          <cell r="AA156" t="e">
            <v>#REF!</v>
          </cell>
          <cell r="AB156" t="e">
            <v>#REF!</v>
          </cell>
          <cell r="AC156" t="e">
            <v>#REF!</v>
          </cell>
          <cell r="AD156" t="e">
            <v>#REF!</v>
          </cell>
          <cell r="AE156" t="e">
            <v>#REF!</v>
          </cell>
          <cell r="AF156" t="e">
            <v>#REF!</v>
          </cell>
          <cell r="AG156" t="e">
            <v>#REF!</v>
          </cell>
          <cell r="AH156" t="e">
            <v>#REF!</v>
          </cell>
          <cell r="AI156" t="e">
            <v>#REF!</v>
          </cell>
          <cell r="AJ156" t="e">
            <v>#REF!</v>
          </cell>
          <cell r="AK156" t="e">
            <v>#REF!</v>
          </cell>
          <cell r="AL156" t="e">
            <v>#REF!</v>
          </cell>
          <cell r="AM156" t="e">
            <v>#REF!</v>
          </cell>
          <cell r="AN156" t="e">
            <v>#REF!</v>
          </cell>
          <cell r="AO156" t="e">
            <v>#REF!</v>
          </cell>
          <cell r="AP156" t="e">
            <v>#REF!</v>
          </cell>
          <cell r="AQ156" t="e">
            <v>#REF!</v>
          </cell>
          <cell r="AT156" t="e">
            <v>#REF!</v>
          </cell>
          <cell r="AU156" t="e">
            <v>#REF!</v>
          </cell>
          <cell r="AV156">
            <v>0</v>
          </cell>
          <cell r="AW156" t="e">
            <v>#REF!</v>
          </cell>
          <cell r="AX156" t="e">
            <v>#REF!</v>
          </cell>
          <cell r="AY156" t="e">
            <v>#REF!</v>
          </cell>
          <cell r="AZ156" t="e">
            <v>#REF!</v>
          </cell>
          <cell r="BA156" t="e">
            <v>#REF!</v>
          </cell>
        </row>
        <row r="157">
          <cell r="B157" t="e">
            <v>#REF!</v>
          </cell>
          <cell r="C157" t="e">
            <v>#REF!</v>
          </cell>
          <cell r="D157" t="e">
            <v>#REF!</v>
          </cell>
          <cell r="E157" t="e">
            <v>#REF!</v>
          </cell>
          <cell r="F157" t="e">
            <v>#REF!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 t="e">
            <v>#REF!</v>
          </cell>
          <cell r="R157" t="e">
            <v>#REF!</v>
          </cell>
          <cell r="Y157" t="e">
            <v>#REF!</v>
          </cell>
          <cell r="Z157" t="e">
            <v>#REF!</v>
          </cell>
          <cell r="AA157" t="e">
            <v>#REF!</v>
          </cell>
          <cell r="AB157" t="e">
            <v>#REF!</v>
          </cell>
          <cell r="AC157" t="e">
            <v>#REF!</v>
          </cell>
          <cell r="AD157" t="e">
            <v>#REF!</v>
          </cell>
          <cell r="AE157" t="e">
            <v>#REF!</v>
          </cell>
          <cell r="AF157" t="e">
            <v>#REF!</v>
          </cell>
          <cell r="AG157" t="e">
            <v>#REF!</v>
          </cell>
          <cell r="AH157" t="e">
            <v>#REF!</v>
          </cell>
          <cell r="AI157" t="e">
            <v>#REF!</v>
          </cell>
          <cell r="AJ157" t="e">
            <v>#REF!</v>
          </cell>
          <cell r="AK157" t="e">
            <v>#REF!</v>
          </cell>
          <cell r="AL157" t="e">
            <v>#REF!</v>
          </cell>
          <cell r="AM157" t="e">
            <v>#REF!</v>
          </cell>
          <cell r="AN157" t="e">
            <v>#REF!</v>
          </cell>
          <cell r="AO157" t="e">
            <v>#REF!</v>
          </cell>
          <cell r="AP157" t="e">
            <v>#REF!</v>
          </cell>
          <cell r="AQ157" t="e">
            <v>#REF!</v>
          </cell>
          <cell r="AT157" t="e">
            <v>#REF!</v>
          </cell>
          <cell r="AU157" t="e">
            <v>#REF!</v>
          </cell>
          <cell r="AV157">
            <v>0</v>
          </cell>
          <cell r="AW157" t="e">
            <v>#REF!</v>
          </cell>
          <cell r="AX157" t="e">
            <v>#REF!</v>
          </cell>
          <cell r="AY157" t="e">
            <v>#REF!</v>
          </cell>
          <cell r="AZ157" t="e">
            <v>#REF!</v>
          </cell>
          <cell r="BA157" t="e">
            <v>#REF!</v>
          </cell>
        </row>
        <row r="158">
          <cell r="B158" t="e">
            <v>#REF!</v>
          </cell>
          <cell r="C158" t="e">
            <v>#REF!</v>
          </cell>
          <cell r="D158" t="e">
            <v>#REF!</v>
          </cell>
          <cell r="E158" t="e">
            <v>#REF!</v>
          </cell>
          <cell r="F158" t="e">
            <v>#REF!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 t="e">
            <v>#REF!</v>
          </cell>
          <cell r="R158" t="e">
            <v>#REF!</v>
          </cell>
          <cell r="Y158" t="e">
            <v>#REF!</v>
          </cell>
          <cell r="Z158" t="e">
            <v>#REF!</v>
          </cell>
          <cell r="AA158" t="e">
            <v>#REF!</v>
          </cell>
          <cell r="AB158" t="e">
            <v>#REF!</v>
          </cell>
          <cell r="AC158" t="e">
            <v>#REF!</v>
          </cell>
          <cell r="AD158" t="e">
            <v>#REF!</v>
          </cell>
          <cell r="AE158" t="e">
            <v>#REF!</v>
          </cell>
          <cell r="AF158" t="e">
            <v>#REF!</v>
          </cell>
          <cell r="AG158" t="e">
            <v>#REF!</v>
          </cell>
          <cell r="AH158" t="e">
            <v>#REF!</v>
          </cell>
          <cell r="AI158" t="e">
            <v>#REF!</v>
          </cell>
          <cell r="AJ158" t="e">
            <v>#REF!</v>
          </cell>
          <cell r="AK158" t="e">
            <v>#REF!</v>
          </cell>
          <cell r="AL158" t="e">
            <v>#REF!</v>
          </cell>
          <cell r="AM158" t="e">
            <v>#REF!</v>
          </cell>
          <cell r="AN158" t="e">
            <v>#REF!</v>
          </cell>
          <cell r="AO158" t="e">
            <v>#REF!</v>
          </cell>
          <cell r="AP158" t="e">
            <v>#REF!</v>
          </cell>
          <cell r="AQ158" t="e">
            <v>#REF!</v>
          </cell>
          <cell r="AT158" t="e">
            <v>#REF!</v>
          </cell>
          <cell r="AU158" t="e">
            <v>#REF!</v>
          </cell>
          <cell r="AV158">
            <v>0</v>
          </cell>
          <cell r="AW158" t="e">
            <v>#REF!</v>
          </cell>
          <cell r="AX158" t="e">
            <v>#REF!</v>
          </cell>
          <cell r="AY158" t="e">
            <v>#REF!</v>
          </cell>
          <cell r="AZ158" t="e">
            <v>#REF!</v>
          </cell>
          <cell r="BA158" t="e">
            <v>#REF!</v>
          </cell>
        </row>
        <row r="159">
          <cell r="B159" t="e">
            <v>#REF!</v>
          </cell>
          <cell r="C159" t="e">
            <v>#REF!</v>
          </cell>
          <cell r="D159" t="e">
            <v>#REF!</v>
          </cell>
          <cell r="E159" t="e">
            <v>#REF!</v>
          </cell>
          <cell r="F159" t="e">
            <v>#REF!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 t="e">
            <v>#REF!</v>
          </cell>
          <cell r="R159" t="e">
            <v>#REF!</v>
          </cell>
          <cell r="Y159" t="e">
            <v>#REF!</v>
          </cell>
          <cell r="Z159" t="e">
            <v>#REF!</v>
          </cell>
          <cell r="AA159" t="e">
            <v>#REF!</v>
          </cell>
          <cell r="AB159" t="e">
            <v>#REF!</v>
          </cell>
          <cell r="AC159" t="e">
            <v>#REF!</v>
          </cell>
          <cell r="AD159" t="e">
            <v>#REF!</v>
          </cell>
          <cell r="AE159" t="e">
            <v>#REF!</v>
          </cell>
          <cell r="AF159" t="e">
            <v>#REF!</v>
          </cell>
          <cell r="AG159" t="e">
            <v>#REF!</v>
          </cell>
          <cell r="AH159" t="e">
            <v>#REF!</v>
          </cell>
          <cell r="AI159" t="e">
            <v>#REF!</v>
          </cell>
          <cell r="AJ159" t="e">
            <v>#REF!</v>
          </cell>
          <cell r="AK159" t="e">
            <v>#REF!</v>
          </cell>
          <cell r="AL159" t="e">
            <v>#REF!</v>
          </cell>
          <cell r="AM159" t="e">
            <v>#REF!</v>
          </cell>
          <cell r="AN159" t="e">
            <v>#REF!</v>
          </cell>
          <cell r="AO159" t="e">
            <v>#REF!</v>
          </cell>
          <cell r="AP159" t="e">
            <v>#REF!</v>
          </cell>
          <cell r="AQ159" t="e">
            <v>#REF!</v>
          </cell>
          <cell r="AT159" t="e">
            <v>#REF!</v>
          </cell>
          <cell r="AU159" t="e">
            <v>#REF!</v>
          </cell>
          <cell r="AV159">
            <v>0</v>
          </cell>
          <cell r="AW159" t="e">
            <v>#REF!</v>
          </cell>
          <cell r="AX159" t="e">
            <v>#REF!</v>
          </cell>
          <cell r="AY159" t="e">
            <v>#REF!</v>
          </cell>
          <cell r="AZ159" t="e">
            <v>#REF!</v>
          </cell>
          <cell r="BA159" t="e">
            <v>#REF!</v>
          </cell>
        </row>
        <row r="160">
          <cell r="B160" t="e">
            <v>#REF!</v>
          </cell>
          <cell r="C160" t="e">
            <v>#REF!</v>
          </cell>
          <cell r="D160" t="e">
            <v>#REF!</v>
          </cell>
          <cell r="E160" t="e">
            <v>#REF!</v>
          </cell>
          <cell r="F160" t="e">
            <v>#REF!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 t="e">
            <v>#REF!</v>
          </cell>
          <cell r="R160" t="e">
            <v>#REF!</v>
          </cell>
          <cell r="Y160" t="e">
            <v>#REF!</v>
          </cell>
          <cell r="Z160" t="e">
            <v>#REF!</v>
          </cell>
          <cell r="AA160" t="e">
            <v>#REF!</v>
          </cell>
          <cell r="AB160" t="e">
            <v>#REF!</v>
          </cell>
          <cell r="AC160" t="e">
            <v>#REF!</v>
          </cell>
          <cell r="AD160" t="e">
            <v>#REF!</v>
          </cell>
          <cell r="AE160" t="e">
            <v>#REF!</v>
          </cell>
          <cell r="AF160" t="e">
            <v>#REF!</v>
          </cell>
          <cell r="AG160" t="e">
            <v>#REF!</v>
          </cell>
          <cell r="AH160" t="e">
            <v>#REF!</v>
          </cell>
          <cell r="AI160" t="e">
            <v>#REF!</v>
          </cell>
          <cell r="AJ160" t="e">
            <v>#REF!</v>
          </cell>
          <cell r="AK160" t="e">
            <v>#REF!</v>
          </cell>
          <cell r="AL160" t="e">
            <v>#REF!</v>
          </cell>
          <cell r="AM160" t="e">
            <v>#REF!</v>
          </cell>
          <cell r="AN160" t="e">
            <v>#REF!</v>
          </cell>
          <cell r="AO160" t="e">
            <v>#REF!</v>
          </cell>
          <cell r="AP160" t="e">
            <v>#REF!</v>
          </cell>
          <cell r="AQ160" t="e">
            <v>#REF!</v>
          </cell>
          <cell r="AT160" t="e">
            <v>#REF!</v>
          </cell>
          <cell r="AU160" t="e">
            <v>#REF!</v>
          </cell>
          <cell r="AV160">
            <v>0</v>
          </cell>
          <cell r="AW160" t="e">
            <v>#REF!</v>
          </cell>
          <cell r="AX160" t="e">
            <v>#REF!</v>
          </cell>
          <cell r="AY160" t="e">
            <v>#REF!</v>
          </cell>
          <cell r="AZ160" t="e">
            <v>#REF!</v>
          </cell>
          <cell r="BA160" t="e">
            <v>#REF!</v>
          </cell>
        </row>
        <row r="161">
          <cell r="B161" t="e">
            <v>#REF!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 t="e">
            <v>#REF!</v>
          </cell>
          <cell r="R161" t="e">
            <v>#REF!</v>
          </cell>
          <cell r="Y161" t="e">
            <v>#REF!</v>
          </cell>
          <cell r="Z161" t="e">
            <v>#REF!</v>
          </cell>
          <cell r="AA161" t="e">
            <v>#REF!</v>
          </cell>
          <cell r="AB161" t="e">
            <v>#REF!</v>
          </cell>
          <cell r="AC161" t="e">
            <v>#REF!</v>
          </cell>
          <cell r="AD161" t="e">
            <v>#REF!</v>
          </cell>
          <cell r="AE161" t="e">
            <v>#REF!</v>
          </cell>
          <cell r="AF161" t="e">
            <v>#REF!</v>
          </cell>
          <cell r="AG161" t="e">
            <v>#REF!</v>
          </cell>
          <cell r="AH161" t="e">
            <v>#REF!</v>
          </cell>
          <cell r="AI161" t="e">
            <v>#REF!</v>
          </cell>
          <cell r="AJ161" t="e">
            <v>#REF!</v>
          </cell>
          <cell r="AK161" t="e">
            <v>#REF!</v>
          </cell>
          <cell r="AL161" t="e">
            <v>#REF!</v>
          </cell>
          <cell r="AM161" t="e">
            <v>#REF!</v>
          </cell>
          <cell r="AN161" t="e">
            <v>#REF!</v>
          </cell>
          <cell r="AO161" t="e">
            <v>#REF!</v>
          </cell>
          <cell r="AP161" t="e">
            <v>#REF!</v>
          </cell>
          <cell r="AQ161" t="e">
            <v>#REF!</v>
          </cell>
          <cell r="AT161" t="e">
            <v>#REF!</v>
          </cell>
          <cell r="AU161" t="e">
            <v>#REF!</v>
          </cell>
          <cell r="AV161">
            <v>0</v>
          </cell>
          <cell r="AW161" t="e">
            <v>#REF!</v>
          </cell>
          <cell r="AX161" t="e">
            <v>#REF!</v>
          </cell>
          <cell r="AY161" t="e">
            <v>#REF!</v>
          </cell>
          <cell r="AZ161" t="e">
            <v>#REF!</v>
          </cell>
          <cell r="BA161" t="e">
            <v>#REF!</v>
          </cell>
        </row>
        <row r="162">
          <cell r="B162" t="e">
            <v>#REF!</v>
          </cell>
          <cell r="C162" t="e">
            <v>#REF!</v>
          </cell>
          <cell r="D162" t="e">
            <v>#REF!</v>
          </cell>
          <cell r="E162" t="e">
            <v>#REF!</v>
          </cell>
          <cell r="F162" t="e">
            <v>#REF!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 t="e">
            <v>#REF!</v>
          </cell>
          <cell r="R162" t="e">
            <v>#REF!</v>
          </cell>
          <cell r="Y162" t="e">
            <v>#REF!</v>
          </cell>
          <cell r="Z162" t="e">
            <v>#REF!</v>
          </cell>
          <cell r="AA162" t="e">
            <v>#REF!</v>
          </cell>
          <cell r="AB162" t="e">
            <v>#REF!</v>
          </cell>
          <cell r="AC162" t="e">
            <v>#REF!</v>
          </cell>
          <cell r="AD162" t="e">
            <v>#REF!</v>
          </cell>
          <cell r="AE162" t="e">
            <v>#REF!</v>
          </cell>
          <cell r="AF162" t="e">
            <v>#REF!</v>
          </cell>
          <cell r="AG162" t="e">
            <v>#REF!</v>
          </cell>
          <cell r="AH162" t="e">
            <v>#REF!</v>
          </cell>
          <cell r="AI162" t="e">
            <v>#REF!</v>
          </cell>
          <cell r="AJ162" t="e">
            <v>#REF!</v>
          </cell>
          <cell r="AK162" t="e">
            <v>#REF!</v>
          </cell>
          <cell r="AL162" t="e">
            <v>#REF!</v>
          </cell>
          <cell r="AM162" t="e">
            <v>#REF!</v>
          </cell>
          <cell r="AN162" t="e">
            <v>#REF!</v>
          </cell>
          <cell r="AO162" t="e">
            <v>#REF!</v>
          </cell>
          <cell r="AP162" t="e">
            <v>#REF!</v>
          </cell>
          <cell r="AQ162" t="e">
            <v>#REF!</v>
          </cell>
          <cell r="AT162" t="e">
            <v>#REF!</v>
          </cell>
          <cell r="AU162" t="e">
            <v>#REF!</v>
          </cell>
          <cell r="AV162">
            <v>0</v>
          </cell>
          <cell r="AW162" t="e">
            <v>#REF!</v>
          </cell>
          <cell r="AX162" t="e">
            <v>#REF!</v>
          </cell>
          <cell r="AY162" t="e">
            <v>#REF!</v>
          </cell>
          <cell r="AZ162" t="e">
            <v>#REF!</v>
          </cell>
          <cell r="BA162" t="e">
            <v>#REF!</v>
          </cell>
        </row>
        <row r="163">
          <cell r="B163" t="e">
            <v>#REF!</v>
          </cell>
          <cell r="C163" t="e">
            <v>#REF!</v>
          </cell>
          <cell r="D163" t="e">
            <v>#REF!</v>
          </cell>
          <cell r="E163" t="e">
            <v>#REF!</v>
          </cell>
          <cell r="F163" t="e">
            <v>#REF!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 t="e">
            <v>#REF!</v>
          </cell>
          <cell r="R163" t="e">
            <v>#REF!</v>
          </cell>
          <cell r="Y163" t="e">
            <v>#REF!</v>
          </cell>
          <cell r="Z163" t="e">
            <v>#REF!</v>
          </cell>
          <cell r="AA163" t="e">
            <v>#REF!</v>
          </cell>
          <cell r="AB163" t="e">
            <v>#REF!</v>
          </cell>
          <cell r="AC163" t="e">
            <v>#REF!</v>
          </cell>
          <cell r="AD163" t="e">
            <v>#REF!</v>
          </cell>
          <cell r="AE163" t="e">
            <v>#REF!</v>
          </cell>
          <cell r="AF163" t="e">
            <v>#REF!</v>
          </cell>
          <cell r="AG163" t="e">
            <v>#REF!</v>
          </cell>
          <cell r="AH163" t="e">
            <v>#REF!</v>
          </cell>
          <cell r="AI163" t="e">
            <v>#REF!</v>
          </cell>
          <cell r="AJ163" t="e">
            <v>#REF!</v>
          </cell>
          <cell r="AK163" t="e">
            <v>#REF!</v>
          </cell>
          <cell r="AL163" t="e">
            <v>#REF!</v>
          </cell>
          <cell r="AM163" t="e">
            <v>#REF!</v>
          </cell>
          <cell r="AN163" t="e">
            <v>#REF!</v>
          </cell>
          <cell r="AO163" t="e">
            <v>#REF!</v>
          </cell>
          <cell r="AP163" t="e">
            <v>#REF!</v>
          </cell>
          <cell r="AQ163" t="e">
            <v>#REF!</v>
          </cell>
          <cell r="AT163" t="e">
            <v>#REF!</v>
          </cell>
          <cell r="AU163" t="e">
            <v>#REF!</v>
          </cell>
          <cell r="AV163">
            <v>0</v>
          </cell>
          <cell r="AW163" t="e">
            <v>#REF!</v>
          </cell>
          <cell r="AX163" t="e">
            <v>#REF!</v>
          </cell>
          <cell r="AY163" t="e">
            <v>#REF!</v>
          </cell>
          <cell r="AZ163" t="e">
            <v>#REF!</v>
          </cell>
          <cell r="BA163" t="e">
            <v>#REF!</v>
          </cell>
        </row>
        <row r="164">
          <cell r="B164" t="e">
            <v>#REF!</v>
          </cell>
          <cell r="C164" t="e">
            <v>#REF!</v>
          </cell>
          <cell r="D164" t="e">
            <v>#REF!</v>
          </cell>
          <cell r="E164" t="e">
            <v>#REF!</v>
          </cell>
          <cell r="F164" t="e">
            <v>#REF!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 t="e">
            <v>#REF!</v>
          </cell>
          <cell r="R164" t="e">
            <v>#REF!</v>
          </cell>
          <cell r="Y164" t="e">
            <v>#REF!</v>
          </cell>
          <cell r="Z164" t="e">
            <v>#REF!</v>
          </cell>
          <cell r="AA164" t="e">
            <v>#REF!</v>
          </cell>
          <cell r="AB164" t="e">
            <v>#REF!</v>
          </cell>
          <cell r="AC164" t="e">
            <v>#REF!</v>
          </cell>
          <cell r="AD164" t="e">
            <v>#REF!</v>
          </cell>
          <cell r="AE164" t="e">
            <v>#REF!</v>
          </cell>
          <cell r="AF164" t="e">
            <v>#REF!</v>
          </cell>
          <cell r="AG164" t="e">
            <v>#REF!</v>
          </cell>
          <cell r="AH164" t="e">
            <v>#REF!</v>
          </cell>
          <cell r="AI164" t="e">
            <v>#REF!</v>
          </cell>
          <cell r="AJ164" t="e">
            <v>#REF!</v>
          </cell>
          <cell r="AK164" t="e">
            <v>#REF!</v>
          </cell>
          <cell r="AL164" t="e">
            <v>#REF!</v>
          </cell>
          <cell r="AM164" t="e">
            <v>#REF!</v>
          </cell>
          <cell r="AN164" t="e">
            <v>#REF!</v>
          </cell>
          <cell r="AO164" t="e">
            <v>#REF!</v>
          </cell>
          <cell r="AP164" t="e">
            <v>#REF!</v>
          </cell>
          <cell r="AQ164" t="e">
            <v>#REF!</v>
          </cell>
          <cell r="AT164" t="e">
            <v>#REF!</v>
          </cell>
          <cell r="AU164" t="e">
            <v>#REF!</v>
          </cell>
          <cell r="AV164">
            <v>0</v>
          </cell>
          <cell r="AW164" t="e">
            <v>#REF!</v>
          </cell>
          <cell r="AX164" t="e">
            <v>#REF!</v>
          </cell>
          <cell r="AY164" t="e">
            <v>#REF!</v>
          </cell>
          <cell r="AZ164" t="e">
            <v>#REF!</v>
          </cell>
          <cell r="BA164" t="e">
            <v>#REF!</v>
          </cell>
        </row>
        <row r="165">
          <cell r="B165" t="e">
            <v>#REF!</v>
          </cell>
          <cell r="C165" t="e">
            <v>#REF!</v>
          </cell>
          <cell r="D165" t="e">
            <v>#REF!</v>
          </cell>
          <cell r="E165" t="e">
            <v>#REF!</v>
          </cell>
          <cell r="F165" t="e">
            <v>#REF!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 t="e">
            <v>#REF!</v>
          </cell>
          <cell r="R165" t="e">
            <v>#REF!</v>
          </cell>
          <cell r="Y165" t="e">
            <v>#REF!</v>
          </cell>
          <cell r="Z165" t="e">
            <v>#REF!</v>
          </cell>
          <cell r="AA165" t="e">
            <v>#REF!</v>
          </cell>
          <cell r="AB165" t="e">
            <v>#REF!</v>
          </cell>
          <cell r="AC165" t="e">
            <v>#REF!</v>
          </cell>
          <cell r="AD165" t="e">
            <v>#REF!</v>
          </cell>
          <cell r="AE165" t="e">
            <v>#REF!</v>
          </cell>
          <cell r="AF165" t="e">
            <v>#REF!</v>
          </cell>
          <cell r="AG165" t="e">
            <v>#REF!</v>
          </cell>
          <cell r="AH165" t="e">
            <v>#REF!</v>
          </cell>
          <cell r="AI165" t="e">
            <v>#REF!</v>
          </cell>
          <cell r="AJ165" t="e">
            <v>#REF!</v>
          </cell>
          <cell r="AK165" t="e">
            <v>#REF!</v>
          </cell>
          <cell r="AL165" t="e">
            <v>#REF!</v>
          </cell>
          <cell r="AM165" t="e">
            <v>#REF!</v>
          </cell>
          <cell r="AN165" t="e">
            <v>#REF!</v>
          </cell>
          <cell r="AO165" t="e">
            <v>#REF!</v>
          </cell>
          <cell r="AP165" t="e">
            <v>#REF!</v>
          </cell>
          <cell r="AQ165" t="e">
            <v>#REF!</v>
          </cell>
          <cell r="AT165" t="e">
            <v>#REF!</v>
          </cell>
          <cell r="AU165" t="e">
            <v>#REF!</v>
          </cell>
          <cell r="AV165">
            <v>0</v>
          </cell>
          <cell r="AW165" t="e">
            <v>#REF!</v>
          </cell>
          <cell r="AX165" t="e">
            <v>#REF!</v>
          </cell>
          <cell r="AY165" t="e">
            <v>#REF!</v>
          </cell>
          <cell r="AZ165" t="e">
            <v>#REF!</v>
          </cell>
          <cell r="BA165" t="e">
            <v>#REF!</v>
          </cell>
        </row>
        <row r="166">
          <cell r="B166" t="e">
            <v>#REF!</v>
          </cell>
          <cell r="C166" t="e">
            <v>#REF!</v>
          </cell>
          <cell r="D166" t="e">
            <v>#REF!</v>
          </cell>
          <cell r="E166" t="e">
            <v>#REF!</v>
          </cell>
          <cell r="F166" t="e">
            <v>#REF!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 t="e">
            <v>#REF!</v>
          </cell>
          <cell r="R166" t="e">
            <v>#REF!</v>
          </cell>
          <cell r="Y166" t="e">
            <v>#REF!</v>
          </cell>
          <cell r="Z166" t="e">
            <v>#REF!</v>
          </cell>
          <cell r="AA166" t="e">
            <v>#REF!</v>
          </cell>
          <cell r="AB166" t="e">
            <v>#REF!</v>
          </cell>
          <cell r="AC166" t="e">
            <v>#REF!</v>
          </cell>
          <cell r="AD166" t="e">
            <v>#REF!</v>
          </cell>
          <cell r="AE166" t="e">
            <v>#REF!</v>
          </cell>
          <cell r="AF166" t="e">
            <v>#REF!</v>
          </cell>
          <cell r="AG166" t="e">
            <v>#REF!</v>
          </cell>
          <cell r="AH166" t="e">
            <v>#REF!</v>
          </cell>
          <cell r="AI166" t="e">
            <v>#REF!</v>
          </cell>
          <cell r="AJ166" t="e">
            <v>#REF!</v>
          </cell>
          <cell r="AK166" t="e">
            <v>#REF!</v>
          </cell>
          <cell r="AL166" t="e">
            <v>#REF!</v>
          </cell>
          <cell r="AM166" t="e">
            <v>#REF!</v>
          </cell>
          <cell r="AN166" t="e">
            <v>#REF!</v>
          </cell>
          <cell r="AO166" t="e">
            <v>#REF!</v>
          </cell>
          <cell r="AP166" t="e">
            <v>#REF!</v>
          </cell>
          <cell r="AQ166" t="e">
            <v>#REF!</v>
          </cell>
          <cell r="AT166" t="e">
            <v>#REF!</v>
          </cell>
          <cell r="AU166" t="e">
            <v>#REF!</v>
          </cell>
          <cell r="AV166">
            <v>0</v>
          </cell>
          <cell r="AW166" t="e">
            <v>#REF!</v>
          </cell>
          <cell r="AX166" t="e">
            <v>#REF!</v>
          </cell>
          <cell r="AY166" t="e">
            <v>#REF!</v>
          </cell>
          <cell r="AZ166" t="e">
            <v>#REF!</v>
          </cell>
          <cell r="BA166" t="e">
            <v>#REF!</v>
          </cell>
        </row>
        <row r="167">
          <cell r="B167" t="e">
            <v>#REF!</v>
          </cell>
          <cell r="C167" t="e">
            <v>#REF!</v>
          </cell>
          <cell r="D167" t="e">
            <v>#REF!</v>
          </cell>
          <cell r="E167" t="e">
            <v>#REF!</v>
          </cell>
          <cell r="F167" t="e">
            <v>#REF!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 t="e">
            <v>#REF!</v>
          </cell>
          <cell r="R167" t="e">
            <v>#REF!</v>
          </cell>
          <cell r="Y167" t="e">
            <v>#REF!</v>
          </cell>
          <cell r="Z167" t="e">
            <v>#REF!</v>
          </cell>
          <cell r="AA167" t="e">
            <v>#REF!</v>
          </cell>
          <cell r="AB167" t="e">
            <v>#REF!</v>
          </cell>
          <cell r="AC167" t="e">
            <v>#REF!</v>
          </cell>
          <cell r="AD167" t="e">
            <v>#REF!</v>
          </cell>
          <cell r="AE167" t="e">
            <v>#REF!</v>
          </cell>
          <cell r="AF167" t="e">
            <v>#REF!</v>
          </cell>
          <cell r="AG167" t="e">
            <v>#REF!</v>
          </cell>
          <cell r="AH167" t="e">
            <v>#REF!</v>
          </cell>
          <cell r="AI167" t="e">
            <v>#REF!</v>
          </cell>
          <cell r="AJ167" t="e">
            <v>#REF!</v>
          </cell>
          <cell r="AK167" t="e">
            <v>#REF!</v>
          </cell>
          <cell r="AL167" t="e">
            <v>#REF!</v>
          </cell>
          <cell r="AM167" t="e">
            <v>#REF!</v>
          </cell>
          <cell r="AN167" t="e">
            <v>#REF!</v>
          </cell>
          <cell r="AO167" t="e">
            <v>#REF!</v>
          </cell>
          <cell r="AP167" t="e">
            <v>#REF!</v>
          </cell>
          <cell r="AQ167" t="e">
            <v>#REF!</v>
          </cell>
          <cell r="AT167" t="e">
            <v>#REF!</v>
          </cell>
          <cell r="AU167" t="e">
            <v>#REF!</v>
          </cell>
          <cell r="AV167">
            <v>0</v>
          </cell>
          <cell r="AW167" t="e">
            <v>#REF!</v>
          </cell>
          <cell r="AX167" t="e">
            <v>#REF!</v>
          </cell>
          <cell r="AY167" t="e">
            <v>#REF!</v>
          </cell>
          <cell r="AZ167" t="e">
            <v>#REF!</v>
          </cell>
          <cell r="BA167" t="e">
            <v>#REF!</v>
          </cell>
        </row>
        <row r="168">
          <cell r="B168" t="e">
            <v>#REF!</v>
          </cell>
          <cell r="C168" t="e">
            <v>#REF!</v>
          </cell>
          <cell r="D168" t="e">
            <v>#REF!</v>
          </cell>
          <cell r="E168" t="e">
            <v>#REF!</v>
          </cell>
          <cell r="F168" t="e">
            <v>#REF!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 t="e">
            <v>#REF!</v>
          </cell>
          <cell r="R168" t="e">
            <v>#REF!</v>
          </cell>
          <cell r="Y168" t="e">
            <v>#REF!</v>
          </cell>
          <cell r="Z168" t="e">
            <v>#REF!</v>
          </cell>
          <cell r="AA168" t="e">
            <v>#REF!</v>
          </cell>
          <cell r="AB168" t="e">
            <v>#REF!</v>
          </cell>
          <cell r="AC168" t="e">
            <v>#REF!</v>
          </cell>
          <cell r="AD168" t="e">
            <v>#REF!</v>
          </cell>
          <cell r="AE168" t="e">
            <v>#REF!</v>
          </cell>
          <cell r="AF168" t="e">
            <v>#REF!</v>
          </cell>
          <cell r="AG168" t="e">
            <v>#REF!</v>
          </cell>
          <cell r="AH168" t="e">
            <v>#REF!</v>
          </cell>
          <cell r="AI168" t="e">
            <v>#REF!</v>
          </cell>
          <cell r="AJ168" t="e">
            <v>#REF!</v>
          </cell>
          <cell r="AK168" t="e">
            <v>#REF!</v>
          </cell>
          <cell r="AL168" t="e">
            <v>#REF!</v>
          </cell>
          <cell r="AM168" t="e">
            <v>#REF!</v>
          </cell>
          <cell r="AN168" t="e">
            <v>#REF!</v>
          </cell>
          <cell r="AO168" t="e">
            <v>#REF!</v>
          </cell>
          <cell r="AP168" t="e">
            <v>#REF!</v>
          </cell>
          <cell r="AQ168" t="e">
            <v>#REF!</v>
          </cell>
          <cell r="AT168" t="e">
            <v>#REF!</v>
          </cell>
          <cell r="AU168" t="e">
            <v>#REF!</v>
          </cell>
          <cell r="AV168">
            <v>0</v>
          </cell>
          <cell r="AW168" t="e">
            <v>#REF!</v>
          </cell>
          <cell r="AX168" t="e">
            <v>#REF!</v>
          </cell>
          <cell r="AY168" t="e">
            <v>#REF!</v>
          </cell>
          <cell r="AZ168" t="e">
            <v>#REF!</v>
          </cell>
          <cell r="BA168" t="e">
            <v>#REF!</v>
          </cell>
        </row>
        <row r="169">
          <cell r="B169" t="e">
            <v>#REF!</v>
          </cell>
          <cell r="C169" t="e">
            <v>#REF!</v>
          </cell>
          <cell r="D169" t="e">
            <v>#REF!</v>
          </cell>
          <cell r="E169" t="e">
            <v>#REF!</v>
          </cell>
          <cell r="F169" t="e">
            <v>#REF!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 t="e">
            <v>#REF!</v>
          </cell>
          <cell r="R169" t="e">
            <v>#REF!</v>
          </cell>
          <cell r="Y169" t="e">
            <v>#REF!</v>
          </cell>
          <cell r="Z169" t="e">
            <v>#REF!</v>
          </cell>
          <cell r="AA169" t="e">
            <v>#REF!</v>
          </cell>
          <cell r="AB169" t="e">
            <v>#REF!</v>
          </cell>
          <cell r="AC169" t="e">
            <v>#REF!</v>
          </cell>
          <cell r="AD169" t="e">
            <v>#REF!</v>
          </cell>
          <cell r="AE169" t="e">
            <v>#REF!</v>
          </cell>
          <cell r="AF169" t="e">
            <v>#REF!</v>
          </cell>
          <cell r="AG169" t="e">
            <v>#REF!</v>
          </cell>
          <cell r="AH169" t="e">
            <v>#REF!</v>
          </cell>
          <cell r="AI169" t="e">
            <v>#REF!</v>
          </cell>
          <cell r="AJ169" t="e">
            <v>#REF!</v>
          </cell>
          <cell r="AK169" t="e">
            <v>#REF!</v>
          </cell>
          <cell r="AL169" t="e">
            <v>#REF!</v>
          </cell>
          <cell r="AM169" t="e">
            <v>#REF!</v>
          </cell>
          <cell r="AN169" t="e">
            <v>#REF!</v>
          </cell>
          <cell r="AO169" t="e">
            <v>#REF!</v>
          </cell>
          <cell r="AP169" t="e">
            <v>#REF!</v>
          </cell>
          <cell r="AQ169" t="e">
            <v>#REF!</v>
          </cell>
          <cell r="AT169" t="e">
            <v>#REF!</v>
          </cell>
          <cell r="AU169" t="e">
            <v>#REF!</v>
          </cell>
          <cell r="AV169">
            <v>0</v>
          </cell>
          <cell r="AW169" t="e">
            <v>#REF!</v>
          </cell>
          <cell r="AX169" t="e">
            <v>#REF!</v>
          </cell>
          <cell r="AY169" t="e">
            <v>#REF!</v>
          </cell>
          <cell r="AZ169" t="e">
            <v>#REF!</v>
          </cell>
          <cell r="BA169" t="e">
            <v>#REF!</v>
          </cell>
        </row>
        <row r="170">
          <cell r="B170" t="e">
            <v>#REF!</v>
          </cell>
          <cell r="C170" t="e">
            <v>#REF!</v>
          </cell>
          <cell r="D170" t="e">
            <v>#REF!</v>
          </cell>
          <cell r="E170" t="e">
            <v>#REF!</v>
          </cell>
          <cell r="F170" t="e">
            <v>#REF!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 t="e">
            <v>#REF!</v>
          </cell>
          <cell r="R170" t="e">
            <v>#REF!</v>
          </cell>
          <cell r="Y170" t="e">
            <v>#REF!</v>
          </cell>
          <cell r="Z170" t="e">
            <v>#REF!</v>
          </cell>
          <cell r="AA170" t="e">
            <v>#REF!</v>
          </cell>
          <cell r="AB170" t="e">
            <v>#REF!</v>
          </cell>
          <cell r="AC170" t="e">
            <v>#REF!</v>
          </cell>
          <cell r="AD170" t="e">
            <v>#REF!</v>
          </cell>
          <cell r="AE170" t="e">
            <v>#REF!</v>
          </cell>
          <cell r="AF170" t="e">
            <v>#REF!</v>
          </cell>
          <cell r="AG170" t="e">
            <v>#REF!</v>
          </cell>
          <cell r="AH170" t="e">
            <v>#REF!</v>
          </cell>
          <cell r="AI170" t="e">
            <v>#REF!</v>
          </cell>
          <cell r="AJ170" t="e">
            <v>#REF!</v>
          </cell>
          <cell r="AK170" t="e">
            <v>#REF!</v>
          </cell>
          <cell r="AL170" t="e">
            <v>#REF!</v>
          </cell>
          <cell r="AM170" t="e">
            <v>#REF!</v>
          </cell>
          <cell r="AN170" t="e">
            <v>#REF!</v>
          </cell>
          <cell r="AO170" t="e">
            <v>#REF!</v>
          </cell>
          <cell r="AP170" t="e">
            <v>#REF!</v>
          </cell>
          <cell r="AQ170" t="e">
            <v>#REF!</v>
          </cell>
          <cell r="AT170" t="e">
            <v>#REF!</v>
          </cell>
          <cell r="AU170" t="e">
            <v>#REF!</v>
          </cell>
          <cell r="AV170">
            <v>0</v>
          </cell>
          <cell r="AW170" t="e">
            <v>#REF!</v>
          </cell>
          <cell r="AX170" t="e">
            <v>#REF!</v>
          </cell>
          <cell r="AY170" t="e">
            <v>#REF!</v>
          </cell>
          <cell r="AZ170" t="e">
            <v>#REF!</v>
          </cell>
          <cell r="BA170" t="e">
            <v>#REF!</v>
          </cell>
        </row>
        <row r="171">
          <cell r="B171" t="e">
            <v>#REF!</v>
          </cell>
          <cell r="C171" t="e">
            <v>#REF!</v>
          </cell>
          <cell r="D171" t="e">
            <v>#REF!</v>
          </cell>
          <cell r="E171" t="e">
            <v>#REF!</v>
          </cell>
          <cell r="F171" t="e">
            <v>#REF!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 t="e">
            <v>#REF!</v>
          </cell>
          <cell r="R171" t="e">
            <v>#REF!</v>
          </cell>
          <cell r="Y171" t="e">
            <v>#REF!</v>
          </cell>
          <cell r="Z171" t="e">
            <v>#REF!</v>
          </cell>
          <cell r="AA171" t="e">
            <v>#REF!</v>
          </cell>
          <cell r="AB171" t="e">
            <v>#REF!</v>
          </cell>
          <cell r="AC171" t="e">
            <v>#REF!</v>
          </cell>
          <cell r="AD171" t="e">
            <v>#REF!</v>
          </cell>
          <cell r="AE171" t="e">
            <v>#REF!</v>
          </cell>
          <cell r="AF171" t="e">
            <v>#REF!</v>
          </cell>
          <cell r="AG171" t="e">
            <v>#REF!</v>
          </cell>
          <cell r="AH171" t="e">
            <v>#REF!</v>
          </cell>
          <cell r="AI171" t="e">
            <v>#REF!</v>
          </cell>
          <cell r="AJ171" t="e">
            <v>#REF!</v>
          </cell>
          <cell r="AK171" t="e">
            <v>#REF!</v>
          </cell>
          <cell r="AL171" t="e">
            <v>#REF!</v>
          </cell>
          <cell r="AM171" t="e">
            <v>#REF!</v>
          </cell>
          <cell r="AN171" t="e">
            <v>#REF!</v>
          </cell>
          <cell r="AO171" t="e">
            <v>#REF!</v>
          </cell>
          <cell r="AP171" t="e">
            <v>#REF!</v>
          </cell>
          <cell r="AQ171" t="e">
            <v>#REF!</v>
          </cell>
          <cell r="AT171" t="e">
            <v>#REF!</v>
          </cell>
          <cell r="AU171" t="e">
            <v>#REF!</v>
          </cell>
          <cell r="AV171">
            <v>0</v>
          </cell>
          <cell r="AW171" t="e">
            <v>#REF!</v>
          </cell>
          <cell r="AX171" t="e">
            <v>#REF!</v>
          </cell>
          <cell r="AY171" t="e">
            <v>#REF!</v>
          </cell>
          <cell r="AZ171" t="e">
            <v>#REF!</v>
          </cell>
          <cell r="BA171" t="e">
            <v>#REF!</v>
          </cell>
        </row>
        <row r="172">
          <cell r="B172" t="e">
            <v>#REF!</v>
          </cell>
          <cell r="C172" t="e">
            <v>#REF!</v>
          </cell>
          <cell r="D172" t="e">
            <v>#REF!</v>
          </cell>
          <cell r="E172" t="e">
            <v>#REF!</v>
          </cell>
          <cell r="F172" t="e">
            <v>#REF!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e">
            <v>#REF!</v>
          </cell>
          <cell r="R172" t="e">
            <v>#REF!</v>
          </cell>
          <cell r="Y172" t="e">
            <v>#REF!</v>
          </cell>
          <cell r="Z172" t="e">
            <v>#REF!</v>
          </cell>
          <cell r="AA172" t="e">
            <v>#REF!</v>
          </cell>
          <cell r="AB172" t="e">
            <v>#REF!</v>
          </cell>
          <cell r="AC172" t="e">
            <v>#REF!</v>
          </cell>
          <cell r="AD172" t="e">
            <v>#REF!</v>
          </cell>
          <cell r="AE172" t="e">
            <v>#REF!</v>
          </cell>
          <cell r="AF172" t="e">
            <v>#REF!</v>
          </cell>
          <cell r="AG172" t="e">
            <v>#REF!</v>
          </cell>
          <cell r="AH172" t="e">
            <v>#REF!</v>
          </cell>
          <cell r="AI172" t="e">
            <v>#REF!</v>
          </cell>
          <cell r="AJ172" t="e">
            <v>#REF!</v>
          </cell>
          <cell r="AK172" t="e">
            <v>#REF!</v>
          </cell>
          <cell r="AL172" t="e">
            <v>#REF!</v>
          </cell>
          <cell r="AM172" t="e">
            <v>#REF!</v>
          </cell>
          <cell r="AN172" t="e">
            <v>#REF!</v>
          </cell>
          <cell r="AO172" t="e">
            <v>#REF!</v>
          </cell>
          <cell r="AP172" t="e">
            <v>#REF!</v>
          </cell>
          <cell r="AQ172" t="e">
            <v>#REF!</v>
          </cell>
          <cell r="AT172" t="e">
            <v>#REF!</v>
          </cell>
          <cell r="AU172" t="e">
            <v>#REF!</v>
          </cell>
          <cell r="AV172">
            <v>0</v>
          </cell>
          <cell r="AW172" t="e">
            <v>#REF!</v>
          </cell>
          <cell r="AX172" t="e">
            <v>#REF!</v>
          </cell>
          <cell r="AY172" t="e">
            <v>#REF!</v>
          </cell>
          <cell r="AZ172" t="e">
            <v>#REF!</v>
          </cell>
          <cell r="BA172" t="e">
            <v>#REF!</v>
          </cell>
        </row>
        <row r="173">
          <cell r="B173" t="e">
            <v>#REF!</v>
          </cell>
          <cell r="C173" t="e">
            <v>#REF!</v>
          </cell>
          <cell r="D173" t="e">
            <v>#REF!</v>
          </cell>
          <cell r="E173" t="e">
            <v>#REF!</v>
          </cell>
          <cell r="F173" t="e">
            <v>#REF!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 t="e">
            <v>#REF!</v>
          </cell>
          <cell r="R173" t="e">
            <v>#REF!</v>
          </cell>
          <cell r="Y173" t="e">
            <v>#REF!</v>
          </cell>
          <cell r="Z173" t="e">
            <v>#REF!</v>
          </cell>
          <cell r="AA173" t="e">
            <v>#REF!</v>
          </cell>
          <cell r="AB173" t="e">
            <v>#REF!</v>
          </cell>
          <cell r="AC173" t="e">
            <v>#REF!</v>
          </cell>
          <cell r="AD173" t="e">
            <v>#REF!</v>
          </cell>
          <cell r="AE173" t="e">
            <v>#REF!</v>
          </cell>
          <cell r="AF173" t="e">
            <v>#REF!</v>
          </cell>
          <cell r="AG173" t="e">
            <v>#REF!</v>
          </cell>
          <cell r="AH173" t="e">
            <v>#REF!</v>
          </cell>
          <cell r="AI173" t="e">
            <v>#REF!</v>
          </cell>
          <cell r="AJ173" t="e">
            <v>#REF!</v>
          </cell>
          <cell r="AK173" t="e">
            <v>#REF!</v>
          </cell>
          <cell r="AL173" t="e">
            <v>#REF!</v>
          </cell>
          <cell r="AM173" t="e">
            <v>#REF!</v>
          </cell>
          <cell r="AN173" t="e">
            <v>#REF!</v>
          </cell>
          <cell r="AO173" t="e">
            <v>#REF!</v>
          </cell>
          <cell r="AP173" t="e">
            <v>#REF!</v>
          </cell>
          <cell r="AQ173" t="e">
            <v>#REF!</v>
          </cell>
          <cell r="AT173" t="e">
            <v>#REF!</v>
          </cell>
          <cell r="AU173" t="e">
            <v>#REF!</v>
          </cell>
          <cell r="AV173">
            <v>0</v>
          </cell>
          <cell r="AW173" t="e">
            <v>#REF!</v>
          </cell>
          <cell r="AX173" t="e">
            <v>#REF!</v>
          </cell>
          <cell r="AY173" t="e">
            <v>#REF!</v>
          </cell>
          <cell r="AZ173" t="e">
            <v>#REF!</v>
          </cell>
          <cell r="BA173" t="e">
            <v>#REF!</v>
          </cell>
        </row>
        <row r="174">
          <cell r="B174" t="e">
            <v>#REF!</v>
          </cell>
          <cell r="C174" t="e">
            <v>#REF!</v>
          </cell>
          <cell r="D174" t="e">
            <v>#REF!</v>
          </cell>
          <cell r="E174" t="e">
            <v>#REF!</v>
          </cell>
          <cell r="F174" t="e">
            <v>#REF!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 t="e">
            <v>#REF!</v>
          </cell>
          <cell r="R174" t="e">
            <v>#REF!</v>
          </cell>
          <cell r="Y174" t="e">
            <v>#REF!</v>
          </cell>
          <cell r="Z174" t="e">
            <v>#REF!</v>
          </cell>
          <cell r="AA174" t="e">
            <v>#REF!</v>
          </cell>
          <cell r="AB174" t="e">
            <v>#REF!</v>
          </cell>
          <cell r="AC174" t="e">
            <v>#REF!</v>
          </cell>
          <cell r="AD174" t="e">
            <v>#REF!</v>
          </cell>
          <cell r="AE174" t="e">
            <v>#REF!</v>
          </cell>
          <cell r="AF174" t="e">
            <v>#REF!</v>
          </cell>
          <cell r="AG174" t="e">
            <v>#REF!</v>
          </cell>
          <cell r="AH174" t="e">
            <v>#REF!</v>
          </cell>
          <cell r="AI174" t="e">
            <v>#REF!</v>
          </cell>
          <cell r="AJ174" t="e">
            <v>#REF!</v>
          </cell>
          <cell r="AK174" t="e">
            <v>#REF!</v>
          </cell>
          <cell r="AL174" t="e">
            <v>#REF!</v>
          </cell>
          <cell r="AM174" t="e">
            <v>#REF!</v>
          </cell>
          <cell r="AN174" t="e">
            <v>#REF!</v>
          </cell>
          <cell r="AO174" t="e">
            <v>#REF!</v>
          </cell>
          <cell r="AP174" t="e">
            <v>#REF!</v>
          </cell>
          <cell r="AQ174" t="e">
            <v>#REF!</v>
          </cell>
          <cell r="AT174" t="e">
            <v>#REF!</v>
          </cell>
          <cell r="AU174" t="e">
            <v>#REF!</v>
          </cell>
          <cell r="AV174">
            <v>0</v>
          </cell>
          <cell r="AW174" t="e">
            <v>#REF!</v>
          </cell>
          <cell r="AX174" t="e">
            <v>#REF!</v>
          </cell>
          <cell r="AY174" t="e">
            <v>#REF!</v>
          </cell>
          <cell r="AZ174" t="e">
            <v>#REF!</v>
          </cell>
          <cell r="BA174" t="e">
            <v>#REF!</v>
          </cell>
        </row>
        <row r="175">
          <cell r="B175" t="e">
            <v>#REF!</v>
          </cell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 t="e">
            <v>#REF!</v>
          </cell>
          <cell r="R175" t="e">
            <v>#REF!</v>
          </cell>
          <cell r="Y175" t="e">
            <v>#REF!</v>
          </cell>
          <cell r="Z175" t="e">
            <v>#REF!</v>
          </cell>
          <cell r="AA175" t="e">
            <v>#REF!</v>
          </cell>
          <cell r="AB175" t="e">
            <v>#REF!</v>
          </cell>
          <cell r="AC175" t="e">
            <v>#REF!</v>
          </cell>
          <cell r="AD175" t="e">
            <v>#REF!</v>
          </cell>
          <cell r="AE175" t="e">
            <v>#REF!</v>
          </cell>
          <cell r="AF175" t="e">
            <v>#REF!</v>
          </cell>
          <cell r="AG175" t="e">
            <v>#REF!</v>
          </cell>
          <cell r="AH175" t="e">
            <v>#REF!</v>
          </cell>
          <cell r="AI175" t="e">
            <v>#REF!</v>
          </cell>
          <cell r="AJ175" t="e">
            <v>#REF!</v>
          </cell>
          <cell r="AK175" t="e">
            <v>#REF!</v>
          </cell>
          <cell r="AL175" t="e">
            <v>#REF!</v>
          </cell>
          <cell r="AM175" t="e">
            <v>#REF!</v>
          </cell>
          <cell r="AN175" t="e">
            <v>#REF!</v>
          </cell>
          <cell r="AO175" t="e">
            <v>#REF!</v>
          </cell>
          <cell r="AP175" t="e">
            <v>#REF!</v>
          </cell>
          <cell r="AQ175" t="e">
            <v>#REF!</v>
          </cell>
          <cell r="AT175" t="e">
            <v>#REF!</v>
          </cell>
          <cell r="AU175" t="e">
            <v>#REF!</v>
          </cell>
          <cell r="AV175">
            <v>0</v>
          </cell>
          <cell r="AW175" t="e">
            <v>#REF!</v>
          </cell>
          <cell r="AX175" t="e">
            <v>#REF!</v>
          </cell>
          <cell r="AY175" t="e">
            <v>#REF!</v>
          </cell>
          <cell r="AZ175" t="e">
            <v>#REF!</v>
          </cell>
          <cell r="BA175" t="e">
            <v>#REF!</v>
          </cell>
        </row>
        <row r="176">
          <cell r="B176" t="e">
            <v>#REF!</v>
          </cell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 t="e">
            <v>#REF!</v>
          </cell>
          <cell r="R176" t="e">
            <v>#REF!</v>
          </cell>
          <cell r="Y176" t="e">
            <v>#REF!</v>
          </cell>
          <cell r="Z176" t="e">
            <v>#REF!</v>
          </cell>
          <cell r="AA176" t="e">
            <v>#REF!</v>
          </cell>
          <cell r="AB176" t="e">
            <v>#REF!</v>
          </cell>
          <cell r="AC176" t="e">
            <v>#REF!</v>
          </cell>
          <cell r="AD176" t="e">
            <v>#REF!</v>
          </cell>
          <cell r="AE176" t="e">
            <v>#REF!</v>
          </cell>
          <cell r="AF176" t="e">
            <v>#REF!</v>
          </cell>
          <cell r="AG176" t="e">
            <v>#REF!</v>
          </cell>
          <cell r="AH176" t="e">
            <v>#REF!</v>
          </cell>
          <cell r="AI176" t="e">
            <v>#REF!</v>
          </cell>
          <cell r="AJ176" t="e">
            <v>#REF!</v>
          </cell>
          <cell r="AK176" t="e">
            <v>#REF!</v>
          </cell>
          <cell r="AL176" t="e">
            <v>#REF!</v>
          </cell>
          <cell r="AM176" t="e">
            <v>#REF!</v>
          </cell>
          <cell r="AN176" t="e">
            <v>#REF!</v>
          </cell>
          <cell r="AO176" t="e">
            <v>#REF!</v>
          </cell>
          <cell r="AP176" t="e">
            <v>#REF!</v>
          </cell>
          <cell r="AQ176" t="e">
            <v>#REF!</v>
          </cell>
          <cell r="AT176" t="e">
            <v>#REF!</v>
          </cell>
          <cell r="AU176" t="e">
            <v>#REF!</v>
          </cell>
          <cell r="AV176">
            <v>0</v>
          </cell>
          <cell r="AW176" t="e">
            <v>#REF!</v>
          </cell>
          <cell r="AX176" t="e">
            <v>#REF!</v>
          </cell>
          <cell r="AY176" t="e">
            <v>#REF!</v>
          </cell>
          <cell r="AZ176" t="e">
            <v>#REF!</v>
          </cell>
          <cell r="BA176" t="e">
            <v>#REF!</v>
          </cell>
        </row>
        <row r="177">
          <cell r="B177" t="e">
            <v>#REF!</v>
          </cell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 t="e">
            <v>#REF!</v>
          </cell>
          <cell r="R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  <cell r="AD177" t="e">
            <v>#REF!</v>
          </cell>
          <cell r="AE177" t="e">
            <v>#REF!</v>
          </cell>
          <cell r="AF177" t="e">
            <v>#REF!</v>
          </cell>
          <cell r="AG177" t="e">
            <v>#REF!</v>
          </cell>
          <cell r="AH177" t="e">
            <v>#REF!</v>
          </cell>
          <cell r="AI177" t="e">
            <v>#REF!</v>
          </cell>
          <cell r="AJ177" t="e">
            <v>#REF!</v>
          </cell>
          <cell r="AK177" t="e">
            <v>#REF!</v>
          </cell>
          <cell r="AL177" t="e">
            <v>#REF!</v>
          </cell>
          <cell r="AM177" t="e">
            <v>#REF!</v>
          </cell>
          <cell r="AN177" t="e">
            <v>#REF!</v>
          </cell>
          <cell r="AO177" t="e">
            <v>#REF!</v>
          </cell>
          <cell r="AP177" t="e">
            <v>#REF!</v>
          </cell>
          <cell r="AQ177" t="e">
            <v>#REF!</v>
          </cell>
          <cell r="AT177" t="e">
            <v>#REF!</v>
          </cell>
          <cell r="AU177" t="e">
            <v>#REF!</v>
          </cell>
          <cell r="AV177">
            <v>0</v>
          </cell>
          <cell r="AW177" t="e">
            <v>#REF!</v>
          </cell>
          <cell r="AX177" t="e">
            <v>#REF!</v>
          </cell>
          <cell r="AY177" t="e">
            <v>#REF!</v>
          </cell>
          <cell r="AZ177" t="e">
            <v>#REF!</v>
          </cell>
          <cell r="BA177" t="e">
            <v>#REF!</v>
          </cell>
        </row>
        <row r="178">
          <cell r="B178" t="e">
            <v>#REF!</v>
          </cell>
          <cell r="C178" t="e">
            <v>#REF!</v>
          </cell>
          <cell r="D178" t="e">
            <v>#REF!</v>
          </cell>
          <cell r="E178" t="e">
            <v>#REF!</v>
          </cell>
          <cell r="F178" t="e">
            <v>#REF!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 t="e">
            <v>#REF!</v>
          </cell>
          <cell r="R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  <cell r="AD178" t="e">
            <v>#REF!</v>
          </cell>
          <cell r="AE178" t="e">
            <v>#REF!</v>
          </cell>
          <cell r="AF178" t="e">
            <v>#REF!</v>
          </cell>
          <cell r="AG178" t="e">
            <v>#REF!</v>
          </cell>
          <cell r="AH178" t="e">
            <v>#REF!</v>
          </cell>
          <cell r="AI178" t="e">
            <v>#REF!</v>
          </cell>
          <cell r="AJ178" t="e">
            <v>#REF!</v>
          </cell>
          <cell r="AK178" t="e">
            <v>#REF!</v>
          </cell>
          <cell r="AL178" t="e">
            <v>#REF!</v>
          </cell>
          <cell r="AM178" t="e">
            <v>#REF!</v>
          </cell>
          <cell r="AN178" t="e">
            <v>#REF!</v>
          </cell>
          <cell r="AO178" t="e">
            <v>#REF!</v>
          </cell>
          <cell r="AP178" t="e">
            <v>#REF!</v>
          </cell>
          <cell r="AQ178" t="e">
            <v>#REF!</v>
          </cell>
          <cell r="AT178" t="e">
            <v>#REF!</v>
          </cell>
          <cell r="AU178" t="e">
            <v>#REF!</v>
          </cell>
          <cell r="AV178">
            <v>0</v>
          </cell>
          <cell r="AW178" t="e">
            <v>#REF!</v>
          </cell>
          <cell r="AX178" t="e">
            <v>#REF!</v>
          </cell>
          <cell r="AY178" t="e">
            <v>#REF!</v>
          </cell>
          <cell r="AZ178" t="e">
            <v>#REF!</v>
          </cell>
          <cell r="BA178" t="e">
            <v>#REF!</v>
          </cell>
        </row>
        <row r="179">
          <cell r="B179" t="e">
            <v>#REF!</v>
          </cell>
          <cell r="C179" t="e">
            <v>#REF!</v>
          </cell>
          <cell r="D179" t="e">
            <v>#REF!</v>
          </cell>
          <cell r="E179" t="e">
            <v>#REF!</v>
          </cell>
          <cell r="F179" t="e">
            <v>#REF!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 t="e">
            <v>#REF!</v>
          </cell>
          <cell r="R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  <cell r="AD179" t="e">
            <v>#REF!</v>
          </cell>
          <cell r="AE179" t="e">
            <v>#REF!</v>
          </cell>
          <cell r="AF179" t="e">
            <v>#REF!</v>
          </cell>
          <cell r="AG179" t="e">
            <v>#REF!</v>
          </cell>
          <cell r="AH179" t="e">
            <v>#REF!</v>
          </cell>
          <cell r="AI179" t="e">
            <v>#REF!</v>
          </cell>
          <cell r="AJ179" t="e">
            <v>#REF!</v>
          </cell>
          <cell r="AK179" t="e">
            <v>#REF!</v>
          </cell>
          <cell r="AL179" t="e">
            <v>#REF!</v>
          </cell>
          <cell r="AM179" t="e">
            <v>#REF!</v>
          </cell>
          <cell r="AN179" t="e">
            <v>#REF!</v>
          </cell>
          <cell r="AO179" t="e">
            <v>#REF!</v>
          </cell>
          <cell r="AP179" t="e">
            <v>#REF!</v>
          </cell>
          <cell r="AQ179" t="e">
            <v>#REF!</v>
          </cell>
          <cell r="AT179" t="e">
            <v>#REF!</v>
          </cell>
          <cell r="AU179" t="e">
            <v>#REF!</v>
          </cell>
          <cell r="AV179">
            <v>0</v>
          </cell>
          <cell r="AW179" t="e">
            <v>#REF!</v>
          </cell>
          <cell r="AX179" t="e">
            <v>#REF!</v>
          </cell>
          <cell r="AY179" t="e">
            <v>#REF!</v>
          </cell>
          <cell r="AZ179" t="e">
            <v>#REF!</v>
          </cell>
          <cell r="BA179" t="e">
            <v>#REF!</v>
          </cell>
        </row>
        <row r="180">
          <cell r="B180" t="e">
            <v>#REF!</v>
          </cell>
          <cell r="C180" t="e">
            <v>#REF!</v>
          </cell>
          <cell r="D180" t="e">
            <v>#REF!</v>
          </cell>
          <cell r="E180" t="e">
            <v>#REF!</v>
          </cell>
          <cell r="F180" t="e">
            <v>#REF!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 t="e">
            <v>#REF!</v>
          </cell>
          <cell r="R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  <cell r="AD180" t="e">
            <v>#REF!</v>
          </cell>
          <cell r="AE180" t="e">
            <v>#REF!</v>
          </cell>
          <cell r="AF180" t="e">
            <v>#REF!</v>
          </cell>
          <cell r="AG180" t="e">
            <v>#REF!</v>
          </cell>
          <cell r="AH180" t="e">
            <v>#REF!</v>
          </cell>
          <cell r="AI180" t="e">
            <v>#REF!</v>
          </cell>
          <cell r="AJ180" t="e">
            <v>#REF!</v>
          </cell>
          <cell r="AK180" t="e">
            <v>#REF!</v>
          </cell>
          <cell r="AL180" t="e">
            <v>#REF!</v>
          </cell>
          <cell r="AM180" t="e">
            <v>#REF!</v>
          </cell>
          <cell r="AN180" t="e">
            <v>#REF!</v>
          </cell>
          <cell r="AO180" t="e">
            <v>#REF!</v>
          </cell>
          <cell r="AP180" t="e">
            <v>#REF!</v>
          </cell>
          <cell r="AQ180" t="e">
            <v>#REF!</v>
          </cell>
          <cell r="AT180" t="e">
            <v>#REF!</v>
          </cell>
          <cell r="AU180" t="e">
            <v>#REF!</v>
          </cell>
          <cell r="AV180">
            <v>0</v>
          </cell>
          <cell r="AW180" t="e">
            <v>#REF!</v>
          </cell>
          <cell r="AX180" t="e">
            <v>#REF!</v>
          </cell>
          <cell r="AY180" t="e">
            <v>#REF!</v>
          </cell>
          <cell r="AZ180" t="e">
            <v>#REF!</v>
          </cell>
          <cell r="BA180" t="e">
            <v>#REF!</v>
          </cell>
        </row>
        <row r="181">
          <cell r="B181" t="e">
            <v>#REF!</v>
          </cell>
          <cell r="C181" t="e">
            <v>#REF!</v>
          </cell>
          <cell r="D181" t="e">
            <v>#REF!</v>
          </cell>
          <cell r="E181" t="e">
            <v>#REF!</v>
          </cell>
          <cell r="F181" t="e">
            <v>#REF!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 t="e">
            <v>#REF!</v>
          </cell>
          <cell r="R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  <cell r="AD181" t="e">
            <v>#REF!</v>
          </cell>
          <cell r="AE181" t="e">
            <v>#REF!</v>
          </cell>
          <cell r="AF181" t="e">
            <v>#REF!</v>
          </cell>
          <cell r="AG181" t="e">
            <v>#REF!</v>
          </cell>
          <cell r="AH181" t="e">
            <v>#REF!</v>
          </cell>
          <cell r="AI181" t="e">
            <v>#REF!</v>
          </cell>
          <cell r="AJ181" t="e">
            <v>#REF!</v>
          </cell>
          <cell r="AK181" t="e">
            <v>#REF!</v>
          </cell>
          <cell r="AL181" t="e">
            <v>#REF!</v>
          </cell>
          <cell r="AM181" t="e">
            <v>#REF!</v>
          </cell>
          <cell r="AN181" t="e">
            <v>#REF!</v>
          </cell>
          <cell r="AO181" t="e">
            <v>#REF!</v>
          </cell>
          <cell r="AP181" t="e">
            <v>#REF!</v>
          </cell>
          <cell r="AQ181" t="e">
            <v>#REF!</v>
          </cell>
          <cell r="AT181" t="e">
            <v>#REF!</v>
          </cell>
          <cell r="AU181" t="e">
            <v>#REF!</v>
          </cell>
          <cell r="AV181">
            <v>0</v>
          </cell>
          <cell r="AW181" t="e">
            <v>#REF!</v>
          </cell>
          <cell r="AX181" t="e">
            <v>#REF!</v>
          </cell>
          <cell r="AY181" t="e">
            <v>#REF!</v>
          </cell>
          <cell r="AZ181" t="e">
            <v>#REF!</v>
          </cell>
          <cell r="BA181" t="e">
            <v>#REF!</v>
          </cell>
        </row>
        <row r="182">
          <cell r="B182" t="e">
            <v>#REF!</v>
          </cell>
          <cell r="C182" t="e">
            <v>#REF!</v>
          </cell>
          <cell r="D182" t="e">
            <v>#REF!</v>
          </cell>
          <cell r="E182" t="e">
            <v>#REF!</v>
          </cell>
          <cell r="F182" t="e">
            <v>#REF!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 t="e">
            <v>#REF!</v>
          </cell>
          <cell r="R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  <cell r="AD182" t="e">
            <v>#REF!</v>
          </cell>
          <cell r="AE182" t="e">
            <v>#REF!</v>
          </cell>
          <cell r="AF182" t="e">
            <v>#REF!</v>
          </cell>
          <cell r="AG182" t="e">
            <v>#REF!</v>
          </cell>
          <cell r="AH182" t="e">
            <v>#REF!</v>
          </cell>
          <cell r="AI182" t="e">
            <v>#REF!</v>
          </cell>
          <cell r="AJ182" t="e">
            <v>#REF!</v>
          </cell>
          <cell r="AK182" t="e">
            <v>#REF!</v>
          </cell>
          <cell r="AL182" t="e">
            <v>#REF!</v>
          </cell>
          <cell r="AM182" t="e">
            <v>#REF!</v>
          </cell>
          <cell r="AN182" t="e">
            <v>#REF!</v>
          </cell>
          <cell r="AO182" t="e">
            <v>#REF!</v>
          </cell>
          <cell r="AP182" t="e">
            <v>#REF!</v>
          </cell>
          <cell r="AQ182" t="e">
            <v>#REF!</v>
          </cell>
          <cell r="AT182" t="e">
            <v>#REF!</v>
          </cell>
          <cell r="AU182" t="e">
            <v>#REF!</v>
          </cell>
          <cell r="AV182">
            <v>0</v>
          </cell>
          <cell r="AW182" t="e">
            <v>#REF!</v>
          </cell>
          <cell r="AX182" t="e">
            <v>#REF!</v>
          </cell>
          <cell r="AY182" t="e">
            <v>#REF!</v>
          </cell>
          <cell r="AZ182" t="e">
            <v>#REF!</v>
          </cell>
          <cell r="BA182" t="e">
            <v>#REF!</v>
          </cell>
        </row>
        <row r="183">
          <cell r="B183" t="e">
            <v>#REF!</v>
          </cell>
          <cell r="C183" t="e">
            <v>#REF!</v>
          </cell>
          <cell r="D183" t="e">
            <v>#REF!</v>
          </cell>
          <cell r="E183" t="e">
            <v>#REF!</v>
          </cell>
          <cell r="F183" t="e">
            <v>#REF!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 t="e">
            <v>#REF!</v>
          </cell>
          <cell r="R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  <cell r="AD183" t="e">
            <v>#REF!</v>
          </cell>
          <cell r="AE183" t="e">
            <v>#REF!</v>
          </cell>
          <cell r="AF183" t="e">
            <v>#REF!</v>
          </cell>
          <cell r="AG183" t="e">
            <v>#REF!</v>
          </cell>
          <cell r="AH183" t="e">
            <v>#REF!</v>
          </cell>
          <cell r="AI183" t="e">
            <v>#REF!</v>
          </cell>
          <cell r="AJ183" t="e">
            <v>#REF!</v>
          </cell>
          <cell r="AK183" t="e">
            <v>#REF!</v>
          </cell>
          <cell r="AL183" t="e">
            <v>#REF!</v>
          </cell>
          <cell r="AM183" t="e">
            <v>#REF!</v>
          </cell>
          <cell r="AN183" t="e">
            <v>#REF!</v>
          </cell>
          <cell r="AO183" t="e">
            <v>#REF!</v>
          </cell>
          <cell r="AP183" t="e">
            <v>#REF!</v>
          </cell>
          <cell r="AQ183" t="e">
            <v>#REF!</v>
          </cell>
          <cell r="AT183" t="e">
            <v>#REF!</v>
          </cell>
          <cell r="AU183" t="e">
            <v>#REF!</v>
          </cell>
          <cell r="AV183">
            <v>0</v>
          </cell>
          <cell r="AW183" t="e">
            <v>#REF!</v>
          </cell>
          <cell r="AX183" t="e">
            <v>#REF!</v>
          </cell>
          <cell r="AY183" t="e">
            <v>#REF!</v>
          </cell>
          <cell r="AZ183" t="e">
            <v>#REF!</v>
          </cell>
          <cell r="BA183" t="e">
            <v>#REF!</v>
          </cell>
        </row>
        <row r="184">
          <cell r="B184" t="e">
            <v>#REF!</v>
          </cell>
          <cell r="C184" t="e">
            <v>#REF!</v>
          </cell>
          <cell r="D184" t="e">
            <v>#REF!</v>
          </cell>
          <cell r="E184" t="e">
            <v>#REF!</v>
          </cell>
          <cell r="F184" t="e">
            <v>#REF!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 t="e">
            <v>#REF!</v>
          </cell>
          <cell r="R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  <cell r="AD184" t="e">
            <v>#REF!</v>
          </cell>
          <cell r="AE184" t="e">
            <v>#REF!</v>
          </cell>
          <cell r="AF184" t="e">
            <v>#REF!</v>
          </cell>
          <cell r="AG184" t="e">
            <v>#REF!</v>
          </cell>
          <cell r="AH184" t="e">
            <v>#REF!</v>
          </cell>
          <cell r="AI184" t="e">
            <v>#REF!</v>
          </cell>
          <cell r="AJ184" t="e">
            <v>#REF!</v>
          </cell>
          <cell r="AK184" t="e">
            <v>#REF!</v>
          </cell>
          <cell r="AL184" t="e">
            <v>#REF!</v>
          </cell>
          <cell r="AM184" t="e">
            <v>#REF!</v>
          </cell>
          <cell r="AN184" t="e">
            <v>#REF!</v>
          </cell>
          <cell r="AO184" t="e">
            <v>#REF!</v>
          </cell>
          <cell r="AP184" t="e">
            <v>#REF!</v>
          </cell>
          <cell r="AQ184" t="e">
            <v>#REF!</v>
          </cell>
          <cell r="AT184" t="e">
            <v>#REF!</v>
          </cell>
          <cell r="AU184" t="e">
            <v>#REF!</v>
          </cell>
          <cell r="AV184">
            <v>0</v>
          </cell>
          <cell r="AW184" t="e">
            <v>#REF!</v>
          </cell>
          <cell r="AX184" t="e">
            <v>#REF!</v>
          </cell>
          <cell r="AY184" t="e">
            <v>#REF!</v>
          </cell>
          <cell r="AZ184" t="e">
            <v>#REF!</v>
          </cell>
          <cell r="BA184" t="e">
            <v>#REF!</v>
          </cell>
        </row>
        <row r="185">
          <cell r="B185" t="e">
            <v>#REF!</v>
          </cell>
          <cell r="C185" t="e">
            <v>#REF!</v>
          </cell>
          <cell r="D185" t="e">
            <v>#REF!</v>
          </cell>
          <cell r="E185" t="e">
            <v>#REF!</v>
          </cell>
          <cell r="F185" t="e">
            <v>#REF!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 t="e">
            <v>#REF!</v>
          </cell>
          <cell r="R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  <cell r="AD185" t="e">
            <v>#REF!</v>
          </cell>
          <cell r="AE185" t="e">
            <v>#REF!</v>
          </cell>
          <cell r="AF185" t="e">
            <v>#REF!</v>
          </cell>
          <cell r="AG185" t="e">
            <v>#REF!</v>
          </cell>
          <cell r="AH185" t="e">
            <v>#REF!</v>
          </cell>
          <cell r="AI185" t="e">
            <v>#REF!</v>
          </cell>
          <cell r="AJ185" t="e">
            <v>#REF!</v>
          </cell>
          <cell r="AK185" t="e">
            <v>#REF!</v>
          </cell>
          <cell r="AL185" t="e">
            <v>#REF!</v>
          </cell>
          <cell r="AM185" t="e">
            <v>#REF!</v>
          </cell>
          <cell r="AN185" t="e">
            <v>#REF!</v>
          </cell>
          <cell r="AO185" t="e">
            <v>#REF!</v>
          </cell>
          <cell r="AP185" t="e">
            <v>#REF!</v>
          </cell>
          <cell r="AQ185" t="e">
            <v>#REF!</v>
          </cell>
          <cell r="AT185" t="e">
            <v>#REF!</v>
          </cell>
          <cell r="AU185" t="e">
            <v>#REF!</v>
          </cell>
          <cell r="AV185">
            <v>0</v>
          </cell>
          <cell r="AW185" t="e">
            <v>#REF!</v>
          </cell>
          <cell r="AX185" t="e">
            <v>#REF!</v>
          </cell>
          <cell r="AY185" t="e">
            <v>#REF!</v>
          </cell>
          <cell r="AZ185" t="e">
            <v>#REF!</v>
          </cell>
          <cell r="BA185" t="e">
            <v>#REF!</v>
          </cell>
        </row>
        <row r="186">
          <cell r="B186" t="e">
            <v>#REF!</v>
          </cell>
          <cell r="C186" t="e">
            <v>#REF!</v>
          </cell>
          <cell r="D186" t="e">
            <v>#REF!</v>
          </cell>
          <cell r="E186" t="e">
            <v>#REF!</v>
          </cell>
          <cell r="F186" t="e">
            <v>#REF!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 t="e">
            <v>#REF!</v>
          </cell>
          <cell r="R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  <cell r="AD186" t="e">
            <v>#REF!</v>
          </cell>
          <cell r="AE186" t="e">
            <v>#REF!</v>
          </cell>
          <cell r="AF186" t="e">
            <v>#REF!</v>
          </cell>
          <cell r="AG186" t="e">
            <v>#REF!</v>
          </cell>
          <cell r="AH186" t="e">
            <v>#REF!</v>
          </cell>
          <cell r="AI186" t="e">
            <v>#REF!</v>
          </cell>
          <cell r="AJ186" t="e">
            <v>#REF!</v>
          </cell>
          <cell r="AK186" t="e">
            <v>#REF!</v>
          </cell>
          <cell r="AL186" t="e">
            <v>#REF!</v>
          </cell>
          <cell r="AM186" t="e">
            <v>#REF!</v>
          </cell>
          <cell r="AN186" t="e">
            <v>#REF!</v>
          </cell>
          <cell r="AO186" t="e">
            <v>#REF!</v>
          </cell>
          <cell r="AP186" t="e">
            <v>#REF!</v>
          </cell>
          <cell r="AQ186" t="e">
            <v>#REF!</v>
          </cell>
          <cell r="AT186" t="e">
            <v>#REF!</v>
          </cell>
          <cell r="AU186" t="e">
            <v>#REF!</v>
          </cell>
          <cell r="AV186">
            <v>0</v>
          </cell>
          <cell r="AW186" t="e">
            <v>#REF!</v>
          </cell>
          <cell r="AX186" t="e">
            <v>#REF!</v>
          </cell>
          <cell r="AY186" t="e">
            <v>#REF!</v>
          </cell>
          <cell r="AZ186" t="e">
            <v>#REF!</v>
          </cell>
          <cell r="BA186" t="e">
            <v>#REF!</v>
          </cell>
        </row>
        <row r="187">
          <cell r="B187" t="e">
            <v>#REF!</v>
          </cell>
          <cell r="C187" t="e">
            <v>#REF!</v>
          </cell>
          <cell r="D187" t="e">
            <v>#REF!</v>
          </cell>
          <cell r="E187" t="e">
            <v>#REF!</v>
          </cell>
          <cell r="F187" t="e">
            <v>#REF!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 t="e">
            <v>#REF!</v>
          </cell>
          <cell r="R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  <cell r="AD187" t="e">
            <v>#REF!</v>
          </cell>
          <cell r="AE187" t="e">
            <v>#REF!</v>
          </cell>
          <cell r="AF187" t="e">
            <v>#REF!</v>
          </cell>
          <cell r="AG187" t="e">
            <v>#REF!</v>
          </cell>
          <cell r="AH187" t="e">
            <v>#REF!</v>
          </cell>
          <cell r="AI187" t="e">
            <v>#REF!</v>
          </cell>
          <cell r="AJ187" t="e">
            <v>#REF!</v>
          </cell>
          <cell r="AK187" t="e">
            <v>#REF!</v>
          </cell>
          <cell r="AL187" t="e">
            <v>#REF!</v>
          </cell>
          <cell r="AM187" t="e">
            <v>#REF!</v>
          </cell>
          <cell r="AN187" t="e">
            <v>#REF!</v>
          </cell>
          <cell r="AO187" t="e">
            <v>#REF!</v>
          </cell>
          <cell r="AP187" t="e">
            <v>#REF!</v>
          </cell>
          <cell r="AQ187" t="e">
            <v>#REF!</v>
          </cell>
          <cell r="AT187" t="e">
            <v>#REF!</v>
          </cell>
          <cell r="AU187" t="e">
            <v>#REF!</v>
          </cell>
          <cell r="AV187">
            <v>0</v>
          </cell>
          <cell r="AW187" t="e">
            <v>#REF!</v>
          </cell>
          <cell r="AX187" t="e">
            <v>#REF!</v>
          </cell>
          <cell r="AY187" t="e">
            <v>#REF!</v>
          </cell>
          <cell r="AZ187" t="e">
            <v>#REF!</v>
          </cell>
          <cell r="BA187" t="e">
            <v>#REF!</v>
          </cell>
        </row>
        <row r="188">
          <cell r="B188" t="e">
            <v>#REF!</v>
          </cell>
          <cell r="C188" t="e">
            <v>#REF!</v>
          </cell>
          <cell r="D188" t="e">
            <v>#REF!</v>
          </cell>
          <cell r="E188" t="e">
            <v>#REF!</v>
          </cell>
          <cell r="F188" t="e">
            <v>#REF!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 t="e">
            <v>#REF!</v>
          </cell>
          <cell r="R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  <cell r="AD188" t="e">
            <v>#REF!</v>
          </cell>
          <cell r="AE188" t="e">
            <v>#REF!</v>
          </cell>
          <cell r="AF188" t="e">
            <v>#REF!</v>
          </cell>
          <cell r="AG188" t="e">
            <v>#REF!</v>
          </cell>
          <cell r="AH188" t="e">
            <v>#REF!</v>
          </cell>
          <cell r="AI188" t="e">
            <v>#REF!</v>
          </cell>
          <cell r="AJ188" t="e">
            <v>#REF!</v>
          </cell>
          <cell r="AK188" t="e">
            <v>#REF!</v>
          </cell>
          <cell r="AL188" t="e">
            <v>#REF!</v>
          </cell>
          <cell r="AM188" t="e">
            <v>#REF!</v>
          </cell>
          <cell r="AN188" t="e">
            <v>#REF!</v>
          </cell>
          <cell r="AO188" t="e">
            <v>#REF!</v>
          </cell>
          <cell r="AP188" t="e">
            <v>#REF!</v>
          </cell>
          <cell r="AQ188" t="e">
            <v>#REF!</v>
          </cell>
          <cell r="AT188" t="e">
            <v>#REF!</v>
          </cell>
          <cell r="AU188" t="e">
            <v>#REF!</v>
          </cell>
          <cell r="AV188">
            <v>0</v>
          </cell>
          <cell r="AW188" t="e">
            <v>#REF!</v>
          </cell>
          <cell r="AX188" t="e">
            <v>#REF!</v>
          </cell>
          <cell r="AY188" t="e">
            <v>#REF!</v>
          </cell>
          <cell r="AZ188" t="e">
            <v>#REF!</v>
          </cell>
          <cell r="BA188" t="e">
            <v>#REF!</v>
          </cell>
        </row>
        <row r="189">
          <cell r="B189" t="e">
            <v>#REF!</v>
          </cell>
          <cell r="C189" t="e">
            <v>#REF!</v>
          </cell>
          <cell r="D189" t="e">
            <v>#REF!</v>
          </cell>
          <cell r="E189" t="e">
            <v>#REF!</v>
          </cell>
          <cell r="F189" t="e">
            <v>#REF!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 t="e">
            <v>#REF!</v>
          </cell>
          <cell r="R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  <cell r="AD189" t="e">
            <v>#REF!</v>
          </cell>
          <cell r="AE189" t="e">
            <v>#REF!</v>
          </cell>
          <cell r="AF189" t="e">
            <v>#REF!</v>
          </cell>
          <cell r="AG189" t="e">
            <v>#REF!</v>
          </cell>
          <cell r="AH189" t="e">
            <v>#REF!</v>
          </cell>
          <cell r="AI189" t="e">
            <v>#REF!</v>
          </cell>
          <cell r="AJ189" t="e">
            <v>#REF!</v>
          </cell>
          <cell r="AK189" t="e">
            <v>#REF!</v>
          </cell>
          <cell r="AL189" t="e">
            <v>#REF!</v>
          </cell>
          <cell r="AM189" t="e">
            <v>#REF!</v>
          </cell>
          <cell r="AN189" t="e">
            <v>#REF!</v>
          </cell>
          <cell r="AO189" t="e">
            <v>#REF!</v>
          </cell>
          <cell r="AP189" t="e">
            <v>#REF!</v>
          </cell>
          <cell r="AQ189" t="e">
            <v>#REF!</v>
          </cell>
          <cell r="AT189" t="e">
            <v>#REF!</v>
          </cell>
          <cell r="AU189" t="e">
            <v>#REF!</v>
          </cell>
          <cell r="AV189">
            <v>0</v>
          </cell>
          <cell r="AW189" t="e">
            <v>#REF!</v>
          </cell>
          <cell r="AX189" t="e">
            <v>#REF!</v>
          </cell>
          <cell r="AY189" t="e">
            <v>#REF!</v>
          </cell>
          <cell r="AZ189" t="e">
            <v>#REF!</v>
          </cell>
          <cell r="BA189" t="e">
            <v>#REF!</v>
          </cell>
        </row>
        <row r="190">
          <cell r="B190" t="e">
            <v>#REF!</v>
          </cell>
          <cell r="C190" t="e">
            <v>#REF!</v>
          </cell>
          <cell r="D190" t="e">
            <v>#REF!</v>
          </cell>
          <cell r="E190" t="e">
            <v>#REF!</v>
          </cell>
          <cell r="F190" t="e">
            <v>#REF!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 t="e">
            <v>#REF!</v>
          </cell>
          <cell r="R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  <cell r="AD190" t="e">
            <v>#REF!</v>
          </cell>
          <cell r="AE190" t="e">
            <v>#REF!</v>
          </cell>
          <cell r="AF190" t="e">
            <v>#REF!</v>
          </cell>
          <cell r="AG190" t="e">
            <v>#REF!</v>
          </cell>
          <cell r="AH190" t="e">
            <v>#REF!</v>
          </cell>
          <cell r="AI190" t="e">
            <v>#REF!</v>
          </cell>
          <cell r="AJ190" t="e">
            <v>#REF!</v>
          </cell>
          <cell r="AK190" t="e">
            <v>#REF!</v>
          </cell>
          <cell r="AL190" t="e">
            <v>#REF!</v>
          </cell>
          <cell r="AM190" t="e">
            <v>#REF!</v>
          </cell>
          <cell r="AN190" t="e">
            <v>#REF!</v>
          </cell>
          <cell r="AO190" t="e">
            <v>#REF!</v>
          </cell>
          <cell r="AP190" t="e">
            <v>#REF!</v>
          </cell>
          <cell r="AQ190" t="e">
            <v>#REF!</v>
          </cell>
          <cell r="AT190" t="e">
            <v>#REF!</v>
          </cell>
          <cell r="AU190" t="e">
            <v>#REF!</v>
          </cell>
          <cell r="AV190">
            <v>0</v>
          </cell>
          <cell r="AW190" t="e">
            <v>#REF!</v>
          </cell>
          <cell r="AX190" t="e">
            <v>#REF!</v>
          </cell>
          <cell r="AY190" t="e">
            <v>#REF!</v>
          </cell>
          <cell r="AZ190" t="e">
            <v>#REF!</v>
          </cell>
          <cell r="BA190" t="e">
            <v>#REF!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 t="e">
            <v>#REF!</v>
          </cell>
          <cell r="R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  <cell r="AD191" t="e">
            <v>#REF!</v>
          </cell>
          <cell r="AE191" t="e">
            <v>#REF!</v>
          </cell>
          <cell r="AF191" t="e">
            <v>#REF!</v>
          </cell>
          <cell r="AG191" t="e">
            <v>#REF!</v>
          </cell>
          <cell r="AH191" t="e">
            <v>#REF!</v>
          </cell>
          <cell r="AI191" t="e">
            <v>#REF!</v>
          </cell>
          <cell r="AJ191" t="e">
            <v>#REF!</v>
          </cell>
          <cell r="AK191" t="e">
            <v>#REF!</v>
          </cell>
          <cell r="AL191" t="e">
            <v>#REF!</v>
          </cell>
          <cell r="AM191" t="e">
            <v>#REF!</v>
          </cell>
          <cell r="AN191" t="e">
            <v>#REF!</v>
          </cell>
          <cell r="AO191" t="e">
            <v>#REF!</v>
          </cell>
          <cell r="AP191" t="e">
            <v>#REF!</v>
          </cell>
          <cell r="AQ191" t="e">
            <v>#REF!</v>
          </cell>
          <cell r="AT191" t="e">
            <v>#REF!</v>
          </cell>
          <cell r="AU191" t="e">
            <v>#REF!</v>
          </cell>
          <cell r="AV191">
            <v>0</v>
          </cell>
          <cell r="AW191" t="e">
            <v>#REF!</v>
          </cell>
          <cell r="AX191" t="e">
            <v>#REF!</v>
          </cell>
          <cell r="AY191" t="e">
            <v>#REF!</v>
          </cell>
          <cell r="AZ191" t="e">
            <v>#REF!</v>
          </cell>
          <cell r="BA191" t="e">
            <v>#REF!</v>
          </cell>
        </row>
        <row r="192">
          <cell r="B192" t="e">
            <v>#REF!</v>
          </cell>
          <cell r="C192" t="e">
            <v>#REF!</v>
          </cell>
          <cell r="D192" t="e">
            <v>#REF!</v>
          </cell>
          <cell r="E192" t="e">
            <v>#REF!</v>
          </cell>
          <cell r="F192" t="e">
            <v>#REF!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 t="e">
            <v>#REF!</v>
          </cell>
          <cell r="R192" t="e">
            <v>#REF!</v>
          </cell>
          <cell r="Y192" t="e">
            <v>#REF!</v>
          </cell>
          <cell r="Z192" t="e">
            <v>#REF!</v>
          </cell>
          <cell r="AA192" t="e">
            <v>#REF!</v>
          </cell>
          <cell r="AB192" t="e">
            <v>#REF!</v>
          </cell>
          <cell r="AC192" t="e">
            <v>#REF!</v>
          </cell>
          <cell r="AD192" t="e">
            <v>#REF!</v>
          </cell>
          <cell r="AE192" t="e">
            <v>#REF!</v>
          </cell>
          <cell r="AF192" t="e">
            <v>#REF!</v>
          </cell>
          <cell r="AG192" t="e">
            <v>#REF!</v>
          </cell>
          <cell r="AH192" t="e">
            <v>#REF!</v>
          </cell>
          <cell r="AI192" t="e">
            <v>#REF!</v>
          </cell>
          <cell r="AJ192" t="e">
            <v>#REF!</v>
          </cell>
          <cell r="AK192" t="e">
            <v>#REF!</v>
          </cell>
          <cell r="AL192" t="e">
            <v>#REF!</v>
          </cell>
          <cell r="AM192" t="e">
            <v>#REF!</v>
          </cell>
          <cell r="AN192" t="e">
            <v>#REF!</v>
          </cell>
          <cell r="AO192" t="e">
            <v>#REF!</v>
          </cell>
          <cell r="AP192" t="e">
            <v>#REF!</v>
          </cell>
          <cell r="AQ192" t="e">
            <v>#REF!</v>
          </cell>
          <cell r="AT192" t="e">
            <v>#REF!</v>
          </cell>
          <cell r="AU192" t="e">
            <v>#REF!</v>
          </cell>
          <cell r="AV192">
            <v>0</v>
          </cell>
          <cell r="AW192" t="e">
            <v>#REF!</v>
          </cell>
          <cell r="AX192" t="e">
            <v>#REF!</v>
          </cell>
          <cell r="AY192" t="e">
            <v>#REF!</v>
          </cell>
          <cell r="AZ192" t="e">
            <v>#REF!</v>
          </cell>
          <cell r="BA192" t="e">
            <v>#REF!</v>
          </cell>
        </row>
        <row r="193">
          <cell r="B193" t="e">
            <v>#REF!</v>
          </cell>
          <cell r="C193" t="e">
            <v>#REF!</v>
          </cell>
          <cell r="D193" t="e">
            <v>#REF!</v>
          </cell>
          <cell r="E193" t="e">
            <v>#REF!</v>
          </cell>
          <cell r="F193" t="e">
            <v>#REF!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 t="e">
            <v>#REF!</v>
          </cell>
          <cell r="R193" t="e">
            <v>#REF!</v>
          </cell>
          <cell r="Y193" t="e">
            <v>#REF!</v>
          </cell>
          <cell r="Z193" t="e">
            <v>#REF!</v>
          </cell>
          <cell r="AA193" t="e">
            <v>#REF!</v>
          </cell>
          <cell r="AB193" t="e">
            <v>#REF!</v>
          </cell>
          <cell r="AC193" t="e">
            <v>#REF!</v>
          </cell>
          <cell r="AD193" t="e">
            <v>#REF!</v>
          </cell>
          <cell r="AE193" t="e">
            <v>#REF!</v>
          </cell>
          <cell r="AF193" t="e">
            <v>#REF!</v>
          </cell>
          <cell r="AG193" t="e">
            <v>#REF!</v>
          </cell>
          <cell r="AH193" t="e">
            <v>#REF!</v>
          </cell>
          <cell r="AI193" t="e">
            <v>#REF!</v>
          </cell>
          <cell r="AJ193" t="e">
            <v>#REF!</v>
          </cell>
          <cell r="AK193" t="e">
            <v>#REF!</v>
          </cell>
          <cell r="AL193" t="e">
            <v>#REF!</v>
          </cell>
          <cell r="AM193" t="e">
            <v>#REF!</v>
          </cell>
          <cell r="AN193" t="e">
            <v>#REF!</v>
          </cell>
          <cell r="AO193" t="e">
            <v>#REF!</v>
          </cell>
          <cell r="AP193" t="e">
            <v>#REF!</v>
          </cell>
          <cell r="AQ193" t="e">
            <v>#REF!</v>
          </cell>
          <cell r="AT193" t="e">
            <v>#REF!</v>
          </cell>
          <cell r="AU193" t="e">
            <v>#REF!</v>
          </cell>
          <cell r="AV193">
            <v>0</v>
          </cell>
          <cell r="AW193" t="e">
            <v>#REF!</v>
          </cell>
          <cell r="AX193" t="e">
            <v>#REF!</v>
          </cell>
          <cell r="AY193" t="e">
            <v>#REF!</v>
          </cell>
          <cell r="AZ193" t="e">
            <v>#REF!</v>
          </cell>
          <cell r="BA193" t="e">
            <v>#REF!</v>
          </cell>
        </row>
        <row r="194">
          <cell r="B194" t="e">
            <v>#REF!</v>
          </cell>
          <cell r="C194" t="e">
            <v>#REF!</v>
          </cell>
          <cell r="D194" t="e">
            <v>#REF!</v>
          </cell>
          <cell r="E194" t="e">
            <v>#REF!</v>
          </cell>
          <cell r="F194" t="e">
            <v>#REF!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 t="e">
            <v>#REF!</v>
          </cell>
          <cell r="R194" t="e">
            <v>#REF!</v>
          </cell>
          <cell r="Y194" t="e">
            <v>#REF!</v>
          </cell>
          <cell r="Z194" t="e">
            <v>#REF!</v>
          </cell>
          <cell r="AA194" t="e">
            <v>#REF!</v>
          </cell>
          <cell r="AB194" t="e">
            <v>#REF!</v>
          </cell>
          <cell r="AC194" t="e">
            <v>#REF!</v>
          </cell>
          <cell r="AD194" t="e">
            <v>#REF!</v>
          </cell>
          <cell r="AE194" t="e">
            <v>#REF!</v>
          </cell>
          <cell r="AF194" t="e">
            <v>#REF!</v>
          </cell>
          <cell r="AG194" t="e">
            <v>#REF!</v>
          </cell>
          <cell r="AH194" t="e">
            <v>#REF!</v>
          </cell>
          <cell r="AI194" t="e">
            <v>#REF!</v>
          </cell>
          <cell r="AJ194" t="e">
            <v>#REF!</v>
          </cell>
          <cell r="AK194" t="e">
            <v>#REF!</v>
          </cell>
          <cell r="AL194" t="e">
            <v>#REF!</v>
          </cell>
          <cell r="AM194" t="e">
            <v>#REF!</v>
          </cell>
          <cell r="AN194" t="e">
            <v>#REF!</v>
          </cell>
          <cell r="AO194" t="e">
            <v>#REF!</v>
          </cell>
          <cell r="AP194" t="e">
            <v>#REF!</v>
          </cell>
          <cell r="AQ194" t="e">
            <v>#REF!</v>
          </cell>
          <cell r="AT194" t="e">
            <v>#REF!</v>
          </cell>
          <cell r="AU194" t="e">
            <v>#REF!</v>
          </cell>
          <cell r="AV194">
            <v>0</v>
          </cell>
          <cell r="AW194" t="e">
            <v>#REF!</v>
          </cell>
          <cell r="AX194" t="e">
            <v>#REF!</v>
          </cell>
          <cell r="AY194" t="e">
            <v>#REF!</v>
          </cell>
          <cell r="AZ194" t="e">
            <v>#REF!</v>
          </cell>
          <cell r="BA194" t="e">
            <v>#REF!</v>
          </cell>
        </row>
        <row r="195">
          <cell r="B195" t="e">
            <v>#REF!</v>
          </cell>
          <cell r="C195" t="e">
            <v>#REF!</v>
          </cell>
          <cell r="D195" t="e">
            <v>#REF!</v>
          </cell>
          <cell r="E195" t="e">
            <v>#REF!</v>
          </cell>
          <cell r="F195" t="e">
            <v>#REF!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 t="e">
            <v>#REF!</v>
          </cell>
          <cell r="R195" t="e">
            <v>#REF!</v>
          </cell>
          <cell r="Y195" t="e">
            <v>#REF!</v>
          </cell>
          <cell r="Z195" t="e">
            <v>#REF!</v>
          </cell>
          <cell r="AA195" t="e">
            <v>#REF!</v>
          </cell>
          <cell r="AB195" t="e">
            <v>#REF!</v>
          </cell>
          <cell r="AC195" t="e">
            <v>#REF!</v>
          </cell>
          <cell r="AD195" t="e">
            <v>#REF!</v>
          </cell>
          <cell r="AE195" t="e">
            <v>#REF!</v>
          </cell>
          <cell r="AF195" t="e">
            <v>#REF!</v>
          </cell>
          <cell r="AG195" t="e">
            <v>#REF!</v>
          </cell>
          <cell r="AH195" t="e">
            <v>#REF!</v>
          </cell>
          <cell r="AI195" t="e">
            <v>#REF!</v>
          </cell>
          <cell r="AJ195" t="e">
            <v>#REF!</v>
          </cell>
          <cell r="AK195" t="e">
            <v>#REF!</v>
          </cell>
          <cell r="AL195" t="e">
            <v>#REF!</v>
          </cell>
          <cell r="AM195" t="e">
            <v>#REF!</v>
          </cell>
          <cell r="AN195" t="e">
            <v>#REF!</v>
          </cell>
          <cell r="AO195" t="e">
            <v>#REF!</v>
          </cell>
          <cell r="AP195" t="e">
            <v>#REF!</v>
          </cell>
          <cell r="AQ195" t="e">
            <v>#REF!</v>
          </cell>
          <cell r="AT195" t="e">
            <v>#REF!</v>
          </cell>
          <cell r="AU195" t="e">
            <v>#REF!</v>
          </cell>
          <cell r="AV195">
            <v>0</v>
          </cell>
          <cell r="AW195" t="e">
            <v>#REF!</v>
          </cell>
          <cell r="AX195" t="e">
            <v>#REF!</v>
          </cell>
          <cell r="AY195" t="e">
            <v>#REF!</v>
          </cell>
          <cell r="AZ195" t="e">
            <v>#REF!</v>
          </cell>
          <cell r="BA195" t="e">
            <v>#REF!</v>
          </cell>
        </row>
        <row r="196">
          <cell r="B196" t="e">
            <v>#REF!</v>
          </cell>
          <cell r="C196" t="e">
            <v>#REF!</v>
          </cell>
          <cell r="D196" t="e">
            <v>#REF!</v>
          </cell>
          <cell r="E196" t="e">
            <v>#REF!</v>
          </cell>
          <cell r="F196" t="e">
            <v>#REF!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 t="e">
            <v>#REF!</v>
          </cell>
          <cell r="R196" t="e">
            <v>#REF!</v>
          </cell>
          <cell r="Y196" t="e">
            <v>#REF!</v>
          </cell>
          <cell r="Z196" t="e">
            <v>#REF!</v>
          </cell>
          <cell r="AA196" t="e">
            <v>#REF!</v>
          </cell>
          <cell r="AB196" t="e">
            <v>#REF!</v>
          </cell>
          <cell r="AC196" t="e">
            <v>#REF!</v>
          </cell>
          <cell r="AD196" t="e">
            <v>#REF!</v>
          </cell>
          <cell r="AE196" t="e">
            <v>#REF!</v>
          </cell>
          <cell r="AF196" t="e">
            <v>#REF!</v>
          </cell>
          <cell r="AG196" t="e">
            <v>#REF!</v>
          </cell>
          <cell r="AH196" t="e">
            <v>#REF!</v>
          </cell>
          <cell r="AI196" t="e">
            <v>#REF!</v>
          </cell>
          <cell r="AJ196" t="e">
            <v>#REF!</v>
          </cell>
          <cell r="AK196" t="e">
            <v>#REF!</v>
          </cell>
          <cell r="AL196" t="e">
            <v>#REF!</v>
          </cell>
          <cell r="AM196" t="e">
            <v>#REF!</v>
          </cell>
          <cell r="AN196" t="e">
            <v>#REF!</v>
          </cell>
          <cell r="AO196" t="e">
            <v>#REF!</v>
          </cell>
          <cell r="AP196" t="e">
            <v>#REF!</v>
          </cell>
          <cell r="AQ196" t="e">
            <v>#REF!</v>
          </cell>
          <cell r="AT196" t="e">
            <v>#REF!</v>
          </cell>
          <cell r="AU196" t="e">
            <v>#REF!</v>
          </cell>
          <cell r="AV196">
            <v>0</v>
          </cell>
          <cell r="AW196" t="e">
            <v>#REF!</v>
          </cell>
          <cell r="AX196" t="e">
            <v>#REF!</v>
          </cell>
          <cell r="AY196" t="e">
            <v>#REF!</v>
          </cell>
          <cell r="AZ196" t="e">
            <v>#REF!</v>
          </cell>
          <cell r="BA196" t="e">
            <v>#REF!</v>
          </cell>
        </row>
        <row r="197">
          <cell r="B197" t="e">
            <v>#REF!</v>
          </cell>
          <cell r="C197" t="e">
            <v>#REF!</v>
          </cell>
          <cell r="D197" t="e">
            <v>#REF!</v>
          </cell>
          <cell r="E197" t="e">
            <v>#REF!</v>
          </cell>
          <cell r="F197" t="e">
            <v>#REF!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 t="e">
            <v>#REF!</v>
          </cell>
          <cell r="R197" t="e">
            <v>#REF!</v>
          </cell>
          <cell r="Y197" t="e">
            <v>#REF!</v>
          </cell>
          <cell r="Z197" t="e">
            <v>#REF!</v>
          </cell>
          <cell r="AA197" t="e">
            <v>#REF!</v>
          </cell>
          <cell r="AB197" t="e">
            <v>#REF!</v>
          </cell>
          <cell r="AC197" t="e">
            <v>#REF!</v>
          </cell>
          <cell r="AD197" t="e">
            <v>#REF!</v>
          </cell>
          <cell r="AE197" t="e">
            <v>#REF!</v>
          </cell>
          <cell r="AF197" t="e">
            <v>#REF!</v>
          </cell>
          <cell r="AG197" t="e">
            <v>#REF!</v>
          </cell>
          <cell r="AH197" t="e">
            <v>#REF!</v>
          </cell>
          <cell r="AI197" t="e">
            <v>#REF!</v>
          </cell>
          <cell r="AJ197" t="e">
            <v>#REF!</v>
          </cell>
          <cell r="AK197" t="e">
            <v>#REF!</v>
          </cell>
          <cell r="AL197" t="e">
            <v>#REF!</v>
          </cell>
          <cell r="AM197" t="e">
            <v>#REF!</v>
          </cell>
          <cell r="AN197" t="e">
            <v>#REF!</v>
          </cell>
          <cell r="AO197" t="e">
            <v>#REF!</v>
          </cell>
          <cell r="AP197" t="e">
            <v>#REF!</v>
          </cell>
          <cell r="AQ197" t="e">
            <v>#REF!</v>
          </cell>
          <cell r="AT197" t="e">
            <v>#REF!</v>
          </cell>
          <cell r="AU197" t="e">
            <v>#REF!</v>
          </cell>
          <cell r="AV197">
            <v>0</v>
          </cell>
          <cell r="AW197" t="e">
            <v>#REF!</v>
          </cell>
          <cell r="AX197" t="e">
            <v>#REF!</v>
          </cell>
          <cell r="AY197" t="e">
            <v>#REF!</v>
          </cell>
          <cell r="AZ197" t="e">
            <v>#REF!</v>
          </cell>
          <cell r="BA197" t="e">
            <v>#REF!</v>
          </cell>
        </row>
        <row r="198">
          <cell r="B198" t="e">
            <v>#REF!</v>
          </cell>
          <cell r="C198" t="e">
            <v>#REF!</v>
          </cell>
          <cell r="D198" t="e">
            <v>#REF!</v>
          </cell>
          <cell r="E198" t="e">
            <v>#REF!</v>
          </cell>
          <cell r="F198" t="e">
            <v>#REF!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 t="e">
            <v>#REF!</v>
          </cell>
          <cell r="R198" t="e">
            <v>#REF!</v>
          </cell>
          <cell r="Y198" t="e">
            <v>#REF!</v>
          </cell>
          <cell r="Z198" t="e">
            <v>#REF!</v>
          </cell>
          <cell r="AA198" t="e">
            <v>#REF!</v>
          </cell>
          <cell r="AB198" t="e">
            <v>#REF!</v>
          </cell>
          <cell r="AC198" t="e">
            <v>#REF!</v>
          </cell>
          <cell r="AD198" t="e">
            <v>#REF!</v>
          </cell>
          <cell r="AE198" t="e">
            <v>#REF!</v>
          </cell>
          <cell r="AF198" t="e">
            <v>#REF!</v>
          </cell>
          <cell r="AG198" t="e">
            <v>#REF!</v>
          </cell>
          <cell r="AH198" t="e">
            <v>#REF!</v>
          </cell>
          <cell r="AI198" t="e">
            <v>#REF!</v>
          </cell>
          <cell r="AJ198" t="e">
            <v>#REF!</v>
          </cell>
          <cell r="AK198" t="e">
            <v>#REF!</v>
          </cell>
          <cell r="AL198" t="e">
            <v>#REF!</v>
          </cell>
          <cell r="AM198" t="e">
            <v>#REF!</v>
          </cell>
          <cell r="AN198" t="e">
            <v>#REF!</v>
          </cell>
          <cell r="AO198" t="e">
            <v>#REF!</v>
          </cell>
          <cell r="AP198" t="e">
            <v>#REF!</v>
          </cell>
          <cell r="AQ198" t="e">
            <v>#REF!</v>
          </cell>
          <cell r="AT198" t="e">
            <v>#REF!</v>
          </cell>
          <cell r="AU198" t="e">
            <v>#REF!</v>
          </cell>
          <cell r="AV198">
            <v>0</v>
          </cell>
          <cell r="AW198" t="e">
            <v>#REF!</v>
          </cell>
          <cell r="AX198" t="e">
            <v>#REF!</v>
          </cell>
          <cell r="AY198" t="e">
            <v>#REF!</v>
          </cell>
          <cell r="AZ198" t="e">
            <v>#REF!</v>
          </cell>
          <cell r="BA198" t="e">
            <v>#REF!</v>
          </cell>
        </row>
        <row r="199">
          <cell r="B199" t="e">
            <v>#REF!</v>
          </cell>
          <cell r="C199" t="e">
            <v>#REF!</v>
          </cell>
          <cell r="D199" t="e">
            <v>#REF!</v>
          </cell>
          <cell r="E199" t="e">
            <v>#REF!</v>
          </cell>
          <cell r="F199" t="e">
            <v>#REF!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 t="e">
            <v>#REF!</v>
          </cell>
          <cell r="R199" t="e">
            <v>#REF!</v>
          </cell>
          <cell r="Y199" t="e">
            <v>#REF!</v>
          </cell>
          <cell r="Z199" t="e">
            <v>#REF!</v>
          </cell>
          <cell r="AA199" t="e">
            <v>#REF!</v>
          </cell>
          <cell r="AB199" t="e">
            <v>#REF!</v>
          </cell>
          <cell r="AC199" t="e">
            <v>#REF!</v>
          </cell>
          <cell r="AD199" t="e">
            <v>#REF!</v>
          </cell>
          <cell r="AE199" t="e">
            <v>#REF!</v>
          </cell>
          <cell r="AF199" t="e">
            <v>#REF!</v>
          </cell>
          <cell r="AG199" t="e">
            <v>#REF!</v>
          </cell>
          <cell r="AH199" t="e">
            <v>#REF!</v>
          </cell>
          <cell r="AI199" t="e">
            <v>#REF!</v>
          </cell>
          <cell r="AJ199" t="e">
            <v>#REF!</v>
          </cell>
          <cell r="AK199" t="e">
            <v>#REF!</v>
          </cell>
          <cell r="AL199" t="e">
            <v>#REF!</v>
          </cell>
          <cell r="AM199" t="e">
            <v>#REF!</v>
          </cell>
          <cell r="AN199" t="e">
            <v>#REF!</v>
          </cell>
          <cell r="AO199" t="e">
            <v>#REF!</v>
          </cell>
          <cell r="AP199" t="e">
            <v>#REF!</v>
          </cell>
          <cell r="AQ199" t="e">
            <v>#REF!</v>
          </cell>
          <cell r="AT199" t="e">
            <v>#REF!</v>
          </cell>
          <cell r="AU199" t="e">
            <v>#REF!</v>
          </cell>
          <cell r="AV199">
            <v>0</v>
          </cell>
          <cell r="AW199" t="e">
            <v>#REF!</v>
          </cell>
          <cell r="AX199" t="e">
            <v>#REF!</v>
          </cell>
          <cell r="AY199" t="e">
            <v>#REF!</v>
          </cell>
          <cell r="AZ199" t="e">
            <v>#REF!</v>
          </cell>
          <cell r="BA199" t="e">
            <v>#REF!</v>
          </cell>
        </row>
        <row r="200">
          <cell r="B200" t="e">
            <v>#REF!</v>
          </cell>
          <cell r="C200" t="e">
            <v>#REF!</v>
          </cell>
          <cell r="D200" t="e">
            <v>#REF!</v>
          </cell>
          <cell r="E200" t="e">
            <v>#REF!</v>
          </cell>
          <cell r="F200" t="e">
            <v>#REF!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 t="e">
            <v>#REF!</v>
          </cell>
          <cell r="R200" t="e">
            <v>#REF!</v>
          </cell>
          <cell r="Y200" t="e">
            <v>#REF!</v>
          </cell>
          <cell r="Z200" t="e">
            <v>#REF!</v>
          </cell>
          <cell r="AA200" t="e">
            <v>#REF!</v>
          </cell>
          <cell r="AB200" t="e">
            <v>#REF!</v>
          </cell>
          <cell r="AC200" t="e">
            <v>#REF!</v>
          </cell>
          <cell r="AD200" t="e">
            <v>#REF!</v>
          </cell>
          <cell r="AE200" t="e">
            <v>#REF!</v>
          </cell>
          <cell r="AF200" t="e">
            <v>#REF!</v>
          </cell>
          <cell r="AG200" t="e">
            <v>#REF!</v>
          </cell>
          <cell r="AH200" t="e">
            <v>#REF!</v>
          </cell>
          <cell r="AI200" t="e">
            <v>#REF!</v>
          </cell>
          <cell r="AJ200" t="e">
            <v>#REF!</v>
          </cell>
          <cell r="AK200" t="e">
            <v>#REF!</v>
          </cell>
          <cell r="AL200" t="e">
            <v>#REF!</v>
          </cell>
          <cell r="AM200" t="e">
            <v>#REF!</v>
          </cell>
          <cell r="AN200" t="e">
            <v>#REF!</v>
          </cell>
          <cell r="AO200" t="e">
            <v>#REF!</v>
          </cell>
          <cell r="AP200" t="e">
            <v>#REF!</v>
          </cell>
          <cell r="AQ200" t="e">
            <v>#REF!</v>
          </cell>
          <cell r="AT200" t="e">
            <v>#REF!</v>
          </cell>
          <cell r="AU200" t="e">
            <v>#REF!</v>
          </cell>
          <cell r="AV200">
            <v>0</v>
          </cell>
          <cell r="AW200" t="e">
            <v>#REF!</v>
          </cell>
          <cell r="AX200" t="e">
            <v>#REF!</v>
          </cell>
          <cell r="AY200" t="e">
            <v>#REF!</v>
          </cell>
          <cell r="AZ200" t="e">
            <v>#REF!</v>
          </cell>
          <cell r="BA200" t="e">
            <v>#REF!</v>
          </cell>
        </row>
        <row r="201">
          <cell r="B201" t="e">
            <v>#REF!</v>
          </cell>
          <cell r="C201" t="e">
            <v>#REF!</v>
          </cell>
          <cell r="D201" t="e">
            <v>#REF!</v>
          </cell>
          <cell r="E201" t="e">
            <v>#REF!</v>
          </cell>
          <cell r="F201" t="e">
            <v>#REF!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 t="e">
            <v>#REF!</v>
          </cell>
          <cell r="R201" t="e">
            <v>#REF!</v>
          </cell>
          <cell r="Y201" t="e">
            <v>#REF!</v>
          </cell>
          <cell r="Z201" t="e">
            <v>#REF!</v>
          </cell>
          <cell r="AA201" t="e">
            <v>#REF!</v>
          </cell>
          <cell r="AB201" t="e">
            <v>#REF!</v>
          </cell>
          <cell r="AC201" t="e">
            <v>#REF!</v>
          </cell>
          <cell r="AD201" t="e">
            <v>#REF!</v>
          </cell>
          <cell r="AE201" t="e">
            <v>#REF!</v>
          </cell>
          <cell r="AF201" t="e">
            <v>#REF!</v>
          </cell>
          <cell r="AG201" t="e">
            <v>#REF!</v>
          </cell>
          <cell r="AH201" t="e">
            <v>#REF!</v>
          </cell>
          <cell r="AI201" t="e">
            <v>#REF!</v>
          </cell>
          <cell r="AJ201" t="e">
            <v>#REF!</v>
          </cell>
          <cell r="AK201" t="e">
            <v>#REF!</v>
          </cell>
          <cell r="AL201" t="e">
            <v>#REF!</v>
          </cell>
          <cell r="AM201" t="e">
            <v>#REF!</v>
          </cell>
          <cell r="AN201" t="e">
            <v>#REF!</v>
          </cell>
          <cell r="AO201" t="e">
            <v>#REF!</v>
          </cell>
          <cell r="AP201" t="e">
            <v>#REF!</v>
          </cell>
          <cell r="AQ201" t="e">
            <v>#REF!</v>
          </cell>
          <cell r="AT201" t="e">
            <v>#REF!</v>
          </cell>
          <cell r="AU201" t="e">
            <v>#REF!</v>
          </cell>
          <cell r="AV201">
            <v>0</v>
          </cell>
          <cell r="AW201" t="e">
            <v>#REF!</v>
          </cell>
          <cell r="AX201" t="e">
            <v>#REF!</v>
          </cell>
          <cell r="AY201" t="e">
            <v>#REF!</v>
          </cell>
          <cell r="AZ201" t="e">
            <v>#REF!</v>
          </cell>
          <cell r="BA201" t="e">
            <v>#REF!</v>
          </cell>
        </row>
        <row r="202">
          <cell r="B202" t="e">
            <v>#REF!</v>
          </cell>
          <cell r="C202" t="e">
            <v>#REF!</v>
          </cell>
          <cell r="D202" t="e">
            <v>#REF!</v>
          </cell>
          <cell r="E202" t="e">
            <v>#REF!</v>
          </cell>
          <cell r="F202" t="e">
            <v>#REF!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 t="e">
            <v>#REF!</v>
          </cell>
          <cell r="R202" t="e">
            <v>#REF!</v>
          </cell>
          <cell r="Y202" t="e">
            <v>#REF!</v>
          </cell>
          <cell r="Z202" t="e">
            <v>#REF!</v>
          </cell>
          <cell r="AA202" t="e">
            <v>#REF!</v>
          </cell>
          <cell r="AB202" t="e">
            <v>#REF!</v>
          </cell>
          <cell r="AC202" t="e">
            <v>#REF!</v>
          </cell>
          <cell r="AD202" t="e">
            <v>#REF!</v>
          </cell>
          <cell r="AE202" t="e">
            <v>#REF!</v>
          </cell>
          <cell r="AF202" t="e">
            <v>#REF!</v>
          </cell>
          <cell r="AG202" t="e">
            <v>#REF!</v>
          </cell>
          <cell r="AH202" t="e">
            <v>#REF!</v>
          </cell>
          <cell r="AI202" t="e">
            <v>#REF!</v>
          </cell>
          <cell r="AJ202" t="e">
            <v>#REF!</v>
          </cell>
          <cell r="AK202" t="e">
            <v>#REF!</v>
          </cell>
          <cell r="AL202" t="e">
            <v>#REF!</v>
          </cell>
          <cell r="AM202" t="e">
            <v>#REF!</v>
          </cell>
          <cell r="AN202" t="e">
            <v>#REF!</v>
          </cell>
          <cell r="AO202" t="e">
            <v>#REF!</v>
          </cell>
          <cell r="AP202" t="e">
            <v>#REF!</v>
          </cell>
          <cell r="AQ202" t="e">
            <v>#REF!</v>
          </cell>
          <cell r="AT202" t="e">
            <v>#REF!</v>
          </cell>
          <cell r="AU202" t="e">
            <v>#REF!</v>
          </cell>
          <cell r="AV202">
            <v>0</v>
          </cell>
          <cell r="AW202" t="e">
            <v>#REF!</v>
          </cell>
          <cell r="AX202" t="e">
            <v>#REF!</v>
          </cell>
          <cell r="AY202" t="e">
            <v>#REF!</v>
          </cell>
          <cell r="AZ202" t="e">
            <v>#REF!</v>
          </cell>
          <cell r="BA202" t="e">
            <v>#REF!</v>
          </cell>
        </row>
        <row r="203">
          <cell r="B203" t="e">
            <v>#REF!</v>
          </cell>
          <cell r="C203" t="e">
            <v>#REF!</v>
          </cell>
          <cell r="D203" t="e">
            <v>#REF!</v>
          </cell>
          <cell r="E203" t="e">
            <v>#REF!</v>
          </cell>
          <cell r="F203" t="e">
            <v>#REF!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 t="e">
            <v>#REF!</v>
          </cell>
          <cell r="R203" t="e">
            <v>#REF!</v>
          </cell>
          <cell r="Y203" t="e">
            <v>#REF!</v>
          </cell>
          <cell r="Z203" t="e">
            <v>#REF!</v>
          </cell>
          <cell r="AA203" t="e">
            <v>#REF!</v>
          </cell>
          <cell r="AB203" t="e">
            <v>#REF!</v>
          </cell>
          <cell r="AC203" t="e">
            <v>#REF!</v>
          </cell>
          <cell r="AD203" t="e">
            <v>#REF!</v>
          </cell>
          <cell r="AE203" t="e">
            <v>#REF!</v>
          </cell>
          <cell r="AF203" t="e">
            <v>#REF!</v>
          </cell>
          <cell r="AG203" t="e">
            <v>#REF!</v>
          </cell>
          <cell r="AH203" t="e">
            <v>#REF!</v>
          </cell>
          <cell r="AI203" t="e">
            <v>#REF!</v>
          </cell>
          <cell r="AJ203" t="e">
            <v>#REF!</v>
          </cell>
          <cell r="AK203" t="e">
            <v>#REF!</v>
          </cell>
          <cell r="AL203" t="e">
            <v>#REF!</v>
          </cell>
          <cell r="AM203" t="e">
            <v>#REF!</v>
          </cell>
          <cell r="AN203" t="e">
            <v>#REF!</v>
          </cell>
          <cell r="AO203" t="e">
            <v>#REF!</v>
          </cell>
          <cell r="AP203" t="e">
            <v>#REF!</v>
          </cell>
          <cell r="AQ203" t="e">
            <v>#REF!</v>
          </cell>
          <cell r="AT203" t="e">
            <v>#REF!</v>
          </cell>
          <cell r="AU203" t="e">
            <v>#REF!</v>
          </cell>
          <cell r="AV203">
            <v>0</v>
          </cell>
          <cell r="AW203" t="e">
            <v>#REF!</v>
          </cell>
          <cell r="AX203" t="e">
            <v>#REF!</v>
          </cell>
          <cell r="AY203" t="e">
            <v>#REF!</v>
          </cell>
          <cell r="AZ203" t="e">
            <v>#REF!</v>
          </cell>
          <cell r="BA203" t="e">
            <v>#REF!</v>
          </cell>
        </row>
        <row r="204">
          <cell r="B204" t="e">
            <v>#REF!</v>
          </cell>
          <cell r="C204" t="e">
            <v>#REF!</v>
          </cell>
          <cell r="D204" t="e">
            <v>#REF!</v>
          </cell>
          <cell r="E204" t="e">
            <v>#REF!</v>
          </cell>
          <cell r="F204" t="e">
            <v>#REF!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 t="e">
            <v>#REF!</v>
          </cell>
          <cell r="R204" t="e">
            <v>#REF!</v>
          </cell>
          <cell r="Y204" t="e">
            <v>#REF!</v>
          </cell>
          <cell r="Z204" t="e">
            <v>#REF!</v>
          </cell>
          <cell r="AA204" t="e">
            <v>#REF!</v>
          </cell>
          <cell r="AB204" t="e">
            <v>#REF!</v>
          </cell>
          <cell r="AC204" t="e">
            <v>#REF!</v>
          </cell>
          <cell r="AD204" t="e">
            <v>#REF!</v>
          </cell>
          <cell r="AE204" t="e">
            <v>#REF!</v>
          </cell>
          <cell r="AF204" t="e">
            <v>#REF!</v>
          </cell>
          <cell r="AG204" t="e">
            <v>#REF!</v>
          </cell>
          <cell r="AH204" t="e">
            <v>#REF!</v>
          </cell>
          <cell r="AI204" t="e">
            <v>#REF!</v>
          </cell>
          <cell r="AJ204" t="e">
            <v>#REF!</v>
          </cell>
          <cell r="AK204" t="e">
            <v>#REF!</v>
          </cell>
          <cell r="AL204" t="e">
            <v>#REF!</v>
          </cell>
          <cell r="AM204" t="e">
            <v>#REF!</v>
          </cell>
          <cell r="AN204" t="e">
            <v>#REF!</v>
          </cell>
          <cell r="AO204" t="e">
            <v>#REF!</v>
          </cell>
          <cell r="AP204" t="e">
            <v>#REF!</v>
          </cell>
          <cell r="AQ204" t="e">
            <v>#REF!</v>
          </cell>
          <cell r="AT204" t="e">
            <v>#REF!</v>
          </cell>
          <cell r="AU204" t="e">
            <v>#REF!</v>
          </cell>
          <cell r="AV204">
            <v>0</v>
          </cell>
          <cell r="AW204" t="e">
            <v>#REF!</v>
          </cell>
          <cell r="AX204" t="e">
            <v>#REF!</v>
          </cell>
          <cell r="AY204" t="e">
            <v>#REF!</v>
          </cell>
          <cell r="AZ204" t="e">
            <v>#REF!</v>
          </cell>
          <cell r="BA204" t="e">
            <v>#REF!</v>
          </cell>
        </row>
        <row r="205">
          <cell r="B205" t="e">
            <v>#REF!</v>
          </cell>
          <cell r="C205" t="e">
            <v>#REF!</v>
          </cell>
          <cell r="D205" t="e">
            <v>#REF!</v>
          </cell>
          <cell r="E205" t="e">
            <v>#REF!</v>
          </cell>
          <cell r="F205" t="e">
            <v>#REF!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 t="e">
            <v>#REF!</v>
          </cell>
          <cell r="R205" t="e">
            <v>#REF!</v>
          </cell>
          <cell r="Y205" t="e">
            <v>#REF!</v>
          </cell>
          <cell r="Z205" t="e">
            <v>#REF!</v>
          </cell>
          <cell r="AA205" t="e">
            <v>#REF!</v>
          </cell>
          <cell r="AB205" t="e">
            <v>#REF!</v>
          </cell>
          <cell r="AC205" t="e">
            <v>#REF!</v>
          </cell>
          <cell r="AD205" t="e">
            <v>#REF!</v>
          </cell>
          <cell r="AE205" t="e">
            <v>#REF!</v>
          </cell>
          <cell r="AF205" t="e">
            <v>#REF!</v>
          </cell>
          <cell r="AG205" t="e">
            <v>#REF!</v>
          </cell>
          <cell r="AH205" t="e">
            <v>#REF!</v>
          </cell>
          <cell r="AI205" t="e">
            <v>#REF!</v>
          </cell>
          <cell r="AJ205" t="e">
            <v>#REF!</v>
          </cell>
          <cell r="AK205" t="e">
            <v>#REF!</v>
          </cell>
          <cell r="AL205" t="e">
            <v>#REF!</v>
          </cell>
          <cell r="AM205" t="e">
            <v>#REF!</v>
          </cell>
          <cell r="AN205" t="e">
            <v>#REF!</v>
          </cell>
          <cell r="AO205" t="e">
            <v>#REF!</v>
          </cell>
          <cell r="AP205" t="e">
            <v>#REF!</v>
          </cell>
          <cell r="AQ205" t="e">
            <v>#REF!</v>
          </cell>
          <cell r="AT205" t="e">
            <v>#REF!</v>
          </cell>
          <cell r="AU205" t="e">
            <v>#REF!</v>
          </cell>
          <cell r="AV205">
            <v>0</v>
          </cell>
          <cell r="AW205" t="e">
            <v>#REF!</v>
          </cell>
          <cell r="AX205" t="e">
            <v>#REF!</v>
          </cell>
          <cell r="AY205" t="e">
            <v>#REF!</v>
          </cell>
          <cell r="AZ205" t="e">
            <v>#REF!</v>
          </cell>
          <cell r="BA205" t="e">
            <v>#REF!</v>
          </cell>
        </row>
        <row r="206">
          <cell r="B206" t="e">
            <v>#REF!</v>
          </cell>
          <cell r="C206" t="e">
            <v>#REF!</v>
          </cell>
          <cell r="D206" t="e">
            <v>#REF!</v>
          </cell>
          <cell r="E206" t="e">
            <v>#REF!</v>
          </cell>
          <cell r="F206" t="e">
            <v>#REF!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 t="e">
            <v>#REF!</v>
          </cell>
          <cell r="R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  <cell r="AD206" t="e">
            <v>#REF!</v>
          </cell>
          <cell r="AE206" t="e">
            <v>#REF!</v>
          </cell>
          <cell r="AF206" t="e">
            <v>#REF!</v>
          </cell>
          <cell r="AG206" t="e">
            <v>#REF!</v>
          </cell>
          <cell r="AH206" t="e">
            <v>#REF!</v>
          </cell>
          <cell r="AI206" t="e">
            <v>#REF!</v>
          </cell>
          <cell r="AJ206" t="e">
            <v>#REF!</v>
          </cell>
          <cell r="AK206" t="e">
            <v>#REF!</v>
          </cell>
          <cell r="AL206" t="e">
            <v>#REF!</v>
          </cell>
          <cell r="AM206" t="e">
            <v>#REF!</v>
          </cell>
          <cell r="AN206" t="e">
            <v>#REF!</v>
          </cell>
          <cell r="AO206" t="e">
            <v>#REF!</v>
          </cell>
          <cell r="AP206" t="e">
            <v>#REF!</v>
          </cell>
          <cell r="AQ206" t="e">
            <v>#REF!</v>
          </cell>
          <cell r="AT206" t="e">
            <v>#REF!</v>
          </cell>
          <cell r="AU206" t="e">
            <v>#REF!</v>
          </cell>
          <cell r="AV206">
            <v>0</v>
          </cell>
          <cell r="AW206" t="e">
            <v>#REF!</v>
          </cell>
          <cell r="AX206" t="e">
            <v>#REF!</v>
          </cell>
          <cell r="AY206" t="e">
            <v>#REF!</v>
          </cell>
          <cell r="AZ206" t="e">
            <v>#REF!</v>
          </cell>
          <cell r="BA206" t="e">
            <v>#REF!</v>
          </cell>
        </row>
        <row r="207">
          <cell r="B207" t="e">
            <v>#REF!</v>
          </cell>
          <cell r="C207" t="e">
            <v>#REF!</v>
          </cell>
          <cell r="D207" t="e">
            <v>#REF!</v>
          </cell>
          <cell r="E207" t="e">
            <v>#REF!</v>
          </cell>
          <cell r="F207" t="e">
            <v>#REF!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 t="e">
            <v>#REF!</v>
          </cell>
          <cell r="R207" t="e">
            <v>#REF!</v>
          </cell>
          <cell r="Y207" t="e">
            <v>#REF!</v>
          </cell>
          <cell r="Z207" t="e">
            <v>#REF!</v>
          </cell>
          <cell r="AA207" t="e">
            <v>#REF!</v>
          </cell>
          <cell r="AB207" t="e">
            <v>#REF!</v>
          </cell>
          <cell r="AC207" t="e">
            <v>#REF!</v>
          </cell>
          <cell r="AD207" t="e">
            <v>#REF!</v>
          </cell>
          <cell r="AE207" t="e">
            <v>#REF!</v>
          </cell>
          <cell r="AF207" t="e">
            <v>#REF!</v>
          </cell>
          <cell r="AG207" t="e">
            <v>#REF!</v>
          </cell>
          <cell r="AH207" t="e">
            <v>#REF!</v>
          </cell>
          <cell r="AI207" t="e">
            <v>#REF!</v>
          </cell>
          <cell r="AJ207" t="e">
            <v>#REF!</v>
          </cell>
          <cell r="AK207" t="e">
            <v>#REF!</v>
          </cell>
          <cell r="AL207" t="e">
            <v>#REF!</v>
          </cell>
          <cell r="AM207" t="e">
            <v>#REF!</v>
          </cell>
          <cell r="AN207" t="e">
            <v>#REF!</v>
          </cell>
          <cell r="AO207" t="e">
            <v>#REF!</v>
          </cell>
          <cell r="AP207" t="e">
            <v>#REF!</v>
          </cell>
          <cell r="AQ207" t="e">
            <v>#REF!</v>
          </cell>
          <cell r="AT207" t="e">
            <v>#REF!</v>
          </cell>
          <cell r="AU207" t="e">
            <v>#REF!</v>
          </cell>
          <cell r="AV207">
            <v>0</v>
          </cell>
          <cell r="AW207" t="e">
            <v>#REF!</v>
          </cell>
          <cell r="AX207" t="e">
            <v>#REF!</v>
          </cell>
          <cell r="AY207" t="e">
            <v>#REF!</v>
          </cell>
          <cell r="AZ207" t="e">
            <v>#REF!</v>
          </cell>
          <cell r="BA207" t="e">
            <v>#REF!</v>
          </cell>
        </row>
      </sheetData>
      <sheetData sheetId="31" refreshError="1"/>
      <sheetData sheetId="32">
        <row r="8">
          <cell r="B8">
            <v>1</v>
          </cell>
          <cell r="C8" t="str">
            <v xml:space="preserve">श्री बादूले संगप्पा विठ्ठल </v>
          </cell>
          <cell r="D8">
            <v>1</v>
          </cell>
          <cell r="E8" t="str">
            <v xml:space="preserve"> मुख्याध्यापक</v>
          </cell>
          <cell r="F8" t="str">
            <v xml:space="preserve">शिक्षण </v>
          </cell>
          <cell r="G8">
            <v>15.5</v>
          </cell>
          <cell r="H8">
            <v>0</v>
          </cell>
          <cell r="I8">
            <v>0</v>
          </cell>
          <cell r="J8">
            <v>0</v>
          </cell>
          <cell r="K8">
            <v>15.5</v>
          </cell>
          <cell r="L8">
            <v>0</v>
          </cell>
          <cell r="M8" t="e">
            <v>#REF!</v>
          </cell>
          <cell r="N8">
            <v>11</v>
          </cell>
          <cell r="O8">
            <v>22</v>
          </cell>
          <cell r="P8">
            <v>33</v>
          </cell>
          <cell r="Q8">
            <v>44</v>
          </cell>
          <cell r="R8" t="e">
            <v>#REF!</v>
          </cell>
          <cell r="S8">
            <v>100</v>
          </cell>
          <cell r="T8">
            <v>1</v>
          </cell>
          <cell r="U8">
            <v>2</v>
          </cell>
          <cell r="V8">
            <v>33</v>
          </cell>
          <cell r="W8">
            <v>44</v>
          </cell>
          <cell r="X8">
            <v>55</v>
          </cell>
          <cell r="Y8">
            <v>0</v>
          </cell>
          <cell r="Z8">
            <v>0</v>
          </cell>
          <cell r="AA8">
            <v>0</v>
          </cell>
          <cell r="AB8">
            <v>1075.5</v>
          </cell>
          <cell r="AC8">
            <v>1000</v>
          </cell>
          <cell r="AD8">
            <v>100</v>
          </cell>
          <cell r="AE8">
            <v>0</v>
          </cell>
          <cell r="AF8" t="e">
            <v>#REF!</v>
          </cell>
          <cell r="AG8">
            <v>7175.5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S8" t="str">
            <v>Bank</v>
          </cell>
          <cell r="AT8" t="e">
            <v>#REF!</v>
          </cell>
          <cell r="AU8">
            <v>0</v>
          </cell>
          <cell r="AV8">
            <v>1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</row>
        <row r="9">
          <cell r="B9">
            <v>2</v>
          </cell>
          <cell r="C9" t="str">
            <v xml:space="preserve">श्री कांबळे फुलचंद बळीराम </v>
          </cell>
          <cell r="D9">
            <v>2</v>
          </cell>
          <cell r="E9" t="str">
            <v xml:space="preserve"> सहशिक्षक </v>
          </cell>
          <cell r="F9" t="str">
            <v xml:space="preserve">शिक्षण </v>
          </cell>
          <cell r="G9">
            <v>28</v>
          </cell>
          <cell r="H9">
            <v>0</v>
          </cell>
          <cell r="I9">
            <v>1</v>
          </cell>
          <cell r="J9">
            <v>0</v>
          </cell>
          <cell r="K9">
            <v>29</v>
          </cell>
          <cell r="L9">
            <v>0</v>
          </cell>
          <cell r="M9" t="e">
            <v>#REF!</v>
          </cell>
          <cell r="R9" t="e">
            <v>#REF!</v>
          </cell>
          <cell r="S9">
            <v>1000</v>
          </cell>
          <cell r="Y9">
            <v>0</v>
          </cell>
          <cell r="Z9">
            <v>0</v>
          </cell>
          <cell r="AA9">
            <v>0</v>
          </cell>
          <cell r="AB9">
            <v>417.22580645161287</v>
          </cell>
          <cell r="AC9">
            <v>935.48387096774195</v>
          </cell>
          <cell r="AD9">
            <v>187.09677419354838</v>
          </cell>
          <cell r="AE9">
            <v>0</v>
          </cell>
          <cell r="AF9" t="e">
            <v>#REF!</v>
          </cell>
          <cell r="AG9">
            <v>10894.645161290322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S9" t="str">
            <v>Cash</v>
          </cell>
          <cell r="AT9" t="e">
            <v>#REF!</v>
          </cell>
          <cell r="AU9">
            <v>0</v>
          </cell>
          <cell r="AV9">
            <v>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</row>
        <row r="10">
          <cell r="B10">
            <v>3</v>
          </cell>
          <cell r="C10" t="str">
            <v xml:space="preserve">श्री हरके महेश शरणप्पा </v>
          </cell>
          <cell r="D10">
            <v>3</v>
          </cell>
          <cell r="E10" t="str">
            <v xml:space="preserve"> सहशिक्षक </v>
          </cell>
          <cell r="F10" t="str">
            <v xml:space="preserve">शिक्षण </v>
          </cell>
          <cell r="G10">
            <v>16</v>
          </cell>
          <cell r="H10">
            <v>0</v>
          </cell>
          <cell r="I10">
            <v>0</v>
          </cell>
          <cell r="J10">
            <v>0</v>
          </cell>
          <cell r="K10">
            <v>16</v>
          </cell>
          <cell r="L10">
            <v>0</v>
          </cell>
          <cell r="M10" t="e">
            <v>#REF!</v>
          </cell>
          <cell r="R10" t="e">
            <v>#REF!</v>
          </cell>
          <cell r="Y10">
            <v>0</v>
          </cell>
          <cell r="Z10">
            <v>0</v>
          </cell>
          <cell r="AA10">
            <v>0</v>
          </cell>
          <cell r="AB10">
            <v>1174.7096774193549</v>
          </cell>
          <cell r="AC10">
            <v>516.12903225806451</v>
          </cell>
          <cell r="AD10">
            <v>103.2258064516129</v>
          </cell>
          <cell r="AE10">
            <v>0</v>
          </cell>
          <cell r="AF10" t="e">
            <v>#REF!</v>
          </cell>
          <cell r="AG10">
            <v>4374.7096774193551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T10" t="e">
            <v>#REF!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B11">
            <v>4</v>
          </cell>
          <cell r="C11" t="str">
            <v xml:space="preserve">श्री पवार दुशांत सोमलू </v>
          </cell>
          <cell r="D11">
            <v>4</v>
          </cell>
          <cell r="E11" t="str">
            <v xml:space="preserve"> सहशिक्षक </v>
          </cell>
          <cell r="F11" t="str">
            <v xml:space="preserve">शिक्षण 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e">
            <v>#REF!</v>
          </cell>
          <cell r="R11" t="e">
            <v>#REF!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e">
            <v>#REF!</v>
          </cell>
          <cell r="AG11">
            <v>0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T11" t="e">
            <v>#REF!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B12">
            <v>5</v>
          </cell>
          <cell r="C12" t="str">
            <v xml:space="preserve">श्रीम किर्तने कोमल बाबूराव  </v>
          </cell>
          <cell r="D12">
            <v>5</v>
          </cell>
          <cell r="E12" t="str">
            <v xml:space="preserve">सहशिक्षिका </v>
          </cell>
          <cell r="F12" t="str">
            <v xml:space="preserve">शिक्षण 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e">
            <v>#REF!</v>
          </cell>
          <cell r="R12" t="e">
            <v>#REF!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e">
            <v>#REF!</v>
          </cell>
          <cell r="AG12">
            <v>0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T12" t="e">
            <v>#REF!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B13">
            <v>6</v>
          </cell>
          <cell r="C13" t="str">
            <v xml:space="preserve">श्री बिराजदार देवराज बाबूराव </v>
          </cell>
          <cell r="D13">
            <v>6</v>
          </cell>
          <cell r="E13" t="str">
            <v xml:space="preserve"> सहशिक्षक </v>
          </cell>
          <cell r="F13" t="str">
            <v xml:space="preserve">शिक्षण 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e">
            <v>#REF!</v>
          </cell>
          <cell r="R13" t="e">
            <v>#REF!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e">
            <v>#REF!</v>
          </cell>
          <cell r="AG13">
            <v>0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T13" t="e">
            <v>#REF!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B14">
            <v>7</v>
          </cell>
          <cell r="C14" t="str">
            <v xml:space="preserve">श्री स्वामी प्रविण निलय्या </v>
          </cell>
          <cell r="D14">
            <v>7</v>
          </cell>
          <cell r="E14" t="str">
            <v xml:space="preserve"> सहशिक्षक </v>
          </cell>
          <cell r="F14" t="str">
            <v xml:space="preserve">शिक्षण 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e">
            <v>#REF!</v>
          </cell>
          <cell r="R14" t="e">
            <v>#REF!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e">
            <v>#REF!</v>
          </cell>
          <cell r="AG14">
            <v>0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T14" t="e">
            <v>#REF!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B15">
            <v>8</v>
          </cell>
          <cell r="C15" t="str">
            <v xml:space="preserve">श्री हुळमजगे शंकर अप्पासाहेब </v>
          </cell>
          <cell r="D15">
            <v>8</v>
          </cell>
          <cell r="E15" t="str">
            <v xml:space="preserve"> सहशिक्षक </v>
          </cell>
          <cell r="F15" t="str">
            <v xml:space="preserve">शिक्षण 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e">
            <v>#REF!</v>
          </cell>
          <cell r="R15" t="e">
            <v>#REF!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e">
            <v>#REF!</v>
          </cell>
          <cell r="AG15">
            <v>0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  <cell r="AQ15" t="e">
            <v>#REF!</v>
          </cell>
          <cell r="AT15" t="e">
            <v>#REF!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B16">
            <v>9</v>
          </cell>
          <cell r="C16" t="str">
            <v xml:space="preserve">श्री बिराजदार आनंदराज बाबूराव </v>
          </cell>
          <cell r="D16">
            <v>9</v>
          </cell>
          <cell r="E16" t="str">
            <v xml:space="preserve"> सहशिक्षक </v>
          </cell>
          <cell r="F16" t="str">
            <v xml:space="preserve">शिक्षण 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e">
            <v>#REF!</v>
          </cell>
          <cell r="R16" t="e">
            <v>#REF!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e">
            <v>#REF!</v>
          </cell>
          <cell r="AG16">
            <v>0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  <cell r="AQ16" t="e">
            <v>#REF!</v>
          </cell>
          <cell r="AT16" t="e">
            <v>#REF!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B17">
            <v>10</v>
          </cell>
          <cell r="C17" t="str">
            <v xml:space="preserve">श्री बिराजदार व्यंकट शंकरराव </v>
          </cell>
          <cell r="D17">
            <v>10</v>
          </cell>
          <cell r="E17" t="str">
            <v xml:space="preserve"> सहशिक्षक </v>
          </cell>
          <cell r="F17" t="str">
            <v xml:space="preserve">शिक्षण 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e">
            <v>#REF!</v>
          </cell>
          <cell r="R17" t="e">
            <v>#REF!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 t="e">
            <v>#REF!</v>
          </cell>
          <cell r="AG17">
            <v>0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T17" t="e">
            <v>#REF!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B18">
            <v>11</v>
          </cell>
          <cell r="C18" t="str">
            <v xml:space="preserve">श्री खंडाळकर महेश भिमराव </v>
          </cell>
          <cell r="D18">
            <v>11</v>
          </cell>
          <cell r="E18" t="str">
            <v xml:space="preserve"> सहशिक्षक </v>
          </cell>
          <cell r="F18" t="str">
            <v xml:space="preserve">शिक्षण 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#REF!</v>
          </cell>
          <cell r="R18" t="e">
            <v>#REF!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 t="e">
            <v>#REF!</v>
          </cell>
          <cell r="AG18">
            <v>0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T18" t="e">
            <v>#REF!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B19">
            <v>12</v>
          </cell>
          <cell r="C19" t="str">
            <v xml:space="preserve">श्री गेडाम गोपाळ विठ्ठल </v>
          </cell>
          <cell r="D19">
            <v>12</v>
          </cell>
          <cell r="E19" t="str">
            <v xml:space="preserve"> सहशिक्षक </v>
          </cell>
          <cell r="F19" t="str">
            <v xml:space="preserve">शिक्षण 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#REF!</v>
          </cell>
          <cell r="R19" t="e">
            <v>#REF!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 t="e">
            <v>#REF!</v>
          </cell>
          <cell r="AG19">
            <v>0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T19" t="e">
            <v>#REF!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B20">
            <v>13</v>
          </cell>
          <cell r="C20" t="str">
            <v xml:space="preserve">श्री बिराजदार चंद्रकांत गुरप्पा  </v>
          </cell>
          <cell r="D20">
            <v>13</v>
          </cell>
          <cell r="E20" t="str">
            <v xml:space="preserve"> सहशिक्षक </v>
          </cell>
          <cell r="F20" t="str">
            <v xml:space="preserve">शिक्षण 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e">
            <v>#REF!</v>
          </cell>
          <cell r="R20" t="e">
            <v>#REF!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 t="e">
            <v>#REF!</v>
          </cell>
          <cell r="AG20">
            <v>0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T20" t="e">
            <v>#REF!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B21">
            <v>14</v>
          </cell>
          <cell r="C21" t="str">
            <v xml:space="preserve">श्री दुणगे अविनाश भिमराव </v>
          </cell>
          <cell r="D21">
            <v>14</v>
          </cell>
          <cell r="E21" t="str">
            <v xml:space="preserve">शिक्षण सेवक </v>
          </cell>
          <cell r="F21" t="str">
            <v xml:space="preserve">शिक्षण 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e">
            <v>#REF!</v>
          </cell>
          <cell r="R21" t="e">
            <v>#REF!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 t="e">
            <v>#REF!</v>
          </cell>
          <cell r="AG21">
            <v>0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  <cell r="AQ21" t="e">
            <v>#REF!</v>
          </cell>
          <cell r="AT21" t="e">
            <v>#REF!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B22">
            <v>15</v>
          </cell>
          <cell r="C22" t="str">
            <v xml:space="preserve">श्री भोसले अर्जुन रामजी </v>
          </cell>
          <cell r="D22">
            <v>15</v>
          </cell>
          <cell r="E22" t="str">
            <v xml:space="preserve"> सहशिक्षक </v>
          </cell>
          <cell r="F22" t="str">
            <v xml:space="preserve">शिक्षण 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e">
            <v>#REF!</v>
          </cell>
          <cell r="R22" t="e">
            <v>#REF!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 t="e">
            <v>#REF!</v>
          </cell>
          <cell r="AG22">
            <v>0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  <cell r="AQ22" t="e">
            <v>#REF!</v>
          </cell>
          <cell r="AT22" t="e">
            <v>#REF!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B23">
            <v>16</v>
          </cell>
          <cell r="C23" t="str">
            <v xml:space="preserve">सु श्री जगताप पार्वती दत्तात्रय </v>
          </cell>
          <cell r="D23">
            <v>16</v>
          </cell>
          <cell r="E23" t="str">
            <v xml:space="preserve">सहशिक्षिका </v>
          </cell>
          <cell r="F23" t="str">
            <v xml:space="preserve">शिक्षण 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e">
            <v>#REF!</v>
          </cell>
          <cell r="R23" t="e">
            <v>#REF!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e">
            <v>#REF!</v>
          </cell>
          <cell r="AG23">
            <v>0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T23" t="e">
            <v>#REF!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B24">
            <v>17</v>
          </cell>
          <cell r="C24" t="str">
            <v>सु श्री भाले कालिंदी शंकरराव</v>
          </cell>
          <cell r="D24">
            <v>17</v>
          </cell>
          <cell r="E24" t="str">
            <v xml:space="preserve">सहशिक्षिका </v>
          </cell>
          <cell r="F24" t="str">
            <v xml:space="preserve">शिक्षण 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e">
            <v>#REF!</v>
          </cell>
          <cell r="R24" t="e">
            <v>#REF!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e">
            <v>#REF!</v>
          </cell>
          <cell r="AG24">
            <v>0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T24" t="e">
            <v>#REF!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B25">
            <v>18</v>
          </cell>
          <cell r="C25" t="str">
            <v xml:space="preserve">श्री शिंदे प्रदीप सुभाष </v>
          </cell>
          <cell r="D25">
            <v>18</v>
          </cell>
          <cell r="E25" t="str">
            <v xml:space="preserve"> सहशिक्षक </v>
          </cell>
          <cell r="F25" t="str">
            <v xml:space="preserve">शिक्षण 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e">
            <v>#REF!</v>
          </cell>
          <cell r="R25" t="e">
            <v>#REF!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e">
            <v>#REF!</v>
          </cell>
          <cell r="AG25">
            <v>0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  <cell r="AQ25" t="e">
            <v>#REF!</v>
          </cell>
          <cell r="AT25" t="e">
            <v>#REF!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B26">
            <v>19</v>
          </cell>
          <cell r="C26" t="str">
            <v xml:space="preserve">श्री उटगे सौरभ श्रीहास </v>
          </cell>
          <cell r="D26">
            <v>19</v>
          </cell>
          <cell r="E26" t="str">
            <v xml:space="preserve"> सहशिक्षक </v>
          </cell>
          <cell r="F26" t="str">
            <v xml:space="preserve">शिक्षण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e">
            <v>#REF!</v>
          </cell>
          <cell r="R26" t="e">
            <v>#REF!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 t="e">
            <v>#REF!</v>
          </cell>
          <cell r="AG26">
            <v>0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  <cell r="AQ26" t="e">
            <v>#REF!</v>
          </cell>
          <cell r="AT26" t="e">
            <v>#REF!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B27">
            <v>20</v>
          </cell>
          <cell r="C27" t="str">
            <v xml:space="preserve">श्री जोजन गणेश मल्लिकार्जून </v>
          </cell>
          <cell r="D27">
            <v>20</v>
          </cell>
          <cell r="E27" t="str">
            <v xml:space="preserve">वरिष्ठ लिपिक </v>
          </cell>
          <cell r="F27" t="str">
            <v xml:space="preserve">शिक्षण 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e">
            <v>#REF!</v>
          </cell>
          <cell r="R27" t="e">
            <v>#REF!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 t="e">
            <v>#REF!</v>
          </cell>
          <cell r="AG27">
            <v>0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T27" t="e">
            <v>#REF!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B28">
            <v>21</v>
          </cell>
          <cell r="C28" t="str">
            <v xml:space="preserve">श्री मुद्कण्णा सिद्राम  मल्लिनाथ  </v>
          </cell>
          <cell r="D28">
            <v>21</v>
          </cell>
          <cell r="E28" t="str">
            <v xml:space="preserve">कनिष्ठ लिपिक </v>
          </cell>
          <cell r="F28" t="str">
            <v xml:space="preserve">शिक्षण 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e">
            <v>#REF!</v>
          </cell>
          <cell r="R28" t="e">
            <v>#REF!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e">
            <v>#REF!</v>
          </cell>
          <cell r="AG28">
            <v>0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T28" t="e">
            <v>#REF!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B29">
            <v>22</v>
          </cell>
          <cell r="C29" t="str">
            <v xml:space="preserve">सु श्री झिंगाडे सुप्रिया विष्णूपंत </v>
          </cell>
          <cell r="D29">
            <v>22</v>
          </cell>
          <cell r="E29" t="str">
            <v xml:space="preserve">ग्रंथपाल </v>
          </cell>
          <cell r="F29" t="str">
            <v xml:space="preserve">शिक्षण 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e">
            <v>#REF!</v>
          </cell>
          <cell r="R29" t="e">
            <v>#REF!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e">
            <v>#REF!</v>
          </cell>
          <cell r="AG29">
            <v>0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T29" t="e">
            <v>#REF!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B30">
            <v>23</v>
          </cell>
          <cell r="C30" t="str">
            <v xml:space="preserve">सु श्री.कलशेट्टी सुवर्णा बाबूराव </v>
          </cell>
          <cell r="D30">
            <v>23</v>
          </cell>
          <cell r="E30" t="str">
            <v xml:space="preserve">प्रयोग शाळा परिचर </v>
          </cell>
          <cell r="F30" t="str">
            <v xml:space="preserve">शिक्षण 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e">
            <v>#REF!</v>
          </cell>
          <cell r="R30" t="e">
            <v>#REF!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e">
            <v>#REF!</v>
          </cell>
          <cell r="AG30">
            <v>0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T30" t="e">
            <v>#REF!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B31">
            <v>24</v>
          </cell>
          <cell r="C31" t="str">
            <v xml:space="preserve">श्री जाधव राजेंद्र लाला </v>
          </cell>
          <cell r="D31">
            <v>24</v>
          </cell>
          <cell r="E31" t="str">
            <v xml:space="preserve">सेवक </v>
          </cell>
          <cell r="F31" t="str">
            <v xml:space="preserve">शिक्षण 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e">
            <v>#REF!</v>
          </cell>
          <cell r="R31" t="e">
            <v>#REF!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 t="e">
            <v>#REF!</v>
          </cell>
          <cell r="AG31">
            <v>0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T31" t="e">
            <v>#REF!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B32">
            <v>25</v>
          </cell>
          <cell r="C32" t="str">
            <v xml:space="preserve">श्री हेडे भरत बाबूराव </v>
          </cell>
          <cell r="D32">
            <v>25</v>
          </cell>
          <cell r="E32" t="str">
            <v xml:space="preserve">सेवक </v>
          </cell>
          <cell r="F32" t="str">
            <v xml:space="preserve">शिक्षण 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e">
            <v>#REF!</v>
          </cell>
          <cell r="R32" t="e">
            <v>#REF!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e">
            <v>#REF!</v>
          </cell>
          <cell r="AG32">
            <v>0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T32" t="e">
            <v>#REF!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B33">
            <v>26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e">
            <v>#REF!</v>
          </cell>
          <cell r="R33" t="e">
            <v>#REF!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 t="e">
            <v>#REF!</v>
          </cell>
          <cell r="AG33">
            <v>0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T33" t="e">
            <v>#REF!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B34">
            <v>27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e">
            <v>#REF!</v>
          </cell>
          <cell r="R34" t="e">
            <v>#REF!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e">
            <v>#REF!</v>
          </cell>
          <cell r="AG34">
            <v>0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T34" t="e">
            <v>#REF!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B35">
            <v>28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e">
            <v>#REF!</v>
          </cell>
          <cell r="R35" t="e">
            <v>#REF!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 t="e">
            <v>#REF!</v>
          </cell>
          <cell r="AG35">
            <v>0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T35" t="e">
            <v>#REF!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B36">
            <v>29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e">
            <v>#REF!</v>
          </cell>
          <cell r="R36" t="e">
            <v>#REF!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e">
            <v>#REF!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e">
            <v>#REF!</v>
          </cell>
          <cell r="AP36">
            <v>0</v>
          </cell>
          <cell r="AQ36" t="e">
            <v>#REF!</v>
          </cell>
          <cell r="AT36" t="e">
            <v>#REF!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B37">
            <v>30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e">
            <v>#REF!</v>
          </cell>
          <cell r="R37" t="e">
            <v>#REF!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e">
            <v>#REF!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e">
            <v>#REF!</v>
          </cell>
          <cell r="AP37">
            <v>0</v>
          </cell>
          <cell r="AQ37" t="e">
            <v>#REF!</v>
          </cell>
          <cell r="AT37" t="e">
            <v>#REF!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 t="e">
            <v>#REF!</v>
          </cell>
          <cell r="R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T38" t="e">
            <v>#REF!</v>
          </cell>
          <cell r="AU38" t="e">
            <v>#REF!</v>
          </cell>
          <cell r="AV38">
            <v>0</v>
          </cell>
          <cell r="AW38" t="e">
            <v>#REF!</v>
          </cell>
          <cell r="AX38" t="e">
            <v>#REF!</v>
          </cell>
          <cell r="AY38" t="e">
            <v>#REF!</v>
          </cell>
          <cell r="AZ38" t="e">
            <v>#REF!</v>
          </cell>
          <cell r="BA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e">
            <v>#REF!</v>
          </cell>
          <cell r="R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T39" t="e">
            <v>#REF!</v>
          </cell>
          <cell r="AU39" t="e">
            <v>#REF!</v>
          </cell>
          <cell r="AV39">
            <v>0</v>
          </cell>
          <cell r="AW39" t="e">
            <v>#REF!</v>
          </cell>
          <cell r="AX39" t="e">
            <v>#REF!</v>
          </cell>
          <cell r="AY39" t="e">
            <v>#REF!</v>
          </cell>
          <cell r="AZ39" t="e">
            <v>#REF!</v>
          </cell>
          <cell r="BA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e">
            <v>#REF!</v>
          </cell>
          <cell r="R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T40" t="e">
            <v>#REF!</v>
          </cell>
          <cell r="AU40" t="e">
            <v>#REF!</v>
          </cell>
          <cell r="AV40">
            <v>0</v>
          </cell>
          <cell r="AW40" t="e">
            <v>#REF!</v>
          </cell>
          <cell r="AX40" t="e">
            <v>#REF!</v>
          </cell>
          <cell r="AY40" t="e">
            <v>#REF!</v>
          </cell>
          <cell r="AZ40" t="e">
            <v>#REF!</v>
          </cell>
          <cell r="BA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e">
            <v>#REF!</v>
          </cell>
          <cell r="R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T41" t="e">
            <v>#REF!</v>
          </cell>
          <cell r="AU41" t="e">
            <v>#REF!</v>
          </cell>
          <cell r="AV41">
            <v>0</v>
          </cell>
          <cell r="AW41" t="e">
            <v>#REF!</v>
          </cell>
          <cell r="AX41" t="e">
            <v>#REF!</v>
          </cell>
          <cell r="AY41" t="e">
            <v>#REF!</v>
          </cell>
          <cell r="AZ41" t="e">
            <v>#REF!</v>
          </cell>
          <cell r="BA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e">
            <v>#REF!</v>
          </cell>
          <cell r="R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T42" t="e">
            <v>#REF!</v>
          </cell>
          <cell r="AU42" t="e">
            <v>#REF!</v>
          </cell>
          <cell r="AV42">
            <v>0</v>
          </cell>
          <cell r="AW42" t="e">
            <v>#REF!</v>
          </cell>
          <cell r="AX42" t="e">
            <v>#REF!</v>
          </cell>
          <cell r="AY42" t="e">
            <v>#REF!</v>
          </cell>
          <cell r="AZ42" t="e">
            <v>#REF!</v>
          </cell>
          <cell r="BA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e">
            <v>#REF!</v>
          </cell>
          <cell r="R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T43" t="e">
            <v>#REF!</v>
          </cell>
          <cell r="AU43" t="e">
            <v>#REF!</v>
          </cell>
          <cell r="AV43">
            <v>0</v>
          </cell>
          <cell r="AW43" t="e">
            <v>#REF!</v>
          </cell>
          <cell r="AX43" t="e">
            <v>#REF!</v>
          </cell>
          <cell r="AY43" t="e">
            <v>#REF!</v>
          </cell>
          <cell r="AZ43" t="e">
            <v>#REF!</v>
          </cell>
          <cell r="BA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e">
            <v>#REF!</v>
          </cell>
          <cell r="R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  <cell r="AQ44" t="e">
            <v>#REF!</v>
          </cell>
          <cell r="AT44" t="e">
            <v>#REF!</v>
          </cell>
          <cell r="AU44" t="e">
            <v>#REF!</v>
          </cell>
          <cell r="AV44">
            <v>0</v>
          </cell>
          <cell r="AW44" t="e">
            <v>#REF!</v>
          </cell>
          <cell r="AX44" t="e">
            <v>#REF!</v>
          </cell>
          <cell r="AY44" t="e">
            <v>#REF!</v>
          </cell>
          <cell r="AZ44" t="e">
            <v>#REF!</v>
          </cell>
          <cell r="BA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e">
            <v>#REF!</v>
          </cell>
          <cell r="R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  <cell r="AQ45" t="e">
            <v>#REF!</v>
          </cell>
          <cell r="AT45" t="e">
            <v>#REF!</v>
          </cell>
          <cell r="AU45" t="e">
            <v>#REF!</v>
          </cell>
          <cell r="AV45">
            <v>0</v>
          </cell>
          <cell r="AW45" t="e">
            <v>#REF!</v>
          </cell>
          <cell r="AX45" t="e">
            <v>#REF!</v>
          </cell>
          <cell r="AY45" t="e">
            <v>#REF!</v>
          </cell>
          <cell r="AZ45" t="e">
            <v>#REF!</v>
          </cell>
          <cell r="BA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e">
            <v>#REF!</v>
          </cell>
          <cell r="R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  <cell r="AQ46" t="e">
            <v>#REF!</v>
          </cell>
          <cell r="AT46" t="e">
            <v>#REF!</v>
          </cell>
          <cell r="AU46" t="e">
            <v>#REF!</v>
          </cell>
          <cell r="AV46">
            <v>0</v>
          </cell>
          <cell r="AW46" t="e">
            <v>#REF!</v>
          </cell>
          <cell r="AX46" t="e">
            <v>#REF!</v>
          </cell>
          <cell r="AY46" t="e">
            <v>#REF!</v>
          </cell>
          <cell r="AZ46" t="e">
            <v>#REF!</v>
          </cell>
          <cell r="BA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#REF!</v>
          </cell>
          <cell r="R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T47" t="e">
            <v>#REF!</v>
          </cell>
          <cell r="AU47" t="e">
            <v>#REF!</v>
          </cell>
          <cell r="AV47">
            <v>0</v>
          </cell>
          <cell r="AW47" t="e">
            <v>#REF!</v>
          </cell>
          <cell r="AX47" t="e">
            <v>#REF!</v>
          </cell>
          <cell r="AY47" t="e">
            <v>#REF!</v>
          </cell>
          <cell r="AZ47" t="e">
            <v>#REF!</v>
          </cell>
          <cell r="BA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e">
            <v>#REF!</v>
          </cell>
          <cell r="R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T48" t="e">
            <v>#REF!</v>
          </cell>
          <cell r="AU48" t="e">
            <v>#REF!</v>
          </cell>
          <cell r="AV48">
            <v>0</v>
          </cell>
          <cell r="AW48" t="e">
            <v>#REF!</v>
          </cell>
          <cell r="AX48" t="e">
            <v>#REF!</v>
          </cell>
          <cell r="AY48" t="e">
            <v>#REF!</v>
          </cell>
          <cell r="AZ48" t="e">
            <v>#REF!</v>
          </cell>
          <cell r="BA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e">
            <v>#REF!</v>
          </cell>
          <cell r="R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  <cell r="AQ49" t="e">
            <v>#REF!</v>
          </cell>
          <cell r="AT49" t="e">
            <v>#REF!</v>
          </cell>
          <cell r="AU49" t="e">
            <v>#REF!</v>
          </cell>
          <cell r="AV49">
            <v>0</v>
          </cell>
          <cell r="AW49" t="e">
            <v>#REF!</v>
          </cell>
          <cell r="AX49" t="e">
            <v>#REF!</v>
          </cell>
          <cell r="AY49" t="e">
            <v>#REF!</v>
          </cell>
          <cell r="AZ49" t="e">
            <v>#REF!</v>
          </cell>
          <cell r="BA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e">
            <v>#REF!</v>
          </cell>
          <cell r="R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T50" t="e">
            <v>#REF!</v>
          </cell>
          <cell r="AU50" t="e">
            <v>#REF!</v>
          </cell>
          <cell r="AV50">
            <v>0</v>
          </cell>
          <cell r="AW50" t="e">
            <v>#REF!</v>
          </cell>
          <cell r="AX50" t="e">
            <v>#REF!</v>
          </cell>
          <cell r="AY50" t="e">
            <v>#REF!</v>
          </cell>
          <cell r="AZ50" t="e">
            <v>#REF!</v>
          </cell>
          <cell r="BA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e">
            <v>#REF!</v>
          </cell>
          <cell r="R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T51" t="e">
            <v>#REF!</v>
          </cell>
          <cell r="AU51" t="e">
            <v>#REF!</v>
          </cell>
          <cell r="AV51">
            <v>0</v>
          </cell>
          <cell r="AW51" t="e">
            <v>#REF!</v>
          </cell>
          <cell r="AX51" t="e">
            <v>#REF!</v>
          </cell>
          <cell r="AY51" t="e">
            <v>#REF!</v>
          </cell>
          <cell r="AZ51" t="e">
            <v>#REF!</v>
          </cell>
          <cell r="BA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e">
            <v>#REF!</v>
          </cell>
          <cell r="R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T52" t="e">
            <v>#REF!</v>
          </cell>
          <cell r="AU52" t="e">
            <v>#REF!</v>
          </cell>
          <cell r="AV52">
            <v>0</v>
          </cell>
          <cell r="AW52" t="e">
            <v>#REF!</v>
          </cell>
          <cell r="AX52" t="e">
            <v>#REF!</v>
          </cell>
          <cell r="AY52" t="e">
            <v>#REF!</v>
          </cell>
          <cell r="AZ52" t="e">
            <v>#REF!</v>
          </cell>
          <cell r="BA52" t="e">
            <v>#REF!</v>
          </cell>
        </row>
        <row r="53"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e">
            <v>#REF!</v>
          </cell>
          <cell r="R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T53" t="e">
            <v>#REF!</v>
          </cell>
          <cell r="AU53" t="e">
            <v>#REF!</v>
          </cell>
          <cell r="AV53">
            <v>0</v>
          </cell>
          <cell r="AW53" t="e">
            <v>#REF!</v>
          </cell>
          <cell r="AX53" t="e">
            <v>#REF!</v>
          </cell>
          <cell r="AY53" t="e">
            <v>#REF!</v>
          </cell>
          <cell r="AZ53" t="e">
            <v>#REF!</v>
          </cell>
          <cell r="BA53" t="e">
            <v>#REF!</v>
          </cell>
        </row>
        <row r="54"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e">
            <v>#REF!</v>
          </cell>
          <cell r="R54" t="e">
            <v>#REF!</v>
          </cell>
          <cell r="Y54" t="e">
            <v>#REF!</v>
          </cell>
          <cell r="Z54" t="e">
            <v>#REF!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  <cell r="AQ54" t="e">
            <v>#REF!</v>
          </cell>
          <cell r="AT54" t="e">
            <v>#REF!</v>
          </cell>
          <cell r="AU54" t="e">
            <v>#REF!</v>
          </cell>
          <cell r="AV54">
            <v>0</v>
          </cell>
          <cell r="AW54" t="e">
            <v>#REF!</v>
          </cell>
          <cell r="AX54" t="e">
            <v>#REF!</v>
          </cell>
          <cell r="AY54" t="e">
            <v>#REF!</v>
          </cell>
          <cell r="AZ54" t="e">
            <v>#REF!</v>
          </cell>
          <cell r="BA54" t="e">
            <v>#REF!</v>
          </cell>
        </row>
        <row r="55"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e">
            <v>#REF!</v>
          </cell>
          <cell r="R55" t="e">
            <v>#REF!</v>
          </cell>
          <cell r="Y55" t="e">
            <v>#REF!</v>
          </cell>
          <cell r="Z55" t="e">
            <v>#REF!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  <cell r="AQ55" t="e">
            <v>#REF!</v>
          </cell>
          <cell r="AT55" t="e">
            <v>#REF!</v>
          </cell>
          <cell r="AU55" t="e">
            <v>#REF!</v>
          </cell>
          <cell r="AV55">
            <v>0</v>
          </cell>
          <cell r="AW55" t="e">
            <v>#REF!</v>
          </cell>
          <cell r="AX55" t="e">
            <v>#REF!</v>
          </cell>
          <cell r="AY55" t="e">
            <v>#REF!</v>
          </cell>
          <cell r="AZ55" t="e">
            <v>#REF!</v>
          </cell>
          <cell r="BA55" t="e">
            <v>#REF!</v>
          </cell>
        </row>
        <row r="56"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 t="e">
            <v>#REF!</v>
          </cell>
          <cell r="R56" t="e">
            <v>#REF!</v>
          </cell>
          <cell r="Y56" t="e">
            <v>#REF!</v>
          </cell>
          <cell r="Z56" t="e">
            <v>#REF!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  <cell r="AQ56" t="e">
            <v>#REF!</v>
          </cell>
          <cell r="AT56" t="e">
            <v>#REF!</v>
          </cell>
          <cell r="AU56" t="e">
            <v>#REF!</v>
          </cell>
          <cell r="AV56">
            <v>0</v>
          </cell>
          <cell r="AW56" t="e">
            <v>#REF!</v>
          </cell>
          <cell r="AX56" t="e">
            <v>#REF!</v>
          </cell>
          <cell r="AY56" t="e">
            <v>#REF!</v>
          </cell>
          <cell r="AZ56" t="e">
            <v>#REF!</v>
          </cell>
          <cell r="BA56" t="e">
            <v>#REF!</v>
          </cell>
        </row>
        <row r="57"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 t="e">
            <v>#REF!</v>
          </cell>
          <cell r="R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  <cell r="AQ57" t="e">
            <v>#REF!</v>
          </cell>
          <cell r="AT57" t="e">
            <v>#REF!</v>
          </cell>
          <cell r="AU57" t="e">
            <v>#REF!</v>
          </cell>
          <cell r="AV57">
            <v>0</v>
          </cell>
          <cell r="AW57" t="e">
            <v>#REF!</v>
          </cell>
          <cell r="AX57" t="e">
            <v>#REF!</v>
          </cell>
          <cell r="AY57" t="e">
            <v>#REF!</v>
          </cell>
          <cell r="AZ57" t="e">
            <v>#REF!</v>
          </cell>
          <cell r="BA57" t="e">
            <v>#REF!</v>
          </cell>
        </row>
        <row r="58"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e">
            <v>#REF!</v>
          </cell>
          <cell r="R58" t="e">
            <v>#REF!</v>
          </cell>
          <cell r="Y58" t="e">
            <v>#REF!</v>
          </cell>
          <cell r="Z58" t="e">
            <v>#REF!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  <cell r="AQ58" t="e">
            <v>#REF!</v>
          </cell>
          <cell r="AT58" t="e">
            <v>#REF!</v>
          </cell>
          <cell r="AU58" t="e">
            <v>#REF!</v>
          </cell>
          <cell r="AV58">
            <v>0</v>
          </cell>
          <cell r="AW58" t="e">
            <v>#REF!</v>
          </cell>
          <cell r="AX58" t="e">
            <v>#REF!</v>
          </cell>
          <cell r="AY58" t="e">
            <v>#REF!</v>
          </cell>
          <cell r="AZ58" t="e">
            <v>#REF!</v>
          </cell>
          <cell r="BA58" t="e">
            <v>#REF!</v>
          </cell>
        </row>
        <row r="59"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#REF!</v>
          </cell>
          <cell r="R59" t="e">
            <v>#REF!</v>
          </cell>
          <cell r="Y59" t="e">
            <v>#REF!</v>
          </cell>
          <cell r="Z59" t="e">
            <v>#REF!</v>
          </cell>
          <cell r="AA59" t="e">
            <v>#REF!</v>
          </cell>
          <cell r="AB59" t="e">
            <v>#REF!</v>
          </cell>
          <cell r="AC59" t="e">
            <v>#REF!</v>
          </cell>
          <cell r="AD59" t="e">
            <v>#REF!</v>
          </cell>
          <cell r="AE59" t="e">
            <v>#REF!</v>
          </cell>
          <cell r="AF59" t="e">
            <v>#REF!</v>
          </cell>
          <cell r="AG59" t="e">
            <v>#REF!</v>
          </cell>
          <cell r="AH59" t="e">
            <v>#REF!</v>
          </cell>
          <cell r="AI59" t="e">
            <v>#REF!</v>
          </cell>
          <cell r="AJ59" t="e">
            <v>#REF!</v>
          </cell>
          <cell r="AK59" t="e">
            <v>#REF!</v>
          </cell>
          <cell r="AL59" t="e">
            <v>#REF!</v>
          </cell>
          <cell r="AM59" t="e">
            <v>#REF!</v>
          </cell>
          <cell r="AN59" t="e">
            <v>#REF!</v>
          </cell>
          <cell r="AO59" t="e">
            <v>#REF!</v>
          </cell>
          <cell r="AP59" t="e">
            <v>#REF!</v>
          </cell>
          <cell r="AQ59" t="e">
            <v>#REF!</v>
          </cell>
          <cell r="AT59" t="e">
            <v>#REF!</v>
          </cell>
          <cell r="AU59" t="e">
            <v>#REF!</v>
          </cell>
          <cell r="AV59">
            <v>0</v>
          </cell>
          <cell r="AW59" t="e">
            <v>#REF!</v>
          </cell>
          <cell r="AX59" t="e">
            <v>#REF!</v>
          </cell>
          <cell r="AY59" t="e">
            <v>#REF!</v>
          </cell>
          <cell r="AZ59" t="e">
            <v>#REF!</v>
          </cell>
          <cell r="BA59" t="e">
            <v>#REF!</v>
          </cell>
        </row>
        <row r="60"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#REF!</v>
          </cell>
          <cell r="R60" t="e">
            <v>#REF!</v>
          </cell>
          <cell r="Y60" t="e">
            <v>#REF!</v>
          </cell>
          <cell r="Z60" t="e">
            <v>#REF!</v>
          </cell>
          <cell r="AA60" t="e">
            <v>#REF!</v>
          </cell>
          <cell r="AB60" t="e">
            <v>#REF!</v>
          </cell>
          <cell r="AC60" t="e">
            <v>#REF!</v>
          </cell>
          <cell r="AD60" t="e">
            <v>#REF!</v>
          </cell>
          <cell r="AE60" t="e">
            <v>#REF!</v>
          </cell>
          <cell r="AF60" t="e">
            <v>#REF!</v>
          </cell>
          <cell r="AG60" t="e">
            <v>#REF!</v>
          </cell>
          <cell r="AH60" t="e">
            <v>#REF!</v>
          </cell>
          <cell r="AI60" t="e">
            <v>#REF!</v>
          </cell>
          <cell r="AJ60" t="e">
            <v>#REF!</v>
          </cell>
          <cell r="AK60" t="e">
            <v>#REF!</v>
          </cell>
          <cell r="AL60" t="e">
            <v>#REF!</v>
          </cell>
          <cell r="AM60" t="e">
            <v>#REF!</v>
          </cell>
          <cell r="AN60" t="e">
            <v>#REF!</v>
          </cell>
          <cell r="AO60" t="e">
            <v>#REF!</v>
          </cell>
          <cell r="AP60" t="e">
            <v>#REF!</v>
          </cell>
          <cell r="AQ60" t="e">
            <v>#REF!</v>
          </cell>
          <cell r="AT60" t="e">
            <v>#REF!</v>
          </cell>
          <cell r="AU60" t="e">
            <v>#REF!</v>
          </cell>
          <cell r="AV60">
            <v>0</v>
          </cell>
          <cell r="AW60" t="e">
            <v>#REF!</v>
          </cell>
          <cell r="AX60" t="e">
            <v>#REF!</v>
          </cell>
          <cell r="AY60" t="e">
            <v>#REF!</v>
          </cell>
          <cell r="AZ60" t="e">
            <v>#REF!</v>
          </cell>
          <cell r="BA60" t="e">
            <v>#REF!</v>
          </cell>
        </row>
        <row r="61"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#REF!</v>
          </cell>
          <cell r="R61" t="e">
            <v>#REF!</v>
          </cell>
          <cell r="Y61" t="e">
            <v>#REF!</v>
          </cell>
          <cell r="Z61" t="e">
            <v>#REF!</v>
          </cell>
          <cell r="AA61" t="e">
            <v>#REF!</v>
          </cell>
          <cell r="AB61" t="e">
            <v>#REF!</v>
          </cell>
          <cell r="AC61" t="e">
            <v>#REF!</v>
          </cell>
          <cell r="AD61" t="e">
            <v>#REF!</v>
          </cell>
          <cell r="AE61" t="e">
            <v>#REF!</v>
          </cell>
          <cell r="AF61" t="e">
            <v>#REF!</v>
          </cell>
          <cell r="AG61" t="e">
            <v>#REF!</v>
          </cell>
          <cell r="AH61" t="e">
            <v>#REF!</v>
          </cell>
          <cell r="AI61" t="e">
            <v>#REF!</v>
          </cell>
          <cell r="AJ61" t="e">
            <v>#REF!</v>
          </cell>
          <cell r="AK61" t="e">
            <v>#REF!</v>
          </cell>
          <cell r="AL61" t="e">
            <v>#REF!</v>
          </cell>
          <cell r="AM61" t="e">
            <v>#REF!</v>
          </cell>
          <cell r="AN61" t="e">
            <v>#REF!</v>
          </cell>
          <cell r="AO61" t="e">
            <v>#REF!</v>
          </cell>
          <cell r="AP61" t="e">
            <v>#REF!</v>
          </cell>
          <cell r="AQ61" t="e">
            <v>#REF!</v>
          </cell>
          <cell r="AT61" t="e">
            <v>#REF!</v>
          </cell>
          <cell r="AU61" t="e">
            <v>#REF!</v>
          </cell>
          <cell r="AV61">
            <v>0</v>
          </cell>
          <cell r="AW61" t="e">
            <v>#REF!</v>
          </cell>
          <cell r="AX61" t="e">
            <v>#REF!</v>
          </cell>
          <cell r="AY61" t="e">
            <v>#REF!</v>
          </cell>
          <cell r="AZ61" t="e">
            <v>#REF!</v>
          </cell>
          <cell r="BA61" t="e">
            <v>#REF!</v>
          </cell>
        </row>
        <row r="62"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#REF!</v>
          </cell>
          <cell r="R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  <cell r="AF62" t="e">
            <v>#REF!</v>
          </cell>
          <cell r="AG62" t="e">
            <v>#REF!</v>
          </cell>
          <cell r="AH62" t="e">
            <v>#REF!</v>
          </cell>
          <cell r="AI62" t="e">
            <v>#REF!</v>
          </cell>
          <cell r="AJ62" t="e">
            <v>#REF!</v>
          </cell>
          <cell r="AK62" t="e">
            <v>#REF!</v>
          </cell>
          <cell r="AL62" t="e">
            <v>#REF!</v>
          </cell>
          <cell r="AM62" t="e">
            <v>#REF!</v>
          </cell>
          <cell r="AN62" t="e">
            <v>#REF!</v>
          </cell>
          <cell r="AO62" t="e">
            <v>#REF!</v>
          </cell>
          <cell r="AP62" t="e">
            <v>#REF!</v>
          </cell>
          <cell r="AQ62" t="e">
            <v>#REF!</v>
          </cell>
          <cell r="AT62" t="e">
            <v>#REF!</v>
          </cell>
          <cell r="AU62" t="e">
            <v>#REF!</v>
          </cell>
          <cell r="AV62">
            <v>0</v>
          </cell>
          <cell r="AW62" t="e">
            <v>#REF!</v>
          </cell>
          <cell r="AX62" t="e">
            <v>#REF!</v>
          </cell>
          <cell r="AY62" t="e">
            <v>#REF!</v>
          </cell>
          <cell r="AZ62" t="e">
            <v>#REF!</v>
          </cell>
          <cell r="BA62" t="e">
            <v>#REF!</v>
          </cell>
        </row>
        <row r="63"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#REF!</v>
          </cell>
          <cell r="R63" t="e">
            <v>#REF!</v>
          </cell>
          <cell r="Y63" t="e">
            <v>#REF!</v>
          </cell>
          <cell r="Z63" t="e">
            <v>#REF!</v>
          </cell>
          <cell r="AA63" t="e">
            <v>#REF!</v>
          </cell>
          <cell r="AB63" t="e">
            <v>#REF!</v>
          </cell>
          <cell r="AC63" t="e">
            <v>#REF!</v>
          </cell>
          <cell r="AD63" t="e">
            <v>#REF!</v>
          </cell>
          <cell r="AE63" t="e">
            <v>#REF!</v>
          </cell>
          <cell r="AF63" t="e">
            <v>#REF!</v>
          </cell>
          <cell r="AG63" t="e">
            <v>#REF!</v>
          </cell>
          <cell r="AH63" t="e">
            <v>#REF!</v>
          </cell>
          <cell r="AI63" t="e">
            <v>#REF!</v>
          </cell>
          <cell r="AJ63" t="e">
            <v>#REF!</v>
          </cell>
          <cell r="AK63" t="e">
            <v>#REF!</v>
          </cell>
          <cell r="AL63" t="e">
            <v>#REF!</v>
          </cell>
          <cell r="AM63" t="e">
            <v>#REF!</v>
          </cell>
          <cell r="AN63" t="e">
            <v>#REF!</v>
          </cell>
          <cell r="AO63" t="e">
            <v>#REF!</v>
          </cell>
          <cell r="AP63" t="e">
            <v>#REF!</v>
          </cell>
          <cell r="AQ63" t="e">
            <v>#REF!</v>
          </cell>
          <cell r="AT63" t="e">
            <v>#REF!</v>
          </cell>
          <cell r="AU63" t="e">
            <v>#REF!</v>
          </cell>
          <cell r="AV63">
            <v>0</v>
          </cell>
          <cell r="AW63" t="e">
            <v>#REF!</v>
          </cell>
          <cell r="AX63" t="e">
            <v>#REF!</v>
          </cell>
          <cell r="AY63" t="e">
            <v>#REF!</v>
          </cell>
          <cell r="AZ63" t="e">
            <v>#REF!</v>
          </cell>
          <cell r="BA63" t="e">
            <v>#REF!</v>
          </cell>
        </row>
        <row r="64"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#REF!</v>
          </cell>
          <cell r="R64" t="e">
            <v>#REF!</v>
          </cell>
          <cell r="Y64" t="e">
            <v>#REF!</v>
          </cell>
          <cell r="Z64" t="e">
            <v>#REF!</v>
          </cell>
          <cell r="AA64" t="e">
            <v>#REF!</v>
          </cell>
          <cell r="AB64" t="e">
            <v>#REF!</v>
          </cell>
          <cell r="AC64" t="e">
            <v>#REF!</v>
          </cell>
          <cell r="AD64" t="e">
            <v>#REF!</v>
          </cell>
          <cell r="AE64" t="e">
            <v>#REF!</v>
          </cell>
          <cell r="AF64" t="e">
            <v>#REF!</v>
          </cell>
          <cell r="AG64" t="e">
            <v>#REF!</v>
          </cell>
          <cell r="AH64" t="e">
            <v>#REF!</v>
          </cell>
          <cell r="AI64" t="e">
            <v>#REF!</v>
          </cell>
          <cell r="AJ64" t="e">
            <v>#REF!</v>
          </cell>
          <cell r="AK64" t="e">
            <v>#REF!</v>
          </cell>
          <cell r="AL64" t="e">
            <v>#REF!</v>
          </cell>
          <cell r="AM64" t="e">
            <v>#REF!</v>
          </cell>
          <cell r="AN64" t="e">
            <v>#REF!</v>
          </cell>
          <cell r="AO64" t="e">
            <v>#REF!</v>
          </cell>
          <cell r="AP64" t="e">
            <v>#REF!</v>
          </cell>
          <cell r="AQ64" t="e">
            <v>#REF!</v>
          </cell>
          <cell r="AT64" t="e">
            <v>#REF!</v>
          </cell>
          <cell r="AU64" t="e">
            <v>#REF!</v>
          </cell>
          <cell r="AV64">
            <v>0</v>
          </cell>
          <cell r="AW64" t="e">
            <v>#REF!</v>
          </cell>
          <cell r="AX64" t="e">
            <v>#REF!</v>
          </cell>
          <cell r="AY64" t="e">
            <v>#REF!</v>
          </cell>
          <cell r="AZ64" t="e">
            <v>#REF!</v>
          </cell>
          <cell r="BA64" t="e">
            <v>#REF!</v>
          </cell>
        </row>
        <row r="65"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#REF!</v>
          </cell>
          <cell r="R65" t="e">
            <v>#REF!</v>
          </cell>
          <cell r="Y65" t="e">
            <v>#REF!</v>
          </cell>
          <cell r="Z65" t="e">
            <v>#REF!</v>
          </cell>
          <cell r="AA65" t="e">
            <v>#REF!</v>
          </cell>
          <cell r="AB65" t="e">
            <v>#REF!</v>
          </cell>
          <cell r="AC65" t="e">
            <v>#REF!</v>
          </cell>
          <cell r="AD65" t="e">
            <v>#REF!</v>
          </cell>
          <cell r="AE65" t="e">
            <v>#REF!</v>
          </cell>
          <cell r="AF65" t="e">
            <v>#REF!</v>
          </cell>
          <cell r="AG65" t="e">
            <v>#REF!</v>
          </cell>
          <cell r="AH65" t="e">
            <v>#REF!</v>
          </cell>
          <cell r="AI65" t="e">
            <v>#REF!</v>
          </cell>
          <cell r="AJ65" t="e">
            <v>#REF!</v>
          </cell>
          <cell r="AK65" t="e">
            <v>#REF!</v>
          </cell>
          <cell r="AL65" t="e">
            <v>#REF!</v>
          </cell>
          <cell r="AM65" t="e">
            <v>#REF!</v>
          </cell>
          <cell r="AN65" t="e">
            <v>#REF!</v>
          </cell>
          <cell r="AO65" t="e">
            <v>#REF!</v>
          </cell>
          <cell r="AP65" t="e">
            <v>#REF!</v>
          </cell>
          <cell r="AQ65" t="e">
            <v>#REF!</v>
          </cell>
          <cell r="AT65" t="e">
            <v>#REF!</v>
          </cell>
          <cell r="AU65" t="e">
            <v>#REF!</v>
          </cell>
          <cell r="AV65">
            <v>0</v>
          </cell>
          <cell r="AW65" t="e">
            <v>#REF!</v>
          </cell>
          <cell r="AX65" t="e">
            <v>#REF!</v>
          </cell>
          <cell r="AY65" t="e">
            <v>#REF!</v>
          </cell>
          <cell r="AZ65" t="e">
            <v>#REF!</v>
          </cell>
          <cell r="BA65" t="e">
            <v>#REF!</v>
          </cell>
        </row>
        <row r="66">
          <cell r="B66" t="e">
            <v>#REF!</v>
          </cell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#REF!</v>
          </cell>
          <cell r="R66" t="e">
            <v>#REF!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 t="e">
            <v>#REF!</v>
          </cell>
          <cell r="AL66" t="e">
            <v>#REF!</v>
          </cell>
          <cell r="AM66" t="e">
            <v>#REF!</v>
          </cell>
          <cell r="AN66" t="e">
            <v>#REF!</v>
          </cell>
          <cell r="AO66" t="e">
            <v>#REF!</v>
          </cell>
          <cell r="AP66" t="e">
            <v>#REF!</v>
          </cell>
          <cell r="AQ66" t="e">
            <v>#REF!</v>
          </cell>
          <cell r="AT66" t="e">
            <v>#REF!</v>
          </cell>
          <cell r="AU66" t="e">
            <v>#REF!</v>
          </cell>
          <cell r="AV66">
            <v>0</v>
          </cell>
          <cell r="AW66" t="e">
            <v>#REF!</v>
          </cell>
          <cell r="AX66" t="e">
            <v>#REF!</v>
          </cell>
          <cell r="AY66" t="e">
            <v>#REF!</v>
          </cell>
          <cell r="AZ66" t="e">
            <v>#REF!</v>
          </cell>
          <cell r="BA66" t="e">
            <v>#REF!</v>
          </cell>
        </row>
        <row r="67">
          <cell r="B67" t="e">
            <v>#REF!</v>
          </cell>
          <cell r="C67" t="e">
            <v>#REF!</v>
          </cell>
          <cell r="D67" t="e">
            <v>#REF!</v>
          </cell>
          <cell r="E67" t="e">
            <v>#REF!</v>
          </cell>
          <cell r="F67" t="e">
            <v>#REF!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#REF!</v>
          </cell>
          <cell r="R67" t="e">
            <v>#REF!</v>
          </cell>
          <cell r="Y67" t="e">
            <v>#REF!</v>
          </cell>
          <cell r="Z67" t="e">
            <v>#REF!</v>
          </cell>
          <cell r="AA67" t="e">
            <v>#REF!</v>
          </cell>
          <cell r="AB67" t="e">
            <v>#REF!</v>
          </cell>
          <cell r="AC67" t="e">
            <v>#REF!</v>
          </cell>
          <cell r="AD67" t="e">
            <v>#REF!</v>
          </cell>
          <cell r="AE67" t="e">
            <v>#REF!</v>
          </cell>
          <cell r="AF67" t="e">
            <v>#REF!</v>
          </cell>
          <cell r="AG67" t="e">
            <v>#REF!</v>
          </cell>
          <cell r="AH67" t="e">
            <v>#REF!</v>
          </cell>
          <cell r="AI67" t="e">
            <v>#REF!</v>
          </cell>
          <cell r="AJ67" t="e">
            <v>#REF!</v>
          </cell>
          <cell r="AK67" t="e">
            <v>#REF!</v>
          </cell>
          <cell r="AL67" t="e">
            <v>#REF!</v>
          </cell>
          <cell r="AM67" t="e">
            <v>#REF!</v>
          </cell>
          <cell r="AN67" t="e">
            <v>#REF!</v>
          </cell>
          <cell r="AO67" t="e">
            <v>#REF!</v>
          </cell>
          <cell r="AP67" t="e">
            <v>#REF!</v>
          </cell>
          <cell r="AQ67" t="e">
            <v>#REF!</v>
          </cell>
          <cell r="AT67" t="e">
            <v>#REF!</v>
          </cell>
          <cell r="AU67" t="e">
            <v>#REF!</v>
          </cell>
          <cell r="AV67">
            <v>0</v>
          </cell>
          <cell r="AW67" t="e">
            <v>#REF!</v>
          </cell>
          <cell r="AX67" t="e">
            <v>#REF!</v>
          </cell>
          <cell r="AY67" t="e">
            <v>#REF!</v>
          </cell>
          <cell r="AZ67" t="e">
            <v>#REF!</v>
          </cell>
          <cell r="BA67" t="e">
            <v>#REF!</v>
          </cell>
        </row>
        <row r="68"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#REF!</v>
          </cell>
          <cell r="R68" t="e">
            <v>#REF!</v>
          </cell>
          <cell r="Y68" t="e">
            <v>#REF!</v>
          </cell>
          <cell r="Z68" t="e">
            <v>#REF!</v>
          </cell>
          <cell r="AA68" t="e">
            <v>#REF!</v>
          </cell>
          <cell r="AB68" t="e">
            <v>#REF!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T68" t="e">
            <v>#REF!</v>
          </cell>
          <cell r="AU68" t="e">
            <v>#REF!</v>
          </cell>
          <cell r="AV68">
            <v>0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  <row r="69">
          <cell r="B69" t="e">
            <v>#REF!</v>
          </cell>
          <cell r="C69" t="e">
            <v>#REF!</v>
          </cell>
          <cell r="D69" t="e">
            <v>#REF!</v>
          </cell>
          <cell r="E69" t="e">
            <v>#REF!</v>
          </cell>
          <cell r="F69" t="e">
            <v>#REF!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#REF!</v>
          </cell>
          <cell r="R69" t="e">
            <v>#REF!</v>
          </cell>
          <cell r="Y69" t="e">
            <v>#REF!</v>
          </cell>
          <cell r="Z69" t="e">
            <v>#REF!</v>
          </cell>
          <cell r="AA69" t="e">
            <v>#REF!</v>
          </cell>
          <cell r="AB69" t="e">
            <v>#REF!</v>
          </cell>
          <cell r="AC69" t="e">
            <v>#REF!</v>
          </cell>
          <cell r="AD69" t="e">
            <v>#REF!</v>
          </cell>
          <cell r="AE69" t="e">
            <v>#REF!</v>
          </cell>
          <cell r="AF69" t="e">
            <v>#REF!</v>
          </cell>
          <cell r="AG69" t="e">
            <v>#REF!</v>
          </cell>
          <cell r="AH69" t="e">
            <v>#REF!</v>
          </cell>
          <cell r="AI69" t="e">
            <v>#REF!</v>
          </cell>
          <cell r="AJ69" t="e">
            <v>#REF!</v>
          </cell>
          <cell r="AK69" t="e">
            <v>#REF!</v>
          </cell>
          <cell r="AL69" t="e">
            <v>#REF!</v>
          </cell>
          <cell r="AM69" t="e">
            <v>#REF!</v>
          </cell>
          <cell r="AN69" t="e">
            <v>#REF!</v>
          </cell>
          <cell r="AO69" t="e">
            <v>#REF!</v>
          </cell>
          <cell r="AP69" t="e">
            <v>#REF!</v>
          </cell>
          <cell r="AQ69" t="e">
            <v>#REF!</v>
          </cell>
          <cell r="AT69" t="e">
            <v>#REF!</v>
          </cell>
          <cell r="AU69" t="e">
            <v>#REF!</v>
          </cell>
          <cell r="AV69">
            <v>0</v>
          </cell>
          <cell r="AW69" t="e">
            <v>#REF!</v>
          </cell>
          <cell r="AX69" t="e">
            <v>#REF!</v>
          </cell>
          <cell r="AY69" t="e">
            <v>#REF!</v>
          </cell>
          <cell r="AZ69" t="e">
            <v>#REF!</v>
          </cell>
          <cell r="BA69" t="e">
            <v>#REF!</v>
          </cell>
        </row>
        <row r="70">
          <cell r="B70" t="e">
            <v>#REF!</v>
          </cell>
          <cell r="C70" t="e">
            <v>#REF!</v>
          </cell>
          <cell r="D70" t="e">
            <v>#REF!</v>
          </cell>
          <cell r="E70" t="e">
            <v>#REF!</v>
          </cell>
          <cell r="F70" t="e">
            <v>#REF!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#REF!</v>
          </cell>
          <cell r="R70" t="e">
            <v>#REF!</v>
          </cell>
          <cell r="Y70" t="e">
            <v>#REF!</v>
          </cell>
          <cell r="Z70" t="e">
            <v>#REF!</v>
          </cell>
          <cell r="AA70" t="e">
            <v>#REF!</v>
          </cell>
          <cell r="AB70" t="e">
            <v>#REF!</v>
          </cell>
          <cell r="AC70" t="e">
            <v>#REF!</v>
          </cell>
          <cell r="AD70" t="e">
            <v>#REF!</v>
          </cell>
          <cell r="AE70" t="e">
            <v>#REF!</v>
          </cell>
          <cell r="AF70" t="e">
            <v>#REF!</v>
          </cell>
          <cell r="AG70" t="e">
            <v>#REF!</v>
          </cell>
          <cell r="AH70" t="e">
            <v>#REF!</v>
          </cell>
          <cell r="AI70" t="e">
            <v>#REF!</v>
          </cell>
          <cell r="AJ70" t="e">
            <v>#REF!</v>
          </cell>
          <cell r="AK70" t="e">
            <v>#REF!</v>
          </cell>
          <cell r="AL70" t="e">
            <v>#REF!</v>
          </cell>
          <cell r="AM70" t="e">
            <v>#REF!</v>
          </cell>
          <cell r="AN70" t="e">
            <v>#REF!</v>
          </cell>
          <cell r="AO70" t="e">
            <v>#REF!</v>
          </cell>
          <cell r="AP70" t="e">
            <v>#REF!</v>
          </cell>
          <cell r="AQ70" t="e">
            <v>#REF!</v>
          </cell>
          <cell r="AT70" t="e">
            <v>#REF!</v>
          </cell>
          <cell r="AU70" t="e">
            <v>#REF!</v>
          </cell>
          <cell r="AV70">
            <v>0</v>
          </cell>
          <cell r="AW70" t="e">
            <v>#REF!</v>
          </cell>
          <cell r="AX70" t="e">
            <v>#REF!</v>
          </cell>
          <cell r="AY70" t="e">
            <v>#REF!</v>
          </cell>
          <cell r="AZ70" t="e">
            <v>#REF!</v>
          </cell>
          <cell r="BA70" t="e">
            <v>#REF!</v>
          </cell>
        </row>
        <row r="71">
          <cell r="B71" t="e">
            <v>#REF!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#REF!</v>
          </cell>
          <cell r="R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T71" t="e">
            <v>#REF!</v>
          </cell>
          <cell r="AU71" t="e">
            <v>#REF!</v>
          </cell>
          <cell r="AV71">
            <v>0</v>
          </cell>
          <cell r="AW71" t="e">
            <v>#REF!</v>
          </cell>
          <cell r="AX71" t="e">
            <v>#REF!</v>
          </cell>
          <cell r="AY71" t="e">
            <v>#REF!</v>
          </cell>
          <cell r="AZ71" t="e">
            <v>#REF!</v>
          </cell>
          <cell r="BA71" t="e">
            <v>#REF!</v>
          </cell>
        </row>
        <row r="72">
          <cell r="B72" t="e">
            <v>#REF!</v>
          </cell>
          <cell r="C72" t="e">
            <v>#REF!</v>
          </cell>
          <cell r="D72" t="e">
            <v>#REF!</v>
          </cell>
          <cell r="E72" t="e">
            <v>#REF!</v>
          </cell>
          <cell r="F72" t="e">
            <v>#REF!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#REF!</v>
          </cell>
          <cell r="R72" t="e">
            <v>#REF!</v>
          </cell>
          <cell r="Y72" t="e">
            <v>#REF!</v>
          </cell>
          <cell r="Z72" t="e">
            <v>#REF!</v>
          </cell>
          <cell r="AA72" t="e">
            <v>#REF!</v>
          </cell>
          <cell r="AB72" t="e">
            <v>#REF!</v>
          </cell>
          <cell r="AC72" t="e">
            <v>#REF!</v>
          </cell>
          <cell r="AD72" t="e">
            <v>#REF!</v>
          </cell>
          <cell r="AE72" t="e">
            <v>#REF!</v>
          </cell>
          <cell r="AF72" t="e">
            <v>#REF!</v>
          </cell>
          <cell r="AG72" t="e">
            <v>#REF!</v>
          </cell>
          <cell r="AH72" t="e">
            <v>#REF!</v>
          </cell>
          <cell r="AI72" t="e">
            <v>#REF!</v>
          </cell>
          <cell r="AJ72" t="e">
            <v>#REF!</v>
          </cell>
          <cell r="AK72" t="e">
            <v>#REF!</v>
          </cell>
          <cell r="AL72" t="e">
            <v>#REF!</v>
          </cell>
          <cell r="AM72" t="e">
            <v>#REF!</v>
          </cell>
          <cell r="AN72" t="e">
            <v>#REF!</v>
          </cell>
          <cell r="AO72" t="e">
            <v>#REF!</v>
          </cell>
          <cell r="AP72" t="e">
            <v>#REF!</v>
          </cell>
          <cell r="AQ72" t="e">
            <v>#REF!</v>
          </cell>
          <cell r="AT72" t="e">
            <v>#REF!</v>
          </cell>
          <cell r="AU72" t="e">
            <v>#REF!</v>
          </cell>
          <cell r="AV72">
            <v>0</v>
          </cell>
          <cell r="AW72" t="e">
            <v>#REF!</v>
          </cell>
          <cell r="AX72" t="e">
            <v>#REF!</v>
          </cell>
          <cell r="AY72" t="e">
            <v>#REF!</v>
          </cell>
          <cell r="AZ72" t="e">
            <v>#REF!</v>
          </cell>
          <cell r="BA72" t="e">
            <v>#REF!</v>
          </cell>
        </row>
        <row r="73">
          <cell r="B73" t="e">
            <v>#REF!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#REF!</v>
          </cell>
          <cell r="R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T73" t="e">
            <v>#REF!</v>
          </cell>
          <cell r="AU73" t="e">
            <v>#REF!</v>
          </cell>
          <cell r="AV73">
            <v>0</v>
          </cell>
          <cell r="AW73" t="e">
            <v>#REF!</v>
          </cell>
          <cell r="AX73" t="e">
            <v>#REF!</v>
          </cell>
          <cell r="AY73" t="e">
            <v>#REF!</v>
          </cell>
          <cell r="AZ73" t="e">
            <v>#REF!</v>
          </cell>
          <cell r="BA73" t="e">
            <v>#REF!</v>
          </cell>
        </row>
        <row r="74">
          <cell r="B74" t="e">
            <v>#REF!</v>
          </cell>
          <cell r="C74" t="e">
            <v>#REF!</v>
          </cell>
          <cell r="D74" t="e">
            <v>#REF!</v>
          </cell>
          <cell r="E74" t="e">
            <v>#REF!</v>
          </cell>
          <cell r="F74" t="e">
            <v>#REF!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#REF!</v>
          </cell>
          <cell r="R74" t="e">
            <v>#REF!</v>
          </cell>
          <cell r="Y74" t="e">
            <v>#REF!</v>
          </cell>
          <cell r="Z74" t="e">
            <v>#REF!</v>
          </cell>
          <cell r="AA74" t="e">
            <v>#REF!</v>
          </cell>
          <cell r="AB74" t="e">
            <v>#REF!</v>
          </cell>
          <cell r="AC74" t="e">
            <v>#REF!</v>
          </cell>
          <cell r="AD74" t="e">
            <v>#REF!</v>
          </cell>
          <cell r="AE74" t="e">
            <v>#REF!</v>
          </cell>
          <cell r="AF74" t="e">
            <v>#REF!</v>
          </cell>
          <cell r="AG74" t="e">
            <v>#REF!</v>
          </cell>
          <cell r="AH74" t="e">
            <v>#REF!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 t="e">
            <v>#REF!</v>
          </cell>
          <cell r="AT74" t="e">
            <v>#REF!</v>
          </cell>
          <cell r="AU74" t="e">
            <v>#REF!</v>
          </cell>
          <cell r="AV74">
            <v>0</v>
          </cell>
          <cell r="AW74" t="e">
            <v>#REF!</v>
          </cell>
          <cell r="AX74" t="e">
            <v>#REF!</v>
          </cell>
          <cell r="AY74" t="e">
            <v>#REF!</v>
          </cell>
          <cell r="AZ74" t="e">
            <v>#REF!</v>
          </cell>
          <cell r="BA74" t="e">
            <v>#REF!</v>
          </cell>
        </row>
        <row r="75">
          <cell r="B75" t="e">
            <v>#REF!</v>
          </cell>
          <cell r="C75" t="e">
            <v>#REF!</v>
          </cell>
          <cell r="D75" t="e">
            <v>#REF!</v>
          </cell>
          <cell r="E75" t="e">
            <v>#REF!</v>
          </cell>
          <cell r="F75" t="e">
            <v>#REF!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e">
            <v>#REF!</v>
          </cell>
          <cell r="R75" t="e">
            <v>#REF!</v>
          </cell>
          <cell r="Y75" t="e">
            <v>#REF!</v>
          </cell>
          <cell r="Z75" t="e">
            <v>#REF!</v>
          </cell>
          <cell r="AA75" t="e">
            <v>#REF!</v>
          </cell>
          <cell r="AB75" t="e">
            <v>#REF!</v>
          </cell>
          <cell r="AC75" t="e">
            <v>#REF!</v>
          </cell>
          <cell r="AD75" t="e">
            <v>#REF!</v>
          </cell>
          <cell r="AE75" t="e">
            <v>#REF!</v>
          </cell>
          <cell r="AF75" t="e">
            <v>#REF!</v>
          </cell>
          <cell r="AG75" t="e">
            <v>#REF!</v>
          </cell>
          <cell r="AH75" t="e">
            <v>#REF!</v>
          </cell>
          <cell r="AI75" t="e">
            <v>#REF!</v>
          </cell>
          <cell r="AJ75" t="e">
            <v>#REF!</v>
          </cell>
          <cell r="AK75" t="e">
            <v>#REF!</v>
          </cell>
          <cell r="AL75" t="e">
            <v>#REF!</v>
          </cell>
          <cell r="AM75" t="e">
            <v>#REF!</v>
          </cell>
          <cell r="AN75" t="e">
            <v>#REF!</v>
          </cell>
          <cell r="AO75" t="e">
            <v>#REF!</v>
          </cell>
          <cell r="AP75" t="e">
            <v>#REF!</v>
          </cell>
          <cell r="AQ75" t="e">
            <v>#REF!</v>
          </cell>
          <cell r="AT75" t="e">
            <v>#REF!</v>
          </cell>
          <cell r="AU75" t="e">
            <v>#REF!</v>
          </cell>
          <cell r="AV75">
            <v>0</v>
          </cell>
          <cell r="AW75" t="e">
            <v>#REF!</v>
          </cell>
          <cell r="AX75" t="e">
            <v>#REF!</v>
          </cell>
          <cell r="AY75" t="e">
            <v>#REF!</v>
          </cell>
          <cell r="AZ75" t="e">
            <v>#REF!</v>
          </cell>
          <cell r="BA75" t="e">
            <v>#REF!</v>
          </cell>
        </row>
        <row r="76">
          <cell r="B76" t="e">
            <v>#REF!</v>
          </cell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e">
            <v>#REF!</v>
          </cell>
          <cell r="R76" t="e">
            <v>#REF!</v>
          </cell>
          <cell r="Y76" t="e">
            <v>#REF!</v>
          </cell>
          <cell r="Z76" t="e">
            <v>#REF!</v>
          </cell>
          <cell r="AA76" t="e">
            <v>#REF!</v>
          </cell>
          <cell r="AB76" t="e">
            <v>#REF!</v>
          </cell>
          <cell r="AC76" t="e">
            <v>#REF!</v>
          </cell>
          <cell r="AD76" t="e">
            <v>#REF!</v>
          </cell>
          <cell r="AE76" t="e">
            <v>#REF!</v>
          </cell>
          <cell r="AF76" t="e">
            <v>#REF!</v>
          </cell>
          <cell r="AG76" t="e">
            <v>#REF!</v>
          </cell>
          <cell r="AH76" t="e">
            <v>#REF!</v>
          </cell>
          <cell r="AI76" t="e">
            <v>#REF!</v>
          </cell>
          <cell r="AJ76" t="e">
            <v>#REF!</v>
          </cell>
          <cell r="AK76" t="e">
            <v>#REF!</v>
          </cell>
          <cell r="AL76" t="e">
            <v>#REF!</v>
          </cell>
          <cell r="AM76" t="e">
            <v>#REF!</v>
          </cell>
          <cell r="AN76" t="e">
            <v>#REF!</v>
          </cell>
          <cell r="AO76" t="e">
            <v>#REF!</v>
          </cell>
          <cell r="AP76" t="e">
            <v>#REF!</v>
          </cell>
          <cell r="AQ76" t="e">
            <v>#REF!</v>
          </cell>
          <cell r="AT76" t="e">
            <v>#REF!</v>
          </cell>
          <cell r="AU76" t="e">
            <v>#REF!</v>
          </cell>
          <cell r="AV76">
            <v>0</v>
          </cell>
          <cell r="AW76" t="e">
            <v>#REF!</v>
          </cell>
          <cell r="AX76" t="e">
            <v>#REF!</v>
          </cell>
          <cell r="AY76" t="e">
            <v>#REF!</v>
          </cell>
          <cell r="AZ76" t="e">
            <v>#REF!</v>
          </cell>
          <cell r="BA76" t="e">
            <v>#REF!</v>
          </cell>
        </row>
        <row r="77">
          <cell r="B77" t="e">
            <v>#REF!</v>
          </cell>
          <cell r="C77" t="e">
            <v>#REF!</v>
          </cell>
          <cell r="D77" t="e">
            <v>#REF!</v>
          </cell>
          <cell r="E77" t="e">
            <v>#REF!</v>
          </cell>
          <cell r="F77" t="e">
            <v>#REF!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e">
            <v>#REF!</v>
          </cell>
          <cell r="R77" t="e">
            <v>#REF!</v>
          </cell>
          <cell r="Y77" t="e">
            <v>#REF!</v>
          </cell>
          <cell r="Z77" t="e">
            <v>#REF!</v>
          </cell>
          <cell r="AA77" t="e">
            <v>#REF!</v>
          </cell>
          <cell r="AB77" t="e">
            <v>#REF!</v>
          </cell>
          <cell r="AC77" t="e">
            <v>#REF!</v>
          </cell>
          <cell r="AD77" t="e">
            <v>#REF!</v>
          </cell>
          <cell r="AE77" t="e">
            <v>#REF!</v>
          </cell>
          <cell r="AF77" t="e">
            <v>#REF!</v>
          </cell>
          <cell r="AG77" t="e">
            <v>#REF!</v>
          </cell>
          <cell r="AH77" t="e">
            <v>#REF!</v>
          </cell>
          <cell r="AI77" t="e">
            <v>#REF!</v>
          </cell>
          <cell r="AJ77" t="e">
            <v>#REF!</v>
          </cell>
          <cell r="AK77" t="e">
            <v>#REF!</v>
          </cell>
          <cell r="AL77" t="e">
            <v>#REF!</v>
          </cell>
          <cell r="AM77" t="e">
            <v>#REF!</v>
          </cell>
          <cell r="AN77" t="e">
            <v>#REF!</v>
          </cell>
          <cell r="AO77" t="e">
            <v>#REF!</v>
          </cell>
          <cell r="AP77" t="e">
            <v>#REF!</v>
          </cell>
          <cell r="AQ77" t="e">
            <v>#REF!</v>
          </cell>
          <cell r="AT77" t="e">
            <v>#REF!</v>
          </cell>
          <cell r="AU77" t="e">
            <v>#REF!</v>
          </cell>
          <cell r="AV77">
            <v>0</v>
          </cell>
          <cell r="AW77" t="e">
            <v>#REF!</v>
          </cell>
          <cell r="AX77" t="e">
            <v>#REF!</v>
          </cell>
          <cell r="AY77" t="e">
            <v>#REF!</v>
          </cell>
          <cell r="AZ77" t="e">
            <v>#REF!</v>
          </cell>
          <cell r="BA77" t="e">
            <v>#REF!</v>
          </cell>
        </row>
        <row r="78">
          <cell r="B78" t="e">
            <v>#REF!</v>
          </cell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 t="e">
            <v>#REF!</v>
          </cell>
          <cell r="R78" t="e">
            <v>#REF!</v>
          </cell>
          <cell r="Y78" t="e">
            <v>#REF!</v>
          </cell>
          <cell r="Z78" t="e">
            <v>#REF!</v>
          </cell>
          <cell r="AA78" t="e">
            <v>#REF!</v>
          </cell>
          <cell r="AB78" t="e">
            <v>#REF!</v>
          </cell>
          <cell r="AC78" t="e">
            <v>#REF!</v>
          </cell>
          <cell r="AD78" t="e">
            <v>#REF!</v>
          </cell>
          <cell r="AE78" t="e">
            <v>#REF!</v>
          </cell>
          <cell r="AF78" t="e">
            <v>#REF!</v>
          </cell>
          <cell r="AG78" t="e">
            <v>#REF!</v>
          </cell>
          <cell r="AH78" t="e">
            <v>#REF!</v>
          </cell>
          <cell r="AI78" t="e">
            <v>#REF!</v>
          </cell>
          <cell r="AJ78" t="e">
            <v>#REF!</v>
          </cell>
          <cell r="AK78" t="e">
            <v>#REF!</v>
          </cell>
          <cell r="AL78" t="e">
            <v>#REF!</v>
          </cell>
          <cell r="AM78" t="e">
            <v>#REF!</v>
          </cell>
          <cell r="AN78" t="e">
            <v>#REF!</v>
          </cell>
          <cell r="AO78" t="e">
            <v>#REF!</v>
          </cell>
          <cell r="AP78" t="e">
            <v>#REF!</v>
          </cell>
          <cell r="AQ78" t="e">
            <v>#REF!</v>
          </cell>
          <cell r="AT78" t="e">
            <v>#REF!</v>
          </cell>
          <cell r="AU78" t="e">
            <v>#REF!</v>
          </cell>
          <cell r="AV78">
            <v>0</v>
          </cell>
          <cell r="AW78" t="e">
            <v>#REF!</v>
          </cell>
          <cell r="AX78" t="e">
            <v>#REF!</v>
          </cell>
          <cell r="AY78" t="e">
            <v>#REF!</v>
          </cell>
          <cell r="AZ78" t="e">
            <v>#REF!</v>
          </cell>
          <cell r="BA78" t="e">
            <v>#REF!</v>
          </cell>
        </row>
        <row r="79">
          <cell r="B79" t="e">
            <v>#REF!</v>
          </cell>
          <cell r="C79" t="e">
            <v>#REF!</v>
          </cell>
          <cell r="D79" t="e">
            <v>#REF!</v>
          </cell>
          <cell r="E79" t="e">
            <v>#REF!</v>
          </cell>
          <cell r="F79" t="e">
            <v>#REF!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e">
            <v>#REF!</v>
          </cell>
          <cell r="R79" t="e">
            <v>#REF!</v>
          </cell>
          <cell r="Y79" t="e">
            <v>#REF!</v>
          </cell>
          <cell r="Z79" t="e">
            <v>#REF!</v>
          </cell>
          <cell r="AA79" t="e">
            <v>#REF!</v>
          </cell>
          <cell r="AB79" t="e">
            <v>#REF!</v>
          </cell>
          <cell r="AC79" t="e">
            <v>#REF!</v>
          </cell>
          <cell r="AD79" t="e">
            <v>#REF!</v>
          </cell>
          <cell r="AE79" t="e">
            <v>#REF!</v>
          </cell>
          <cell r="AF79" t="e">
            <v>#REF!</v>
          </cell>
          <cell r="AG79" t="e">
            <v>#REF!</v>
          </cell>
          <cell r="AH79" t="e">
            <v>#REF!</v>
          </cell>
          <cell r="AI79" t="e">
            <v>#REF!</v>
          </cell>
          <cell r="AJ79" t="e">
            <v>#REF!</v>
          </cell>
          <cell r="AK79" t="e">
            <v>#REF!</v>
          </cell>
          <cell r="AL79" t="e">
            <v>#REF!</v>
          </cell>
          <cell r="AM79" t="e">
            <v>#REF!</v>
          </cell>
          <cell r="AN79" t="e">
            <v>#REF!</v>
          </cell>
          <cell r="AO79" t="e">
            <v>#REF!</v>
          </cell>
          <cell r="AP79" t="e">
            <v>#REF!</v>
          </cell>
          <cell r="AQ79" t="e">
            <v>#REF!</v>
          </cell>
          <cell r="AT79" t="e">
            <v>#REF!</v>
          </cell>
          <cell r="AU79" t="e">
            <v>#REF!</v>
          </cell>
          <cell r="AV79">
            <v>0</v>
          </cell>
          <cell r="AW79" t="e">
            <v>#REF!</v>
          </cell>
          <cell r="AX79" t="e">
            <v>#REF!</v>
          </cell>
          <cell r="AY79" t="e">
            <v>#REF!</v>
          </cell>
          <cell r="AZ79" t="e">
            <v>#REF!</v>
          </cell>
          <cell r="BA79" t="e">
            <v>#REF!</v>
          </cell>
        </row>
        <row r="80">
          <cell r="B80" t="e">
            <v>#REF!</v>
          </cell>
          <cell r="C80" t="e">
            <v>#REF!</v>
          </cell>
          <cell r="D80" t="e">
            <v>#REF!</v>
          </cell>
          <cell r="E80" t="e">
            <v>#REF!</v>
          </cell>
          <cell r="F80" t="e">
            <v>#REF!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e">
            <v>#REF!</v>
          </cell>
          <cell r="R80" t="e">
            <v>#REF!</v>
          </cell>
          <cell r="Y80" t="e">
            <v>#REF!</v>
          </cell>
          <cell r="Z80" t="e">
            <v>#REF!</v>
          </cell>
          <cell r="AA80" t="e">
            <v>#REF!</v>
          </cell>
          <cell r="AB80" t="e">
            <v>#REF!</v>
          </cell>
          <cell r="AC80" t="e">
            <v>#REF!</v>
          </cell>
          <cell r="AD80" t="e">
            <v>#REF!</v>
          </cell>
          <cell r="AE80" t="e">
            <v>#REF!</v>
          </cell>
          <cell r="AF80" t="e">
            <v>#REF!</v>
          </cell>
          <cell r="AG80" t="e">
            <v>#REF!</v>
          </cell>
          <cell r="AH80" t="e">
            <v>#REF!</v>
          </cell>
          <cell r="AI80" t="e">
            <v>#REF!</v>
          </cell>
          <cell r="AJ80" t="e">
            <v>#REF!</v>
          </cell>
          <cell r="AK80" t="e">
            <v>#REF!</v>
          </cell>
          <cell r="AL80" t="e">
            <v>#REF!</v>
          </cell>
          <cell r="AM80" t="e">
            <v>#REF!</v>
          </cell>
          <cell r="AN80" t="e">
            <v>#REF!</v>
          </cell>
          <cell r="AO80" t="e">
            <v>#REF!</v>
          </cell>
          <cell r="AP80" t="e">
            <v>#REF!</v>
          </cell>
          <cell r="AQ80" t="e">
            <v>#REF!</v>
          </cell>
          <cell r="AT80" t="e">
            <v>#REF!</v>
          </cell>
          <cell r="AU80" t="e">
            <v>#REF!</v>
          </cell>
          <cell r="AV80">
            <v>0</v>
          </cell>
          <cell r="AW80" t="e">
            <v>#REF!</v>
          </cell>
          <cell r="AX80" t="e">
            <v>#REF!</v>
          </cell>
          <cell r="AY80" t="e">
            <v>#REF!</v>
          </cell>
          <cell r="AZ80" t="e">
            <v>#REF!</v>
          </cell>
          <cell r="BA80" t="e">
            <v>#REF!</v>
          </cell>
        </row>
        <row r="81">
          <cell r="B81" t="e">
            <v>#REF!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 t="e">
            <v>#REF!</v>
          </cell>
          <cell r="R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T81" t="e">
            <v>#REF!</v>
          </cell>
          <cell r="AU81" t="e">
            <v>#REF!</v>
          </cell>
          <cell r="AV81">
            <v>0</v>
          </cell>
          <cell r="AW81" t="e">
            <v>#REF!</v>
          </cell>
          <cell r="AX81" t="e">
            <v>#REF!</v>
          </cell>
          <cell r="AY81" t="e">
            <v>#REF!</v>
          </cell>
          <cell r="AZ81" t="e">
            <v>#REF!</v>
          </cell>
          <cell r="BA81" t="e">
            <v>#REF!</v>
          </cell>
        </row>
        <row r="82">
          <cell r="B82" t="e">
            <v>#REF!</v>
          </cell>
          <cell r="C82" t="e">
            <v>#REF!</v>
          </cell>
          <cell r="D82" t="e">
            <v>#REF!</v>
          </cell>
          <cell r="E82" t="e">
            <v>#REF!</v>
          </cell>
          <cell r="F82" t="e">
            <v>#REF!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e">
            <v>#REF!</v>
          </cell>
          <cell r="R82" t="e">
            <v>#REF!</v>
          </cell>
          <cell r="Y82" t="e">
            <v>#REF!</v>
          </cell>
          <cell r="Z82" t="e">
            <v>#REF!</v>
          </cell>
          <cell r="AA82" t="e">
            <v>#REF!</v>
          </cell>
          <cell r="AB82" t="e">
            <v>#REF!</v>
          </cell>
          <cell r="AC82" t="e">
            <v>#REF!</v>
          </cell>
          <cell r="AD82" t="e">
            <v>#REF!</v>
          </cell>
          <cell r="AE82" t="e">
            <v>#REF!</v>
          </cell>
          <cell r="AF82" t="e">
            <v>#REF!</v>
          </cell>
          <cell r="AG82" t="e">
            <v>#REF!</v>
          </cell>
          <cell r="AH82" t="e">
            <v>#REF!</v>
          </cell>
          <cell r="AI82" t="e">
            <v>#REF!</v>
          </cell>
          <cell r="AJ82" t="e">
            <v>#REF!</v>
          </cell>
          <cell r="AK82" t="e">
            <v>#REF!</v>
          </cell>
          <cell r="AL82" t="e">
            <v>#REF!</v>
          </cell>
          <cell r="AM82" t="e">
            <v>#REF!</v>
          </cell>
          <cell r="AN82" t="e">
            <v>#REF!</v>
          </cell>
          <cell r="AO82" t="e">
            <v>#REF!</v>
          </cell>
          <cell r="AP82" t="e">
            <v>#REF!</v>
          </cell>
          <cell r="AQ82" t="e">
            <v>#REF!</v>
          </cell>
          <cell r="AT82" t="e">
            <v>#REF!</v>
          </cell>
          <cell r="AU82" t="e">
            <v>#REF!</v>
          </cell>
          <cell r="AV82">
            <v>0</v>
          </cell>
          <cell r="AW82" t="e">
            <v>#REF!</v>
          </cell>
          <cell r="AX82" t="e">
            <v>#REF!</v>
          </cell>
          <cell r="AY82" t="e">
            <v>#REF!</v>
          </cell>
          <cell r="AZ82" t="e">
            <v>#REF!</v>
          </cell>
          <cell r="BA82" t="e">
            <v>#REF!</v>
          </cell>
        </row>
        <row r="83">
          <cell r="B83" t="e">
            <v>#REF!</v>
          </cell>
          <cell r="C83" t="e">
            <v>#REF!</v>
          </cell>
          <cell r="D83" t="e">
            <v>#REF!</v>
          </cell>
          <cell r="E83" t="e">
            <v>#REF!</v>
          </cell>
          <cell r="F83" t="e">
            <v>#REF!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e">
            <v>#REF!</v>
          </cell>
          <cell r="R83" t="e">
            <v>#REF!</v>
          </cell>
          <cell r="Y83" t="e">
            <v>#REF!</v>
          </cell>
          <cell r="Z83" t="e">
            <v>#REF!</v>
          </cell>
          <cell r="AA83" t="e">
            <v>#REF!</v>
          </cell>
          <cell r="AB83" t="e">
            <v>#REF!</v>
          </cell>
          <cell r="AC83" t="e">
            <v>#REF!</v>
          </cell>
          <cell r="AD83" t="e">
            <v>#REF!</v>
          </cell>
          <cell r="AE83" t="e">
            <v>#REF!</v>
          </cell>
          <cell r="AF83" t="e">
            <v>#REF!</v>
          </cell>
          <cell r="AG83" t="e">
            <v>#REF!</v>
          </cell>
          <cell r="AH83" t="e">
            <v>#REF!</v>
          </cell>
          <cell r="AI83" t="e">
            <v>#REF!</v>
          </cell>
          <cell r="AJ83" t="e">
            <v>#REF!</v>
          </cell>
          <cell r="AK83" t="e">
            <v>#REF!</v>
          </cell>
          <cell r="AL83" t="e">
            <v>#REF!</v>
          </cell>
          <cell r="AM83" t="e">
            <v>#REF!</v>
          </cell>
          <cell r="AN83" t="e">
            <v>#REF!</v>
          </cell>
          <cell r="AO83" t="e">
            <v>#REF!</v>
          </cell>
          <cell r="AP83" t="e">
            <v>#REF!</v>
          </cell>
          <cell r="AQ83" t="e">
            <v>#REF!</v>
          </cell>
          <cell r="AT83" t="e">
            <v>#REF!</v>
          </cell>
          <cell r="AU83" t="e">
            <v>#REF!</v>
          </cell>
          <cell r="AV83">
            <v>0</v>
          </cell>
          <cell r="AW83" t="e">
            <v>#REF!</v>
          </cell>
          <cell r="AX83" t="e">
            <v>#REF!</v>
          </cell>
          <cell r="AY83" t="e">
            <v>#REF!</v>
          </cell>
          <cell r="AZ83" t="e">
            <v>#REF!</v>
          </cell>
          <cell r="BA83" t="e">
            <v>#REF!</v>
          </cell>
        </row>
        <row r="84">
          <cell r="B84" t="e">
            <v>#REF!</v>
          </cell>
          <cell r="C84" t="e">
            <v>#REF!</v>
          </cell>
          <cell r="D84" t="e">
            <v>#REF!</v>
          </cell>
          <cell r="E84" t="e">
            <v>#REF!</v>
          </cell>
          <cell r="F84" t="e">
            <v>#REF!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e">
            <v>#REF!</v>
          </cell>
          <cell r="R84" t="e">
            <v>#REF!</v>
          </cell>
          <cell r="Y84" t="e">
            <v>#REF!</v>
          </cell>
          <cell r="Z84" t="e">
            <v>#REF!</v>
          </cell>
          <cell r="AA84" t="e">
            <v>#REF!</v>
          </cell>
          <cell r="AB84" t="e">
            <v>#REF!</v>
          </cell>
          <cell r="AC84" t="e">
            <v>#REF!</v>
          </cell>
          <cell r="AD84" t="e">
            <v>#REF!</v>
          </cell>
          <cell r="AE84" t="e">
            <v>#REF!</v>
          </cell>
          <cell r="AF84" t="e">
            <v>#REF!</v>
          </cell>
          <cell r="AG84" t="e">
            <v>#REF!</v>
          </cell>
          <cell r="AH84" t="e">
            <v>#REF!</v>
          </cell>
          <cell r="AI84" t="e">
            <v>#REF!</v>
          </cell>
          <cell r="AJ84" t="e">
            <v>#REF!</v>
          </cell>
          <cell r="AK84" t="e">
            <v>#REF!</v>
          </cell>
          <cell r="AL84" t="e">
            <v>#REF!</v>
          </cell>
          <cell r="AM84" t="e">
            <v>#REF!</v>
          </cell>
          <cell r="AN84" t="e">
            <v>#REF!</v>
          </cell>
          <cell r="AO84" t="e">
            <v>#REF!</v>
          </cell>
          <cell r="AP84" t="e">
            <v>#REF!</v>
          </cell>
          <cell r="AQ84" t="e">
            <v>#REF!</v>
          </cell>
          <cell r="AT84" t="e">
            <v>#REF!</v>
          </cell>
          <cell r="AU84" t="e">
            <v>#REF!</v>
          </cell>
          <cell r="AV84">
            <v>0</v>
          </cell>
          <cell r="AW84" t="e">
            <v>#REF!</v>
          </cell>
          <cell r="AX84" t="e">
            <v>#REF!</v>
          </cell>
          <cell r="AY84" t="e">
            <v>#REF!</v>
          </cell>
          <cell r="AZ84" t="e">
            <v>#REF!</v>
          </cell>
          <cell r="BA84" t="e">
            <v>#REF!</v>
          </cell>
        </row>
        <row r="85">
          <cell r="B85" t="e">
            <v>#REF!</v>
          </cell>
          <cell r="C85" t="e">
            <v>#REF!</v>
          </cell>
          <cell r="D85" t="e">
            <v>#REF!</v>
          </cell>
          <cell r="E85" t="e">
            <v>#REF!</v>
          </cell>
          <cell r="F85" t="e">
            <v>#REF!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e">
            <v>#REF!</v>
          </cell>
          <cell r="R85" t="e">
            <v>#REF!</v>
          </cell>
          <cell r="Y85" t="e">
            <v>#REF!</v>
          </cell>
          <cell r="Z85" t="e">
            <v>#REF!</v>
          </cell>
          <cell r="AA85" t="e">
            <v>#REF!</v>
          </cell>
          <cell r="AB85" t="e">
            <v>#REF!</v>
          </cell>
          <cell r="AC85" t="e">
            <v>#REF!</v>
          </cell>
          <cell r="AD85" t="e">
            <v>#REF!</v>
          </cell>
          <cell r="AE85" t="e">
            <v>#REF!</v>
          </cell>
          <cell r="AF85" t="e">
            <v>#REF!</v>
          </cell>
          <cell r="AG85" t="e">
            <v>#REF!</v>
          </cell>
          <cell r="AH85" t="e">
            <v>#REF!</v>
          </cell>
          <cell r="AI85" t="e">
            <v>#REF!</v>
          </cell>
          <cell r="AJ85" t="e">
            <v>#REF!</v>
          </cell>
          <cell r="AK85" t="e">
            <v>#REF!</v>
          </cell>
          <cell r="AL85" t="e">
            <v>#REF!</v>
          </cell>
          <cell r="AM85" t="e">
            <v>#REF!</v>
          </cell>
          <cell r="AN85" t="e">
            <v>#REF!</v>
          </cell>
          <cell r="AO85" t="e">
            <v>#REF!</v>
          </cell>
          <cell r="AP85" t="e">
            <v>#REF!</v>
          </cell>
          <cell r="AQ85" t="e">
            <v>#REF!</v>
          </cell>
          <cell r="AT85" t="e">
            <v>#REF!</v>
          </cell>
          <cell r="AU85" t="e">
            <v>#REF!</v>
          </cell>
          <cell r="AV85">
            <v>0</v>
          </cell>
          <cell r="AW85" t="e">
            <v>#REF!</v>
          </cell>
          <cell r="AX85" t="e">
            <v>#REF!</v>
          </cell>
          <cell r="AY85" t="e">
            <v>#REF!</v>
          </cell>
          <cell r="AZ85" t="e">
            <v>#REF!</v>
          </cell>
          <cell r="BA85" t="e">
            <v>#REF!</v>
          </cell>
        </row>
        <row r="86">
          <cell r="B86" t="e">
            <v>#REF!</v>
          </cell>
          <cell r="C86" t="e">
            <v>#REF!</v>
          </cell>
          <cell r="D86" t="e">
            <v>#REF!</v>
          </cell>
          <cell r="E86" t="e">
            <v>#REF!</v>
          </cell>
          <cell r="F86" t="e">
            <v>#REF!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e">
            <v>#REF!</v>
          </cell>
          <cell r="R86" t="e">
            <v>#REF!</v>
          </cell>
          <cell r="Y86" t="e">
            <v>#REF!</v>
          </cell>
          <cell r="Z86" t="e">
            <v>#REF!</v>
          </cell>
          <cell r="AA86" t="e">
            <v>#REF!</v>
          </cell>
          <cell r="AB86" t="e">
            <v>#REF!</v>
          </cell>
          <cell r="AC86" t="e">
            <v>#REF!</v>
          </cell>
          <cell r="AD86" t="e">
            <v>#REF!</v>
          </cell>
          <cell r="AE86" t="e">
            <v>#REF!</v>
          </cell>
          <cell r="AF86" t="e">
            <v>#REF!</v>
          </cell>
          <cell r="AG86" t="e">
            <v>#REF!</v>
          </cell>
          <cell r="AH86" t="e">
            <v>#REF!</v>
          </cell>
          <cell r="AI86" t="e">
            <v>#REF!</v>
          </cell>
          <cell r="AJ86" t="e">
            <v>#REF!</v>
          </cell>
          <cell r="AK86" t="e">
            <v>#REF!</v>
          </cell>
          <cell r="AL86" t="e">
            <v>#REF!</v>
          </cell>
          <cell r="AM86" t="e">
            <v>#REF!</v>
          </cell>
          <cell r="AN86" t="e">
            <v>#REF!</v>
          </cell>
          <cell r="AO86" t="e">
            <v>#REF!</v>
          </cell>
          <cell r="AP86" t="e">
            <v>#REF!</v>
          </cell>
          <cell r="AQ86" t="e">
            <v>#REF!</v>
          </cell>
          <cell r="AT86" t="e">
            <v>#REF!</v>
          </cell>
          <cell r="AU86" t="e">
            <v>#REF!</v>
          </cell>
          <cell r="AV86">
            <v>0</v>
          </cell>
          <cell r="AW86" t="e">
            <v>#REF!</v>
          </cell>
          <cell r="AX86" t="e">
            <v>#REF!</v>
          </cell>
          <cell r="AY86" t="e">
            <v>#REF!</v>
          </cell>
          <cell r="AZ86" t="e">
            <v>#REF!</v>
          </cell>
          <cell r="BA86" t="e">
            <v>#REF!</v>
          </cell>
        </row>
        <row r="87">
          <cell r="B87" t="e">
            <v>#REF!</v>
          </cell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e">
            <v>#REF!</v>
          </cell>
          <cell r="R87" t="e">
            <v>#REF!</v>
          </cell>
          <cell r="Y87" t="e">
            <v>#REF!</v>
          </cell>
          <cell r="Z87" t="e">
            <v>#REF!</v>
          </cell>
          <cell r="AA87" t="e">
            <v>#REF!</v>
          </cell>
          <cell r="AB87" t="e">
            <v>#REF!</v>
          </cell>
          <cell r="AC87" t="e">
            <v>#REF!</v>
          </cell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AT87" t="e">
            <v>#REF!</v>
          </cell>
          <cell r="AU87" t="e">
            <v>#REF!</v>
          </cell>
          <cell r="AV87">
            <v>0</v>
          </cell>
          <cell r="AW87" t="e">
            <v>#REF!</v>
          </cell>
          <cell r="AX87" t="e">
            <v>#REF!</v>
          </cell>
          <cell r="AY87" t="e">
            <v>#REF!</v>
          </cell>
          <cell r="AZ87" t="e">
            <v>#REF!</v>
          </cell>
          <cell r="BA87" t="e">
            <v>#REF!</v>
          </cell>
        </row>
        <row r="88">
          <cell r="B88" t="e">
            <v>#REF!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e">
            <v>#REF!</v>
          </cell>
          <cell r="R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T88" t="e">
            <v>#REF!</v>
          </cell>
          <cell r="AU88" t="e">
            <v>#REF!</v>
          </cell>
          <cell r="AV88">
            <v>0</v>
          </cell>
          <cell r="AW88" t="e">
            <v>#REF!</v>
          </cell>
          <cell r="AX88" t="e">
            <v>#REF!</v>
          </cell>
          <cell r="AY88" t="e">
            <v>#REF!</v>
          </cell>
          <cell r="AZ88" t="e">
            <v>#REF!</v>
          </cell>
          <cell r="BA88" t="e">
            <v>#REF!</v>
          </cell>
        </row>
        <row r="89">
          <cell r="B89" t="e">
            <v>#REF!</v>
          </cell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e">
            <v>#REF!</v>
          </cell>
          <cell r="R89" t="e">
            <v>#REF!</v>
          </cell>
          <cell r="Y89" t="e">
            <v>#REF!</v>
          </cell>
          <cell r="Z89" t="e">
            <v>#REF!</v>
          </cell>
          <cell r="AA89" t="e">
            <v>#REF!</v>
          </cell>
          <cell r="AB89" t="e">
            <v>#REF!</v>
          </cell>
          <cell r="AC89" t="e">
            <v>#REF!</v>
          </cell>
          <cell r="AD89" t="e">
            <v>#REF!</v>
          </cell>
          <cell r="AE89" t="e">
            <v>#REF!</v>
          </cell>
          <cell r="AF89" t="e">
            <v>#REF!</v>
          </cell>
          <cell r="AG89" t="e">
            <v>#REF!</v>
          </cell>
          <cell r="AH89" t="e">
            <v>#REF!</v>
          </cell>
          <cell r="AI89" t="e">
            <v>#REF!</v>
          </cell>
          <cell r="AJ89" t="e">
            <v>#REF!</v>
          </cell>
          <cell r="AK89" t="e">
            <v>#REF!</v>
          </cell>
          <cell r="AL89" t="e">
            <v>#REF!</v>
          </cell>
          <cell r="AM89" t="e">
            <v>#REF!</v>
          </cell>
          <cell r="AN89" t="e">
            <v>#REF!</v>
          </cell>
          <cell r="AO89" t="e">
            <v>#REF!</v>
          </cell>
          <cell r="AP89" t="e">
            <v>#REF!</v>
          </cell>
          <cell r="AQ89" t="e">
            <v>#REF!</v>
          </cell>
          <cell r="AT89" t="e">
            <v>#REF!</v>
          </cell>
          <cell r="AU89" t="e">
            <v>#REF!</v>
          </cell>
          <cell r="AV89">
            <v>0</v>
          </cell>
          <cell r="AW89" t="e">
            <v>#REF!</v>
          </cell>
          <cell r="AX89" t="e">
            <v>#REF!</v>
          </cell>
          <cell r="AY89" t="e">
            <v>#REF!</v>
          </cell>
          <cell r="AZ89" t="e">
            <v>#REF!</v>
          </cell>
          <cell r="BA89" t="e">
            <v>#REF!</v>
          </cell>
        </row>
        <row r="90">
          <cell r="B90" t="e">
            <v>#REF!</v>
          </cell>
          <cell r="C90" t="e">
            <v>#REF!</v>
          </cell>
          <cell r="D90" t="e">
            <v>#REF!</v>
          </cell>
          <cell r="E90" t="e">
            <v>#REF!</v>
          </cell>
          <cell r="F90" t="e">
            <v>#REF!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e">
            <v>#REF!</v>
          </cell>
          <cell r="R90" t="e">
            <v>#REF!</v>
          </cell>
          <cell r="Y90" t="e">
            <v>#REF!</v>
          </cell>
          <cell r="Z90" t="e">
            <v>#REF!</v>
          </cell>
          <cell r="AA90" t="e">
            <v>#REF!</v>
          </cell>
          <cell r="AB90" t="e">
            <v>#REF!</v>
          </cell>
          <cell r="AC90" t="e">
            <v>#REF!</v>
          </cell>
          <cell r="AD90" t="e">
            <v>#REF!</v>
          </cell>
          <cell r="AE90" t="e">
            <v>#REF!</v>
          </cell>
          <cell r="AF90" t="e">
            <v>#REF!</v>
          </cell>
          <cell r="AG90" t="e">
            <v>#REF!</v>
          </cell>
          <cell r="AH90" t="e">
            <v>#REF!</v>
          </cell>
          <cell r="AI90" t="e">
            <v>#REF!</v>
          </cell>
          <cell r="AJ90" t="e">
            <v>#REF!</v>
          </cell>
          <cell r="AK90" t="e">
            <v>#REF!</v>
          </cell>
          <cell r="AL90" t="e">
            <v>#REF!</v>
          </cell>
          <cell r="AM90" t="e">
            <v>#REF!</v>
          </cell>
          <cell r="AN90" t="e">
            <v>#REF!</v>
          </cell>
          <cell r="AO90" t="e">
            <v>#REF!</v>
          </cell>
          <cell r="AP90" t="e">
            <v>#REF!</v>
          </cell>
          <cell r="AQ90" t="e">
            <v>#REF!</v>
          </cell>
          <cell r="AT90" t="e">
            <v>#REF!</v>
          </cell>
          <cell r="AU90" t="e">
            <v>#REF!</v>
          </cell>
          <cell r="AV90">
            <v>0</v>
          </cell>
          <cell r="AW90" t="e">
            <v>#REF!</v>
          </cell>
          <cell r="AX90" t="e">
            <v>#REF!</v>
          </cell>
          <cell r="AY90" t="e">
            <v>#REF!</v>
          </cell>
          <cell r="AZ90" t="e">
            <v>#REF!</v>
          </cell>
          <cell r="BA90" t="e">
            <v>#REF!</v>
          </cell>
        </row>
        <row r="91">
          <cell r="B91" t="e">
            <v>#REF!</v>
          </cell>
          <cell r="C91" t="e">
            <v>#REF!</v>
          </cell>
          <cell r="D91" t="e">
            <v>#REF!</v>
          </cell>
          <cell r="E91" t="e">
            <v>#REF!</v>
          </cell>
          <cell r="F91" t="e">
            <v>#REF!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e">
            <v>#REF!</v>
          </cell>
          <cell r="R91" t="e">
            <v>#REF!</v>
          </cell>
          <cell r="Y91" t="e">
            <v>#REF!</v>
          </cell>
          <cell r="Z91" t="e">
            <v>#REF!</v>
          </cell>
          <cell r="AA91" t="e">
            <v>#REF!</v>
          </cell>
          <cell r="AB91" t="e">
            <v>#REF!</v>
          </cell>
          <cell r="AC91" t="e">
            <v>#REF!</v>
          </cell>
          <cell r="AD91" t="e">
            <v>#REF!</v>
          </cell>
          <cell r="AE91" t="e">
            <v>#REF!</v>
          </cell>
          <cell r="AF91" t="e">
            <v>#REF!</v>
          </cell>
          <cell r="AG91" t="e">
            <v>#REF!</v>
          </cell>
          <cell r="AH91" t="e">
            <v>#REF!</v>
          </cell>
          <cell r="AI91" t="e">
            <v>#REF!</v>
          </cell>
          <cell r="AJ91" t="e">
            <v>#REF!</v>
          </cell>
          <cell r="AK91" t="e">
            <v>#REF!</v>
          </cell>
          <cell r="AL91" t="e">
            <v>#REF!</v>
          </cell>
          <cell r="AM91" t="e">
            <v>#REF!</v>
          </cell>
          <cell r="AN91" t="e">
            <v>#REF!</v>
          </cell>
          <cell r="AO91" t="e">
            <v>#REF!</v>
          </cell>
          <cell r="AP91" t="e">
            <v>#REF!</v>
          </cell>
          <cell r="AQ91" t="e">
            <v>#REF!</v>
          </cell>
          <cell r="AT91" t="e">
            <v>#REF!</v>
          </cell>
          <cell r="AU91" t="e">
            <v>#REF!</v>
          </cell>
          <cell r="AV91">
            <v>0</v>
          </cell>
          <cell r="AW91" t="e">
            <v>#REF!</v>
          </cell>
          <cell r="AX91" t="e">
            <v>#REF!</v>
          </cell>
          <cell r="AY91" t="e">
            <v>#REF!</v>
          </cell>
          <cell r="AZ91" t="e">
            <v>#REF!</v>
          </cell>
          <cell r="BA91" t="e">
            <v>#REF!</v>
          </cell>
        </row>
        <row r="92">
          <cell r="B92" t="e">
            <v>#REF!</v>
          </cell>
          <cell r="C92" t="e">
            <v>#REF!</v>
          </cell>
          <cell r="D92" t="e">
            <v>#REF!</v>
          </cell>
          <cell r="E92" t="e">
            <v>#REF!</v>
          </cell>
          <cell r="F92" t="e">
            <v>#REF!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e">
            <v>#REF!</v>
          </cell>
          <cell r="R92" t="e">
            <v>#REF!</v>
          </cell>
          <cell r="Y92" t="e">
            <v>#REF!</v>
          </cell>
          <cell r="Z92" t="e">
            <v>#REF!</v>
          </cell>
          <cell r="AA92" t="e">
            <v>#REF!</v>
          </cell>
          <cell r="AB92" t="e">
            <v>#REF!</v>
          </cell>
          <cell r="AC92" t="e">
            <v>#REF!</v>
          </cell>
          <cell r="AD92" t="e">
            <v>#REF!</v>
          </cell>
          <cell r="AE92" t="e">
            <v>#REF!</v>
          </cell>
          <cell r="AF92" t="e">
            <v>#REF!</v>
          </cell>
          <cell r="AG92" t="e">
            <v>#REF!</v>
          </cell>
          <cell r="AH92" t="e">
            <v>#REF!</v>
          </cell>
          <cell r="AI92" t="e">
            <v>#REF!</v>
          </cell>
          <cell r="AJ92" t="e">
            <v>#REF!</v>
          </cell>
          <cell r="AK92" t="e">
            <v>#REF!</v>
          </cell>
          <cell r="AL92" t="e">
            <v>#REF!</v>
          </cell>
          <cell r="AM92" t="e">
            <v>#REF!</v>
          </cell>
          <cell r="AN92" t="e">
            <v>#REF!</v>
          </cell>
          <cell r="AO92" t="e">
            <v>#REF!</v>
          </cell>
          <cell r="AP92" t="e">
            <v>#REF!</v>
          </cell>
          <cell r="AQ92" t="e">
            <v>#REF!</v>
          </cell>
          <cell r="AT92" t="e">
            <v>#REF!</v>
          </cell>
          <cell r="AU92" t="e">
            <v>#REF!</v>
          </cell>
          <cell r="AV92">
            <v>0</v>
          </cell>
          <cell r="AW92" t="e">
            <v>#REF!</v>
          </cell>
          <cell r="AX92" t="e">
            <v>#REF!</v>
          </cell>
          <cell r="AY92" t="e">
            <v>#REF!</v>
          </cell>
          <cell r="AZ92" t="e">
            <v>#REF!</v>
          </cell>
          <cell r="BA92" t="e">
            <v>#REF!</v>
          </cell>
        </row>
        <row r="93">
          <cell r="B93" t="e">
            <v>#REF!</v>
          </cell>
          <cell r="C93" t="e">
            <v>#REF!</v>
          </cell>
          <cell r="D93" t="e">
            <v>#REF!</v>
          </cell>
          <cell r="E93" t="e">
            <v>#REF!</v>
          </cell>
          <cell r="F93" t="e">
            <v>#REF!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e">
            <v>#REF!</v>
          </cell>
          <cell r="R93" t="e">
            <v>#REF!</v>
          </cell>
          <cell r="Y93" t="e">
            <v>#REF!</v>
          </cell>
          <cell r="Z93" t="e">
            <v>#REF!</v>
          </cell>
          <cell r="AA93" t="e">
            <v>#REF!</v>
          </cell>
          <cell r="AB93" t="e">
            <v>#REF!</v>
          </cell>
          <cell r="AC93" t="e">
            <v>#REF!</v>
          </cell>
          <cell r="AD93" t="e">
            <v>#REF!</v>
          </cell>
          <cell r="AE93" t="e">
            <v>#REF!</v>
          </cell>
          <cell r="AF93" t="e">
            <v>#REF!</v>
          </cell>
          <cell r="AG93" t="e">
            <v>#REF!</v>
          </cell>
          <cell r="AH93" t="e">
            <v>#REF!</v>
          </cell>
          <cell r="AI93" t="e">
            <v>#REF!</v>
          </cell>
          <cell r="AJ93" t="e">
            <v>#REF!</v>
          </cell>
          <cell r="AK93" t="e">
            <v>#REF!</v>
          </cell>
          <cell r="AL93" t="e">
            <v>#REF!</v>
          </cell>
          <cell r="AM93" t="e">
            <v>#REF!</v>
          </cell>
          <cell r="AN93" t="e">
            <v>#REF!</v>
          </cell>
          <cell r="AO93" t="e">
            <v>#REF!</v>
          </cell>
          <cell r="AP93" t="e">
            <v>#REF!</v>
          </cell>
          <cell r="AQ93" t="e">
            <v>#REF!</v>
          </cell>
          <cell r="AT93" t="e">
            <v>#REF!</v>
          </cell>
          <cell r="AU93" t="e">
            <v>#REF!</v>
          </cell>
          <cell r="AV93">
            <v>0</v>
          </cell>
          <cell r="AW93" t="e">
            <v>#REF!</v>
          </cell>
          <cell r="AX93" t="e">
            <v>#REF!</v>
          </cell>
          <cell r="AY93" t="e">
            <v>#REF!</v>
          </cell>
          <cell r="AZ93" t="e">
            <v>#REF!</v>
          </cell>
          <cell r="BA93" t="e">
            <v>#REF!</v>
          </cell>
        </row>
        <row r="94">
          <cell r="B94" t="e">
            <v>#REF!</v>
          </cell>
          <cell r="C94" t="e">
            <v>#REF!</v>
          </cell>
          <cell r="D94" t="e">
            <v>#REF!</v>
          </cell>
          <cell r="E94" t="e">
            <v>#REF!</v>
          </cell>
          <cell r="F94" t="e">
            <v>#REF!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e">
            <v>#REF!</v>
          </cell>
          <cell r="R94" t="e">
            <v>#REF!</v>
          </cell>
          <cell r="Y94" t="e">
            <v>#REF!</v>
          </cell>
          <cell r="Z94" t="e">
            <v>#REF!</v>
          </cell>
          <cell r="AA94" t="e">
            <v>#REF!</v>
          </cell>
          <cell r="AB94" t="e">
            <v>#REF!</v>
          </cell>
          <cell r="AC94" t="e">
            <v>#REF!</v>
          </cell>
          <cell r="AD94" t="e">
            <v>#REF!</v>
          </cell>
          <cell r="AE94" t="e">
            <v>#REF!</v>
          </cell>
          <cell r="AF94" t="e">
            <v>#REF!</v>
          </cell>
          <cell r="AG94" t="e">
            <v>#REF!</v>
          </cell>
          <cell r="AH94" t="e">
            <v>#REF!</v>
          </cell>
          <cell r="AI94" t="e">
            <v>#REF!</v>
          </cell>
          <cell r="AJ94" t="e">
            <v>#REF!</v>
          </cell>
          <cell r="AK94" t="e">
            <v>#REF!</v>
          </cell>
          <cell r="AL94" t="e">
            <v>#REF!</v>
          </cell>
          <cell r="AM94" t="e">
            <v>#REF!</v>
          </cell>
          <cell r="AN94" t="e">
            <v>#REF!</v>
          </cell>
          <cell r="AO94" t="e">
            <v>#REF!</v>
          </cell>
          <cell r="AP94" t="e">
            <v>#REF!</v>
          </cell>
          <cell r="AQ94" t="e">
            <v>#REF!</v>
          </cell>
          <cell r="AT94" t="e">
            <v>#REF!</v>
          </cell>
          <cell r="AU94" t="e">
            <v>#REF!</v>
          </cell>
          <cell r="AV94">
            <v>0</v>
          </cell>
          <cell r="AW94" t="e">
            <v>#REF!</v>
          </cell>
          <cell r="AX94" t="e">
            <v>#REF!</v>
          </cell>
          <cell r="AY94" t="e">
            <v>#REF!</v>
          </cell>
          <cell r="AZ94" t="e">
            <v>#REF!</v>
          </cell>
          <cell r="BA94" t="e">
            <v>#REF!</v>
          </cell>
        </row>
        <row r="95">
          <cell r="B95" t="e">
            <v>#REF!</v>
          </cell>
          <cell r="C95" t="e">
            <v>#REF!</v>
          </cell>
          <cell r="D95" t="e">
            <v>#REF!</v>
          </cell>
          <cell r="E95" t="e">
            <v>#REF!</v>
          </cell>
          <cell r="F95" t="e">
            <v>#REF!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 t="e">
            <v>#REF!</v>
          </cell>
          <cell r="R95" t="e">
            <v>#REF!</v>
          </cell>
          <cell r="Y95" t="e">
            <v>#REF!</v>
          </cell>
          <cell r="Z95" t="e">
            <v>#REF!</v>
          </cell>
          <cell r="AA95" t="e">
            <v>#REF!</v>
          </cell>
          <cell r="AB95" t="e">
            <v>#REF!</v>
          </cell>
          <cell r="AC95" t="e">
            <v>#REF!</v>
          </cell>
          <cell r="AD95" t="e">
            <v>#REF!</v>
          </cell>
          <cell r="AE95" t="e">
            <v>#REF!</v>
          </cell>
          <cell r="AF95" t="e">
            <v>#REF!</v>
          </cell>
          <cell r="AG95" t="e">
            <v>#REF!</v>
          </cell>
          <cell r="AH95" t="e">
            <v>#REF!</v>
          </cell>
          <cell r="AI95" t="e">
            <v>#REF!</v>
          </cell>
          <cell r="AJ95" t="e">
            <v>#REF!</v>
          </cell>
          <cell r="AK95" t="e">
            <v>#REF!</v>
          </cell>
          <cell r="AL95" t="e">
            <v>#REF!</v>
          </cell>
          <cell r="AM95" t="e">
            <v>#REF!</v>
          </cell>
          <cell r="AN95" t="e">
            <v>#REF!</v>
          </cell>
          <cell r="AO95" t="e">
            <v>#REF!</v>
          </cell>
          <cell r="AP95" t="e">
            <v>#REF!</v>
          </cell>
          <cell r="AQ95" t="e">
            <v>#REF!</v>
          </cell>
          <cell r="AT95" t="e">
            <v>#REF!</v>
          </cell>
          <cell r="AU95" t="e">
            <v>#REF!</v>
          </cell>
          <cell r="AV95">
            <v>0</v>
          </cell>
          <cell r="AW95" t="e">
            <v>#REF!</v>
          </cell>
          <cell r="AX95" t="e">
            <v>#REF!</v>
          </cell>
          <cell r="AY95" t="e">
            <v>#REF!</v>
          </cell>
          <cell r="AZ95" t="e">
            <v>#REF!</v>
          </cell>
          <cell r="BA95" t="e">
            <v>#REF!</v>
          </cell>
        </row>
        <row r="96">
          <cell r="B96" t="e">
            <v>#REF!</v>
          </cell>
          <cell r="C96" t="e">
            <v>#REF!</v>
          </cell>
          <cell r="D96" t="e">
            <v>#REF!</v>
          </cell>
          <cell r="E96" t="e">
            <v>#REF!</v>
          </cell>
          <cell r="F96" t="e">
            <v>#REF!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e">
            <v>#REF!</v>
          </cell>
          <cell r="R96" t="e">
            <v>#REF!</v>
          </cell>
          <cell r="Y96" t="e">
            <v>#REF!</v>
          </cell>
          <cell r="Z96" t="e">
            <v>#REF!</v>
          </cell>
          <cell r="AA96" t="e">
            <v>#REF!</v>
          </cell>
          <cell r="AB96" t="e">
            <v>#REF!</v>
          </cell>
          <cell r="AC96" t="e">
            <v>#REF!</v>
          </cell>
          <cell r="AD96" t="e">
            <v>#REF!</v>
          </cell>
          <cell r="AE96" t="e">
            <v>#REF!</v>
          </cell>
          <cell r="AF96" t="e">
            <v>#REF!</v>
          </cell>
          <cell r="AG96" t="e">
            <v>#REF!</v>
          </cell>
          <cell r="AH96" t="e">
            <v>#REF!</v>
          </cell>
          <cell r="AI96" t="e">
            <v>#REF!</v>
          </cell>
          <cell r="AJ96" t="e">
            <v>#REF!</v>
          </cell>
          <cell r="AK96" t="e">
            <v>#REF!</v>
          </cell>
          <cell r="AL96" t="e">
            <v>#REF!</v>
          </cell>
          <cell r="AM96" t="e">
            <v>#REF!</v>
          </cell>
          <cell r="AN96" t="e">
            <v>#REF!</v>
          </cell>
          <cell r="AO96" t="e">
            <v>#REF!</v>
          </cell>
          <cell r="AP96" t="e">
            <v>#REF!</v>
          </cell>
          <cell r="AQ96" t="e">
            <v>#REF!</v>
          </cell>
          <cell r="AT96" t="e">
            <v>#REF!</v>
          </cell>
          <cell r="AU96" t="e">
            <v>#REF!</v>
          </cell>
          <cell r="AV96">
            <v>0</v>
          </cell>
          <cell r="AW96" t="e">
            <v>#REF!</v>
          </cell>
          <cell r="AX96" t="e">
            <v>#REF!</v>
          </cell>
          <cell r="AY96" t="e">
            <v>#REF!</v>
          </cell>
          <cell r="AZ96" t="e">
            <v>#REF!</v>
          </cell>
          <cell r="BA96" t="e">
            <v>#REF!</v>
          </cell>
        </row>
        <row r="97">
          <cell r="B97" t="e">
            <v>#REF!</v>
          </cell>
          <cell r="C97" t="e">
            <v>#REF!</v>
          </cell>
          <cell r="D97" t="e">
            <v>#REF!</v>
          </cell>
          <cell r="E97" t="e">
            <v>#REF!</v>
          </cell>
          <cell r="F97" t="e">
            <v>#REF!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 t="e">
            <v>#REF!</v>
          </cell>
          <cell r="R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T97" t="e">
            <v>#REF!</v>
          </cell>
          <cell r="AU97" t="e">
            <v>#REF!</v>
          </cell>
          <cell r="AV97">
            <v>0</v>
          </cell>
          <cell r="AW97" t="e">
            <v>#REF!</v>
          </cell>
          <cell r="AX97" t="e">
            <v>#REF!</v>
          </cell>
          <cell r="AY97" t="e">
            <v>#REF!</v>
          </cell>
          <cell r="AZ97" t="e">
            <v>#REF!</v>
          </cell>
          <cell r="BA97" t="e">
            <v>#REF!</v>
          </cell>
        </row>
        <row r="98">
          <cell r="B98" t="e">
            <v>#REF!</v>
          </cell>
          <cell r="C98" t="e">
            <v>#REF!</v>
          </cell>
          <cell r="D98" t="e">
            <v>#REF!</v>
          </cell>
          <cell r="E98" t="e">
            <v>#REF!</v>
          </cell>
          <cell r="F98" t="e">
            <v>#REF!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e">
            <v>#REF!</v>
          </cell>
          <cell r="R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T98" t="e">
            <v>#REF!</v>
          </cell>
          <cell r="AU98" t="e">
            <v>#REF!</v>
          </cell>
          <cell r="AV98">
            <v>0</v>
          </cell>
          <cell r="AW98" t="e">
            <v>#REF!</v>
          </cell>
          <cell r="AX98" t="e">
            <v>#REF!</v>
          </cell>
          <cell r="AY98" t="e">
            <v>#REF!</v>
          </cell>
          <cell r="AZ98" t="e">
            <v>#REF!</v>
          </cell>
          <cell r="BA98" t="e">
            <v>#REF!</v>
          </cell>
        </row>
        <row r="99">
          <cell r="B99" t="e">
            <v>#REF!</v>
          </cell>
          <cell r="C99" t="e">
            <v>#REF!</v>
          </cell>
          <cell r="D99" t="e">
            <v>#REF!</v>
          </cell>
          <cell r="E99" t="e">
            <v>#REF!</v>
          </cell>
          <cell r="F99" t="e">
            <v>#REF!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 t="e">
            <v>#REF!</v>
          </cell>
          <cell r="R99" t="e">
            <v>#REF!</v>
          </cell>
          <cell r="Y99" t="e">
            <v>#REF!</v>
          </cell>
          <cell r="Z99" t="e">
            <v>#REF!</v>
          </cell>
          <cell r="AA99" t="e">
            <v>#REF!</v>
          </cell>
          <cell r="AB99" t="e">
            <v>#REF!</v>
          </cell>
          <cell r="AC99" t="e">
            <v>#REF!</v>
          </cell>
          <cell r="AD99" t="e">
            <v>#REF!</v>
          </cell>
          <cell r="AE99" t="e">
            <v>#REF!</v>
          </cell>
          <cell r="AF99" t="e">
            <v>#REF!</v>
          </cell>
          <cell r="AG99" t="e">
            <v>#REF!</v>
          </cell>
          <cell r="AH99" t="e">
            <v>#REF!</v>
          </cell>
          <cell r="AI99" t="e">
            <v>#REF!</v>
          </cell>
          <cell r="AJ99" t="e">
            <v>#REF!</v>
          </cell>
          <cell r="AK99" t="e">
            <v>#REF!</v>
          </cell>
          <cell r="AL99" t="e">
            <v>#REF!</v>
          </cell>
          <cell r="AM99" t="e">
            <v>#REF!</v>
          </cell>
          <cell r="AN99" t="e">
            <v>#REF!</v>
          </cell>
          <cell r="AO99" t="e">
            <v>#REF!</v>
          </cell>
          <cell r="AP99" t="e">
            <v>#REF!</v>
          </cell>
          <cell r="AQ99" t="e">
            <v>#REF!</v>
          </cell>
          <cell r="AT99" t="e">
            <v>#REF!</v>
          </cell>
          <cell r="AU99" t="e">
            <v>#REF!</v>
          </cell>
          <cell r="AV99">
            <v>0</v>
          </cell>
          <cell r="AW99" t="e">
            <v>#REF!</v>
          </cell>
          <cell r="AX99" t="e">
            <v>#REF!</v>
          </cell>
          <cell r="AY99" t="e">
            <v>#REF!</v>
          </cell>
          <cell r="AZ99" t="e">
            <v>#REF!</v>
          </cell>
          <cell r="BA99" t="e">
            <v>#REF!</v>
          </cell>
        </row>
        <row r="100">
          <cell r="B100" t="e">
            <v>#REF!</v>
          </cell>
          <cell r="C100" t="e">
            <v>#REF!</v>
          </cell>
          <cell r="D100" t="e">
            <v>#REF!</v>
          </cell>
          <cell r="E100" t="e">
            <v>#REF!</v>
          </cell>
          <cell r="F100" t="e">
            <v>#REF!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 t="e">
            <v>#REF!</v>
          </cell>
          <cell r="R100" t="e">
            <v>#REF!</v>
          </cell>
          <cell r="Y100" t="e">
            <v>#REF!</v>
          </cell>
          <cell r="Z100" t="e">
            <v>#REF!</v>
          </cell>
          <cell r="AA100" t="e">
            <v>#REF!</v>
          </cell>
          <cell r="AB100" t="e">
            <v>#REF!</v>
          </cell>
          <cell r="AC100" t="e">
            <v>#REF!</v>
          </cell>
          <cell r="AD100" t="e">
            <v>#REF!</v>
          </cell>
          <cell r="AE100" t="e">
            <v>#REF!</v>
          </cell>
          <cell r="AF100" t="e">
            <v>#REF!</v>
          </cell>
          <cell r="AG100" t="e">
            <v>#REF!</v>
          </cell>
          <cell r="AH100" t="e">
            <v>#REF!</v>
          </cell>
          <cell r="AI100" t="e">
            <v>#REF!</v>
          </cell>
          <cell r="AJ100" t="e">
            <v>#REF!</v>
          </cell>
          <cell r="AK100" t="e">
            <v>#REF!</v>
          </cell>
          <cell r="AL100" t="e">
            <v>#REF!</v>
          </cell>
          <cell r="AM100" t="e">
            <v>#REF!</v>
          </cell>
          <cell r="AN100" t="e">
            <v>#REF!</v>
          </cell>
          <cell r="AO100" t="e">
            <v>#REF!</v>
          </cell>
          <cell r="AP100" t="e">
            <v>#REF!</v>
          </cell>
          <cell r="AQ100" t="e">
            <v>#REF!</v>
          </cell>
          <cell r="AT100" t="e">
            <v>#REF!</v>
          </cell>
          <cell r="AU100" t="e">
            <v>#REF!</v>
          </cell>
          <cell r="AV100">
            <v>0</v>
          </cell>
          <cell r="AW100" t="e">
            <v>#REF!</v>
          </cell>
          <cell r="AX100" t="e">
            <v>#REF!</v>
          </cell>
          <cell r="AY100" t="e">
            <v>#REF!</v>
          </cell>
          <cell r="AZ100" t="e">
            <v>#REF!</v>
          </cell>
          <cell r="BA100" t="e">
            <v>#REF!</v>
          </cell>
        </row>
        <row r="101">
          <cell r="B101" t="e">
            <v>#REF!</v>
          </cell>
          <cell r="C101" t="e">
            <v>#REF!</v>
          </cell>
          <cell r="D101" t="e">
            <v>#REF!</v>
          </cell>
          <cell r="E101" t="e">
            <v>#REF!</v>
          </cell>
          <cell r="F101" t="e">
            <v>#REF!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 t="e">
            <v>#REF!</v>
          </cell>
          <cell r="R101" t="e">
            <v>#REF!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e">
            <v>#REF!</v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 t="e">
            <v>#REF!</v>
          </cell>
          <cell r="AJ101" t="e">
            <v>#REF!</v>
          </cell>
          <cell r="AK101" t="e">
            <v>#REF!</v>
          </cell>
          <cell r="AL101" t="e">
            <v>#REF!</v>
          </cell>
          <cell r="AM101" t="e">
            <v>#REF!</v>
          </cell>
          <cell r="AN101" t="e">
            <v>#REF!</v>
          </cell>
          <cell r="AO101" t="e">
            <v>#REF!</v>
          </cell>
          <cell r="AP101" t="e">
            <v>#REF!</v>
          </cell>
          <cell r="AQ101" t="e">
            <v>#REF!</v>
          </cell>
          <cell r="AT101" t="e">
            <v>#REF!</v>
          </cell>
          <cell r="AU101" t="e">
            <v>#REF!</v>
          </cell>
          <cell r="AV101">
            <v>0</v>
          </cell>
          <cell r="AW101" t="e">
            <v>#REF!</v>
          </cell>
          <cell r="AX101" t="e">
            <v>#REF!</v>
          </cell>
          <cell r="AY101" t="e">
            <v>#REF!</v>
          </cell>
          <cell r="AZ101" t="e">
            <v>#REF!</v>
          </cell>
          <cell r="BA101" t="e">
            <v>#REF!</v>
          </cell>
        </row>
        <row r="102">
          <cell r="B102" t="e">
            <v>#REF!</v>
          </cell>
          <cell r="C102" t="e">
            <v>#REF!</v>
          </cell>
          <cell r="D102" t="e">
            <v>#REF!</v>
          </cell>
          <cell r="E102" t="e">
            <v>#REF!</v>
          </cell>
          <cell r="F102" t="e">
            <v>#REF!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 t="e">
            <v>#REF!</v>
          </cell>
          <cell r="R102" t="e">
            <v>#REF!</v>
          </cell>
          <cell r="Y102" t="e">
            <v>#REF!</v>
          </cell>
          <cell r="Z102" t="e">
            <v>#REF!</v>
          </cell>
          <cell r="AA102" t="e">
            <v>#REF!</v>
          </cell>
          <cell r="AB102" t="e">
            <v>#REF!</v>
          </cell>
          <cell r="AC102" t="e">
            <v>#REF!</v>
          </cell>
          <cell r="AD102" t="e">
            <v>#REF!</v>
          </cell>
          <cell r="AE102" t="e">
            <v>#REF!</v>
          </cell>
          <cell r="AF102" t="e">
            <v>#REF!</v>
          </cell>
          <cell r="AG102" t="e">
            <v>#REF!</v>
          </cell>
          <cell r="AH102" t="e">
            <v>#REF!</v>
          </cell>
          <cell r="AI102" t="e">
            <v>#REF!</v>
          </cell>
          <cell r="AJ102" t="e">
            <v>#REF!</v>
          </cell>
          <cell r="AK102" t="e">
            <v>#REF!</v>
          </cell>
          <cell r="AL102" t="e">
            <v>#REF!</v>
          </cell>
          <cell r="AM102" t="e">
            <v>#REF!</v>
          </cell>
          <cell r="AN102" t="e">
            <v>#REF!</v>
          </cell>
          <cell r="AO102" t="e">
            <v>#REF!</v>
          </cell>
          <cell r="AP102" t="e">
            <v>#REF!</v>
          </cell>
          <cell r="AQ102" t="e">
            <v>#REF!</v>
          </cell>
          <cell r="AT102" t="e">
            <v>#REF!</v>
          </cell>
          <cell r="AU102" t="e">
            <v>#REF!</v>
          </cell>
          <cell r="AV102">
            <v>0</v>
          </cell>
          <cell r="AW102" t="e">
            <v>#REF!</v>
          </cell>
          <cell r="AX102" t="e">
            <v>#REF!</v>
          </cell>
          <cell r="AY102" t="e">
            <v>#REF!</v>
          </cell>
          <cell r="AZ102" t="e">
            <v>#REF!</v>
          </cell>
          <cell r="BA102" t="e">
            <v>#REF!</v>
          </cell>
        </row>
        <row r="103">
          <cell r="B103" t="e">
            <v>#REF!</v>
          </cell>
          <cell r="C103" t="e">
            <v>#REF!</v>
          </cell>
          <cell r="D103" t="e">
            <v>#REF!</v>
          </cell>
          <cell r="E103" t="e">
            <v>#REF!</v>
          </cell>
          <cell r="F103" t="e">
            <v>#REF!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e">
            <v>#REF!</v>
          </cell>
          <cell r="R103" t="e">
            <v>#REF!</v>
          </cell>
          <cell r="Y103" t="e">
            <v>#REF!</v>
          </cell>
          <cell r="Z103" t="e">
            <v>#REF!</v>
          </cell>
          <cell r="AA103" t="e">
            <v>#REF!</v>
          </cell>
          <cell r="AB103" t="e">
            <v>#REF!</v>
          </cell>
          <cell r="AC103" t="e">
            <v>#REF!</v>
          </cell>
          <cell r="AD103" t="e">
            <v>#REF!</v>
          </cell>
          <cell r="AE103" t="e">
            <v>#REF!</v>
          </cell>
          <cell r="AF103" t="e">
            <v>#REF!</v>
          </cell>
          <cell r="AG103" t="e">
            <v>#REF!</v>
          </cell>
          <cell r="AH103" t="e">
            <v>#REF!</v>
          </cell>
          <cell r="AI103" t="e">
            <v>#REF!</v>
          </cell>
          <cell r="AJ103" t="e">
            <v>#REF!</v>
          </cell>
          <cell r="AK103" t="e">
            <v>#REF!</v>
          </cell>
          <cell r="AL103" t="e">
            <v>#REF!</v>
          </cell>
          <cell r="AM103" t="e">
            <v>#REF!</v>
          </cell>
          <cell r="AN103" t="e">
            <v>#REF!</v>
          </cell>
          <cell r="AO103" t="e">
            <v>#REF!</v>
          </cell>
          <cell r="AP103" t="e">
            <v>#REF!</v>
          </cell>
          <cell r="AQ103" t="e">
            <v>#REF!</v>
          </cell>
          <cell r="AT103" t="e">
            <v>#REF!</v>
          </cell>
          <cell r="AU103" t="e">
            <v>#REF!</v>
          </cell>
          <cell r="AV103">
            <v>0</v>
          </cell>
          <cell r="AW103" t="e">
            <v>#REF!</v>
          </cell>
          <cell r="AX103" t="e">
            <v>#REF!</v>
          </cell>
          <cell r="AY103" t="e">
            <v>#REF!</v>
          </cell>
          <cell r="AZ103" t="e">
            <v>#REF!</v>
          </cell>
          <cell r="BA103" t="e">
            <v>#REF!</v>
          </cell>
        </row>
        <row r="104">
          <cell r="B104" t="e">
            <v>#REF!</v>
          </cell>
          <cell r="C104" t="e">
            <v>#REF!</v>
          </cell>
          <cell r="D104" t="e">
            <v>#REF!</v>
          </cell>
          <cell r="E104" t="e">
            <v>#REF!</v>
          </cell>
          <cell r="F104" t="e">
            <v>#REF!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 t="e">
            <v>#REF!</v>
          </cell>
          <cell r="R104" t="e">
            <v>#REF!</v>
          </cell>
          <cell r="Y104" t="e">
            <v>#REF!</v>
          </cell>
          <cell r="Z104" t="e">
            <v>#REF!</v>
          </cell>
          <cell r="AA104" t="e">
            <v>#REF!</v>
          </cell>
          <cell r="AB104" t="e">
            <v>#REF!</v>
          </cell>
          <cell r="AC104" t="e">
            <v>#REF!</v>
          </cell>
          <cell r="AD104" t="e">
            <v>#REF!</v>
          </cell>
          <cell r="AE104" t="e">
            <v>#REF!</v>
          </cell>
          <cell r="AF104" t="e">
            <v>#REF!</v>
          </cell>
          <cell r="AG104" t="e">
            <v>#REF!</v>
          </cell>
          <cell r="AH104" t="e">
            <v>#REF!</v>
          </cell>
          <cell r="AI104" t="e">
            <v>#REF!</v>
          </cell>
          <cell r="AJ104" t="e">
            <v>#REF!</v>
          </cell>
          <cell r="AK104" t="e">
            <v>#REF!</v>
          </cell>
          <cell r="AL104" t="e">
            <v>#REF!</v>
          </cell>
          <cell r="AM104" t="e">
            <v>#REF!</v>
          </cell>
          <cell r="AN104" t="e">
            <v>#REF!</v>
          </cell>
          <cell r="AO104" t="e">
            <v>#REF!</v>
          </cell>
          <cell r="AP104" t="e">
            <v>#REF!</v>
          </cell>
          <cell r="AQ104" t="e">
            <v>#REF!</v>
          </cell>
          <cell r="AT104" t="e">
            <v>#REF!</v>
          </cell>
          <cell r="AU104" t="e">
            <v>#REF!</v>
          </cell>
          <cell r="AV104">
            <v>0</v>
          </cell>
          <cell r="AW104" t="e">
            <v>#REF!</v>
          </cell>
          <cell r="AX104" t="e">
            <v>#REF!</v>
          </cell>
          <cell r="AY104" t="e">
            <v>#REF!</v>
          </cell>
          <cell r="AZ104" t="e">
            <v>#REF!</v>
          </cell>
          <cell r="BA104" t="e">
            <v>#REF!</v>
          </cell>
        </row>
        <row r="105">
          <cell r="B105" t="e">
            <v>#REF!</v>
          </cell>
          <cell r="C105" t="e">
            <v>#REF!</v>
          </cell>
          <cell r="D105" t="e">
            <v>#REF!</v>
          </cell>
          <cell r="E105" t="e">
            <v>#REF!</v>
          </cell>
          <cell r="F105" t="e">
            <v>#REF!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e">
            <v>#REF!</v>
          </cell>
          <cell r="R105" t="e">
            <v>#REF!</v>
          </cell>
          <cell r="Y105" t="e">
            <v>#REF!</v>
          </cell>
          <cell r="Z105" t="e">
            <v>#REF!</v>
          </cell>
          <cell r="AA105" t="e">
            <v>#REF!</v>
          </cell>
          <cell r="AB105" t="e">
            <v>#REF!</v>
          </cell>
          <cell r="AC105" t="e">
            <v>#REF!</v>
          </cell>
          <cell r="AD105" t="e">
            <v>#REF!</v>
          </cell>
          <cell r="AE105" t="e">
            <v>#REF!</v>
          </cell>
          <cell r="AF105" t="e">
            <v>#REF!</v>
          </cell>
          <cell r="AG105" t="e">
            <v>#REF!</v>
          </cell>
          <cell r="AH105" t="e">
            <v>#REF!</v>
          </cell>
          <cell r="AI105" t="e">
            <v>#REF!</v>
          </cell>
          <cell r="AJ105" t="e">
            <v>#REF!</v>
          </cell>
          <cell r="AK105" t="e">
            <v>#REF!</v>
          </cell>
          <cell r="AL105" t="e">
            <v>#REF!</v>
          </cell>
          <cell r="AM105" t="e">
            <v>#REF!</v>
          </cell>
          <cell r="AN105" t="e">
            <v>#REF!</v>
          </cell>
          <cell r="AO105" t="e">
            <v>#REF!</v>
          </cell>
          <cell r="AP105" t="e">
            <v>#REF!</v>
          </cell>
          <cell r="AQ105" t="e">
            <v>#REF!</v>
          </cell>
          <cell r="AT105" t="e">
            <v>#REF!</v>
          </cell>
          <cell r="AU105" t="e">
            <v>#REF!</v>
          </cell>
          <cell r="AV105">
            <v>0</v>
          </cell>
          <cell r="AW105" t="e">
            <v>#REF!</v>
          </cell>
          <cell r="AX105" t="e">
            <v>#REF!</v>
          </cell>
          <cell r="AY105" t="e">
            <v>#REF!</v>
          </cell>
          <cell r="AZ105" t="e">
            <v>#REF!</v>
          </cell>
          <cell r="BA105" t="e">
            <v>#REF!</v>
          </cell>
        </row>
        <row r="106">
          <cell r="B106" t="e">
            <v>#REF!</v>
          </cell>
          <cell r="C106" t="e">
            <v>#REF!</v>
          </cell>
          <cell r="D106" t="e">
            <v>#REF!</v>
          </cell>
          <cell r="E106" t="e">
            <v>#REF!</v>
          </cell>
          <cell r="F106" t="e">
            <v>#REF!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 t="e">
            <v>#REF!</v>
          </cell>
          <cell r="R106" t="e">
            <v>#REF!</v>
          </cell>
          <cell r="Y106" t="e">
            <v>#REF!</v>
          </cell>
          <cell r="Z106" t="e">
            <v>#REF!</v>
          </cell>
          <cell r="AA106" t="e">
            <v>#REF!</v>
          </cell>
          <cell r="AB106" t="e">
            <v>#REF!</v>
          </cell>
          <cell r="AC106" t="e">
            <v>#REF!</v>
          </cell>
          <cell r="AD106" t="e">
            <v>#REF!</v>
          </cell>
          <cell r="AE106" t="e">
            <v>#REF!</v>
          </cell>
          <cell r="AF106" t="e">
            <v>#REF!</v>
          </cell>
          <cell r="AG106" t="e">
            <v>#REF!</v>
          </cell>
          <cell r="AH106" t="e">
            <v>#REF!</v>
          </cell>
          <cell r="AI106" t="e">
            <v>#REF!</v>
          </cell>
          <cell r="AJ106" t="e">
            <v>#REF!</v>
          </cell>
          <cell r="AK106" t="e">
            <v>#REF!</v>
          </cell>
          <cell r="AL106" t="e">
            <v>#REF!</v>
          </cell>
          <cell r="AM106" t="e">
            <v>#REF!</v>
          </cell>
          <cell r="AN106" t="e">
            <v>#REF!</v>
          </cell>
          <cell r="AO106" t="e">
            <v>#REF!</v>
          </cell>
          <cell r="AP106" t="e">
            <v>#REF!</v>
          </cell>
          <cell r="AQ106" t="e">
            <v>#REF!</v>
          </cell>
          <cell r="AT106" t="e">
            <v>#REF!</v>
          </cell>
          <cell r="AU106" t="e">
            <v>#REF!</v>
          </cell>
          <cell r="AV106">
            <v>0</v>
          </cell>
          <cell r="AW106" t="e">
            <v>#REF!</v>
          </cell>
          <cell r="AX106" t="e">
            <v>#REF!</v>
          </cell>
          <cell r="AY106" t="e">
            <v>#REF!</v>
          </cell>
          <cell r="AZ106" t="e">
            <v>#REF!</v>
          </cell>
          <cell r="BA106" t="e">
            <v>#REF!</v>
          </cell>
        </row>
        <row r="107">
          <cell r="B107" t="e">
            <v>#REF!</v>
          </cell>
          <cell r="C107" t="e">
            <v>#REF!</v>
          </cell>
          <cell r="D107" t="e">
            <v>#REF!</v>
          </cell>
          <cell r="E107" t="e">
            <v>#REF!</v>
          </cell>
          <cell r="F107" t="e">
            <v>#REF!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 t="e">
            <v>#REF!</v>
          </cell>
          <cell r="R107" t="e">
            <v>#REF!</v>
          </cell>
          <cell r="Y107" t="e">
            <v>#REF!</v>
          </cell>
          <cell r="Z107" t="e">
            <v>#REF!</v>
          </cell>
          <cell r="AA107" t="e">
            <v>#REF!</v>
          </cell>
          <cell r="AB107" t="e">
            <v>#REF!</v>
          </cell>
          <cell r="AC107" t="e">
            <v>#REF!</v>
          </cell>
          <cell r="AD107" t="e">
            <v>#REF!</v>
          </cell>
          <cell r="AE107" t="e">
            <v>#REF!</v>
          </cell>
          <cell r="AF107" t="e">
            <v>#REF!</v>
          </cell>
          <cell r="AG107" t="e">
            <v>#REF!</v>
          </cell>
          <cell r="AH107" t="e">
            <v>#REF!</v>
          </cell>
          <cell r="AI107" t="e">
            <v>#REF!</v>
          </cell>
          <cell r="AJ107" t="e">
            <v>#REF!</v>
          </cell>
          <cell r="AK107" t="e">
            <v>#REF!</v>
          </cell>
          <cell r="AL107" t="e">
            <v>#REF!</v>
          </cell>
          <cell r="AM107" t="e">
            <v>#REF!</v>
          </cell>
          <cell r="AN107" t="e">
            <v>#REF!</v>
          </cell>
          <cell r="AO107" t="e">
            <v>#REF!</v>
          </cell>
          <cell r="AP107" t="e">
            <v>#REF!</v>
          </cell>
          <cell r="AQ107" t="e">
            <v>#REF!</v>
          </cell>
          <cell r="AT107" t="e">
            <v>#REF!</v>
          </cell>
          <cell r="AU107" t="e">
            <v>#REF!</v>
          </cell>
          <cell r="AV107">
            <v>0</v>
          </cell>
          <cell r="AW107" t="e">
            <v>#REF!</v>
          </cell>
          <cell r="AX107" t="e">
            <v>#REF!</v>
          </cell>
          <cell r="AY107" t="e">
            <v>#REF!</v>
          </cell>
          <cell r="AZ107" t="e">
            <v>#REF!</v>
          </cell>
          <cell r="BA107" t="e">
            <v>#REF!</v>
          </cell>
        </row>
        <row r="108">
          <cell r="B108" t="e">
            <v>#REF!</v>
          </cell>
          <cell r="C108" t="e">
            <v>#REF!</v>
          </cell>
          <cell r="D108" t="e">
            <v>#REF!</v>
          </cell>
          <cell r="E108" t="e">
            <v>#REF!</v>
          </cell>
          <cell r="F108" t="e">
            <v>#REF!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 t="e">
            <v>#REF!</v>
          </cell>
          <cell r="R108" t="e">
            <v>#REF!</v>
          </cell>
          <cell r="Y108" t="e">
            <v>#REF!</v>
          </cell>
          <cell r="Z108" t="e">
            <v>#REF!</v>
          </cell>
          <cell r="AA108" t="e">
            <v>#REF!</v>
          </cell>
          <cell r="AB108" t="e">
            <v>#REF!</v>
          </cell>
          <cell r="AC108" t="e">
            <v>#REF!</v>
          </cell>
          <cell r="AD108" t="e">
            <v>#REF!</v>
          </cell>
          <cell r="AE108" t="e">
            <v>#REF!</v>
          </cell>
          <cell r="AF108" t="e">
            <v>#REF!</v>
          </cell>
          <cell r="AG108" t="e">
            <v>#REF!</v>
          </cell>
          <cell r="AH108" t="e">
            <v>#REF!</v>
          </cell>
          <cell r="AI108" t="e">
            <v>#REF!</v>
          </cell>
          <cell r="AJ108" t="e">
            <v>#REF!</v>
          </cell>
          <cell r="AK108" t="e">
            <v>#REF!</v>
          </cell>
          <cell r="AL108" t="e">
            <v>#REF!</v>
          </cell>
          <cell r="AM108" t="e">
            <v>#REF!</v>
          </cell>
          <cell r="AN108" t="e">
            <v>#REF!</v>
          </cell>
          <cell r="AO108" t="e">
            <v>#REF!</v>
          </cell>
          <cell r="AP108" t="e">
            <v>#REF!</v>
          </cell>
          <cell r="AQ108" t="e">
            <v>#REF!</v>
          </cell>
          <cell r="AT108" t="e">
            <v>#REF!</v>
          </cell>
          <cell r="AU108" t="e">
            <v>#REF!</v>
          </cell>
          <cell r="AV108">
            <v>0</v>
          </cell>
          <cell r="AW108" t="e">
            <v>#REF!</v>
          </cell>
          <cell r="AX108" t="e">
            <v>#REF!</v>
          </cell>
          <cell r="AY108" t="e">
            <v>#REF!</v>
          </cell>
          <cell r="AZ108" t="e">
            <v>#REF!</v>
          </cell>
          <cell r="BA108" t="e">
            <v>#REF!</v>
          </cell>
        </row>
        <row r="109">
          <cell r="B109" t="e">
            <v>#REF!</v>
          </cell>
          <cell r="C109" t="e">
            <v>#REF!</v>
          </cell>
          <cell r="D109" t="e">
            <v>#REF!</v>
          </cell>
          <cell r="E109" t="e">
            <v>#REF!</v>
          </cell>
          <cell r="F109" t="e">
            <v>#REF!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 t="e">
            <v>#REF!</v>
          </cell>
          <cell r="R109" t="e">
            <v>#REF!</v>
          </cell>
          <cell r="Y109" t="e">
            <v>#REF!</v>
          </cell>
          <cell r="Z109" t="e">
            <v>#REF!</v>
          </cell>
          <cell r="AA109" t="e">
            <v>#REF!</v>
          </cell>
          <cell r="AB109" t="e">
            <v>#REF!</v>
          </cell>
          <cell r="AC109" t="e">
            <v>#REF!</v>
          </cell>
          <cell r="AD109" t="e">
            <v>#REF!</v>
          </cell>
          <cell r="AE109" t="e">
            <v>#REF!</v>
          </cell>
          <cell r="AF109" t="e">
            <v>#REF!</v>
          </cell>
          <cell r="AG109" t="e">
            <v>#REF!</v>
          </cell>
          <cell r="AH109" t="e">
            <v>#REF!</v>
          </cell>
          <cell r="AI109" t="e">
            <v>#REF!</v>
          </cell>
          <cell r="AJ109" t="e">
            <v>#REF!</v>
          </cell>
          <cell r="AK109" t="e">
            <v>#REF!</v>
          </cell>
          <cell r="AL109" t="e">
            <v>#REF!</v>
          </cell>
          <cell r="AM109" t="e">
            <v>#REF!</v>
          </cell>
          <cell r="AN109" t="e">
            <v>#REF!</v>
          </cell>
          <cell r="AO109" t="e">
            <v>#REF!</v>
          </cell>
          <cell r="AP109" t="e">
            <v>#REF!</v>
          </cell>
          <cell r="AQ109" t="e">
            <v>#REF!</v>
          </cell>
          <cell r="AT109" t="e">
            <v>#REF!</v>
          </cell>
          <cell r="AU109" t="e">
            <v>#REF!</v>
          </cell>
          <cell r="AV109">
            <v>0</v>
          </cell>
          <cell r="AW109" t="e">
            <v>#REF!</v>
          </cell>
          <cell r="AX109" t="e">
            <v>#REF!</v>
          </cell>
          <cell r="AY109" t="e">
            <v>#REF!</v>
          </cell>
          <cell r="AZ109" t="e">
            <v>#REF!</v>
          </cell>
          <cell r="BA109" t="e">
            <v>#REF!</v>
          </cell>
        </row>
        <row r="110">
          <cell r="B110" t="e">
            <v>#REF!</v>
          </cell>
          <cell r="C110" t="e">
            <v>#REF!</v>
          </cell>
          <cell r="D110" t="e">
            <v>#REF!</v>
          </cell>
          <cell r="E110" t="e">
            <v>#REF!</v>
          </cell>
          <cell r="F110" t="e">
            <v>#REF!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e">
            <v>#REF!</v>
          </cell>
          <cell r="R110" t="e">
            <v>#REF!</v>
          </cell>
          <cell r="Y110" t="e">
            <v>#REF!</v>
          </cell>
          <cell r="Z110" t="e">
            <v>#REF!</v>
          </cell>
          <cell r="AA110" t="e">
            <v>#REF!</v>
          </cell>
          <cell r="AB110" t="e">
            <v>#REF!</v>
          </cell>
          <cell r="AC110" t="e">
            <v>#REF!</v>
          </cell>
          <cell r="AD110" t="e">
            <v>#REF!</v>
          </cell>
          <cell r="AE110" t="e">
            <v>#REF!</v>
          </cell>
          <cell r="AF110" t="e">
            <v>#REF!</v>
          </cell>
          <cell r="AG110" t="e">
            <v>#REF!</v>
          </cell>
          <cell r="AH110" t="e">
            <v>#REF!</v>
          </cell>
          <cell r="AI110" t="e">
            <v>#REF!</v>
          </cell>
          <cell r="AJ110" t="e">
            <v>#REF!</v>
          </cell>
          <cell r="AK110" t="e">
            <v>#REF!</v>
          </cell>
          <cell r="AL110" t="e">
            <v>#REF!</v>
          </cell>
          <cell r="AM110" t="e">
            <v>#REF!</v>
          </cell>
          <cell r="AN110" t="e">
            <v>#REF!</v>
          </cell>
          <cell r="AO110" t="e">
            <v>#REF!</v>
          </cell>
          <cell r="AP110" t="e">
            <v>#REF!</v>
          </cell>
          <cell r="AQ110" t="e">
            <v>#REF!</v>
          </cell>
          <cell r="AT110" t="e">
            <v>#REF!</v>
          </cell>
          <cell r="AU110" t="e">
            <v>#REF!</v>
          </cell>
          <cell r="AV110">
            <v>0</v>
          </cell>
          <cell r="AW110" t="e">
            <v>#REF!</v>
          </cell>
          <cell r="AX110" t="e">
            <v>#REF!</v>
          </cell>
          <cell r="AY110" t="e">
            <v>#REF!</v>
          </cell>
          <cell r="AZ110" t="e">
            <v>#REF!</v>
          </cell>
          <cell r="BA110" t="e">
            <v>#REF!</v>
          </cell>
        </row>
        <row r="111">
          <cell r="B111" t="e">
            <v>#REF!</v>
          </cell>
          <cell r="C111" t="e">
            <v>#REF!</v>
          </cell>
          <cell r="D111" t="e">
            <v>#REF!</v>
          </cell>
          <cell r="E111" t="e">
            <v>#REF!</v>
          </cell>
          <cell r="F111" t="e">
            <v>#REF!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 t="e">
            <v>#REF!</v>
          </cell>
          <cell r="R111" t="e">
            <v>#REF!</v>
          </cell>
          <cell r="Y111" t="e">
            <v>#REF!</v>
          </cell>
          <cell r="Z111" t="e">
            <v>#REF!</v>
          </cell>
          <cell r="AA111" t="e">
            <v>#REF!</v>
          </cell>
          <cell r="AB111" t="e">
            <v>#REF!</v>
          </cell>
          <cell r="AC111" t="e">
            <v>#REF!</v>
          </cell>
          <cell r="AD111" t="e">
            <v>#REF!</v>
          </cell>
          <cell r="AE111" t="e">
            <v>#REF!</v>
          </cell>
          <cell r="AF111" t="e">
            <v>#REF!</v>
          </cell>
          <cell r="AG111" t="e">
            <v>#REF!</v>
          </cell>
          <cell r="AH111" t="e">
            <v>#REF!</v>
          </cell>
          <cell r="AI111" t="e">
            <v>#REF!</v>
          </cell>
          <cell r="AJ111" t="e">
            <v>#REF!</v>
          </cell>
          <cell r="AK111" t="e">
            <v>#REF!</v>
          </cell>
          <cell r="AL111" t="e">
            <v>#REF!</v>
          </cell>
          <cell r="AM111" t="e">
            <v>#REF!</v>
          </cell>
          <cell r="AN111" t="e">
            <v>#REF!</v>
          </cell>
          <cell r="AO111" t="e">
            <v>#REF!</v>
          </cell>
          <cell r="AP111" t="e">
            <v>#REF!</v>
          </cell>
          <cell r="AQ111" t="e">
            <v>#REF!</v>
          </cell>
          <cell r="AT111" t="e">
            <v>#REF!</v>
          </cell>
          <cell r="AU111" t="e">
            <v>#REF!</v>
          </cell>
          <cell r="AV111">
            <v>0</v>
          </cell>
          <cell r="AW111" t="e">
            <v>#REF!</v>
          </cell>
          <cell r="AX111" t="e">
            <v>#REF!</v>
          </cell>
          <cell r="AY111" t="e">
            <v>#REF!</v>
          </cell>
          <cell r="AZ111" t="e">
            <v>#REF!</v>
          </cell>
          <cell r="BA111" t="e">
            <v>#REF!</v>
          </cell>
        </row>
        <row r="112">
          <cell r="B112" t="e">
            <v>#REF!</v>
          </cell>
          <cell r="C112" t="e">
            <v>#REF!</v>
          </cell>
          <cell r="D112" t="e">
            <v>#REF!</v>
          </cell>
          <cell r="E112" t="e">
            <v>#REF!</v>
          </cell>
          <cell r="F112" t="e">
            <v>#REF!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 t="e">
            <v>#REF!</v>
          </cell>
          <cell r="R112" t="e">
            <v>#REF!</v>
          </cell>
          <cell r="Y112" t="e">
            <v>#REF!</v>
          </cell>
          <cell r="Z112" t="e">
            <v>#REF!</v>
          </cell>
          <cell r="AA112" t="e">
            <v>#REF!</v>
          </cell>
          <cell r="AB112" t="e">
            <v>#REF!</v>
          </cell>
          <cell r="AC112" t="e">
            <v>#REF!</v>
          </cell>
          <cell r="AD112" t="e">
            <v>#REF!</v>
          </cell>
          <cell r="AE112" t="e">
            <v>#REF!</v>
          </cell>
          <cell r="AF112" t="e">
            <v>#REF!</v>
          </cell>
          <cell r="AG112" t="e">
            <v>#REF!</v>
          </cell>
          <cell r="AH112" t="e">
            <v>#REF!</v>
          </cell>
          <cell r="AI112" t="e">
            <v>#REF!</v>
          </cell>
          <cell r="AJ112" t="e">
            <v>#REF!</v>
          </cell>
          <cell r="AK112" t="e">
            <v>#REF!</v>
          </cell>
          <cell r="AL112" t="e">
            <v>#REF!</v>
          </cell>
          <cell r="AM112" t="e">
            <v>#REF!</v>
          </cell>
          <cell r="AN112" t="e">
            <v>#REF!</v>
          </cell>
          <cell r="AO112" t="e">
            <v>#REF!</v>
          </cell>
          <cell r="AP112" t="e">
            <v>#REF!</v>
          </cell>
          <cell r="AQ112" t="e">
            <v>#REF!</v>
          </cell>
          <cell r="AT112" t="e">
            <v>#REF!</v>
          </cell>
          <cell r="AU112" t="e">
            <v>#REF!</v>
          </cell>
          <cell r="AV112">
            <v>0</v>
          </cell>
          <cell r="AW112" t="e">
            <v>#REF!</v>
          </cell>
          <cell r="AX112" t="e">
            <v>#REF!</v>
          </cell>
          <cell r="AY112" t="e">
            <v>#REF!</v>
          </cell>
          <cell r="AZ112" t="e">
            <v>#REF!</v>
          </cell>
          <cell r="BA112" t="e">
            <v>#REF!</v>
          </cell>
        </row>
        <row r="113">
          <cell r="B113" t="e">
            <v>#REF!</v>
          </cell>
          <cell r="C113" t="e">
            <v>#REF!</v>
          </cell>
          <cell r="D113" t="e">
            <v>#REF!</v>
          </cell>
          <cell r="E113" t="e">
            <v>#REF!</v>
          </cell>
          <cell r="F113" t="e">
            <v>#REF!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 t="e">
            <v>#REF!</v>
          </cell>
          <cell r="R113" t="e">
            <v>#REF!</v>
          </cell>
          <cell r="Y113" t="e">
            <v>#REF!</v>
          </cell>
          <cell r="Z113" t="e">
            <v>#REF!</v>
          </cell>
          <cell r="AA113" t="e">
            <v>#REF!</v>
          </cell>
          <cell r="AB113" t="e">
            <v>#REF!</v>
          </cell>
          <cell r="AC113" t="e">
            <v>#REF!</v>
          </cell>
          <cell r="AD113" t="e">
            <v>#REF!</v>
          </cell>
          <cell r="AE113" t="e">
            <v>#REF!</v>
          </cell>
          <cell r="AF113" t="e">
            <v>#REF!</v>
          </cell>
          <cell r="AG113" t="e">
            <v>#REF!</v>
          </cell>
          <cell r="AH113" t="e">
            <v>#REF!</v>
          </cell>
          <cell r="AI113" t="e">
            <v>#REF!</v>
          </cell>
          <cell r="AJ113" t="e">
            <v>#REF!</v>
          </cell>
          <cell r="AK113" t="e">
            <v>#REF!</v>
          </cell>
          <cell r="AL113" t="e">
            <v>#REF!</v>
          </cell>
          <cell r="AM113" t="e">
            <v>#REF!</v>
          </cell>
          <cell r="AN113" t="e">
            <v>#REF!</v>
          </cell>
          <cell r="AO113" t="e">
            <v>#REF!</v>
          </cell>
          <cell r="AP113" t="e">
            <v>#REF!</v>
          </cell>
          <cell r="AQ113" t="e">
            <v>#REF!</v>
          </cell>
          <cell r="AT113" t="e">
            <v>#REF!</v>
          </cell>
          <cell r="AU113" t="e">
            <v>#REF!</v>
          </cell>
          <cell r="AV113">
            <v>0</v>
          </cell>
          <cell r="AW113" t="e">
            <v>#REF!</v>
          </cell>
          <cell r="AX113" t="e">
            <v>#REF!</v>
          </cell>
          <cell r="AY113" t="e">
            <v>#REF!</v>
          </cell>
          <cell r="AZ113" t="e">
            <v>#REF!</v>
          </cell>
          <cell r="BA113" t="e">
            <v>#REF!</v>
          </cell>
        </row>
        <row r="114">
          <cell r="B114" t="e">
            <v>#REF!</v>
          </cell>
          <cell r="C114" t="e">
            <v>#REF!</v>
          </cell>
          <cell r="D114" t="e">
            <v>#REF!</v>
          </cell>
          <cell r="E114" t="e">
            <v>#REF!</v>
          </cell>
          <cell r="F114" t="e">
            <v>#REF!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 t="e">
            <v>#REF!</v>
          </cell>
          <cell r="R114" t="e">
            <v>#REF!</v>
          </cell>
          <cell r="Y114" t="e">
            <v>#REF!</v>
          </cell>
          <cell r="Z114" t="e">
            <v>#REF!</v>
          </cell>
          <cell r="AA114" t="e">
            <v>#REF!</v>
          </cell>
          <cell r="AB114" t="e">
            <v>#REF!</v>
          </cell>
          <cell r="AC114" t="e">
            <v>#REF!</v>
          </cell>
          <cell r="AD114" t="e">
            <v>#REF!</v>
          </cell>
          <cell r="AE114" t="e">
            <v>#REF!</v>
          </cell>
          <cell r="AF114" t="e">
            <v>#REF!</v>
          </cell>
          <cell r="AG114" t="e">
            <v>#REF!</v>
          </cell>
          <cell r="AH114" t="e">
            <v>#REF!</v>
          </cell>
          <cell r="AI114" t="e">
            <v>#REF!</v>
          </cell>
          <cell r="AJ114" t="e">
            <v>#REF!</v>
          </cell>
          <cell r="AK114" t="e">
            <v>#REF!</v>
          </cell>
          <cell r="AL114" t="e">
            <v>#REF!</v>
          </cell>
          <cell r="AM114" t="e">
            <v>#REF!</v>
          </cell>
          <cell r="AN114" t="e">
            <v>#REF!</v>
          </cell>
          <cell r="AO114" t="e">
            <v>#REF!</v>
          </cell>
          <cell r="AP114" t="e">
            <v>#REF!</v>
          </cell>
          <cell r="AQ114" t="e">
            <v>#REF!</v>
          </cell>
          <cell r="AT114" t="e">
            <v>#REF!</v>
          </cell>
          <cell r="AU114" t="e">
            <v>#REF!</v>
          </cell>
          <cell r="AV114">
            <v>0</v>
          </cell>
          <cell r="AW114" t="e">
            <v>#REF!</v>
          </cell>
          <cell r="AX114" t="e">
            <v>#REF!</v>
          </cell>
          <cell r="AY114" t="e">
            <v>#REF!</v>
          </cell>
          <cell r="AZ114" t="e">
            <v>#REF!</v>
          </cell>
          <cell r="BA114" t="e">
            <v>#REF!</v>
          </cell>
        </row>
        <row r="115">
          <cell r="B115" t="e">
            <v>#REF!</v>
          </cell>
          <cell r="C115" t="e">
            <v>#REF!</v>
          </cell>
          <cell r="D115" t="e">
            <v>#REF!</v>
          </cell>
          <cell r="E115" t="e">
            <v>#REF!</v>
          </cell>
          <cell r="F115" t="e">
            <v>#REF!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e">
            <v>#REF!</v>
          </cell>
          <cell r="R115" t="e">
            <v>#REF!</v>
          </cell>
          <cell r="Y115" t="e">
            <v>#REF!</v>
          </cell>
          <cell r="Z115" t="e">
            <v>#REF!</v>
          </cell>
          <cell r="AA115" t="e">
            <v>#REF!</v>
          </cell>
          <cell r="AB115" t="e">
            <v>#REF!</v>
          </cell>
          <cell r="AC115" t="e">
            <v>#REF!</v>
          </cell>
          <cell r="AD115" t="e">
            <v>#REF!</v>
          </cell>
          <cell r="AE115" t="e">
            <v>#REF!</v>
          </cell>
          <cell r="AF115" t="e">
            <v>#REF!</v>
          </cell>
          <cell r="AG115" t="e">
            <v>#REF!</v>
          </cell>
          <cell r="AH115" t="e">
            <v>#REF!</v>
          </cell>
          <cell r="AI115" t="e">
            <v>#REF!</v>
          </cell>
          <cell r="AJ115" t="e">
            <v>#REF!</v>
          </cell>
          <cell r="AK115" t="e">
            <v>#REF!</v>
          </cell>
          <cell r="AL115" t="e">
            <v>#REF!</v>
          </cell>
          <cell r="AM115" t="e">
            <v>#REF!</v>
          </cell>
          <cell r="AN115" t="e">
            <v>#REF!</v>
          </cell>
          <cell r="AO115" t="e">
            <v>#REF!</v>
          </cell>
          <cell r="AP115" t="e">
            <v>#REF!</v>
          </cell>
          <cell r="AQ115" t="e">
            <v>#REF!</v>
          </cell>
          <cell r="AT115" t="e">
            <v>#REF!</v>
          </cell>
          <cell r="AU115" t="e">
            <v>#REF!</v>
          </cell>
          <cell r="AV115">
            <v>0</v>
          </cell>
          <cell r="AW115" t="e">
            <v>#REF!</v>
          </cell>
          <cell r="AX115" t="e">
            <v>#REF!</v>
          </cell>
          <cell r="AY115" t="e">
            <v>#REF!</v>
          </cell>
          <cell r="AZ115" t="e">
            <v>#REF!</v>
          </cell>
          <cell r="BA115" t="e">
            <v>#REF!</v>
          </cell>
        </row>
        <row r="116">
          <cell r="B116" t="e">
            <v>#REF!</v>
          </cell>
          <cell r="C116" t="e">
            <v>#REF!</v>
          </cell>
          <cell r="D116" t="e">
            <v>#REF!</v>
          </cell>
          <cell r="E116" t="e">
            <v>#REF!</v>
          </cell>
          <cell r="F116" t="e">
            <v>#REF!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e">
            <v>#REF!</v>
          </cell>
          <cell r="R116" t="e">
            <v>#REF!</v>
          </cell>
          <cell r="Y116" t="e">
            <v>#REF!</v>
          </cell>
          <cell r="Z116" t="e">
            <v>#REF!</v>
          </cell>
          <cell r="AA116" t="e">
            <v>#REF!</v>
          </cell>
          <cell r="AB116" t="e">
            <v>#REF!</v>
          </cell>
          <cell r="AC116" t="e">
            <v>#REF!</v>
          </cell>
          <cell r="AD116" t="e">
            <v>#REF!</v>
          </cell>
          <cell r="AE116" t="e">
            <v>#REF!</v>
          </cell>
          <cell r="AF116" t="e">
            <v>#REF!</v>
          </cell>
          <cell r="AG116" t="e">
            <v>#REF!</v>
          </cell>
          <cell r="AH116" t="e">
            <v>#REF!</v>
          </cell>
          <cell r="AI116" t="e">
            <v>#REF!</v>
          </cell>
          <cell r="AJ116" t="e">
            <v>#REF!</v>
          </cell>
          <cell r="AK116" t="e">
            <v>#REF!</v>
          </cell>
          <cell r="AL116" t="e">
            <v>#REF!</v>
          </cell>
          <cell r="AM116" t="e">
            <v>#REF!</v>
          </cell>
          <cell r="AN116" t="e">
            <v>#REF!</v>
          </cell>
          <cell r="AO116" t="e">
            <v>#REF!</v>
          </cell>
          <cell r="AP116" t="e">
            <v>#REF!</v>
          </cell>
          <cell r="AQ116" t="e">
            <v>#REF!</v>
          </cell>
          <cell r="AT116" t="e">
            <v>#REF!</v>
          </cell>
          <cell r="AU116" t="e">
            <v>#REF!</v>
          </cell>
          <cell r="AV116">
            <v>0</v>
          </cell>
          <cell r="AW116" t="e">
            <v>#REF!</v>
          </cell>
          <cell r="AX116" t="e">
            <v>#REF!</v>
          </cell>
          <cell r="AY116" t="e">
            <v>#REF!</v>
          </cell>
          <cell r="AZ116" t="e">
            <v>#REF!</v>
          </cell>
          <cell r="BA116" t="e">
            <v>#REF!</v>
          </cell>
        </row>
        <row r="117">
          <cell r="B117" t="e">
            <v>#REF!</v>
          </cell>
          <cell r="C117" t="e">
            <v>#REF!</v>
          </cell>
          <cell r="D117" t="e">
            <v>#REF!</v>
          </cell>
          <cell r="E117" t="e">
            <v>#REF!</v>
          </cell>
          <cell r="F117" t="e">
            <v>#REF!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 t="e">
            <v>#REF!</v>
          </cell>
          <cell r="R117" t="e">
            <v>#REF!</v>
          </cell>
          <cell r="Y117" t="e">
            <v>#REF!</v>
          </cell>
          <cell r="Z117" t="e">
            <v>#REF!</v>
          </cell>
          <cell r="AA117" t="e">
            <v>#REF!</v>
          </cell>
          <cell r="AB117" t="e">
            <v>#REF!</v>
          </cell>
          <cell r="AC117" t="e">
            <v>#REF!</v>
          </cell>
          <cell r="AD117" t="e">
            <v>#REF!</v>
          </cell>
          <cell r="AE117" t="e">
            <v>#REF!</v>
          </cell>
          <cell r="AF117" t="e">
            <v>#REF!</v>
          </cell>
          <cell r="AG117" t="e">
            <v>#REF!</v>
          </cell>
          <cell r="AH117" t="e">
            <v>#REF!</v>
          </cell>
          <cell r="AI117" t="e">
            <v>#REF!</v>
          </cell>
          <cell r="AJ117" t="e">
            <v>#REF!</v>
          </cell>
          <cell r="AK117" t="e">
            <v>#REF!</v>
          </cell>
          <cell r="AL117" t="e">
            <v>#REF!</v>
          </cell>
          <cell r="AM117" t="e">
            <v>#REF!</v>
          </cell>
          <cell r="AN117" t="e">
            <v>#REF!</v>
          </cell>
          <cell r="AO117" t="e">
            <v>#REF!</v>
          </cell>
          <cell r="AP117" t="e">
            <v>#REF!</v>
          </cell>
          <cell r="AQ117" t="e">
            <v>#REF!</v>
          </cell>
          <cell r="AT117" t="e">
            <v>#REF!</v>
          </cell>
          <cell r="AU117" t="e">
            <v>#REF!</v>
          </cell>
          <cell r="AV117">
            <v>0</v>
          </cell>
          <cell r="AW117" t="e">
            <v>#REF!</v>
          </cell>
          <cell r="AX117" t="e">
            <v>#REF!</v>
          </cell>
          <cell r="AY117" t="e">
            <v>#REF!</v>
          </cell>
          <cell r="AZ117" t="e">
            <v>#REF!</v>
          </cell>
          <cell r="BA117" t="e">
            <v>#REF!</v>
          </cell>
        </row>
        <row r="118">
          <cell r="B118" t="e">
            <v>#REF!</v>
          </cell>
          <cell r="C118" t="e">
            <v>#REF!</v>
          </cell>
          <cell r="D118" t="e">
            <v>#REF!</v>
          </cell>
          <cell r="E118" t="e">
            <v>#REF!</v>
          </cell>
          <cell r="F118" t="e">
            <v>#REF!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e">
            <v>#REF!</v>
          </cell>
          <cell r="R118" t="e">
            <v>#REF!</v>
          </cell>
          <cell r="Y118" t="e">
            <v>#REF!</v>
          </cell>
          <cell r="Z118" t="e">
            <v>#REF!</v>
          </cell>
          <cell r="AA118" t="e">
            <v>#REF!</v>
          </cell>
          <cell r="AB118" t="e">
            <v>#REF!</v>
          </cell>
          <cell r="AC118" t="e">
            <v>#REF!</v>
          </cell>
          <cell r="AD118" t="e">
            <v>#REF!</v>
          </cell>
          <cell r="AE118" t="e">
            <v>#REF!</v>
          </cell>
          <cell r="AF118" t="e">
            <v>#REF!</v>
          </cell>
          <cell r="AG118" t="e">
            <v>#REF!</v>
          </cell>
          <cell r="AH118" t="e">
            <v>#REF!</v>
          </cell>
          <cell r="AI118" t="e">
            <v>#REF!</v>
          </cell>
          <cell r="AJ118" t="e">
            <v>#REF!</v>
          </cell>
          <cell r="AK118" t="e">
            <v>#REF!</v>
          </cell>
          <cell r="AL118" t="e">
            <v>#REF!</v>
          </cell>
          <cell r="AM118" t="e">
            <v>#REF!</v>
          </cell>
          <cell r="AN118" t="e">
            <v>#REF!</v>
          </cell>
          <cell r="AO118" t="e">
            <v>#REF!</v>
          </cell>
          <cell r="AP118" t="e">
            <v>#REF!</v>
          </cell>
          <cell r="AQ118" t="e">
            <v>#REF!</v>
          </cell>
          <cell r="AT118" t="e">
            <v>#REF!</v>
          </cell>
          <cell r="AU118" t="e">
            <v>#REF!</v>
          </cell>
          <cell r="AV118">
            <v>0</v>
          </cell>
          <cell r="AW118" t="e">
            <v>#REF!</v>
          </cell>
          <cell r="AX118" t="e">
            <v>#REF!</v>
          </cell>
          <cell r="AY118" t="e">
            <v>#REF!</v>
          </cell>
          <cell r="AZ118" t="e">
            <v>#REF!</v>
          </cell>
          <cell r="BA118" t="e">
            <v>#REF!</v>
          </cell>
        </row>
        <row r="119">
          <cell r="B119" t="e">
            <v>#REF!</v>
          </cell>
          <cell r="C119" t="e">
            <v>#REF!</v>
          </cell>
          <cell r="D119" t="e">
            <v>#REF!</v>
          </cell>
          <cell r="E119" t="e">
            <v>#REF!</v>
          </cell>
          <cell r="F119" t="e">
            <v>#REF!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e">
            <v>#REF!</v>
          </cell>
          <cell r="R119" t="e">
            <v>#REF!</v>
          </cell>
          <cell r="Y119" t="e">
            <v>#REF!</v>
          </cell>
          <cell r="Z119" t="e">
            <v>#REF!</v>
          </cell>
          <cell r="AA119" t="e">
            <v>#REF!</v>
          </cell>
          <cell r="AB119" t="e">
            <v>#REF!</v>
          </cell>
          <cell r="AC119" t="e">
            <v>#REF!</v>
          </cell>
          <cell r="AD119" t="e">
            <v>#REF!</v>
          </cell>
          <cell r="AE119" t="e">
            <v>#REF!</v>
          </cell>
          <cell r="AF119" t="e">
            <v>#REF!</v>
          </cell>
          <cell r="AG119" t="e">
            <v>#REF!</v>
          </cell>
          <cell r="AH119" t="e">
            <v>#REF!</v>
          </cell>
          <cell r="AI119" t="e">
            <v>#REF!</v>
          </cell>
          <cell r="AJ119" t="e">
            <v>#REF!</v>
          </cell>
          <cell r="AK119" t="e">
            <v>#REF!</v>
          </cell>
          <cell r="AL119" t="e">
            <v>#REF!</v>
          </cell>
          <cell r="AM119" t="e">
            <v>#REF!</v>
          </cell>
          <cell r="AN119" t="e">
            <v>#REF!</v>
          </cell>
          <cell r="AO119" t="e">
            <v>#REF!</v>
          </cell>
          <cell r="AP119" t="e">
            <v>#REF!</v>
          </cell>
          <cell r="AQ119" t="e">
            <v>#REF!</v>
          </cell>
          <cell r="AT119" t="e">
            <v>#REF!</v>
          </cell>
          <cell r="AU119" t="e">
            <v>#REF!</v>
          </cell>
          <cell r="AV119">
            <v>0</v>
          </cell>
          <cell r="AW119" t="e">
            <v>#REF!</v>
          </cell>
          <cell r="AX119" t="e">
            <v>#REF!</v>
          </cell>
          <cell r="AY119" t="e">
            <v>#REF!</v>
          </cell>
          <cell r="AZ119" t="e">
            <v>#REF!</v>
          </cell>
          <cell r="BA119" t="e">
            <v>#REF!</v>
          </cell>
        </row>
        <row r="120">
          <cell r="B120" t="e">
            <v>#REF!</v>
          </cell>
          <cell r="C120" t="e">
            <v>#REF!</v>
          </cell>
          <cell r="D120" t="e">
            <v>#REF!</v>
          </cell>
          <cell r="E120" t="e">
            <v>#REF!</v>
          </cell>
          <cell r="F120" t="e">
            <v>#REF!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 t="e">
            <v>#REF!</v>
          </cell>
          <cell r="R120" t="e">
            <v>#REF!</v>
          </cell>
          <cell r="Y120" t="e">
            <v>#REF!</v>
          </cell>
          <cell r="Z120" t="e">
            <v>#REF!</v>
          </cell>
          <cell r="AA120" t="e">
            <v>#REF!</v>
          </cell>
          <cell r="AB120" t="e">
            <v>#REF!</v>
          </cell>
          <cell r="AC120" t="e">
            <v>#REF!</v>
          </cell>
          <cell r="AD120" t="e">
            <v>#REF!</v>
          </cell>
          <cell r="AE120" t="e">
            <v>#REF!</v>
          </cell>
          <cell r="AF120" t="e">
            <v>#REF!</v>
          </cell>
          <cell r="AG120" t="e">
            <v>#REF!</v>
          </cell>
          <cell r="AH120" t="e">
            <v>#REF!</v>
          </cell>
          <cell r="AI120" t="e">
            <v>#REF!</v>
          </cell>
          <cell r="AJ120" t="e">
            <v>#REF!</v>
          </cell>
          <cell r="AK120" t="e">
            <v>#REF!</v>
          </cell>
          <cell r="AL120" t="e">
            <v>#REF!</v>
          </cell>
          <cell r="AM120" t="e">
            <v>#REF!</v>
          </cell>
          <cell r="AN120" t="e">
            <v>#REF!</v>
          </cell>
          <cell r="AO120" t="e">
            <v>#REF!</v>
          </cell>
          <cell r="AP120" t="e">
            <v>#REF!</v>
          </cell>
          <cell r="AQ120" t="e">
            <v>#REF!</v>
          </cell>
          <cell r="AT120" t="e">
            <v>#REF!</v>
          </cell>
          <cell r="AU120" t="e">
            <v>#REF!</v>
          </cell>
          <cell r="AV120">
            <v>0</v>
          </cell>
          <cell r="AW120" t="e">
            <v>#REF!</v>
          </cell>
          <cell r="AX120" t="e">
            <v>#REF!</v>
          </cell>
          <cell r="AY120" t="e">
            <v>#REF!</v>
          </cell>
          <cell r="AZ120" t="e">
            <v>#REF!</v>
          </cell>
          <cell r="BA120" t="e">
            <v>#REF!</v>
          </cell>
        </row>
        <row r="121">
          <cell r="B121" t="e">
            <v>#REF!</v>
          </cell>
          <cell r="C121" t="e">
            <v>#REF!</v>
          </cell>
          <cell r="D121" t="e">
            <v>#REF!</v>
          </cell>
          <cell r="E121" t="e">
            <v>#REF!</v>
          </cell>
          <cell r="F121" t="e">
            <v>#REF!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e">
            <v>#REF!</v>
          </cell>
          <cell r="R121" t="e">
            <v>#REF!</v>
          </cell>
          <cell r="Y121" t="e">
            <v>#REF!</v>
          </cell>
          <cell r="Z121" t="e">
            <v>#REF!</v>
          </cell>
          <cell r="AA121" t="e">
            <v>#REF!</v>
          </cell>
          <cell r="AB121" t="e">
            <v>#REF!</v>
          </cell>
          <cell r="AC121" t="e">
            <v>#REF!</v>
          </cell>
          <cell r="AD121" t="e">
            <v>#REF!</v>
          </cell>
          <cell r="AE121" t="e">
            <v>#REF!</v>
          </cell>
          <cell r="AF121" t="e">
            <v>#REF!</v>
          </cell>
          <cell r="AG121" t="e">
            <v>#REF!</v>
          </cell>
          <cell r="AH121" t="e">
            <v>#REF!</v>
          </cell>
          <cell r="AI121" t="e">
            <v>#REF!</v>
          </cell>
          <cell r="AJ121" t="e">
            <v>#REF!</v>
          </cell>
          <cell r="AK121" t="e">
            <v>#REF!</v>
          </cell>
          <cell r="AL121" t="e">
            <v>#REF!</v>
          </cell>
          <cell r="AM121" t="e">
            <v>#REF!</v>
          </cell>
          <cell r="AN121" t="e">
            <v>#REF!</v>
          </cell>
          <cell r="AO121" t="e">
            <v>#REF!</v>
          </cell>
          <cell r="AP121" t="e">
            <v>#REF!</v>
          </cell>
          <cell r="AQ121" t="e">
            <v>#REF!</v>
          </cell>
          <cell r="AT121" t="e">
            <v>#REF!</v>
          </cell>
          <cell r="AU121" t="e">
            <v>#REF!</v>
          </cell>
          <cell r="AV121">
            <v>0</v>
          </cell>
          <cell r="AW121" t="e">
            <v>#REF!</v>
          </cell>
          <cell r="AX121" t="e">
            <v>#REF!</v>
          </cell>
          <cell r="AY121" t="e">
            <v>#REF!</v>
          </cell>
          <cell r="AZ121" t="e">
            <v>#REF!</v>
          </cell>
          <cell r="BA121" t="e">
            <v>#REF!</v>
          </cell>
        </row>
        <row r="122">
          <cell r="B122" t="e">
            <v>#REF!</v>
          </cell>
          <cell r="C122" t="e">
            <v>#REF!</v>
          </cell>
          <cell r="D122" t="e">
            <v>#REF!</v>
          </cell>
          <cell r="E122" t="e">
            <v>#REF!</v>
          </cell>
          <cell r="F122" t="e">
            <v>#REF!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e">
            <v>#REF!</v>
          </cell>
          <cell r="R122" t="e">
            <v>#REF!</v>
          </cell>
          <cell r="Y122" t="e">
            <v>#REF!</v>
          </cell>
          <cell r="Z122" t="e">
            <v>#REF!</v>
          </cell>
          <cell r="AA122" t="e">
            <v>#REF!</v>
          </cell>
          <cell r="AB122" t="e">
            <v>#REF!</v>
          </cell>
          <cell r="AC122" t="e">
            <v>#REF!</v>
          </cell>
          <cell r="AD122" t="e">
            <v>#REF!</v>
          </cell>
          <cell r="AE122" t="e">
            <v>#REF!</v>
          </cell>
          <cell r="AF122" t="e">
            <v>#REF!</v>
          </cell>
          <cell r="AG122" t="e">
            <v>#REF!</v>
          </cell>
          <cell r="AH122" t="e">
            <v>#REF!</v>
          </cell>
          <cell r="AI122" t="e">
            <v>#REF!</v>
          </cell>
          <cell r="AJ122" t="e">
            <v>#REF!</v>
          </cell>
          <cell r="AK122" t="e">
            <v>#REF!</v>
          </cell>
          <cell r="AL122" t="e">
            <v>#REF!</v>
          </cell>
          <cell r="AM122" t="e">
            <v>#REF!</v>
          </cell>
          <cell r="AN122" t="e">
            <v>#REF!</v>
          </cell>
          <cell r="AO122" t="e">
            <v>#REF!</v>
          </cell>
          <cell r="AP122" t="e">
            <v>#REF!</v>
          </cell>
          <cell r="AQ122" t="e">
            <v>#REF!</v>
          </cell>
          <cell r="AT122" t="e">
            <v>#REF!</v>
          </cell>
          <cell r="AU122" t="e">
            <v>#REF!</v>
          </cell>
          <cell r="AV122">
            <v>0</v>
          </cell>
          <cell r="AW122" t="e">
            <v>#REF!</v>
          </cell>
          <cell r="AX122" t="e">
            <v>#REF!</v>
          </cell>
          <cell r="AY122" t="e">
            <v>#REF!</v>
          </cell>
          <cell r="AZ122" t="e">
            <v>#REF!</v>
          </cell>
          <cell r="BA122" t="e">
            <v>#REF!</v>
          </cell>
        </row>
        <row r="123">
          <cell r="B123" t="e">
            <v>#REF!</v>
          </cell>
          <cell r="C123" t="e">
            <v>#REF!</v>
          </cell>
          <cell r="D123" t="e">
            <v>#REF!</v>
          </cell>
          <cell r="E123" t="e">
            <v>#REF!</v>
          </cell>
          <cell r="F123" t="e">
            <v>#REF!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e">
            <v>#REF!</v>
          </cell>
          <cell r="R123" t="e">
            <v>#REF!</v>
          </cell>
          <cell r="Y123" t="e">
            <v>#REF!</v>
          </cell>
          <cell r="Z123" t="e">
            <v>#REF!</v>
          </cell>
          <cell r="AA123" t="e">
            <v>#REF!</v>
          </cell>
          <cell r="AB123" t="e">
            <v>#REF!</v>
          </cell>
          <cell r="AC123" t="e">
            <v>#REF!</v>
          </cell>
          <cell r="AD123" t="e">
            <v>#REF!</v>
          </cell>
          <cell r="AE123" t="e">
            <v>#REF!</v>
          </cell>
          <cell r="AF123" t="e">
            <v>#REF!</v>
          </cell>
          <cell r="AG123" t="e">
            <v>#REF!</v>
          </cell>
          <cell r="AH123" t="e">
            <v>#REF!</v>
          </cell>
          <cell r="AI123" t="e">
            <v>#REF!</v>
          </cell>
          <cell r="AJ123" t="e">
            <v>#REF!</v>
          </cell>
          <cell r="AK123" t="e">
            <v>#REF!</v>
          </cell>
          <cell r="AL123" t="e">
            <v>#REF!</v>
          </cell>
          <cell r="AM123" t="e">
            <v>#REF!</v>
          </cell>
          <cell r="AN123" t="e">
            <v>#REF!</v>
          </cell>
          <cell r="AO123" t="e">
            <v>#REF!</v>
          </cell>
          <cell r="AP123" t="e">
            <v>#REF!</v>
          </cell>
          <cell r="AQ123" t="e">
            <v>#REF!</v>
          </cell>
          <cell r="AT123" t="e">
            <v>#REF!</v>
          </cell>
          <cell r="AU123" t="e">
            <v>#REF!</v>
          </cell>
          <cell r="AV123">
            <v>0</v>
          </cell>
          <cell r="AW123" t="e">
            <v>#REF!</v>
          </cell>
          <cell r="AX123" t="e">
            <v>#REF!</v>
          </cell>
          <cell r="AY123" t="e">
            <v>#REF!</v>
          </cell>
          <cell r="AZ123" t="e">
            <v>#REF!</v>
          </cell>
          <cell r="BA123" t="e">
            <v>#REF!</v>
          </cell>
        </row>
        <row r="124">
          <cell r="B124" t="e">
            <v>#REF!</v>
          </cell>
          <cell r="C124" t="e">
            <v>#REF!</v>
          </cell>
          <cell r="D124" t="e">
            <v>#REF!</v>
          </cell>
          <cell r="E124" t="e">
            <v>#REF!</v>
          </cell>
          <cell r="F124" t="e">
            <v>#REF!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e">
            <v>#REF!</v>
          </cell>
          <cell r="R124" t="e">
            <v>#REF!</v>
          </cell>
          <cell r="Y124" t="e">
            <v>#REF!</v>
          </cell>
          <cell r="Z124" t="e">
            <v>#REF!</v>
          </cell>
          <cell r="AA124" t="e">
            <v>#REF!</v>
          </cell>
          <cell r="AB124" t="e">
            <v>#REF!</v>
          </cell>
          <cell r="AC124" t="e">
            <v>#REF!</v>
          </cell>
          <cell r="AD124" t="e">
            <v>#REF!</v>
          </cell>
          <cell r="AE124" t="e">
            <v>#REF!</v>
          </cell>
          <cell r="AF124" t="e">
            <v>#REF!</v>
          </cell>
          <cell r="AG124" t="e">
            <v>#REF!</v>
          </cell>
          <cell r="AH124" t="e">
            <v>#REF!</v>
          </cell>
          <cell r="AI124" t="e">
            <v>#REF!</v>
          </cell>
          <cell r="AJ124" t="e">
            <v>#REF!</v>
          </cell>
          <cell r="AK124" t="e">
            <v>#REF!</v>
          </cell>
          <cell r="AL124" t="e">
            <v>#REF!</v>
          </cell>
          <cell r="AM124" t="e">
            <v>#REF!</v>
          </cell>
          <cell r="AN124" t="e">
            <v>#REF!</v>
          </cell>
          <cell r="AO124" t="e">
            <v>#REF!</v>
          </cell>
          <cell r="AP124" t="e">
            <v>#REF!</v>
          </cell>
          <cell r="AQ124" t="e">
            <v>#REF!</v>
          </cell>
          <cell r="AT124" t="e">
            <v>#REF!</v>
          </cell>
          <cell r="AU124" t="e">
            <v>#REF!</v>
          </cell>
          <cell r="AV124">
            <v>0</v>
          </cell>
          <cell r="AW124" t="e">
            <v>#REF!</v>
          </cell>
          <cell r="AX124" t="e">
            <v>#REF!</v>
          </cell>
          <cell r="AY124" t="e">
            <v>#REF!</v>
          </cell>
          <cell r="AZ124" t="e">
            <v>#REF!</v>
          </cell>
          <cell r="BA124" t="e">
            <v>#REF!</v>
          </cell>
        </row>
        <row r="125">
          <cell r="B125" t="e">
            <v>#REF!</v>
          </cell>
          <cell r="C125" t="e">
            <v>#REF!</v>
          </cell>
          <cell r="D125" t="e">
            <v>#REF!</v>
          </cell>
          <cell r="E125" t="e">
            <v>#REF!</v>
          </cell>
          <cell r="F125" t="e">
            <v>#REF!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e">
            <v>#REF!</v>
          </cell>
          <cell r="R125" t="e">
            <v>#REF!</v>
          </cell>
          <cell r="Y125" t="e">
            <v>#REF!</v>
          </cell>
          <cell r="Z125" t="e">
            <v>#REF!</v>
          </cell>
          <cell r="AA125" t="e">
            <v>#REF!</v>
          </cell>
          <cell r="AB125" t="e">
            <v>#REF!</v>
          </cell>
          <cell r="AC125" t="e">
            <v>#REF!</v>
          </cell>
          <cell r="AD125" t="e">
            <v>#REF!</v>
          </cell>
          <cell r="AE125" t="e">
            <v>#REF!</v>
          </cell>
          <cell r="AF125" t="e">
            <v>#REF!</v>
          </cell>
          <cell r="AG125" t="e">
            <v>#REF!</v>
          </cell>
          <cell r="AH125" t="e">
            <v>#REF!</v>
          </cell>
          <cell r="AI125" t="e">
            <v>#REF!</v>
          </cell>
          <cell r="AJ125" t="e">
            <v>#REF!</v>
          </cell>
          <cell r="AK125" t="e">
            <v>#REF!</v>
          </cell>
          <cell r="AL125" t="e">
            <v>#REF!</v>
          </cell>
          <cell r="AM125" t="e">
            <v>#REF!</v>
          </cell>
          <cell r="AN125" t="e">
            <v>#REF!</v>
          </cell>
          <cell r="AO125" t="e">
            <v>#REF!</v>
          </cell>
          <cell r="AP125" t="e">
            <v>#REF!</v>
          </cell>
          <cell r="AQ125" t="e">
            <v>#REF!</v>
          </cell>
          <cell r="AT125" t="e">
            <v>#REF!</v>
          </cell>
          <cell r="AU125" t="e">
            <v>#REF!</v>
          </cell>
          <cell r="AV125">
            <v>0</v>
          </cell>
          <cell r="AW125" t="e">
            <v>#REF!</v>
          </cell>
          <cell r="AX125" t="e">
            <v>#REF!</v>
          </cell>
          <cell r="AY125" t="e">
            <v>#REF!</v>
          </cell>
          <cell r="AZ125" t="e">
            <v>#REF!</v>
          </cell>
          <cell r="BA125" t="e">
            <v>#REF!</v>
          </cell>
        </row>
        <row r="126">
          <cell r="B126" t="e">
            <v>#REF!</v>
          </cell>
          <cell r="C126" t="e">
            <v>#REF!</v>
          </cell>
          <cell r="D126" t="e">
            <v>#REF!</v>
          </cell>
          <cell r="E126" t="e">
            <v>#REF!</v>
          </cell>
          <cell r="F126" t="e">
            <v>#REF!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e">
            <v>#REF!</v>
          </cell>
          <cell r="R126" t="e">
            <v>#REF!</v>
          </cell>
          <cell r="Y126" t="e">
            <v>#REF!</v>
          </cell>
          <cell r="Z126" t="e">
            <v>#REF!</v>
          </cell>
          <cell r="AA126" t="e">
            <v>#REF!</v>
          </cell>
          <cell r="AB126" t="e">
            <v>#REF!</v>
          </cell>
          <cell r="AC126" t="e">
            <v>#REF!</v>
          </cell>
          <cell r="AD126" t="e">
            <v>#REF!</v>
          </cell>
          <cell r="AE126" t="e">
            <v>#REF!</v>
          </cell>
          <cell r="AF126" t="e">
            <v>#REF!</v>
          </cell>
          <cell r="AG126" t="e">
            <v>#REF!</v>
          </cell>
          <cell r="AH126" t="e">
            <v>#REF!</v>
          </cell>
          <cell r="AI126" t="e">
            <v>#REF!</v>
          </cell>
          <cell r="AJ126" t="e">
            <v>#REF!</v>
          </cell>
          <cell r="AK126" t="e">
            <v>#REF!</v>
          </cell>
          <cell r="AL126" t="e">
            <v>#REF!</v>
          </cell>
          <cell r="AM126" t="e">
            <v>#REF!</v>
          </cell>
          <cell r="AN126" t="e">
            <v>#REF!</v>
          </cell>
          <cell r="AO126" t="e">
            <v>#REF!</v>
          </cell>
          <cell r="AP126" t="e">
            <v>#REF!</v>
          </cell>
          <cell r="AQ126" t="e">
            <v>#REF!</v>
          </cell>
          <cell r="AT126" t="e">
            <v>#REF!</v>
          </cell>
          <cell r="AU126" t="e">
            <v>#REF!</v>
          </cell>
          <cell r="AV126">
            <v>0</v>
          </cell>
          <cell r="AW126" t="e">
            <v>#REF!</v>
          </cell>
          <cell r="AX126" t="e">
            <v>#REF!</v>
          </cell>
          <cell r="AY126" t="e">
            <v>#REF!</v>
          </cell>
          <cell r="AZ126" t="e">
            <v>#REF!</v>
          </cell>
          <cell r="BA126" t="e">
            <v>#REF!</v>
          </cell>
        </row>
        <row r="127">
          <cell r="B127" t="e">
            <v>#REF!</v>
          </cell>
          <cell r="C127" t="e">
            <v>#REF!</v>
          </cell>
          <cell r="D127" t="e">
            <v>#REF!</v>
          </cell>
          <cell r="E127" t="e">
            <v>#REF!</v>
          </cell>
          <cell r="F127" t="e">
            <v>#REF!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e">
            <v>#REF!</v>
          </cell>
          <cell r="R127" t="e">
            <v>#REF!</v>
          </cell>
          <cell r="Y127" t="e">
            <v>#REF!</v>
          </cell>
          <cell r="Z127" t="e">
            <v>#REF!</v>
          </cell>
          <cell r="AA127" t="e">
            <v>#REF!</v>
          </cell>
          <cell r="AB127" t="e">
            <v>#REF!</v>
          </cell>
          <cell r="AC127" t="e">
            <v>#REF!</v>
          </cell>
          <cell r="AD127" t="e">
            <v>#REF!</v>
          </cell>
          <cell r="AE127" t="e">
            <v>#REF!</v>
          </cell>
          <cell r="AF127" t="e">
            <v>#REF!</v>
          </cell>
          <cell r="AG127" t="e">
            <v>#REF!</v>
          </cell>
          <cell r="AH127" t="e">
            <v>#REF!</v>
          </cell>
          <cell r="AI127" t="e">
            <v>#REF!</v>
          </cell>
          <cell r="AJ127" t="e">
            <v>#REF!</v>
          </cell>
          <cell r="AK127" t="e">
            <v>#REF!</v>
          </cell>
          <cell r="AL127" t="e">
            <v>#REF!</v>
          </cell>
          <cell r="AM127" t="e">
            <v>#REF!</v>
          </cell>
          <cell r="AN127" t="e">
            <v>#REF!</v>
          </cell>
          <cell r="AO127" t="e">
            <v>#REF!</v>
          </cell>
          <cell r="AP127" t="e">
            <v>#REF!</v>
          </cell>
          <cell r="AQ127" t="e">
            <v>#REF!</v>
          </cell>
          <cell r="AT127" t="e">
            <v>#REF!</v>
          </cell>
          <cell r="AU127" t="e">
            <v>#REF!</v>
          </cell>
          <cell r="AV127">
            <v>0</v>
          </cell>
          <cell r="AW127" t="e">
            <v>#REF!</v>
          </cell>
          <cell r="AX127" t="e">
            <v>#REF!</v>
          </cell>
          <cell r="AY127" t="e">
            <v>#REF!</v>
          </cell>
          <cell r="AZ127" t="e">
            <v>#REF!</v>
          </cell>
          <cell r="BA127" t="e">
            <v>#REF!</v>
          </cell>
        </row>
        <row r="128">
          <cell r="B128" t="e">
            <v>#REF!</v>
          </cell>
          <cell r="C128" t="e">
            <v>#REF!</v>
          </cell>
          <cell r="D128" t="e">
            <v>#REF!</v>
          </cell>
          <cell r="E128" t="e">
            <v>#REF!</v>
          </cell>
          <cell r="F128" t="e">
            <v>#REF!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e">
            <v>#REF!</v>
          </cell>
          <cell r="R128" t="e">
            <v>#REF!</v>
          </cell>
          <cell r="Y128" t="e">
            <v>#REF!</v>
          </cell>
          <cell r="Z128" t="e">
            <v>#REF!</v>
          </cell>
          <cell r="AA128" t="e">
            <v>#REF!</v>
          </cell>
          <cell r="AB128" t="e">
            <v>#REF!</v>
          </cell>
          <cell r="AC128" t="e">
            <v>#REF!</v>
          </cell>
          <cell r="AD128" t="e">
            <v>#REF!</v>
          </cell>
          <cell r="AE128" t="e">
            <v>#REF!</v>
          </cell>
          <cell r="AF128" t="e">
            <v>#REF!</v>
          </cell>
          <cell r="AG128" t="e">
            <v>#REF!</v>
          </cell>
          <cell r="AH128" t="e">
            <v>#REF!</v>
          </cell>
          <cell r="AI128" t="e">
            <v>#REF!</v>
          </cell>
          <cell r="AJ128" t="e">
            <v>#REF!</v>
          </cell>
          <cell r="AK128" t="e">
            <v>#REF!</v>
          </cell>
          <cell r="AL128" t="e">
            <v>#REF!</v>
          </cell>
          <cell r="AM128" t="e">
            <v>#REF!</v>
          </cell>
          <cell r="AN128" t="e">
            <v>#REF!</v>
          </cell>
          <cell r="AO128" t="e">
            <v>#REF!</v>
          </cell>
          <cell r="AP128" t="e">
            <v>#REF!</v>
          </cell>
          <cell r="AQ128" t="e">
            <v>#REF!</v>
          </cell>
          <cell r="AT128" t="e">
            <v>#REF!</v>
          </cell>
          <cell r="AU128" t="e">
            <v>#REF!</v>
          </cell>
          <cell r="AV128">
            <v>0</v>
          </cell>
          <cell r="AW128" t="e">
            <v>#REF!</v>
          </cell>
          <cell r="AX128" t="e">
            <v>#REF!</v>
          </cell>
          <cell r="AY128" t="e">
            <v>#REF!</v>
          </cell>
          <cell r="AZ128" t="e">
            <v>#REF!</v>
          </cell>
          <cell r="BA128" t="e">
            <v>#REF!</v>
          </cell>
        </row>
        <row r="129">
          <cell r="B129" t="e">
            <v>#REF!</v>
          </cell>
          <cell r="C129" t="e">
            <v>#REF!</v>
          </cell>
          <cell r="D129" t="e">
            <v>#REF!</v>
          </cell>
          <cell r="E129" t="e">
            <v>#REF!</v>
          </cell>
          <cell r="F129" t="e">
            <v>#REF!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e">
            <v>#REF!</v>
          </cell>
          <cell r="R129" t="e">
            <v>#REF!</v>
          </cell>
          <cell r="Y129" t="e">
            <v>#REF!</v>
          </cell>
          <cell r="Z129" t="e">
            <v>#REF!</v>
          </cell>
          <cell r="AA129" t="e">
            <v>#REF!</v>
          </cell>
          <cell r="AB129" t="e">
            <v>#REF!</v>
          </cell>
          <cell r="AC129" t="e">
            <v>#REF!</v>
          </cell>
          <cell r="AD129" t="e">
            <v>#REF!</v>
          </cell>
          <cell r="AE129" t="e">
            <v>#REF!</v>
          </cell>
          <cell r="AF129" t="e">
            <v>#REF!</v>
          </cell>
          <cell r="AG129" t="e">
            <v>#REF!</v>
          </cell>
          <cell r="AH129" t="e">
            <v>#REF!</v>
          </cell>
          <cell r="AI129" t="e">
            <v>#REF!</v>
          </cell>
          <cell r="AJ129" t="e">
            <v>#REF!</v>
          </cell>
          <cell r="AK129" t="e">
            <v>#REF!</v>
          </cell>
          <cell r="AL129" t="e">
            <v>#REF!</v>
          </cell>
          <cell r="AM129" t="e">
            <v>#REF!</v>
          </cell>
          <cell r="AN129" t="e">
            <v>#REF!</v>
          </cell>
          <cell r="AO129" t="e">
            <v>#REF!</v>
          </cell>
          <cell r="AP129" t="e">
            <v>#REF!</v>
          </cell>
          <cell r="AQ129" t="e">
            <v>#REF!</v>
          </cell>
          <cell r="AT129" t="e">
            <v>#REF!</v>
          </cell>
          <cell r="AU129" t="e">
            <v>#REF!</v>
          </cell>
          <cell r="AV129">
            <v>0</v>
          </cell>
          <cell r="AW129" t="e">
            <v>#REF!</v>
          </cell>
          <cell r="AX129" t="e">
            <v>#REF!</v>
          </cell>
          <cell r="AY129" t="e">
            <v>#REF!</v>
          </cell>
          <cell r="AZ129" t="e">
            <v>#REF!</v>
          </cell>
          <cell r="BA129" t="e">
            <v>#REF!</v>
          </cell>
        </row>
        <row r="130">
          <cell r="B130" t="e">
            <v>#REF!</v>
          </cell>
          <cell r="C130" t="e">
            <v>#REF!</v>
          </cell>
          <cell r="D130" t="e">
            <v>#REF!</v>
          </cell>
          <cell r="E130" t="e">
            <v>#REF!</v>
          </cell>
          <cell r="F130" t="e">
            <v>#REF!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e">
            <v>#REF!</v>
          </cell>
          <cell r="R130" t="e">
            <v>#REF!</v>
          </cell>
          <cell r="Y130" t="e">
            <v>#REF!</v>
          </cell>
          <cell r="Z130" t="e">
            <v>#REF!</v>
          </cell>
          <cell r="AA130" t="e">
            <v>#REF!</v>
          </cell>
          <cell r="AB130" t="e">
            <v>#REF!</v>
          </cell>
          <cell r="AC130" t="e">
            <v>#REF!</v>
          </cell>
          <cell r="AD130" t="e">
            <v>#REF!</v>
          </cell>
          <cell r="AE130" t="e">
            <v>#REF!</v>
          </cell>
          <cell r="AF130" t="e">
            <v>#REF!</v>
          </cell>
          <cell r="AG130" t="e">
            <v>#REF!</v>
          </cell>
          <cell r="AH130" t="e">
            <v>#REF!</v>
          </cell>
          <cell r="AI130" t="e">
            <v>#REF!</v>
          </cell>
          <cell r="AJ130" t="e">
            <v>#REF!</v>
          </cell>
          <cell r="AK130" t="e">
            <v>#REF!</v>
          </cell>
          <cell r="AL130" t="e">
            <v>#REF!</v>
          </cell>
          <cell r="AM130" t="e">
            <v>#REF!</v>
          </cell>
          <cell r="AN130" t="e">
            <v>#REF!</v>
          </cell>
          <cell r="AO130" t="e">
            <v>#REF!</v>
          </cell>
          <cell r="AP130" t="e">
            <v>#REF!</v>
          </cell>
          <cell r="AQ130" t="e">
            <v>#REF!</v>
          </cell>
          <cell r="AT130" t="e">
            <v>#REF!</v>
          </cell>
          <cell r="AU130" t="e">
            <v>#REF!</v>
          </cell>
          <cell r="AV130">
            <v>0</v>
          </cell>
          <cell r="AW130" t="e">
            <v>#REF!</v>
          </cell>
          <cell r="AX130" t="e">
            <v>#REF!</v>
          </cell>
          <cell r="AY130" t="e">
            <v>#REF!</v>
          </cell>
          <cell r="AZ130" t="e">
            <v>#REF!</v>
          </cell>
          <cell r="BA130" t="e">
            <v>#REF!</v>
          </cell>
        </row>
        <row r="131">
          <cell r="B131" t="e">
            <v>#REF!</v>
          </cell>
          <cell r="C131" t="e">
            <v>#REF!</v>
          </cell>
          <cell r="D131" t="e">
            <v>#REF!</v>
          </cell>
          <cell r="E131" t="e">
            <v>#REF!</v>
          </cell>
          <cell r="F131" t="e">
            <v>#REF!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e">
            <v>#REF!</v>
          </cell>
          <cell r="R131" t="e">
            <v>#REF!</v>
          </cell>
          <cell r="Y131" t="e">
            <v>#REF!</v>
          </cell>
          <cell r="Z131" t="e">
            <v>#REF!</v>
          </cell>
          <cell r="AA131" t="e">
            <v>#REF!</v>
          </cell>
          <cell r="AB131" t="e">
            <v>#REF!</v>
          </cell>
          <cell r="AC131" t="e">
            <v>#REF!</v>
          </cell>
          <cell r="AD131" t="e">
            <v>#REF!</v>
          </cell>
          <cell r="AE131" t="e">
            <v>#REF!</v>
          </cell>
          <cell r="AF131" t="e">
            <v>#REF!</v>
          </cell>
          <cell r="AG131" t="e">
            <v>#REF!</v>
          </cell>
          <cell r="AH131" t="e">
            <v>#REF!</v>
          </cell>
          <cell r="AI131" t="e">
            <v>#REF!</v>
          </cell>
          <cell r="AJ131" t="e">
            <v>#REF!</v>
          </cell>
          <cell r="AK131" t="e">
            <v>#REF!</v>
          </cell>
          <cell r="AL131" t="e">
            <v>#REF!</v>
          </cell>
          <cell r="AM131" t="e">
            <v>#REF!</v>
          </cell>
          <cell r="AN131" t="e">
            <v>#REF!</v>
          </cell>
          <cell r="AO131" t="e">
            <v>#REF!</v>
          </cell>
          <cell r="AP131" t="e">
            <v>#REF!</v>
          </cell>
          <cell r="AQ131" t="e">
            <v>#REF!</v>
          </cell>
          <cell r="AT131" t="e">
            <v>#REF!</v>
          </cell>
          <cell r="AU131" t="e">
            <v>#REF!</v>
          </cell>
          <cell r="AV131">
            <v>0</v>
          </cell>
          <cell r="AW131" t="e">
            <v>#REF!</v>
          </cell>
          <cell r="AX131" t="e">
            <v>#REF!</v>
          </cell>
          <cell r="AY131" t="e">
            <v>#REF!</v>
          </cell>
          <cell r="AZ131" t="e">
            <v>#REF!</v>
          </cell>
          <cell r="BA131" t="e">
            <v>#REF!</v>
          </cell>
        </row>
        <row r="132">
          <cell r="B132" t="e">
            <v>#REF!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e">
            <v>#REF!</v>
          </cell>
          <cell r="R132" t="e">
            <v>#REF!</v>
          </cell>
          <cell r="Y132" t="e">
            <v>#REF!</v>
          </cell>
          <cell r="Z132" t="e">
            <v>#REF!</v>
          </cell>
          <cell r="AA132" t="e">
            <v>#REF!</v>
          </cell>
          <cell r="AB132" t="e">
            <v>#REF!</v>
          </cell>
          <cell r="AC132" t="e">
            <v>#REF!</v>
          </cell>
          <cell r="AD132" t="e">
            <v>#REF!</v>
          </cell>
          <cell r="AE132" t="e">
            <v>#REF!</v>
          </cell>
          <cell r="AF132" t="e">
            <v>#REF!</v>
          </cell>
          <cell r="AG132" t="e">
            <v>#REF!</v>
          </cell>
          <cell r="AH132" t="e">
            <v>#REF!</v>
          </cell>
          <cell r="AI132" t="e">
            <v>#REF!</v>
          </cell>
          <cell r="AJ132" t="e">
            <v>#REF!</v>
          </cell>
          <cell r="AK132" t="e">
            <v>#REF!</v>
          </cell>
          <cell r="AL132" t="e">
            <v>#REF!</v>
          </cell>
          <cell r="AM132" t="e">
            <v>#REF!</v>
          </cell>
          <cell r="AN132" t="e">
            <v>#REF!</v>
          </cell>
          <cell r="AO132" t="e">
            <v>#REF!</v>
          </cell>
          <cell r="AP132" t="e">
            <v>#REF!</v>
          </cell>
          <cell r="AQ132" t="e">
            <v>#REF!</v>
          </cell>
          <cell r="AT132" t="e">
            <v>#REF!</v>
          </cell>
          <cell r="AU132" t="e">
            <v>#REF!</v>
          </cell>
          <cell r="AV132">
            <v>0</v>
          </cell>
          <cell r="AW132" t="e">
            <v>#REF!</v>
          </cell>
          <cell r="AX132" t="e">
            <v>#REF!</v>
          </cell>
          <cell r="AY132" t="e">
            <v>#REF!</v>
          </cell>
          <cell r="AZ132" t="e">
            <v>#REF!</v>
          </cell>
          <cell r="BA132" t="e">
            <v>#REF!</v>
          </cell>
        </row>
        <row r="133">
          <cell r="B133" t="e">
            <v>#REF!</v>
          </cell>
          <cell r="C133" t="e">
            <v>#REF!</v>
          </cell>
          <cell r="D133" t="e">
            <v>#REF!</v>
          </cell>
          <cell r="E133" t="e">
            <v>#REF!</v>
          </cell>
          <cell r="F133" t="e">
            <v>#REF!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e">
            <v>#REF!</v>
          </cell>
          <cell r="R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  <cell r="AI133" t="e">
            <v>#REF!</v>
          </cell>
          <cell r="AJ133" t="e">
            <v>#REF!</v>
          </cell>
          <cell r="AK133" t="e">
            <v>#REF!</v>
          </cell>
          <cell r="AL133" t="e">
            <v>#REF!</v>
          </cell>
          <cell r="AM133" t="e">
            <v>#REF!</v>
          </cell>
          <cell r="AN133" t="e">
            <v>#REF!</v>
          </cell>
          <cell r="AO133" t="e">
            <v>#REF!</v>
          </cell>
          <cell r="AP133" t="e">
            <v>#REF!</v>
          </cell>
          <cell r="AQ133" t="e">
            <v>#REF!</v>
          </cell>
          <cell r="AT133" t="e">
            <v>#REF!</v>
          </cell>
          <cell r="AU133" t="e">
            <v>#REF!</v>
          </cell>
          <cell r="AV133">
            <v>0</v>
          </cell>
          <cell r="AW133" t="e">
            <v>#REF!</v>
          </cell>
          <cell r="AX133" t="e">
            <v>#REF!</v>
          </cell>
          <cell r="AY133" t="e">
            <v>#REF!</v>
          </cell>
          <cell r="AZ133" t="e">
            <v>#REF!</v>
          </cell>
          <cell r="BA133" t="e">
            <v>#REF!</v>
          </cell>
        </row>
        <row r="134">
          <cell r="B134" t="e">
            <v>#REF!</v>
          </cell>
          <cell r="C134" t="e">
            <v>#REF!</v>
          </cell>
          <cell r="D134" t="e">
            <v>#REF!</v>
          </cell>
          <cell r="E134" t="e">
            <v>#REF!</v>
          </cell>
          <cell r="F134" t="e">
            <v>#REF!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e">
            <v>#REF!</v>
          </cell>
          <cell r="R134" t="e">
            <v>#REF!</v>
          </cell>
          <cell r="Y134" t="e">
            <v>#REF!</v>
          </cell>
          <cell r="Z134" t="e">
            <v>#REF!</v>
          </cell>
          <cell r="AA134" t="e">
            <v>#REF!</v>
          </cell>
          <cell r="AB134" t="e">
            <v>#REF!</v>
          </cell>
          <cell r="AC134" t="e">
            <v>#REF!</v>
          </cell>
          <cell r="AD134" t="e">
            <v>#REF!</v>
          </cell>
          <cell r="AE134" t="e">
            <v>#REF!</v>
          </cell>
          <cell r="AF134" t="e">
            <v>#REF!</v>
          </cell>
          <cell r="AG134" t="e">
            <v>#REF!</v>
          </cell>
          <cell r="AH134" t="e">
            <v>#REF!</v>
          </cell>
          <cell r="AI134" t="e">
            <v>#REF!</v>
          </cell>
          <cell r="AJ134" t="e">
            <v>#REF!</v>
          </cell>
          <cell r="AK134" t="e">
            <v>#REF!</v>
          </cell>
          <cell r="AL134" t="e">
            <v>#REF!</v>
          </cell>
          <cell r="AM134" t="e">
            <v>#REF!</v>
          </cell>
          <cell r="AN134" t="e">
            <v>#REF!</v>
          </cell>
          <cell r="AO134" t="e">
            <v>#REF!</v>
          </cell>
          <cell r="AP134" t="e">
            <v>#REF!</v>
          </cell>
          <cell r="AQ134" t="e">
            <v>#REF!</v>
          </cell>
          <cell r="AT134" t="e">
            <v>#REF!</v>
          </cell>
          <cell r="AU134" t="e">
            <v>#REF!</v>
          </cell>
          <cell r="AV134">
            <v>0</v>
          </cell>
          <cell r="AW134" t="e">
            <v>#REF!</v>
          </cell>
          <cell r="AX134" t="e">
            <v>#REF!</v>
          </cell>
          <cell r="AY134" t="e">
            <v>#REF!</v>
          </cell>
          <cell r="AZ134" t="e">
            <v>#REF!</v>
          </cell>
          <cell r="BA134" t="e">
            <v>#REF!</v>
          </cell>
        </row>
        <row r="135">
          <cell r="B135" t="e">
            <v>#REF!</v>
          </cell>
          <cell r="C135" t="e">
            <v>#REF!</v>
          </cell>
          <cell r="D135" t="e">
            <v>#REF!</v>
          </cell>
          <cell r="E135" t="e">
            <v>#REF!</v>
          </cell>
          <cell r="F135" t="e">
            <v>#REF!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e">
            <v>#REF!</v>
          </cell>
          <cell r="R135" t="e">
            <v>#REF!</v>
          </cell>
          <cell r="Y135" t="e">
            <v>#REF!</v>
          </cell>
          <cell r="Z135" t="e">
            <v>#REF!</v>
          </cell>
          <cell r="AA135" t="e">
            <v>#REF!</v>
          </cell>
          <cell r="AB135" t="e">
            <v>#REF!</v>
          </cell>
          <cell r="AC135" t="e">
            <v>#REF!</v>
          </cell>
          <cell r="AD135" t="e">
            <v>#REF!</v>
          </cell>
          <cell r="AE135" t="e">
            <v>#REF!</v>
          </cell>
          <cell r="AF135" t="e">
            <v>#REF!</v>
          </cell>
          <cell r="AG135" t="e">
            <v>#REF!</v>
          </cell>
          <cell r="AH135" t="e">
            <v>#REF!</v>
          </cell>
          <cell r="AI135" t="e">
            <v>#REF!</v>
          </cell>
          <cell r="AJ135" t="e">
            <v>#REF!</v>
          </cell>
          <cell r="AK135" t="e">
            <v>#REF!</v>
          </cell>
          <cell r="AL135" t="e">
            <v>#REF!</v>
          </cell>
          <cell r="AM135" t="e">
            <v>#REF!</v>
          </cell>
          <cell r="AN135" t="e">
            <v>#REF!</v>
          </cell>
          <cell r="AO135" t="e">
            <v>#REF!</v>
          </cell>
          <cell r="AP135" t="e">
            <v>#REF!</v>
          </cell>
          <cell r="AQ135" t="e">
            <v>#REF!</v>
          </cell>
          <cell r="AT135" t="e">
            <v>#REF!</v>
          </cell>
          <cell r="AU135" t="e">
            <v>#REF!</v>
          </cell>
          <cell r="AV135">
            <v>0</v>
          </cell>
          <cell r="AW135" t="e">
            <v>#REF!</v>
          </cell>
          <cell r="AX135" t="e">
            <v>#REF!</v>
          </cell>
          <cell r="AY135" t="e">
            <v>#REF!</v>
          </cell>
          <cell r="AZ135" t="e">
            <v>#REF!</v>
          </cell>
          <cell r="BA135" t="e">
            <v>#REF!</v>
          </cell>
        </row>
        <row r="136">
          <cell r="B136" t="e">
            <v>#REF!</v>
          </cell>
          <cell r="C136" t="e">
            <v>#REF!</v>
          </cell>
          <cell r="D136" t="e">
            <v>#REF!</v>
          </cell>
          <cell r="E136" t="e">
            <v>#REF!</v>
          </cell>
          <cell r="F136" t="e">
            <v>#REF!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 t="e">
            <v>#REF!</v>
          </cell>
          <cell r="R136" t="e">
            <v>#REF!</v>
          </cell>
          <cell r="Y136" t="e">
            <v>#REF!</v>
          </cell>
          <cell r="Z136" t="e">
            <v>#REF!</v>
          </cell>
          <cell r="AA136" t="e">
            <v>#REF!</v>
          </cell>
          <cell r="AB136" t="e">
            <v>#REF!</v>
          </cell>
          <cell r="AC136" t="e">
            <v>#REF!</v>
          </cell>
          <cell r="AD136" t="e">
            <v>#REF!</v>
          </cell>
          <cell r="AE136" t="e">
            <v>#REF!</v>
          </cell>
          <cell r="AF136" t="e">
            <v>#REF!</v>
          </cell>
          <cell r="AG136" t="e">
            <v>#REF!</v>
          </cell>
          <cell r="AH136" t="e">
            <v>#REF!</v>
          </cell>
          <cell r="AI136" t="e">
            <v>#REF!</v>
          </cell>
          <cell r="AJ136" t="e">
            <v>#REF!</v>
          </cell>
          <cell r="AK136" t="e">
            <v>#REF!</v>
          </cell>
          <cell r="AL136" t="e">
            <v>#REF!</v>
          </cell>
          <cell r="AM136" t="e">
            <v>#REF!</v>
          </cell>
          <cell r="AN136" t="e">
            <v>#REF!</v>
          </cell>
          <cell r="AO136" t="e">
            <v>#REF!</v>
          </cell>
          <cell r="AP136" t="e">
            <v>#REF!</v>
          </cell>
          <cell r="AQ136" t="e">
            <v>#REF!</v>
          </cell>
          <cell r="AT136" t="e">
            <v>#REF!</v>
          </cell>
          <cell r="AU136" t="e">
            <v>#REF!</v>
          </cell>
          <cell r="AV136">
            <v>0</v>
          </cell>
          <cell r="AW136" t="e">
            <v>#REF!</v>
          </cell>
          <cell r="AX136" t="e">
            <v>#REF!</v>
          </cell>
          <cell r="AY136" t="e">
            <v>#REF!</v>
          </cell>
          <cell r="AZ136" t="e">
            <v>#REF!</v>
          </cell>
          <cell r="BA136" t="e">
            <v>#REF!</v>
          </cell>
        </row>
        <row r="137">
          <cell r="B137" t="e">
            <v>#REF!</v>
          </cell>
          <cell r="C137" t="e">
            <v>#REF!</v>
          </cell>
          <cell r="D137" t="e">
            <v>#REF!</v>
          </cell>
          <cell r="E137" t="e">
            <v>#REF!</v>
          </cell>
          <cell r="F137" t="e">
            <v>#REF!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 t="e">
            <v>#REF!</v>
          </cell>
          <cell r="R137" t="e">
            <v>#REF!</v>
          </cell>
          <cell r="Y137" t="e">
            <v>#REF!</v>
          </cell>
          <cell r="Z137" t="e">
            <v>#REF!</v>
          </cell>
          <cell r="AA137" t="e">
            <v>#REF!</v>
          </cell>
          <cell r="AB137" t="e">
            <v>#REF!</v>
          </cell>
          <cell r="AC137" t="e">
            <v>#REF!</v>
          </cell>
          <cell r="AD137" t="e">
            <v>#REF!</v>
          </cell>
          <cell r="AE137" t="e">
            <v>#REF!</v>
          </cell>
          <cell r="AF137" t="e">
            <v>#REF!</v>
          </cell>
          <cell r="AG137" t="e">
            <v>#REF!</v>
          </cell>
          <cell r="AH137" t="e">
            <v>#REF!</v>
          </cell>
          <cell r="AI137" t="e">
            <v>#REF!</v>
          </cell>
          <cell r="AJ137" t="e">
            <v>#REF!</v>
          </cell>
          <cell r="AK137" t="e">
            <v>#REF!</v>
          </cell>
          <cell r="AL137" t="e">
            <v>#REF!</v>
          </cell>
          <cell r="AM137" t="e">
            <v>#REF!</v>
          </cell>
          <cell r="AN137" t="e">
            <v>#REF!</v>
          </cell>
          <cell r="AO137" t="e">
            <v>#REF!</v>
          </cell>
          <cell r="AP137" t="e">
            <v>#REF!</v>
          </cell>
          <cell r="AQ137" t="e">
            <v>#REF!</v>
          </cell>
          <cell r="AT137" t="e">
            <v>#REF!</v>
          </cell>
          <cell r="AU137" t="e">
            <v>#REF!</v>
          </cell>
          <cell r="AV137">
            <v>0</v>
          </cell>
          <cell r="AW137" t="e">
            <v>#REF!</v>
          </cell>
          <cell r="AX137" t="e">
            <v>#REF!</v>
          </cell>
          <cell r="AY137" t="e">
            <v>#REF!</v>
          </cell>
          <cell r="AZ137" t="e">
            <v>#REF!</v>
          </cell>
          <cell r="BA137" t="e">
            <v>#REF!</v>
          </cell>
        </row>
        <row r="138">
          <cell r="B138" t="e">
            <v>#REF!</v>
          </cell>
          <cell r="C138" t="e">
            <v>#REF!</v>
          </cell>
          <cell r="D138" t="e">
            <v>#REF!</v>
          </cell>
          <cell r="E138" t="e">
            <v>#REF!</v>
          </cell>
          <cell r="F138" t="e">
            <v>#REF!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e">
            <v>#REF!</v>
          </cell>
          <cell r="R138" t="e">
            <v>#REF!</v>
          </cell>
          <cell r="Y138" t="e">
            <v>#REF!</v>
          </cell>
          <cell r="Z138" t="e">
            <v>#REF!</v>
          </cell>
          <cell r="AA138" t="e">
            <v>#REF!</v>
          </cell>
          <cell r="AB138" t="e">
            <v>#REF!</v>
          </cell>
          <cell r="AC138" t="e">
            <v>#REF!</v>
          </cell>
          <cell r="AD138" t="e">
            <v>#REF!</v>
          </cell>
          <cell r="AE138" t="e">
            <v>#REF!</v>
          </cell>
          <cell r="AF138" t="e">
            <v>#REF!</v>
          </cell>
          <cell r="AG138" t="e">
            <v>#REF!</v>
          </cell>
          <cell r="AH138" t="e">
            <v>#REF!</v>
          </cell>
          <cell r="AI138" t="e">
            <v>#REF!</v>
          </cell>
          <cell r="AJ138" t="e">
            <v>#REF!</v>
          </cell>
          <cell r="AK138" t="e">
            <v>#REF!</v>
          </cell>
          <cell r="AL138" t="e">
            <v>#REF!</v>
          </cell>
          <cell r="AM138" t="e">
            <v>#REF!</v>
          </cell>
          <cell r="AN138" t="e">
            <v>#REF!</v>
          </cell>
          <cell r="AO138" t="e">
            <v>#REF!</v>
          </cell>
          <cell r="AP138" t="e">
            <v>#REF!</v>
          </cell>
          <cell r="AQ138" t="e">
            <v>#REF!</v>
          </cell>
          <cell r="AT138" t="e">
            <v>#REF!</v>
          </cell>
          <cell r="AU138" t="e">
            <v>#REF!</v>
          </cell>
          <cell r="AV138">
            <v>0</v>
          </cell>
          <cell r="AW138" t="e">
            <v>#REF!</v>
          </cell>
          <cell r="AX138" t="e">
            <v>#REF!</v>
          </cell>
          <cell r="AY138" t="e">
            <v>#REF!</v>
          </cell>
          <cell r="AZ138" t="e">
            <v>#REF!</v>
          </cell>
          <cell r="BA138" t="e">
            <v>#REF!</v>
          </cell>
        </row>
        <row r="139">
          <cell r="B139" t="e">
            <v>#REF!</v>
          </cell>
          <cell r="C139" t="e">
            <v>#REF!</v>
          </cell>
          <cell r="D139" t="e">
            <v>#REF!</v>
          </cell>
          <cell r="E139" t="e">
            <v>#REF!</v>
          </cell>
          <cell r="F139" t="e">
            <v>#REF!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 t="e">
            <v>#REF!</v>
          </cell>
          <cell r="R139" t="e">
            <v>#REF!</v>
          </cell>
          <cell r="Y139" t="e">
            <v>#REF!</v>
          </cell>
          <cell r="Z139" t="e">
            <v>#REF!</v>
          </cell>
          <cell r="AA139" t="e">
            <v>#REF!</v>
          </cell>
          <cell r="AB139" t="e">
            <v>#REF!</v>
          </cell>
          <cell r="AC139" t="e">
            <v>#REF!</v>
          </cell>
          <cell r="AD139" t="e">
            <v>#REF!</v>
          </cell>
          <cell r="AE139" t="e">
            <v>#REF!</v>
          </cell>
          <cell r="AF139" t="e">
            <v>#REF!</v>
          </cell>
          <cell r="AG139" t="e">
            <v>#REF!</v>
          </cell>
          <cell r="AH139" t="e">
            <v>#REF!</v>
          </cell>
          <cell r="AI139" t="e">
            <v>#REF!</v>
          </cell>
          <cell r="AJ139" t="e">
            <v>#REF!</v>
          </cell>
          <cell r="AK139" t="e">
            <v>#REF!</v>
          </cell>
          <cell r="AL139" t="e">
            <v>#REF!</v>
          </cell>
          <cell r="AM139" t="e">
            <v>#REF!</v>
          </cell>
          <cell r="AN139" t="e">
            <v>#REF!</v>
          </cell>
          <cell r="AO139" t="e">
            <v>#REF!</v>
          </cell>
          <cell r="AP139" t="e">
            <v>#REF!</v>
          </cell>
          <cell r="AQ139" t="e">
            <v>#REF!</v>
          </cell>
          <cell r="AT139" t="e">
            <v>#REF!</v>
          </cell>
          <cell r="AU139" t="e">
            <v>#REF!</v>
          </cell>
          <cell r="AV139">
            <v>0</v>
          </cell>
          <cell r="AW139" t="e">
            <v>#REF!</v>
          </cell>
          <cell r="AX139" t="e">
            <v>#REF!</v>
          </cell>
          <cell r="AY139" t="e">
            <v>#REF!</v>
          </cell>
          <cell r="AZ139" t="e">
            <v>#REF!</v>
          </cell>
          <cell r="BA139" t="e">
            <v>#REF!</v>
          </cell>
        </row>
        <row r="140">
          <cell r="B140" t="e">
            <v>#REF!</v>
          </cell>
          <cell r="C140" t="e">
            <v>#REF!</v>
          </cell>
          <cell r="D140" t="e">
            <v>#REF!</v>
          </cell>
          <cell r="E140" t="e">
            <v>#REF!</v>
          </cell>
          <cell r="F140" t="e">
            <v>#REF!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 t="e">
            <v>#REF!</v>
          </cell>
          <cell r="R140" t="e">
            <v>#REF!</v>
          </cell>
          <cell r="Y140" t="e">
            <v>#REF!</v>
          </cell>
          <cell r="Z140" t="e">
            <v>#REF!</v>
          </cell>
          <cell r="AA140" t="e">
            <v>#REF!</v>
          </cell>
          <cell r="AB140" t="e">
            <v>#REF!</v>
          </cell>
          <cell r="AC140" t="e">
            <v>#REF!</v>
          </cell>
          <cell r="AD140" t="e">
            <v>#REF!</v>
          </cell>
          <cell r="AE140" t="e">
            <v>#REF!</v>
          </cell>
          <cell r="AF140" t="e">
            <v>#REF!</v>
          </cell>
          <cell r="AG140" t="e">
            <v>#REF!</v>
          </cell>
          <cell r="AH140" t="e">
            <v>#REF!</v>
          </cell>
          <cell r="AI140" t="e">
            <v>#REF!</v>
          </cell>
          <cell r="AJ140" t="e">
            <v>#REF!</v>
          </cell>
          <cell r="AK140" t="e">
            <v>#REF!</v>
          </cell>
          <cell r="AL140" t="e">
            <v>#REF!</v>
          </cell>
          <cell r="AM140" t="e">
            <v>#REF!</v>
          </cell>
          <cell r="AN140" t="e">
            <v>#REF!</v>
          </cell>
          <cell r="AO140" t="e">
            <v>#REF!</v>
          </cell>
          <cell r="AP140" t="e">
            <v>#REF!</v>
          </cell>
          <cell r="AQ140" t="e">
            <v>#REF!</v>
          </cell>
          <cell r="AT140" t="e">
            <v>#REF!</v>
          </cell>
          <cell r="AU140" t="e">
            <v>#REF!</v>
          </cell>
          <cell r="AV140">
            <v>0</v>
          </cell>
          <cell r="AW140" t="e">
            <v>#REF!</v>
          </cell>
          <cell r="AX140" t="e">
            <v>#REF!</v>
          </cell>
          <cell r="AY140" t="e">
            <v>#REF!</v>
          </cell>
          <cell r="AZ140" t="e">
            <v>#REF!</v>
          </cell>
          <cell r="BA140" t="e">
            <v>#REF!</v>
          </cell>
        </row>
        <row r="141">
          <cell r="B141" t="e">
            <v>#REF!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 t="e">
            <v>#REF!</v>
          </cell>
          <cell r="R141" t="e">
            <v>#REF!</v>
          </cell>
          <cell r="Y141" t="e">
            <v>#REF!</v>
          </cell>
          <cell r="Z141" t="e">
            <v>#REF!</v>
          </cell>
          <cell r="AA141" t="e">
            <v>#REF!</v>
          </cell>
          <cell r="AB141" t="e">
            <v>#REF!</v>
          </cell>
          <cell r="AC141" t="e">
            <v>#REF!</v>
          </cell>
          <cell r="AD141" t="e">
            <v>#REF!</v>
          </cell>
          <cell r="AE141" t="e">
            <v>#REF!</v>
          </cell>
          <cell r="AF141" t="e">
            <v>#REF!</v>
          </cell>
          <cell r="AG141" t="e">
            <v>#REF!</v>
          </cell>
          <cell r="AH141" t="e">
            <v>#REF!</v>
          </cell>
          <cell r="AI141" t="e">
            <v>#REF!</v>
          </cell>
          <cell r="AJ141" t="e">
            <v>#REF!</v>
          </cell>
          <cell r="AK141" t="e">
            <v>#REF!</v>
          </cell>
          <cell r="AL141" t="e">
            <v>#REF!</v>
          </cell>
          <cell r="AM141" t="e">
            <v>#REF!</v>
          </cell>
          <cell r="AN141" t="e">
            <v>#REF!</v>
          </cell>
          <cell r="AO141" t="e">
            <v>#REF!</v>
          </cell>
          <cell r="AP141" t="e">
            <v>#REF!</v>
          </cell>
          <cell r="AQ141" t="e">
            <v>#REF!</v>
          </cell>
          <cell r="AT141" t="e">
            <v>#REF!</v>
          </cell>
          <cell r="AU141" t="e">
            <v>#REF!</v>
          </cell>
          <cell r="AV141">
            <v>0</v>
          </cell>
          <cell r="AW141" t="e">
            <v>#REF!</v>
          </cell>
          <cell r="AX141" t="e">
            <v>#REF!</v>
          </cell>
          <cell r="AY141" t="e">
            <v>#REF!</v>
          </cell>
          <cell r="AZ141" t="e">
            <v>#REF!</v>
          </cell>
          <cell r="BA141" t="e">
            <v>#REF!</v>
          </cell>
        </row>
        <row r="142">
          <cell r="B142" t="e">
            <v>#REF!</v>
          </cell>
          <cell r="C142" t="e">
            <v>#REF!</v>
          </cell>
          <cell r="D142" t="e">
            <v>#REF!</v>
          </cell>
          <cell r="E142" t="e">
            <v>#REF!</v>
          </cell>
          <cell r="F142" t="e">
            <v>#REF!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 t="e">
            <v>#REF!</v>
          </cell>
          <cell r="R142" t="e">
            <v>#REF!</v>
          </cell>
          <cell r="Y142" t="e">
            <v>#REF!</v>
          </cell>
          <cell r="Z142" t="e">
            <v>#REF!</v>
          </cell>
          <cell r="AA142" t="e">
            <v>#REF!</v>
          </cell>
          <cell r="AB142" t="e">
            <v>#REF!</v>
          </cell>
          <cell r="AC142" t="e">
            <v>#REF!</v>
          </cell>
          <cell r="AD142" t="e">
            <v>#REF!</v>
          </cell>
          <cell r="AE142" t="e">
            <v>#REF!</v>
          </cell>
          <cell r="AF142" t="e">
            <v>#REF!</v>
          </cell>
          <cell r="AG142" t="e">
            <v>#REF!</v>
          </cell>
          <cell r="AH142" t="e">
            <v>#REF!</v>
          </cell>
          <cell r="AI142" t="e">
            <v>#REF!</v>
          </cell>
          <cell r="AJ142" t="e">
            <v>#REF!</v>
          </cell>
          <cell r="AK142" t="e">
            <v>#REF!</v>
          </cell>
          <cell r="AL142" t="e">
            <v>#REF!</v>
          </cell>
          <cell r="AM142" t="e">
            <v>#REF!</v>
          </cell>
          <cell r="AN142" t="e">
            <v>#REF!</v>
          </cell>
          <cell r="AO142" t="e">
            <v>#REF!</v>
          </cell>
          <cell r="AP142" t="e">
            <v>#REF!</v>
          </cell>
          <cell r="AQ142" t="e">
            <v>#REF!</v>
          </cell>
          <cell r="AT142" t="e">
            <v>#REF!</v>
          </cell>
          <cell r="AU142" t="e">
            <v>#REF!</v>
          </cell>
          <cell r="AV142">
            <v>0</v>
          </cell>
          <cell r="AW142" t="e">
            <v>#REF!</v>
          </cell>
          <cell r="AX142" t="e">
            <v>#REF!</v>
          </cell>
          <cell r="AY142" t="e">
            <v>#REF!</v>
          </cell>
          <cell r="AZ142" t="e">
            <v>#REF!</v>
          </cell>
          <cell r="BA142" t="e">
            <v>#REF!</v>
          </cell>
        </row>
        <row r="143">
          <cell r="B143" t="e">
            <v>#REF!</v>
          </cell>
          <cell r="C143" t="e">
            <v>#REF!</v>
          </cell>
          <cell r="D143" t="e">
            <v>#REF!</v>
          </cell>
          <cell r="E143" t="e">
            <v>#REF!</v>
          </cell>
          <cell r="F143" t="e">
            <v>#REF!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 t="e">
            <v>#REF!</v>
          </cell>
          <cell r="R143" t="e">
            <v>#REF!</v>
          </cell>
          <cell r="Y143" t="e">
            <v>#REF!</v>
          </cell>
          <cell r="Z143" t="e">
            <v>#REF!</v>
          </cell>
          <cell r="AA143" t="e">
            <v>#REF!</v>
          </cell>
          <cell r="AB143" t="e">
            <v>#REF!</v>
          </cell>
          <cell r="AC143" t="e">
            <v>#REF!</v>
          </cell>
          <cell r="AD143" t="e">
            <v>#REF!</v>
          </cell>
          <cell r="AE143" t="e">
            <v>#REF!</v>
          </cell>
          <cell r="AF143" t="e">
            <v>#REF!</v>
          </cell>
          <cell r="AG143" t="e">
            <v>#REF!</v>
          </cell>
          <cell r="AH143" t="e">
            <v>#REF!</v>
          </cell>
          <cell r="AI143" t="e">
            <v>#REF!</v>
          </cell>
          <cell r="AJ143" t="e">
            <v>#REF!</v>
          </cell>
          <cell r="AK143" t="e">
            <v>#REF!</v>
          </cell>
          <cell r="AL143" t="e">
            <v>#REF!</v>
          </cell>
          <cell r="AM143" t="e">
            <v>#REF!</v>
          </cell>
          <cell r="AN143" t="e">
            <v>#REF!</v>
          </cell>
          <cell r="AO143" t="e">
            <v>#REF!</v>
          </cell>
          <cell r="AP143" t="e">
            <v>#REF!</v>
          </cell>
          <cell r="AQ143" t="e">
            <v>#REF!</v>
          </cell>
          <cell r="AT143" t="e">
            <v>#REF!</v>
          </cell>
          <cell r="AU143" t="e">
            <v>#REF!</v>
          </cell>
          <cell r="AV143">
            <v>0</v>
          </cell>
          <cell r="AW143" t="e">
            <v>#REF!</v>
          </cell>
          <cell r="AX143" t="e">
            <v>#REF!</v>
          </cell>
          <cell r="AY143" t="e">
            <v>#REF!</v>
          </cell>
          <cell r="AZ143" t="e">
            <v>#REF!</v>
          </cell>
          <cell r="BA143" t="e">
            <v>#REF!</v>
          </cell>
        </row>
        <row r="144">
          <cell r="B144" t="e">
            <v>#REF!</v>
          </cell>
          <cell r="C144" t="e">
            <v>#REF!</v>
          </cell>
          <cell r="D144" t="e">
            <v>#REF!</v>
          </cell>
          <cell r="E144" t="e">
            <v>#REF!</v>
          </cell>
          <cell r="F144" t="e">
            <v>#REF!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e">
            <v>#REF!</v>
          </cell>
          <cell r="R144" t="e">
            <v>#REF!</v>
          </cell>
          <cell r="Y144" t="e">
            <v>#REF!</v>
          </cell>
          <cell r="Z144" t="e">
            <v>#REF!</v>
          </cell>
          <cell r="AA144" t="e">
            <v>#REF!</v>
          </cell>
          <cell r="AB144" t="e">
            <v>#REF!</v>
          </cell>
          <cell r="AC144" t="e">
            <v>#REF!</v>
          </cell>
          <cell r="AD144" t="e">
            <v>#REF!</v>
          </cell>
          <cell r="AE144" t="e">
            <v>#REF!</v>
          </cell>
          <cell r="AF144" t="e">
            <v>#REF!</v>
          </cell>
          <cell r="AG144" t="e">
            <v>#REF!</v>
          </cell>
          <cell r="AH144" t="e">
            <v>#REF!</v>
          </cell>
          <cell r="AI144" t="e">
            <v>#REF!</v>
          </cell>
          <cell r="AJ144" t="e">
            <v>#REF!</v>
          </cell>
          <cell r="AK144" t="e">
            <v>#REF!</v>
          </cell>
          <cell r="AL144" t="e">
            <v>#REF!</v>
          </cell>
          <cell r="AM144" t="e">
            <v>#REF!</v>
          </cell>
          <cell r="AN144" t="e">
            <v>#REF!</v>
          </cell>
          <cell r="AO144" t="e">
            <v>#REF!</v>
          </cell>
          <cell r="AP144" t="e">
            <v>#REF!</v>
          </cell>
          <cell r="AQ144" t="e">
            <v>#REF!</v>
          </cell>
          <cell r="AT144" t="e">
            <v>#REF!</v>
          </cell>
          <cell r="AU144" t="e">
            <v>#REF!</v>
          </cell>
          <cell r="AV144">
            <v>0</v>
          </cell>
          <cell r="AW144" t="e">
            <v>#REF!</v>
          </cell>
          <cell r="AX144" t="e">
            <v>#REF!</v>
          </cell>
          <cell r="AY144" t="e">
            <v>#REF!</v>
          </cell>
          <cell r="AZ144" t="e">
            <v>#REF!</v>
          </cell>
          <cell r="BA144" t="e">
            <v>#REF!</v>
          </cell>
        </row>
        <row r="145">
          <cell r="B145" t="e">
            <v>#REF!</v>
          </cell>
          <cell r="C145" t="e">
            <v>#REF!</v>
          </cell>
          <cell r="D145" t="e">
            <v>#REF!</v>
          </cell>
          <cell r="E145" t="e">
            <v>#REF!</v>
          </cell>
          <cell r="F145" t="e">
            <v>#REF!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 t="e">
            <v>#REF!</v>
          </cell>
          <cell r="R145" t="e">
            <v>#REF!</v>
          </cell>
          <cell r="Y145" t="e">
            <v>#REF!</v>
          </cell>
          <cell r="Z145" t="e">
            <v>#REF!</v>
          </cell>
          <cell r="AA145" t="e">
            <v>#REF!</v>
          </cell>
          <cell r="AB145" t="e">
            <v>#REF!</v>
          </cell>
          <cell r="AC145" t="e">
            <v>#REF!</v>
          </cell>
          <cell r="AD145" t="e">
            <v>#REF!</v>
          </cell>
          <cell r="AE145" t="e">
            <v>#REF!</v>
          </cell>
          <cell r="AF145" t="e">
            <v>#REF!</v>
          </cell>
          <cell r="AG145" t="e">
            <v>#REF!</v>
          </cell>
          <cell r="AH145" t="e">
            <v>#REF!</v>
          </cell>
          <cell r="AI145" t="e">
            <v>#REF!</v>
          </cell>
          <cell r="AJ145" t="e">
            <v>#REF!</v>
          </cell>
          <cell r="AK145" t="e">
            <v>#REF!</v>
          </cell>
          <cell r="AL145" t="e">
            <v>#REF!</v>
          </cell>
          <cell r="AM145" t="e">
            <v>#REF!</v>
          </cell>
          <cell r="AN145" t="e">
            <v>#REF!</v>
          </cell>
          <cell r="AO145" t="e">
            <v>#REF!</v>
          </cell>
          <cell r="AP145" t="e">
            <v>#REF!</v>
          </cell>
          <cell r="AQ145" t="e">
            <v>#REF!</v>
          </cell>
          <cell r="AT145" t="e">
            <v>#REF!</v>
          </cell>
          <cell r="AU145" t="e">
            <v>#REF!</v>
          </cell>
          <cell r="AV145">
            <v>0</v>
          </cell>
          <cell r="AW145" t="e">
            <v>#REF!</v>
          </cell>
          <cell r="AX145" t="e">
            <v>#REF!</v>
          </cell>
          <cell r="AY145" t="e">
            <v>#REF!</v>
          </cell>
          <cell r="AZ145" t="e">
            <v>#REF!</v>
          </cell>
          <cell r="BA145" t="e">
            <v>#REF!</v>
          </cell>
        </row>
        <row r="146"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e">
            <v>#REF!</v>
          </cell>
          <cell r="R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  <cell r="AL146" t="e">
            <v>#REF!</v>
          </cell>
          <cell r="AM146" t="e">
            <v>#REF!</v>
          </cell>
          <cell r="AN146" t="e">
            <v>#REF!</v>
          </cell>
          <cell r="AO146" t="e">
            <v>#REF!</v>
          </cell>
          <cell r="AP146" t="e">
            <v>#REF!</v>
          </cell>
          <cell r="AQ146" t="e">
            <v>#REF!</v>
          </cell>
          <cell r="AT146" t="e">
            <v>#REF!</v>
          </cell>
          <cell r="AU146" t="e">
            <v>#REF!</v>
          </cell>
          <cell r="AV146">
            <v>0</v>
          </cell>
          <cell r="AW146" t="e">
            <v>#REF!</v>
          </cell>
          <cell r="AX146" t="e">
            <v>#REF!</v>
          </cell>
          <cell r="AY146" t="e">
            <v>#REF!</v>
          </cell>
          <cell r="AZ146" t="e">
            <v>#REF!</v>
          </cell>
          <cell r="BA146" t="e">
            <v>#REF!</v>
          </cell>
        </row>
        <row r="147"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 t="e">
            <v>#REF!</v>
          </cell>
          <cell r="R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  <cell r="AL147" t="e">
            <v>#REF!</v>
          </cell>
          <cell r="AM147" t="e">
            <v>#REF!</v>
          </cell>
          <cell r="AN147" t="e">
            <v>#REF!</v>
          </cell>
          <cell r="AO147" t="e">
            <v>#REF!</v>
          </cell>
          <cell r="AP147" t="e">
            <v>#REF!</v>
          </cell>
          <cell r="AQ147" t="e">
            <v>#REF!</v>
          </cell>
          <cell r="AT147" t="e">
            <v>#REF!</v>
          </cell>
          <cell r="AU147" t="e">
            <v>#REF!</v>
          </cell>
          <cell r="AV147">
            <v>0</v>
          </cell>
          <cell r="AW147" t="e">
            <v>#REF!</v>
          </cell>
          <cell r="AX147" t="e">
            <v>#REF!</v>
          </cell>
          <cell r="AY147" t="e">
            <v>#REF!</v>
          </cell>
          <cell r="AZ147" t="e">
            <v>#REF!</v>
          </cell>
          <cell r="BA147" t="e">
            <v>#REF!</v>
          </cell>
        </row>
        <row r="148"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 t="e">
            <v>#REF!</v>
          </cell>
          <cell r="R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  <cell r="AL148" t="e">
            <v>#REF!</v>
          </cell>
          <cell r="AM148" t="e">
            <v>#REF!</v>
          </cell>
          <cell r="AN148" t="e">
            <v>#REF!</v>
          </cell>
          <cell r="AO148" t="e">
            <v>#REF!</v>
          </cell>
          <cell r="AP148" t="e">
            <v>#REF!</v>
          </cell>
          <cell r="AQ148" t="e">
            <v>#REF!</v>
          </cell>
          <cell r="AT148" t="e">
            <v>#REF!</v>
          </cell>
          <cell r="AU148" t="e">
            <v>#REF!</v>
          </cell>
          <cell r="AV148">
            <v>0</v>
          </cell>
          <cell r="AW148" t="e">
            <v>#REF!</v>
          </cell>
          <cell r="AX148" t="e">
            <v>#REF!</v>
          </cell>
          <cell r="AY148" t="e">
            <v>#REF!</v>
          </cell>
          <cell r="AZ148" t="e">
            <v>#REF!</v>
          </cell>
          <cell r="BA148" t="e">
            <v>#REF!</v>
          </cell>
        </row>
        <row r="149"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 t="e">
            <v>#REF!</v>
          </cell>
          <cell r="R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  <cell r="AL149" t="e">
            <v>#REF!</v>
          </cell>
          <cell r="AM149" t="e">
            <v>#REF!</v>
          </cell>
          <cell r="AN149" t="e">
            <v>#REF!</v>
          </cell>
          <cell r="AO149" t="e">
            <v>#REF!</v>
          </cell>
          <cell r="AP149" t="e">
            <v>#REF!</v>
          </cell>
          <cell r="AQ149" t="e">
            <v>#REF!</v>
          </cell>
          <cell r="AT149" t="e">
            <v>#REF!</v>
          </cell>
          <cell r="AU149" t="e">
            <v>#REF!</v>
          </cell>
          <cell r="AV149">
            <v>0</v>
          </cell>
          <cell r="AW149" t="e">
            <v>#REF!</v>
          </cell>
          <cell r="AX149" t="e">
            <v>#REF!</v>
          </cell>
          <cell r="AY149" t="e">
            <v>#REF!</v>
          </cell>
          <cell r="AZ149" t="e">
            <v>#REF!</v>
          </cell>
          <cell r="BA149" t="e">
            <v>#REF!</v>
          </cell>
        </row>
        <row r="150"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e">
            <v>#REF!</v>
          </cell>
          <cell r="R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  <cell r="AL150" t="e">
            <v>#REF!</v>
          </cell>
          <cell r="AM150" t="e">
            <v>#REF!</v>
          </cell>
          <cell r="AN150" t="e">
            <v>#REF!</v>
          </cell>
          <cell r="AO150" t="e">
            <v>#REF!</v>
          </cell>
          <cell r="AP150" t="e">
            <v>#REF!</v>
          </cell>
          <cell r="AQ150" t="e">
            <v>#REF!</v>
          </cell>
          <cell r="AT150" t="e">
            <v>#REF!</v>
          </cell>
          <cell r="AU150" t="e">
            <v>#REF!</v>
          </cell>
          <cell r="AV150">
            <v>0</v>
          </cell>
          <cell r="AW150" t="e">
            <v>#REF!</v>
          </cell>
          <cell r="AX150" t="e">
            <v>#REF!</v>
          </cell>
          <cell r="AY150" t="e">
            <v>#REF!</v>
          </cell>
          <cell r="AZ150" t="e">
            <v>#REF!</v>
          </cell>
          <cell r="BA150" t="e">
            <v>#REF!</v>
          </cell>
        </row>
        <row r="151">
          <cell r="B151" t="e">
            <v>#REF!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 t="e">
            <v>#REF!</v>
          </cell>
          <cell r="R151" t="e">
            <v>#REF!</v>
          </cell>
          <cell r="Y151" t="e">
            <v>#REF!</v>
          </cell>
          <cell r="Z151" t="e">
            <v>#REF!</v>
          </cell>
          <cell r="AA151" t="e">
            <v>#REF!</v>
          </cell>
          <cell r="AB151" t="e">
            <v>#REF!</v>
          </cell>
          <cell r="AC151" t="e">
            <v>#REF!</v>
          </cell>
          <cell r="AD151" t="e">
            <v>#REF!</v>
          </cell>
          <cell r="AE151" t="e">
            <v>#REF!</v>
          </cell>
          <cell r="AF151" t="e">
            <v>#REF!</v>
          </cell>
          <cell r="AG151" t="e">
            <v>#REF!</v>
          </cell>
          <cell r="AH151" t="e">
            <v>#REF!</v>
          </cell>
          <cell r="AI151" t="e">
            <v>#REF!</v>
          </cell>
          <cell r="AJ151" t="e">
            <v>#REF!</v>
          </cell>
          <cell r="AK151" t="e">
            <v>#REF!</v>
          </cell>
          <cell r="AL151" t="e">
            <v>#REF!</v>
          </cell>
          <cell r="AM151" t="e">
            <v>#REF!</v>
          </cell>
          <cell r="AN151" t="e">
            <v>#REF!</v>
          </cell>
          <cell r="AO151" t="e">
            <v>#REF!</v>
          </cell>
          <cell r="AP151" t="e">
            <v>#REF!</v>
          </cell>
          <cell r="AQ151" t="e">
            <v>#REF!</v>
          </cell>
          <cell r="AT151" t="e">
            <v>#REF!</v>
          </cell>
          <cell r="AU151" t="e">
            <v>#REF!</v>
          </cell>
          <cell r="AV151">
            <v>0</v>
          </cell>
          <cell r="AW151" t="e">
            <v>#REF!</v>
          </cell>
          <cell r="AX151" t="e">
            <v>#REF!</v>
          </cell>
          <cell r="AY151" t="e">
            <v>#REF!</v>
          </cell>
          <cell r="AZ151" t="e">
            <v>#REF!</v>
          </cell>
          <cell r="BA151" t="e">
            <v>#REF!</v>
          </cell>
        </row>
        <row r="152">
          <cell r="B152" t="e">
            <v>#REF!</v>
          </cell>
          <cell r="C152" t="e">
            <v>#REF!</v>
          </cell>
          <cell r="D152" t="e">
            <v>#REF!</v>
          </cell>
          <cell r="E152" t="e">
            <v>#REF!</v>
          </cell>
          <cell r="F152" t="e">
            <v>#REF!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 t="e">
            <v>#REF!</v>
          </cell>
          <cell r="R152" t="e">
            <v>#REF!</v>
          </cell>
          <cell r="Y152" t="e">
            <v>#REF!</v>
          </cell>
          <cell r="Z152" t="e">
            <v>#REF!</v>
          </cell>
          <cell r="AA152" t="e">
            <v>#REF!</v>
          </cell>
          <cell r="AB152" t="e">
            <v>#REF!</v>
          </cell>
          <cell r="AC152" t="e">
            <v>#REF!</v>
          </cell>
          <cell r="AD152" t="e">
            <v>#REF!</v>
          </cell>
          <cell r="AE152" t="e">
            <v>#REF!</v>
          </cell>
          <cell r="AF152" t="e">
            <v>#REF!</v>
          </cell>
          <cell r="AG152" t="e">
            <v>#REF!</v>
          </cell>
          <cell r="AH152" t="e">
            <v>#REF!</v>
          </cell>
          <cell r="AI152" t="e">
            <v>#REF!</v>
          </cell>
          <cell r="AJ152" t="e">
            <v>#REF!</v>
          </cell>
          <cell r="AK152" t="e">
            <v>#REF!</v>
          </cell>
          <cell r="AL152" t="e">
            <v>#REF!</v>
          </cell>
          <cell r="AM152" t="e">
            <v>#REF!</v>
          </cell>
          <cell r="AN152" t="e">
            <v>#REF!</v>
          </cell>
          <cell r="AO152" t="e">
            <v>#REF!</v>
          </cell>
          <cell r="AP152" t="e">
            <v>#REF!</v>
          </cell>
          <cell r="AQ152" t="e">
            <v>#REF!</v>
          </cell>
          <cell r="AT152" t="e">
            <v>#REF!</v>
          </cell>
          <cell r="AU152" t="e">
            <v>#REF!</v>
          </cell>
          <cell r="AV152">
            <v>0</v>
          </cell>
          <cell r="AW152" t="e">
            <v>#REF!</v>
          </cell>
          <cell r="AX152" t="e">
            <v>#REF!</v>
          </cell>
          <cell r="AY152" t="e">
            <v>#REF!</v>
          </cell>
          <cell r="AZ152" t="e">
            <v>#REF!</v>
          </cell>
          <cell r="BA152" t="e">
            <v>#REF!</v>
          </cell>
        </row>
        <row r="153">
          <cell r="B153" t="e">
            <v>#REF!</v>
          </cell>
          <cell r="C153" t="e">
            <v>#REF!</v>
          </cell>
          <cell r="D153" t="e">
            <v>#REF!</v>
          </cell>
          <cell r="E153" t="e">
            <v>#REF!</v>
          </cell>
          <cell r="F153" t="e">
            <v>#REF!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 t="e">
            <v>#REF!</v>
          </cell>
          <cell r="R153" t="e">
            <v>#REF!</v>
          </cell>
          <cell r="Y153" t="e">
            <v>#REF!</v>
          </cell>
          <cell r="Z153" t="e">
            <v>#REF!</v>
          </cell>
          <cell r="AA153" t="e">
            <v>#REF!</v>
          </cell>
          <cell r="AB153" t="e">
            <v>#REF!</v>
          </cell>
          <cell r="AC153" t="e">
            <v>#REF!</v>
          </cell>
          <cell r="AD153" t="e">
            <v>#REF!</v>
          </cell>
          <cell r="AE153" t="e">
            <v>#REF!</v>
          </cell>
          <cell r="AF153" t="e">
            <v>#REF!</v>
          </cell>
          <cell r="AG153" t="e">
            <v>#REF!</v>
          </cell>
          <cell r="AH153" t="e">
            <v>#REF!</v>
          </cell>
          <cell r="AI153" t="e">
            <v>#REF!</v>
          </cell>
          <cell r="AJ153" t="e">
            <v>#REF!</v>
          </cell>
          <cell r="AK153" t="e">
            <v>#REF!</v>
          </cell>
          <cell r="AL153" t="e">
            <v>#REF!</v>
          </cell>
          <cell r="AM153" t="e">
            <v>#REF!</v>
          </cell>
          <cell r="AN153" t="e">
            <v>#REF!</v>
          </cell>
          <cell r="AO153" t="e">
            <v>#REF!</v>
          </cell>
          <cell r="AP153" t="e">
            <v>#REF!</v>
          </cell>
          <cell r="AQ153" t="e">
            <v>#REF!</v>
          </cell>
          <cell r="AT153" t="e">
            <v>#REF!</v>
          </cell>
          <cell r="AU153" t="e">
            <v>#REF!</v>
          </cell>
          <cell r="AV153">
            <v>0</v>
          </cell>
          <cell r="AW153" t="e">
            <v>#REF!</v>
          </cell>
          <cell r="AX153" t="e">
            <v>#REF!</v>
          </cell>
          <cell r="AY153" t="e">
            <v>#REF!</v>
          </cell>
          <cell r="AZ153" t="e">
            <v>#REF!</v>
          </cell>
          <cell r="BA153" t="e">
            <v>#REF!</v>
          </cell>
        </row>
        <row r="154">
          <cell r="B154" t="e">
            <v>#REF!</v>
          </cell>
          <cell r="C154" t="e">
            <v>#REF!</v>
          </cell>
          <cell r="D154" t="e">
            <v>#REF!</v>
          </cell>
          <cell r="E154" t="e">
            <v>#REF!</v>
          </cell>
          <cell r="F154" t="e">
            <v>#REF!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 t="e">
            <v>#REF!</v>
          </cell>
          <cell r="R154" t="e">
            <v>#REF!</v>
          </cell>
          <cell r="Y154" t="e">
            <v>#REF!</v>
          </cell>
          <cell r="Z154" t="e">
            <v>#REF!</v>
          </cell>
          <cell r="AA154" t="e">
            <v>#REF!</v>
          </cell>
          <cell r="AB154" t="e">
            <v>#REF!</v>
          </cell>
          <cell r="AC154" t="e">
            <v>#REF!</v>
          </cell>
          <cell r="AD154" t="e">
            <v>#REF!</v>
          </cell>
          <cell r="AE154" t="e">
            <v>#REF!</v>
          </cell>
          <cell r="AF154" t="e">
            <v>#REF!</v>
          </cell>
          <cell r="AG154" t="e">
            <v>#REF!</v>
          </cell>
          <cell r="AH154" t="e">
            <v>#REF!</v>
          </cell>
          <cell r="AI154" t="e">
            <v>#REF!</v>
          </cell>
          <cell r="AJ154" t="e">
            <v>#REF!</v>
          </cell>
          <cell r="AK154" t="e">
            <v>#REF!</v>
          </cell>
          <cell r="AL154" t="e">
            <v>#REF!</v>
          </cell>
          <cell r="AM154" t="e">
            <v>#REF!</v>
          </cell>
          <cell r="AN154" t="e">
            <v>#REF!</v>
          </cell>
          <cell r="AO154" t="e">
            <v>#REF!</v>
          </cell>
          <cell r="AP154" t="e">
            <v>#REF!</v>
          </cell>
          <cell r="AQ154" t="e">
            <v>#REF!</v>
          </cell>
          <cell r="AT154" t="e">
            <v>#REF!</v>
          </cell>
          <cell r="AU154" t="e">
            <v>#REF!</v>
          </cell>
          <cell r="AV154">
            <v>0</v>
          </cell>
          <cell r="AW154" t="e">
            <v>#REF!</v>
          </cell>
          <cell r="AX154" t="e">
            <v>#REF!</v>
          </cell>
          <cell r="AY154" t="e">
            <v>#REF!</v>
          </cell>
          <cell r="AZ154" t="e">
            <v>#REF!</v>
          </cell>
          <cell r="BA154" t="e">
            <v>#REF!</v>
          </cell>
        </row>
        <row r="155">
          <cell r="B155" t="e">
            <v>#REF!</v>
          </cell>
          <cell r="C155" t="e">
            <v>#REF!</v>
          </cell>
          <cell r="D155" t="e">
            <v>#REF!</v>
          </cell>
          <cell r="E155" t="e">
            <v>#REF!</v>
          </cell>
          <cell r="F155" t="e">
            <v>#REF!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 t="e">
            <v>#REF!</v>
          </cell>
          <cell r="R155" t="e">
            <v>#REF!</v>
          </cell>
          <cell r="Y155" t="e">
            <v>#REF!</v>
          </cell>
          <cell r="Z155" t="e">
            <v>#REF!</v>
          </cell>
          <cell r="AA155" t="e">
            <v>#REF!</v>
          </cell>
          <cell r="AB155" t="e">
            <v>#REF!</v>
          </cell>
          <cell r="AC155" t="e">
            <v>#REF!</v>
          </cell>
          <cell r="AD155" t="e">
            <v>#REF!</v>
          </cell>
          <cell r="AE155" t="e">
            <v>#REF!</v>
          </cell>
          <cell r="AF155" t="e">
            <v>#REF!</v>
          </cell>
          <cell r="AG155" t="e">
            <v>#REF!</v>
          </cell>
          <cell r="AH155" t="e">
            <v>#REF!</v>
          </cell>
          <cell r="AI155" t="e">
            <v>#REF!</v>
          </cell>
          <cell r="AJ155" t="e">
            <v>#REF!</v>
          </cell>
          <cell r="AK155" t="e">
            <v>#REF!</v>
          </cell>
          <cell r="AL155" t="e">
            <v>#REF!</v>
          </cell>
          <cell r="AM155" t="e">
            <v>#REF!</v>
          </cell>
          <cell r="AN155" t="e">
            <v>#REF!</v>
          </cell>
          <cell r="AO155" t="e">
            <v>#REF!</v>
          </cell>
          <cell r="AP155" t="e">
            <v>#REF!</v>
          </cell>
          <cell r="AQ155" t="e">
            <v>#REF!</v>
          </cell>
          <cell r="AT155" t="e">
            <v>#REF!</v>
          </cell>
          <cell r="AU155" t="e">
            <v>#REF!</v>
          </cell>
          <cell r="AV155">
            <v>0</v>
          </cell>
          <cell r="AW155" t="e">
            <v>#REF!</v>
          </cell>
          <cell r="AX155" t="e">
            <v>#REF!</v>
          </cell>
          <cell r="AY155" t="e">
            <v>#REF!</v>
          </cell>
          <cell r="AZ155" t="e">
            <v>#REF!</v>
          </cell>
          <cell r="BA155" t="e">
            <v>#REF!</v>
          </cell>
        </row>
        <row r="156">
          <cell r="B156" t="e">
            <v>#REF!</v>
          </cell>
          <cell r="C156" t="e">
            <v>#REF!</v>
          </cell>
          <cell r="D156" t="e">
            <v>#REF!</v>
          </cell>
          <cell r="E156" t="e">
            <v>#REF!</v>
          </cell>
          <cell r="F156" t="e">
            <v>#REF!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 t="e">
            <v>#REF!</v>
          </cell>
          <cell r="R156" t="e">
            <v>#REF!</v>
          </cell>
          <cell r="Y156" t="e">
            <v>#REF!</v>
          </cell>
          <cell r="Z156" t="e">
            <v>#REF!</v>
          </cell>
          <cell r="AA156" t="e">
            <v>#REF!</v>
          </cell>
          <cell r="AB156" t="e">
            <v>#REF!</v>
          </cell>
          <cell r="AC156" t="e">
            <v>#REF!</v>
          </cell>
          <cell r="AD156" t="e">
            <v>#REF!</v>
          </cell>
          <cell r="AE156" t="e">
            <v>#REF!</v>
          </cell>
          <cell r="AF156" t="e">
            <v>#REF!</v>
          </cell>
          <cell r="AG156" t="e">
            <v>#REF!</v>
          </cell>
          <cell r="AH156" t="e">
            <v>#REF!</v>
          </cell>
          <cell r="AI156" t="e">
            <v>#REF!</v>
          </cell>
          <cell r="AJ156" t="e">
            <v>#REF!</v>
          </cell>
          <cell r="AK156" t="e">
            <v>#REF!</v>
          </cell>
          <cell r="AL156" t="e">
            <v>#REF!</v>
          </cell>
          <cell r="AM156" t="e">
            <v>#REF!</v>
          </cell>
          <cell r="AN156" t="e">
            <v>#REF!</v>
          </cell>
          <cell r="AO156" t="e">
            <v>#REF!</v>
          </cell>
          <cell r="AP156" t="e">
            <v>#REF!</v>
          </cell>
          <cell r="AQ156" t="e">
            <v>#REF!</v>
          </cell>
          <cell r="AT156" t="e">
            <v>#REF!</v>
          </cell>
          <cell r="AU156" t="e">
            <v>#REF!</v>
          </cell>
          <cell r="AV156">
            <v>0</v>
          </cell>
          <cell r="AW156" t="e">
            <v>#REF!</v>
          </cell>
          <cell r="AX156" t="e">
            <v>#REF!</v>
          </cell>
          <cell r="AY156" t="e">
            <v>#REF!</v>
          </cell>
          <cell r="AZ156" t="e">
            <v>#REF!</v>
          </cell>
          <cell r="BA156" t="e">
            <v>#REF!</v>
          </cell>
        </row>
        <row r="157">
          <cell r="B157" t="e">
            <v>#REF!</v>
          </cell>
          <cell r="C157" t="e">
            <v>#REF!</v>
          </cell>
          <cell r="D157" t="e">
            <v>#REF!</v>
          </cell>
          <cell r="E157" t="e">
            <v>#REF!</v>
          </cell>
          <cell r="F157" t="e">
            <v>#REF!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 t="e">
            <v>#REF!</v>
          </cell>
          <cell r="R157" t="e">
            <v>#REF!</v>
          </cell>
          <cell r="Y157" t="e">
            <v>#REF!</v>
          </cell>
          <cell r="Z157" t="e">
            <v>#REF!</v>
          </cell>
          <cell r="AA157" t="e">
            <v>#REF!</v>
          </cell>
          <cell r="AB157" t="e">
            <v>#REF!</v>
          </cell>
          <cell r="AC157" t="e">
            <v>#REF!</v>
          </cell>
          <cell r="AD157" t="e">
            <v>#REF!</v>
          </cell>
          <cell r="AE157" t="e">
            <v>#REF!</v>
          </cell>
          <cell r="AF157" t="e">
            <v>#REF!</v>
          </cell>
          <cell r="AG157" t="e">
            <v>#REF!</v>
          </cell>
          <cell r="AH157" t="e">
            <v>#REF!</v>
          </cell>
          <cell r="AI157" t="e">
            <v>#REF!</v>
          </cell>
          <cell r="AJ157" t="e">
            <v>#REF!</v>
          </cell>
          <cell r="AK157" t="e">
            <v>#REF!</v>
          </cell>
          <cell r="AL157" t="e">
            <v>#REF!</v>
          </cell>
          <cell r="AM157" t="e">
            <v>#REF!</v>
          </cell>
          <cell r="AN157" t="e">
            <v>#REF!</v>
          </cell>
          <cell r="AO157" t="e">
            <v>#REF!</v>
          </cell>
          <cell r="AP157" t="e">
            <v>#REF!</v>
          </cell>
          <cell r="AQ157" t="e">
            <v>#REF!</v>
          </cell>
          <cell r="AT157" t="e">
            <v>#REF!</v>
          </cell>
          <cell r="AU157" t="e">
            <v>#REF!</v>
          </cell>
          <cell r="AV157">
            <v>0</v>
          </cell>
          <cell r="AW157" t="e">
            <v>#REF!</v>
          </cell>
          <cell r="AX157" t="e">
            <v>#REF!</v>
          </cell>
          <cell r="AY157" t="e">
            <v>#REF!</v>
          </cell>
          <cell r="AZ157" t="e">
            <v>#REF!</v>
          </cell>
          <cell r="BA157" t="e">
            <v>#REF!</v>
          </cell>
        </row>
        <row r="158">
          <cell r="B158" t="e">
            <v>#REF!</v>
          </cell>
          <cell r="C158" t="e">
            <v>#REF!</v>
          </cell>
          <cell r="D158" t="e">
            <v>#REF!</v>
          </cell>
          <cell r="E158" t="e">
            <v>#REF!</v>
          </cell>
          <cell r="F158" t="e">
            <v>#REF!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 t="e">
            <v>#REF!</v>
          </cell>
          <cell r="R158" t="e">
            <v>#REF!</v>
          </cell>
          <cell r="Y158" t="e">
            <v>#REF!</v>
          </cell>
          <cell r="Z158" t="e">
            <v>#REF!</v>
          </cell>
          <cell r="AA158" t="e">
            <v>#REF!</v>
          </cell>
          <cell r="AB158" t="e">
            <v>#REF!</v>
          </cell>
          <cell r="AC158" t="e">
            <v>#REF!</v>
          </cell>
          <cell r="AD158" t="e">
            <v>#REF!</v>
          </cell>
          <cell r="AE158" t="e">
            <v>#REF!</v>
          </cell>
          <cell r="AF158" t="e">
            <v>#REF!</v>
          </cell>
          <cell r="AG158" t="e">
            <v>#REF!</v>
          </cell>
          <cell r="AH158" t="e">
            <v>#REF!</v>
          </cell>
          <cell r="AI158" t="e">
            <v>#REF!</v>
          </cell>
          <cell r="AJ158" t="e">
            <v>#REF!</v>
          </cell>
          <cell r="AK158" t="e">
            <v>#REF!</v>
          </cell>
          <cell r="AL158" t="e">
            <v>#REF!</v>
          </cell>
          <cell r="AM158" t="e">
            <v>#REF!</v>
          </cell>
          <cell r="AN158" t="e">
            <v>#REF!</v>
          </cell>
          <cell r="AO158" t="e">
            <v>#REF!</v>
          </cell>
          <cell r="AP158" t="e">
            <v>#REF!</v>
          </cell>
          <cell r="AQ158" t="e">
            <v>#REF!</v>
          </cell>
          <cell r="AT158" t="e">
            <v>#REF!</v>
          </cell>
          <cell r="AU158" t="e">
            <v>#REF!</v>
          </cell>
          <cell r="AV158">
            <v>0</v>
          </cell>
          <cell r="AW158" t="e">
            <v>#REF!</v>
          </cell>
          <cell r="AX158" t="e">
            <v>#REF!</v>
          </cell>
          <cell r="AY158" t="e">
            <v>#REF!</v>
          </cell>
          <cell r="AZ158" t="e">
            <v>#REF!</v>
          </cell>
          <cell r="BA158" t="e">
            <v>#REF!</v>
          </cell>
        </row>
        <row r="159">
          <cell r="B159" t="e">
            <v>#REF!</v>
          </cell>
          <cell r="C159" t="e">
            <v>#REF!</v>
          </cell>
          <cell r="D159" t="e">
            <v>#REF!</v>
          </cell>
          <cell r="E159" t="e">
            <v>#REF!</v>
          </cell>
          <cell r="F159" t="e">
            <v>#REF!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 t="e">
            <v>#REF!</v>
          </cell>
          <cell r="R159" t="e">
            <v>#REF!</v>
          </cell>
          <cell r="Y159" t="e">
            <v>#REF!</v>
          </cell>
          <cell r="Z159" t="e">
            <v>#REF!</v>
          </cell>
          <cell r="AA159" t="e">
            <v>#REF!</v>
          </cell>
          <cell r="AB159" t="e">
            <v>#REF!</v>
          </cell>
          <cell r="AC159" t="e">
            <v>#REF!</v>
          </cell>
          <cell r="AD159" t="e">
            <v>#REF!</v>
          </cell>
          <cell r="AE159" t="e">
            <v>#REF!</v>
          </cell>
          <cell r="AF159" t="e">
            <v>#REF!</v>
          </cell>
          <cell r="AG159" t="e">
            <v>#REF!</v>
          </cell>
          <cell r="AH159" t="e">
            <v>#REF!</v>
          </cell>
          <cell r="AI159" t="e">
            <v>#REF!</v>
          </cell>
          <cell r="AJ159" t="e">
            <v>#REF!</v>
          </cell>
          <cell r="AK159" t="e">
            <v>#REF!</v>
          </cell>
          <cell r="AL159" t="e">
            <v>#REF!</v>
          </cell>
          <cell r="AM159" t="e">
            <v>#REF!</v>
          </cell>
          <cell r="AN159" t="e">
            <v>#REF!</v>
          </cell>
          <cell r="AO159" t="e">
            <v>#REF!</v>
          </cell>
          <cell r="AP159" t="e">
            <v>#REF!</v>
          </cell>
          <cell r="AQ159" t="e">
            <v>#REF!</v>
          </cell>
          <cell r="AT159" t="e">
            <v>#REF!</v>
          </cell>
          <cell r="AU159" t="e">
            <v>#REF!</v>
          </cell>
          <cell r="AV159">
            <v>0</v>
          </cell>
          <cell r="AW159" t="e">
            <v>#REF!</v>
          </cell>
          <cell r="AX159" t="e">
            <v>#REF!</v>
          </cell>
          <cell r="AY159" t="e">
            <v>#REF!</v>
          </cell>
          <cell r="AZ159" t="e">
            <v>#REF!</v>
          </cell>
          <cell r="BA159" t="e">
            <v>#REF!</v>
          </cell>
        </row>
        <row r="160">
          <cell r="B160" t="e">
            <v>#REF!</v>
          </cell>
          <cell r="C160" t="e">
            <v>#REF!</v>
          </cell>
          <cell r="D160" t="e">
            <v>#REF!</v>
          </cell>
          <cell r="E160" t="e">
            <v>#REF!</v>
          </cell>
          <cell r="F160" t="e">
            <v>#REF!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 t="e">
            <v>#REF!</v>
          </cell>
          <cell r="R160" t="e">
            <v>#REF!</v>
          </cell>
          <cell r="Y160" t="e">
            <v>#REF!</v>
          </cell>
          <cell r="Z160" t="e">
            <v>#REF!</v>
          </cell>
          <cell r="AA160" t="e">
            <v>#REF!</v>
          </cell>
          <cell r="AB160" t="e">
            <v>#REF!</v>
          </cell>
          <cell r="AC160" t="e">
            <v>#REF!</v>
          </cell>
          <cell r="AD160" t="e">
            <v>#REF!</v>
          </cell>
          <cell r="AE160" t="e">
            <v>#REF!</v>
          </cell>
          <cell r="AF160" t="e">
            <v>#REF!</v>
          </cell>
          <cell r="AG160" t="e">
            <v>#REF!</v>
          </cell>
          <cell r="AH160" t="e">
            <v>#REF!</v>
          </cell>
          <cell r="AI160" t="e">
            <v>#REF!</v>
          </cell>
          <cell r="AJ160" t="e">
            <v>#REF!</v>
          </cell>
          <cell r="AK160" t="e">
            <v>#REF!</v>
          </cell>
          <cell r="AL160" t="e">
            <v>#REF!</v>
          </cell>
          <cell r="AM160" t="e">
            <v>#REF!</v>
          </cell>
          <cell r="AN160" t="e">
            <v>#REF!</v>
          </cell>
          <cell r="AO160" t="e">
            <v>#REF!</v>
          </cell>
          <cell r="AP160" t="e">
            <v>#REF!</v>
          </cell>
          <cell r="AQ160" t="e">
            <v>#REF!</v>
          </cell>
          <cell r="AT160" t="e">
            <v>#REF!</v>
          </cell>
          <cell r="AU160" t="e">
            <v>#REF!</v>
          </cell>
          <cell r="AV160">
            <v>0</v>
          </cell>
          <cell r="AW160" t="e">
            <v>#REF!</v>
          </cell>
          <cell r="AX160" t="e">
            <v>#REF!</v>
          </cell>
          <cell r="AY160" t="e">
            <v>#REF!</v>
          </cell>
          <cell r="AZ160" t="e">
            <v>#REF!</v>
          </cell>
          <cell r="BA160" t="e">
            <v>#REF!</v>
          </cell>
        </row>
        <row r="161">
          <cell r="B161" t="e">
            <v>#REF!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 t="e">
            <v>#REF!</v>
          </cell>
          <cell r="R161" t="e">
            <v>#REF!</v>
          </cell>
          <cell r="Y161" t="e">
            <v>#REF!</v>
          </cell>
          <cell r="Z161" t="e">
            <v>#REF!</v>
          </cell>
          <cell r="AA161" t="e">
            <v>#REF!</v>
          </cell>
          <cell r="AB161" t="e">
            <v>#REF!</v>
          </cell>
          <cell r="AC161" t="e">
            <v>#REF!</v>
          </cell>
          <cell r="AD161" t="e">
            <v>#REF!</v>
          </cell>
          <cell r="AE161" t="e">
            <v>#REF!</v>
          </cell>
          <cell r="AF161" t="e">
            <v>#REF!</v>
          </cell>
          <cell r="AG161" t="e">
            <v>#REF!</v>
          </cell>
          <cell r="AH161" t="e">
            <v>#REF!</v>
          </cell>
          <cell r="AI161" t="e">
            <v>#REF!</v>
          </cell>
          <cell r="AJ161" t="e">
            <v>#REF!</v>
          </cell>
          <cell r="AK161" t="e">
            <v>#REF!</v>
          </cell>
          <cell r="AL161" t="e">
            <v>#REF!</v>
          </cell>
          <cell r="AM161" t="e">
            <v>#REF!</v>
          </cell>
          <cell r="AN161" t="e">
            <v>#REF!</v>
          </cell>
          <cell r="AO161" t="e">
            <v>#REF!</v>
          </cell>
          <cell r="AP161" t="e">
            <v>#REF!</v>
          </cell>
          <cell r="AQ161" t="e">
            <v>#REF!</v>
          </cell>
          <cell r="AT161" t="e">
            <v>#REF!</v>
          </cell>
          <cell r="AU161" t="e">
            <v>#REF!</v>
          </cell>
          <cell r="AV161">
            <v>0</v>
          </cell>
          <cell r="AW161" t="e">
            <v>#REF!</v>
          </cell>
          <cell r="AX161" t="e">
            <v>#REF!</v>
          </cell>
          <cell r="AY161" t="e">
            <v>#REF!</v>
          </cell>
          <cell r="AZ161" t="e">
            <v>#REF!</v>
          </cell>
          <cell r="BA161" t="e">
            <v>#REF!</v>
          </cell>
        </row>
        <row r="162">
          <cell r="B162" t="e">
            <v>#REF!</v>
          </cell>
          <cell r="C162" t="e">
            <v>#REF!</v>
          </cell>
          <cell r="D162" t="e">
            <v>#REF!</v>
          </cell>
          <cell r="E162" t="e">
            <v>#REF!</v>
          </cell>
          <cell r="F162" t="e">
            <v>#REF!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 t="e">
            <v>#REF!</v>
          </cell>
          <cell r="R162" t="e">
            <v>#REF!</v>
          </cell>
          <cell r="Y162" t="e">
            <v>#REF!</v>
          </cell>
          <cell r="Z162" t="e">
            <v>#REF!</v>
          </cell>
          <cell r="AA162" t="e">
            <v>#REF!</v>
          </cell>
          <cell r="AB162" t="e">
            <v>#REF!</v>
          </cell>
          <cell r="AC162" t="e">
            <v>#REF!</v>
          </cell>
          <cell r="AD162" t="e">
            <v>#REF!</v>
          </cell>
          <cell r="AE162" t="e">
            <v>#REF!</v>
          </cell>
          <cell r="AF162" t="e">
            <v>#REF!</v>
          </cell>
          <cell r="AG162" t="e">
            <v>#REF!</v>
          </cell>
          <cell r="AH162" t="e">
            <v>#REF!</v>
          </cell>
          <cell r="AI162" t="e">
            <v>#REF!</v>
          </cell>
          <cell r="AJ162" t="e">
            <v>#REF!</v>
          </cell>
          <cell r="AK162" t="e">
            <v>#REF!</v>
          </cell>
          <cell r="AL162" t="e">
            <v>#REF!</v>
          </cell>
          <cell r="AM162" t="e">
            <v>#REF!</v>
          </cell>
          <cell r="AN162" t="e">
            <v>#REF!</v>
          </cell>
          <cell r="AO162" t="e">
            <v>#REF!</v>
          </cell>
          <cell r="AP162" t="e">
            <v>#REF!</v>
          </cell>
          <cell r="AQ162" t="e">
            <v>#REF!</v>
          </cell>
          <cell r="AT162" t="e">
            <v>#REF!</v>
          </cell>
          <cell r="AU162" t="e">
            <v>#REF!</v>
          </cell>
          <cell r="AV162">
            <v>0</v>
          </cell>
          <cell r="AW162" t="e">
            <v>#REF!</v>
          </cell>
          <cell r="AX162" t="e">
            <v>#REF!</v>
          </cell>
          <cell r="AY162" t="e">
            <v>#REF!</v>
          </cell>
          <cell r="AZ162" t="e">
            <v>#REF!</v>
          </cell>
          <cell r="BA162" t="e">
            <v>#REF!</v>
          </cell>
        </row>
        <row r="163">
          <cell r="B163" t="e">
            <v>#REF!</v>
          </cell>
          <cell r="C163" t="e">
            <v>#REF!</v>
          </cell>
          <cell r="D163" t="e">
            <v>#REF!</v>
          </cell>
          <cell r="E163" t="e">
            <v>#REF!</v>
          </cell>
          <cell r="F163" t="e">
            <v>#REF!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 t="e">
            <v>#REF!</v>
          </cell>
          <cell r="R163" t="e">
            <v>#REF!</v>
          </cell>
          <cell r="Y163" t="e">
            <v>#REF!</v>
          </cell>
          <cell r="Z163" t="e">
            <v>#REF!</v>
          </cell>
          <cell r="AA163" t="e">
            <v>#REF!</v>
          </cell>
          <cell r="AB163" t="e">
            <v>#REF!</v>
          </cell>
          <cell r="AC163" t="e">
            <v>#REF!</v>
          </cell>
          <cell r="AD163" t="e">
            <v>#REF!</v>
          </cell>
          <cell r="AE163" t="e">
            <v>#REF!</v>
          </cell>
          <cell r="AF163" t="e">
            <v>#REF!</v>
          </cell>
          <cell r="AG163" t="e">
            <v>#REF!</v>
          </cell>
          <cell r="AH163" t="e">
            <v>#REF!</v>
          </cell>
          <cell r="AI163" t="e">
            <v>#REF!</v>
          </cell>
          <cell r="AJ163" t="e">
            <v>#REF!</v>
          </cell>
          <cell r="AK163" t="e">
            <v>#REF!</v>
          </cell>
          <cell r="AL163" t="e">
            <v>#REF!</v>
          </cell>
          <cell r="AM163" t="e">
            <v>#REF!</v>
          </cell>
          <cell r="AN163" t="e">
            <v>#REF!</v>
          </cell>
          <cell r="AO163" t="e">
            <v>#REF!</v>
          </cell>
          <cell r="AP163" t="e">
            <v>#REF!</v>
          </cell>
          <cell r="AQ163" t="e">
            <v>#REF!</v>
          </cell>
          <cell r="AT163" t="e">
            <v>#REF!</v>
          </cell>
          <cell r="AU163" t="e">
            <v>#REF!</v>
          </cell>
          <cell r="AV163">
            <v>0</v>
          </cell>
          <cell r="AW163" t="e">
            <v>#REF!</v>
          </cell>
          <cell r="AX163" t="e">
            <v>#REF!</v>
          </cell>
          <cell r="AY163" t="e">
            <v>#REF!</v>
          </cell>
          <cell r="AZ163" t="e">
            <v>#REF!</v>
          </cell>
          <cell r="BA163" t="e">
            <v>#REF!</v>
          </cell>
        </row>
        <row r="164">
          <cell r="B164" t="e">
            <v>#REF!</v>
          </cell>
          <cell r="C164" t="e">
            <v>#REF!</v>
          </cell>
          <cell r="D164" t="e">
            <v>#REF!</v>
          </cell>
          <cell r="E164" t="e">
            <v>#REF!</v>
          </cell>
          <cell r="F164" t="e">
            <v>#REF!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 t="e">
            <v>#REF!</v>
          </cell>
          <cell r="R164" t="e">
            <v>#REF!</v>
          </cell>
          <cell r="Y164" t="e">
            <v>#REF!</v>
          </cell>
          <cell r="Z164" t="e">
            <v>#REF!</v>
          </cell>
          <cell r="AA164" t="e">
            <v>#REF!</v>
          </cell>
          <cell r="AB164" t="e">
            <v>#REF!</v>
          </cell>
          <cell r="AC164" t="e">
            <v>#REF!</v>
          </cell>
          <cell r="AD164" t="e">
            <v>#REF!</v>
          </cell>
          <cell r="AE164" t="e">
            <v>#REF!</v>
          </cell>
          <cell r="AF164" t="e">
            <v>#REF!</v>
          </cell>
          <cell r="AG164" t="e">
            <v>#REF!</v>
          </cell>
          <cell r="AH164" t="e">
            <v>#REF!</v>
          </cell>
          <cell r="AI164" t="e">
            <v>#REF!</v>
          </cell>
          <cell r="AJ164" t="e">
            <v>#REF!</v>
          </cell>
          <cell r="AK164" t="e">
            <v>#REF!</v>
          </cell>
          <cell r="AL164" t="e">
            <v>#REF!</v>
          </cell>
          <cell r="AM164" t="e">
            <v>#REF!</v>
          </cell>
          <cell r="AN164" t="e">
            <v>#REF!</v>
          </cell>
          <cell r="AO164" t="e">
            <v>#REF!</v>
          </cell>
          <cell r="AP164" t="e">
            <v>#REF!</v>
          </cell>
          <cell r="AQ164" t="e">
            <v>#REF!</v>
          </cell>
          <cell r="AT164" t="e">
            <v>#REF!</v>
          </cell>
          <cell r="AU164" t="e">
            <v>#REF!</v>
          </cell>
          <cell r="AV164">
            <v>0</v>
          </cell>
          <cell r="AW164" t="e">
            <v>#REF!</v>
          </cell>
          <cell r="AX164" t="e">
            <v>#REF!</v>
          </cell>
          <cell r="AY164" t="e">
            <v>#REF!</v>
          </cell>
          <cell r="AZ164" t="e">
            <v>#REF!</v>
          </cell>
          <cell r="BA164" t="e">
            <v>#REF!</v>
          </cell>
        </row>
        <row r="165">
          <cell r="B165" t="e">
            <v>#REF!</v>
          </cell>
          <cell r="C165" t="e">
            <v>#REF!</v>
          </cell>
          <cell r="D165" t="e">
            <v>#REF!</v>
          </cell>
          <cell r="E165" t="e">
            <v>#REF!</v>
          </cell>
          <cell r="F165" t="e">
            <v>#REF!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 t="e">
            <v>#REF!</v>
          </cell>
          <cell r="R165" t="e">
            <v>#REF!</v>
          </cell>
          <cell r="Y165" t="e">
            <v>#REF!</v>
          </cell>
          <cell r="Z165" t="e">
            <v>#REF!</v>
          </cell>
          <cell r="AA165" t="e">
            <v>#REF!</v>
          </cell>
          <cell r="AB165" t="e">
            <v>#REF!</v>
          </cell>
          <cell r="AC165" t="e">
            <v>#REF!</v>
          </cell>
          <cell r="AD165" t="e">
            <v>#REF!</v>
          </cell>
          <cell r="AE165" t="e">
            <v>#REF!</v>
          </cell>
          <cell r="AF165" t="e">
            <v>#REF!</v>
          </cell>
          <cell r="AG165" t="e">
            <v>#REF!</v>
          </cell>
          <cell r="AH165" t="e">
            <v>#REF!</v>
          </cell>
          <cell r="AI165" t="e">
            <v>#REF!</v>
          </cell>
          <cell r="AJ165" t="e">
            <v>#REF!</v>
          </cell>
          <cell r="AK165" t="e">
            <v>#REF!</v>
          </cell>
          <cell r="AL165" t="e">
            <v>#REF!</v>
          </cell>
          <cell r="AM165" t="e">
            <v>#REF!</v>
          </cell>
          <cell r="AN165" t="e">
            <v>#REF!</v>
          </cell>
          <cell r="AO165" t="e">
            <v>#REF!</v>
          </cell>
          <cell r="AP165" t="e">
            <v>#REF!</v>
          </cell>
          <cell r="AQ165" t="e">
            <v>#REF!</v>
          </cell>
          <cell r="AT165" t="e">
            <v>#REF!</v>
          </cell>
          <cell r="AU165" t="e">
            <v>#REF!</v>
          </cell>
          <cell r="AV165">
            <v>0</v>
          </cell>
          <cell r="AW165" t="e">
            <v>#REF!</v>
          </cell>
          <cell r="AX165" t="e">
            <v>#REF!</v>
          </cell>
          <cell r="AY165" t="e">
            <v>#REF!</v>
          </cell>
          <cell r="AZ165" t="e">
            <v>#REF!</v>
          </cell>
          <cell r="BA165" t="e">
            <v>#REF!</v>
          </cell>
        </row>
        <row r="166">
          <cell r="B166" t="e">
            <v>#REF!</v>
          </cell>
          <cell r="C166" t="e">
            <v>#REF!</v>
          </cell>
          <cell r="D166" t="e">
            <v>#REF!</v>
          </cell>
          <cell r="E166" t="e">
            <v>#REF!</v>
          </cell>
          <cell r="F166" t="e">
            <v>#REF!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 t="e">
            <v>#REF!</v>
          </cell>
          <cell r="R166" t="e">
            <v>#REF!</v>
          </cell>
          <cell r="Y166" t="e">
            <v>#REF!</v>
          </cell>
          <cell r="Z166" t="e">
            <v>#REF!</v>
          </cell>
          <cell r="AA166" t="e">
            <v>#REF!</v>
          </cell>
          <cell r="AB166" t="e">
            <v>#REF!</v>
          </cell>
          <cell r="AC166" t="e">
            <v>#REF!</v>
          </cell>
          <cell r="AD166" t="e">
            <v>#REF!</v>
          </cell>
          <cell r="AE166" t="e">
            <v>#REF!</v>
          </cell>
          <cell r="AF166" t="e">
            <v>#REF!</v>
          </cell>
          <cell r="AG166" t="e">
            <v>#REF!</v>
          </cell>
          <cell r="AH166" t="e">
            <v>#REF!</v>
          </cell>
          <cell r="AI166" t="e">
            <v>#REF!</v>
          </cell>
          <cell r="AJ166" t="e">
            <v>#REF!</v>
          </cell>
          <cell r="AK166" t="e">
            <v>#REF!</v>
          </cell>
          <cell r="AL166" t="e">
            <v>#REF!</v>
          </cell>
          <cell r="AM166" t="e">
            <v>#REF!</v>
          </cell>
          <cell r="AN166" t="e">
            <v>#REF!</v>
          </cell>
          <cell r="AO166" t="e">
            <v>#REF!</v>
          </cell>
          <cell r="AP166" t="e">
            <v>#REF!</v>
          </cell>
          <cell r="AQ166" t="e">
            <v>#REF!</v>
          </cell>
          <cell r="AT166" t="e">
            <v>#REF!</v>
          </cell>
          <cell r="AU166" t="e">
            <v>#REF!</v>
          </cell>
          <cell r="AV166">
            <v>0</v>
          </cell>
          <cell r="AW166" t="e">
            <v>#REF!</v>
          </cell>
          <cell r="AX166" t="e">
            <v>#REF!</v>
          </cell>
          <cell r="AY166" t="e">
            <v>#REF!</v>
          </cell>
          <cell r="AZ166" t="e">
            <v>#REF!</v>
          </cell>
          <cell r="BA166" t="e">
            <v>#REF!</v>
          </cell>
        </row>
        <row r="167">
          <cell r="B167" t="e">
            <v>#REF!</v>
          </cell>
          <cell r="C167" t="e">
            <v>#REF!</v>
          </cell>
          <cell r="D167" t="e">
            <v>#REF!</v>
          </cell>
          <cell r="E167" t="e">
            <v>#REF!</v>
          </cell>
          <cell r="F167" t="e">
            <v>#REF!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 t="e">
            <v>#REF!</v>
          </cell>
          <cell r="R167" t="e">
            <v>#REF!</v>
          </cell>
          <cell r="Y167" t="e">
            <v>#REF!</v>
          </cell>
          <cell r="Z167" t="e">
            <v>#REF!</v>
          </cell>
          <cell r="AA167" t="e">
            <v>#REF!</v>
          </cell>
          <cell r="AB167" t="e">
            <v>#REF!</v>
          </cell>
          <cell r="AC167" t="e">
            <v>#REF!</v>
          </cell>
          <cell r="AD167" t="e">
            <v>#REF!</v>
          </cell>
          <cell r="AE167" t="e">
            <v>#REF!</v>
          </cell>
          <cell r="AF167" t="e">
            <v>#REF!</v>
          </cell>
          <cell r="AG167" t="e">
            <v>#REF!</v>
          </cell>
          <cell r="AH167" t="e">
            <v>#REF!</v>
          </cell>
          <cell r="AI167" t="e">
            <v>#REF!</v>
          </cell>
          <cell r="AJ167" t="e">
            <v>#REF!</v>
          </cell>
          <cell r="AK167" t="e">
            <v>#REF!</v>
          </cell>
          <cell r="AL167" t="e">
            <v>#REF!</v>
          </cell>
          <cell r="AM167" t="e">
            <v>#REF!</v>
          </cell>
          <cell r="AN167" t="e">
            <v>#REF!</v>
          </cell>
          <cell r="AO167" t="e">
            <v>#REF!</v>
          </cell>
          <cell r="AP167" t="e">
            <v>#REF!</v>
          </cell>
          <cell r="AQ167" t="e">
            <v>#REF!</v>
          </cell>
          <cell r="AT167" t="e">
            <v>#REF!</v>
          </cell>
          <cell r="AU167" t="e">
            <v>#REF!</v>
          </cell>
          <cell r="AV167">
            <v>0</v>
          </cell>
          <cell r="AW167" t="e">
            <v>#REF!</v>
          </cell>
          <cell r="AX167" t="e">
            <v>#REF!</v>
          </cell>
          <cell r="AY167" t="e">
            <v>#REF!</v>
          </cell>
          <cell r="AZ167" t="e">
            <v>#REF!</v>
          </cell>
          <cell r="BA167" t="e">
            <v>#REF!</v>
          </cell>
        </row>
        <row r="168">
          <cell r="B168" t="e">
            <v>#REF!</v>
          </cell>
          <cell r="C168" t="e">
            <v>#REF!</v>
          </cell>
          <cell r="D168" t="e">
            <v>#REF!</v>
          </cell>
          <cell r="E168" t="e">
            <v>#REF!</v>
          </cell>
          <cell r="F168" t="e">
            <v>#REF!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 t="e">
            <v>#REF!</v>
          </cell>
          <cell r="R168" t="e">
            <v>#REF!</v>
          </cell>
          <cell r="Y168" t="e">
            <v>#REF!</v>
          </cell>
          <cell r="Z168" t="e">
            <v>#REF!</v>
          </cell>
          <cell r="AA168" t="e">
            <v>#REF!</v>
          </cell>
          <cell r="AB168" t="e">
            <v>#REF!</v>
          </cell>
          <cell r="AC168" t="e">
            <v>#REF!</v>
          </cell>
          <cell r="AD168" t="e">
            <v>#REF!</v>
          </cell>
          <cell r="AE168" t="e">
            <v>#REF!</v>
          </cell>
          <cell r="AF168" t="e">
            <v>#REF!</v>
          </cell>
          <cell r="AG168" t="e">
            <v>#REF!</v>
          </cell>
          <cell r="AH168" t="e">
            <v>#REF!</v>
          </cell>
          <cell r="AI168" t="e">
            <v>#REF!</v>
          </cell>
          <cell r="AJ168" t="e">
            <v>#REF!</v>
          </cell>
          <cell r="AK168" t="e">
            <v>#REF!</v>
          </cell>
          <cell r="AL168" t="e">
            <v>#REF!</v>
          </cell>
          <cell r="AM168" t="e">
            <v>#REF!</v>
          </cell>
          <cell r="AN168" t="e">
            <v>#REF!</v>
          </cell>
          <cell r="AO168" t="e">
            <v>#REF!</v>
          </cell>
          <cell r="AP168" t="e">
            <v>#REF!</v>
          </cell>
          <cell r="AQ168" t="e">
            <v>#REF!</v>
          </cell>
          <cell r="AT168" t="e">
            <v>#REF!</v>
          </cell>
          <cell r="AU168" t="e">
            <v>#REF!</v>
          </cell>
          <cell r="AV168">
            <v>0</v>
          </cell>
          <cell r="AW168" t="e">
            <v>#REF!</v>
          </cell>
          <cell r="AX168" t="e">
            <v>#REF!</v>
          </cell>
          <cell r="AY168" t="e">
            <v>#REF!</v>
          </cell>
          <cell r="AZ168" t="e">
            <v>#REF!</v>
          </cell>
          <cell r="BA168" t="e">
            <v>#REF!</v>
          </cell>
        </row>
        <row r="169">
          <cell r="B169" t="e">
            <v>#REF!</v>
          </cell>
          <cell r="C169" t="e">
            <v>#REF!</v>
          </cell>
          <cell r="D169" t="e">
            <v>#REF!</v>
          </cell>
          <cell r="E169" t="e">
            <v>#REF!</v>
          </cell>
          <cell r="F169" t="e">
            <v>#REF!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 t="e">
            <v>#REF!</v>
          </cell>
          <cell r="R169" t="e">
            <v>#REF!</v>
          </cell>
          <cell r="Y169" t="e">
            <v>#REF!</v>
          </cell>
          <cell r="Z169" t="e">
            <v>#REF!</v>
          </cell>
          <cell r="AA169" t="e">
            <v>#REF!</v>
          </cell>
          <cell r="AB169" t="e">
            <v>#REF!</v>
          </cell>
          <cell r="AC169" t="e">
            <v>#REF!</v>
          </cell>
          <cell r="AD169" t="e">
            <v>#REF!</v>
          </cell>
          <cell r="AE169" t="e">
            <v>#REF!</v>
          </cell>
          <cell r="AF169" t="e">
            <v>#REF!</v>
          </cell>
          <cell r="AG169" t="e">
            <v>#REF!</v>
          </cell>
          <cell r="AH169" t="e">
            <v>#REF!</v>
          </cell>
          <cell r="AI169" t="e">
            <v>#REF!</v>
          </cell>
          <cell r="AJ169" t="e">
            <v>#REF!</v>
          </cell>
          <cell r="AK169" t="e">
            <v>#REF!</v>
          </cell>
          <cell r="AL169" t="e">
            <v>#REF!</v>
          </cell>
          <cell r="AM169" t="e">
            <v>#REF!</v>
          </cell>
          <cell r="AN169" t="e">
            <v>#REF!</v>
          </cell>
          <cell r="AO169" t="e">
            <v>#REF!</v>
          </cell>
          <cell r="AP169" t="e">
            <v>#REF!</v>
          </cell>
          <cell r="AQ169" t="e">
            <v>#REF!</v>
          </cell>
          <cell r="AT169" t="e">
            <v>#REF!</v>
          </cell>
          <cell r="AU169" t="e">
            <v>#REF!</v>
          </cell>
          <cell r="AV169">
            <v>0</v>
          </cell>
          <cell r="AW169" t="e">
            <v>#REF!</v>
          </cell>
          <cell r="AX169" t="e">
            <v>#REF!</v>
          </cell>
          <cell r="AY169" t="e">
            <v>#REF!</v>
          </cell>
          <cell r="AZ169" t="e">
            <v>#REF!</v>
          </cell>
          <cell r="BA169" t="e">
            <v>#REF!</v>
          </cell>
        </row>
        <row r="170">
          <cell r="B170" t="e">
            <v>#REF!</v>
          </cell>
          <cell r="C170" t="e">
            <v>#REF!</v>
          </cell>
          <cell r="D170" t="e">
            <v>#REF!</v>
          </cell>
          <cell r="E170" t="e">
            <v>#REF!</v>
          </cell>
          <cell r="F170" t="e">
            <v>#REF!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 t="e">
            <v>#REF!</v>
          </cell>
          <cell r="R170" t="e">
            <v>#REF!</v>
          </cell>
          <cell r="Y170" t="e">
            <v>#REF!</v>
          </cell>
          <cell r="Z170" t="e">
            <v>#REF!</v>
          </cell>
          <cell r="AA170" t="e">
            <v>#REF!</v>
          </cell>
          <cell r="AB170" t="e">
            <v>#REF!</v>
          </cell>
          <cell r="AC170" t="e">
            <v>#REF!</v>
          </cell>
          <cell r="AD170" t="e">
            <v>#REF!</v>
          </cell>
          <cell r="AE170" t="e">
            <v>#REF!</v>
          </cell>
          <cell r="AF170" t="e">
            <v>#REF!</v>
          </cell>
          <cell r="AG170" t="e">
            <v>#REF!</v>
          </cell>
          <cell r="AH170" t="e">
            <v>#REF!</v>
          </cell>
          <cell r="AI170" t="e">
            <v>#REF!</v>
          </cell>
          <cell r="AJ170" t="e">
            <v>#REF!</v>
          </cell>
          <cell r="AK170" t="e">
            <v>#REF!</v>
          </cell>
          <cell r="AL170" t="e">
            <v>#REF!</v>
          </cell>
          <cell r="AM170" t="e">
            <v>#REF!</v>
          </cell>
          <cell r="AN170" t="e">
            <v>#REF!</v>
          </cell>
          <cell r="AO170" t="e">
            <v>#REF!</v>
          </cell>
          <cell r="AP170" t="e">
            <v>#REF!</v>
          </cell>
          <cell r="AQ170" t="e">
            <v>#REF!</v>
          </cell>
          <cell r="AT170" t="e">
            <v>#REF!</v>
          </cell>
          <cell r="AU170" t="e">
            <v>#REF!</v>
          </cell>
          <cell r="AV170">
            <v>0</v>
          </cell>
          <cell r="AW170" t="e">
            <v>#REF!</v>
          </cell>
          <cell r="AX170" t="e">
            <v>#REF!</v>
          </cell>
          <cell r="AY170" t="e">
            <v>#REF!</v>
          </cell>
          <cell r="AZ170" t="e">
            <v>#REF!</v>
          </cell>
          <cell r="BA170" t="e">
            <v>#REF!</v>
          </cell>
        </row>
        <row r="171">
          <cell r="B171" t="e">
            <v>#REF!</v>
          </cell>
          <cell r="C171" t="e">
            <v>#REF!</v>
          </cell>
          <cell r="D171" t="e">
            <v>#REF!</v>
          </cell>
          <cell r="E171" t="e">
            <v>#REF!</v>
          </cell>
          <cell r="F171" t="e">
            <v>#REF!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 t="e">
            <v>#REF!</v>
          </cell>
          <cell r="R171" t="e">
            <v>#REF!</v>
          </cell>
          <cell r="Y171" t="e">
            <v>#REF!</v>
          </cell>
          <cell r="Z171" t="e">
            <v>#REF!</v>
          </cell>
          <cell r="AA171" t="e">
            <v>#REF!</v>
          </cell>
          <cell r="AB171" t="e">
            <v>#REF!</v>
          </cell>
          <cell r="AC171" t="e">
            <v>#REF!</v>
          </cell>
          <cell r="AD171" t="e">
            <v>#REF!</v>
          </cell>
          <cell r="AE171" t="e">
            <v>#REF!</v>
          </cell>
          <cell r="AF171" t="e">
            <v>#REF!</v>
          </cell>
          <cell r="AG171" t="e">
            <v>#REF!</v>
          </cell>
          <cell r="AH171" t="e">
            <v>#REF!</v>
          </cell>
          <cell r="AI171" t="e">
            <v>#REF!</v>
          </cell>
          <cell r="AJ171" t="e">
            <v>#REF!</v>
          </cell>
          <cell r="AK171" t="e">
            <v>#REF!</v>
          </cell>
          <cell r="AL171" t="e">
            <v>#REF!</v>
          </cell>
          <cell r="AM171" t="e">
            <v>#REF!</v>
          </cell>
          <cell r="AN171" t="e">
            <v>#REF!</v>
          </cell>
          <cell r="AO171" t="e">
            <v>#REF!</v>
          </cell>
          <cell r="AP171" t="e">
            <v>#REF!</v>
          </cell>
          <cell r="AQ171" t="e">
            <v>#REF!</v>
          </cell>
          <cell r="AT171" t="e">
            <v>#REF!</v>
          </cell>
          <cell r="AU171" t="e">
            <v>#REF!</v>
          </cell>
          <cell r="AV171">
            <v>0</v>
          </cell>
          <cell r="AW171" t="e">
            <v>#REF!</v>
          </cell>
          <cell r="AX171" t="e">
            <v>#REF!</v>
          </cell>
          <cell r="AY171" t="e">
            <v>#REF!</v>
          </cell>
          <cell r="AZ171" t="e">
            <v>#REF!</v>
          </cell>
          <cell r="BA171" t="e">
            <v>#REF!</v>
          </cell>
        </row>
        <row r="172">
          <cell r="B172" t="e">
            <v>#REF!</v>
          </cell>
          <cell r="C172" t="e">
            <v>#REF!</v>
          </cell>
          <cell r="D172" t="e">
            <v>#REF!</v>
          </cell>
          <cell r="E172" t="e">
            <v>#REF!</v>
          </cell>
          <cell r="F172" t="e">
            <v>#REF!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e">
            <v>#REF!</v>
          </cell>
          <cell r="R172" t="e">
            <v>#REF!</v>
          </cell>
          <cell r="Y172" t="e">
            <v>#REF!</v>
          </cell>
          <cell r="Z172" t="e">
            <v>#REF!</v>
          </cell>
          <cell r="AA172" t="e">
            <v>#REF!</v>
          </cell>
          <cell r="AB172" t="e">
            <v>#REF!</v>
          </cell>
          <cell r="AC172" t="e">
            <v>#REF!</v>
          </cell>
          <cell r="AD172" t="e">
            <v>#REF!</v>
          </cell>
          <cell r="AE172" t="e">
            <v>#REF!</v>
          </cell>
          <cell r="AF172" t="e">
            <v>#REF!</v>
          </cell>
          <cell r="AG172" t="e">
            <v>#REF!</v>
          </cell>
          <cell r="AH172" t="e">
            <v>#REF!</v>
          </cell>
          <cell r="AI172" t="e">
            <v>#REF!</v>
          </cell>
          <cell r="AJ172" t="e">
            <v>#REF!</v>
          </cell>
          <cell r="AK172" t="e">
            <v>#REF!</v>
          </cell>
          <cell r="AL172" t="e">
            <v>#REF!</v>
          </cell>
          <cell r="AM172" t="e">
            <v>#REF!</v>
          </cell>
          <cell r="AN172" t="e">
            <v>#REF!</v>
          </cell>
          <cell r="AO172" t="e">
            <v>#REF!</v>
          </cell>
          <cell r="AP172" t="e">
            <v>#REF!</v>
          </cell>
          <cell r="AQ172" t="e">
            <v>#REF!</v>
          </cell>
          <cell r="AT172" t="e">
            <v>#REF!</v>
          </cell>
          <cell r="AU172" t="e">
            <v>#REF!</v>
          </cell>
          <cell r="AV172">
            <v>0</v>
          </cell>
          <cell r="AW172" t="e">
            <v>#REF!</v>
          </cell>
          <cell r="AX172" t="e">
            <v>#REF!</v>
          </cell>
          <cell r="AY172" t="e">
            <v>#REF!</v>
          </cell>
          <cell r="AZ172" t="e">
            <v>#REF!</v>
          </cell>
          <cell r="BA172" t="e">
            <v>#REF!</v>
          </cell>
        </row>
        <row r="173">
          <cell r="B173" t="e">
            <v>#REF!</v>
          </cell>
          <cell r="C173" t="e">
            <v>#REF!</v>
          </cell>
          <cell r="D173" t="e">
            <v>#REF!</v>
          </cell>
          <cell r="E173" t="e">
            <v>#REF!</v>
          </cell>
          <cell r="F173" t="e">
            <v>#REF!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 t="e">
            <v>#REF!</v>
          </cell>
          <cell r="R173" t="e">
            <v>#REF!</v>
          </cell>
          <cell r="Y173" t="e">
            <v>#REF!</v>
          </cell>
          <cell r="Z173" t="e">
            <v>#REF!</v>
          </cell>
          <cell r="AA173" t="e">
            <v>#REF!</v>
          </cell>
          <cell r="AB173" t="e">
            <v>#REF!</v>
          </cell>
          <cell r="AC173" t="e">
            <v>#REF!</v>
          </cell>
          <cell r="AD173" t="e">
            <v>#REF!</v>
          </cell>
          <cell r="AE173" t="e">
            <v>#REF!</v>
          </cell>
          <cell r="AF173" t="e">
            <v>#REF!</v>
          </cell>
          <cell r="AG173" t="e">
            <v>#REF!</v>
          </cell>
          <cell r="AH173" t="e">
            <v>#REF!</v>
          </cell>
          <cell r="AI173" t="e">
            <v>#REF!</v>
          </cell>
          <cell r="AJ173" t="e">
            <v>#REF!</v>
          </cell>
          <cell r="AK173" t="e">
            <v>#REF!</v>
          </cell>
          <cell r="AL173" t="e">
            <v>#REF!</v>
          </cell>
          <cell r="AM173" t="e">
            <v>#REF!</v>
          </cell>
          <cell r="AN173" t="e">
            <v>#REF!</v>
          </cell>
          <cell r="AO173" t="e">
            <v>#REF!</v>
          </cell>
          <cell r="AP173" t="e">
            <v>#REF!</v>
          </cell>
          <cell r="AQ173" t="e">
            <v>#REF!</v>
          </cell>
          <cell r="AT173" t="e">
            <v>#REF!</v>
          </cell>
          <cell r="AU173" t="e">
            <v>#REF!</v>
          </cell>
          <cell r="AV173">
            <v>0</v>
          </cell>
          <cell r="AW173" t="e">
            <v>#REF!</v>
          </cell>
          <cell r="AX173" t="e">
            <v>#REF!</v>
          </cell>
          <cell r="AY173" t="e">
            <v>#REF!</v>
          </cell>
          <cell r="AZ173" t="e">
            <v>#REF!</v>
          </cell>
          <cell r="BA173" t="e">
            <v>#REF!</v>
          </cell>
        </row>
        <row r="174">
          <cell r="B174" t="e">
            <v>#REF!</v>
          </cell>
          <cell r="C174" t="e">
            <v>#REF!</v>
          </cell>
          <cell r="D174" t="e">
            <v>#REF!</v>
          </cell>
          <cell r="E174" t="e">
            <v>#REF!</v>
          </cell>
          <cell r="F174" t="e">
            <v>#REF!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 t="e">
            <v>#REF!</v>
          </cell>
          <cell r="R174" t="e">
            <v>#REF!</v>
          </cell>
          <cell r="Y174" t="e">
            <v>#REF!</v>
          </cell>
          <cell r="Z174" t="e">
            <v>#REF!</v>
          </cell>
          <cell r="AA174" t="e">
            <v>#REF!</v>
          </cell>
          <cell r="AB174" t="e">
            <v>#REF!</v>
          </cell>
          <cell r="AC174" t="e">
            <v>#REF!</v>
          </cell>
          <cell r="AD174" t="e">
            <v>#REF!</v>
          </cell>
          <cell r="AE174" t="e">
            <v>#REF!</v>
          </cell>
          <cell r="AF174" t="e">
            <v>#REF!</v>
          </cell>
          <cell r="AG174" t="e">
            <v>#REF!</v>
          </cell>
          <cell r="AH174" t="e">
            <v>#REF!</v>
          </cell>
          <cell r="AI174" t="e">
            <v>#REF!</v>
          </cell>
          <cell r="AJ174" t="e">
            <v>#REF!</v>
          </cell>
          <cell r="AK174" t="e">
            <v>#REF!</v>
          </cell>
          <cell r="AL174" t="e">
            <v>#REF!</v>
          </cell>
          <cell r="AM174" t="e">
            <v>#REF!</v>
          </cell>
          <cell r="AN174" t="e">
            <v>#REF!</v>
          </cell>
          <cell r="AO174" t="e">
            <v>#REF!</v>
          </cell>
          <cell r="AP174" t="e">
            <v>#REF!</v>
          </cell>
          <cell r="AQ174" t="e">
            <v>#REF!</v>
          </cell>
          <cell r="AT174" t="e">
            <v>#REF!</v>
          </cell>
          <cell r="AU174" t="e">
            <v>#REF!</v>
          </cell>
          <cell r="AV174">
            <v>0</v>
          </cell>
          <cell r="AW174" t="e">
            <v>#REF!</v>
          </cell>
          <cell r="AX174" t="e">
            <v>#REF!</v>
          </cell>
          <cell r="AY174" t="e">
            <v>#REF!</v>
          </cell>
          <cell r="AZ174" t="e">
            <v>#REF!</v>
          </cell>
          <cell r="BA174" t="e">
            <v>#REF!</v>
          </cell>
        </row>
        <row r="175">
          <cell r="B175" t="e">
            <v>#REF!</v>
          </cell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 t="e">
            <v>#REF!</v>
          </cell>
          <cell r="R175" t="e">
            <v>#REF!</v>
          </cell>
          <cell r="Y175" t="e">
            <v>#REF!</v>
          </cell>
          <cell r="Z175" t="e">
            <v>#REF!</v>
          </cell>
          <cell r="AA175" t="e">
            <v>#REF!</v>
          </cell>
          <cell r="AB175" t="e">
            <v>#REF!</v>
          </cell>
          <cell r="AC175" t="e">
            <v>#REF!</v>
          </cell>
          <cell r="AD175" t="e">
            <v>#REF!</v>
          </cell>
          <cell r="AE175" t="e">
            <v>#REF!</v>
          </cell>
          <cell r="AF175" t="e">
            <v>#REF!</v>
          </cell>
          <cell r="AG175" t="e">
            <v>#REF!</v>
          </cell>
          <cell r="AH175" t="e">
            <v>#REF!</v>
          </cell>
          <cell r="AI175" t="e">
            <v>#REF!</v>
          </cell>
          <cell r="AJ175" t="e">
            <v>#REF!</v>
          </cell>
          <cell r="AK175" t="e">
            <v>#REF!</v>
          </cell>
          <cell r="AL175" t="e">
            <v>#REF!</v>
          </cell>
          <cell r="AM175" t="e">
            <v>#REF!</v>
          </cell>
          <cell r="AN175" t="e">
            <v>#REF!</v>
          </cell>
          <cell r="AO175" t="e">
            <v>#REF!</v>
          </cell>
          <cell r="AP175" t="e">
            <v>#REF!</v>
          </cell>
          <cell r="AQ175" t="e">
            <v>#REF!</v>
          </cell>
          <cell r="AT175" t="e">
            <v>#REF!</v>
          </cell>
          <cell r="AU175" t="e">
            <v>#REF!</v>
          </cell>
          <cell r="AV175">
            <v>0</v>
          </cell>
          <cell r="AW175" t="e">
            <v>#REF!</v>
          </cell>
          <cell r="AX175" t="e">
            <v>#REF!</v>
          </cell>
          <cell r="AY175" t="e">
            <v>#REF!</v>
          </cell>
          <cell r="AZ175" t="e">
            <v>#REF!</v>
          </cell>
          <cell r="BA175" t="e">
            <v>#REF!</v>
          </cell>
        </row>
        <row r="176">
          <cell r="B176" t="e">
            <v>#REF!</v>
          </cell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 t="e">
            <v>#REF!</v>
          </cell>
          <cell r="R176" t="e">
            <v>#REF!</v>
          </cell>
          <cell r="Y176" t="e">
            <v>#REF!</v>
          </cell>
          <cell r="Z176" t="e">
            <v>#REF!</v>
          </cell>
          <cell r="AA176" t="e">
            <v>#REF!</v>
          </cell>
          <cell r="AB176" t="e">
            <v>#REF!</v>
          </cell>
          <cell r="AC176" t="e">
            <v>#REF!</v>
          </cell>
          <cell r="AD176" t="e">
            <v>#REF!</v>
          </cell>
          <cell r="AE176" t="e">
            <v>#REF!</v>
          </cell>
          <cell r="AF176" t="e">
            <v>#REF!</v>
          </cell>
          <cell r="AG176" t="e">
            <v>#REF!</v>
          </cell>
          <cell r="AH176" t="e">
            <v>#REF!</v>
          </cell>
          <cell r="AI176" t="e">
            <v>#REF!</v>
          </cell>
          <cell r="AJ176" t="e">
            <v>#REF!</v>
          </cell>
          <cell r="AK176" t="e">
            <v>#REF!</v>
          </cell>
          <cell r="AL176" t="e">
            <v>#REF!</v>
          </cell>
          <cell r="AM176" t="e">
            <v>#REF!</v>
          </cell>
          <cell r="AN176" t="e">
            <v>#REF!</v>
          </cell>
          <cell r="AO176" t="e">
            <v>#REF!</v>
          </cell>
          <cell r="AP176" t="e">
            <v>#REF!</v>
          </cell>
          <cell r="AQ176" t="e">
            <v>#REF!</v>
          </cell>
          <cell r="AT176" t="e">
            <v>#REF!</v>
          </cell>
          <cell r="AU176" t="e">
            <v>#REF!</v>
          </cell>
          <cell r="AV176">
            <v>0</v>
          </cell>
          <cell r="AW176" t="e">
            <v>#REF!</v>
          </cell>
          <cell r="AX176" t="e">
            <v>#REF!</v>
          </cell>
          <cell r="AY176" t="e">
            <v>#REF!</v>
          </cell>
          <cell r="AZ176" t="e">
            <v>#REF!</v>
          </cell>
          <cell r="BA176" t="e">
            <v>#REF!</v>
          </cell>
        </row>
        <row r="177">
          <cell r="B177" t="e">
            <v>#REF!</v>
          </cell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 t="e">
            <v>#REF!</v>
          </cell>
          <cell r="R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  <cell r="AD177" t="e">
            <v>#REF!</v>
          </cell>
          <cell r="AE177" t="e">
            <v>#REF!</v>
          </cell>
          <cell r="AF177" t="e">
            <v>#REF!</v>
          </cell>
          <cell r="AG177" t="e">
            <v>#REF!</v>
          </cell>
          <cell r="AH177" t="e">
            <v>#REF!</v>
          </cell>
          <cell r="AI177" t="e">
            <v>#REF!</v>
          </cell>
          <cell r="AJ177" t="e">
            <v>#REF!</v>
          </cell>
          <cell r="AK177" t="e">
            <v>#REF!</v>
          </cell>
          <cell r="AL177" t="e">
            <v>#REF!</v>
          </cell>
          <cell r="AM177" t="e">
            <v>#REF!</v>
          </cell>
          <cell r="AN177" t="e">
            <v>#REF!</v>
          </cell>
          <cell r="AO177" t="e">
            <v>#REF!</v>
          </cell>
          <cell r="AP177" t="e">
            <v>#REF!</v>
          </cell>
          <cell r="AQ177" t="e">
            <v>#REF!</v>
          </cell>
          <cell r="AT177" t="e">
            <v>#REF!</v>
          </cell>
          <cell r="AU177" t="e">
            <v>#REF!</v>
          </cell>
          <cell r="AV177">
            <v>0</v>
          </cell>
          <cell r="AW177" t="e">
            <v>#REF!</v>
          </cell>
          <cell r="AX177" t="e">
            <v>#REF!</v>
          </cell>
          <cell r="AY177" t="e">
            <v>#REF!</v>
          </cell>
          <cell r="AZ177" t="e">
            <v>#REF!</v>
          </cell>
          <cell r="BA177" t="e">
            <v>#REF!</v>
          </cell>
        </row>
        <row r="178">
          <cell r="B178" t="e">
            <v>#REF!</v>
          </cell>
          <cell r="C178" t="e">
            <v>#REF!</v>
          </cell>
          <cell r="D178" t="e">
            <v>#REF!</v>
          </cell>
          <cell r="E178" t="e">
            <v>#REF!</v>
          </cell>
          <cell r="F178" t="e">
            <v>#REF!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 t="e">
            <v>#REF!</v>
          </cell>
          <cell r="R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  <cell r="AD178" t="e">
            <v>#REF!</v>
          </cell>
          <cell r="AE178" t="e">
            <v>#REF!</v>
          </cell>
          <cell r="AF178" t="e">
            <v>#REF!</v>
          </cell>
          <cell r="AG178" t="e">
            <v>#REF!</v>
          </cell>
          <cell r="AH178" t="e">
            <v>#REF!</v>
          </cell>
          <cell r="AI178" t="e">
            <v>#REF!</v>
          </cell>
          <cell r="AJ178" t="e">
            <v>#REF!</v>
          </cell>
          <cell r="AK178" t="e">
            <v>#REF!</v>
          </cell>
          <cell r="AL178" t="e">
            <v>#REF!</v>
          </cell>
          <cell r="AM178" t="e">
            <v>#REF!</v>
          </cell>
          <cell r="AN178" t="e">
            <v>#REF!</v>
          </cell>
          <cell r="AO178" t="e">
            <v>#REF!</v>
          </cell>
          <cell r="AP178" t="e">
            <v>#REF!</v>
          </cell>
          <cell r="AQ178" t="e">
            <v>#REF!</v>
          </cell>
          <cell r="AT178" t="e">
            <v>#REF!</v>
          </cell>
          <cell r="AU178" t="e">
            <v>#REF!</v>
          </cell>
          <cell r="AV178">
            <v>0</v>
          </cell>
          <cell r="AW178" t="e">
            <v>#REF!</v>
          </cell>
          <cell r="AX178" t="e">
            <v>#REF!</v>
          </cell>
          <cell r="AY178" t="e">
            <v>#REF!</v>
          </cell>
          <cell r="AZ178" t="e">
            <v>#REF!</v>
          </cell>
          <cell r="BA178" t="e">
            <v>#REF!</v>
          </cell>
        </row>
        <row r="179">
          <cell r="B179" t="e">
            <v>#REF!</v>
          </cell>
          <cell r="C179" t="e">
            <v>#REF!</v>
          </cell>
          <cell r="D179" t="e">
            <v>#REF!</v>
          </cell>
          <cell r="E179" t="e">
            <v>#REF!</v>
          </cell>
          <cell r="F179" t="e">
            <v>#REF!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 t="e">
            <v>#REF!</v>
          </cell>
          <cell r="R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  <cell r="AD179" t="e">
            <v>#REF!</v>
          </cell>
          <cell r="AE179" t="e">
            <v>#REF!</v>
          </cell>
          <cell r="AF179" t="e">
            <v>#REF!</v>
          </cell>
          <cell r="AG179" t="e">
            <v>#REF!</v>
          </cell>
          <cell r="AH179" t="e">
            <v>#REF!</v>
          </cell>
          <cell r="AI179" t="e">
            <v>#REF!</v>
          </cell>
          <cell r="AJ179" t="e">
            <v>#REF!</v>
          </cell>
          <cell r="AK179" t="e">
            <v>#REF!</v>
          </cell>
          <cell r="AL179" t="e">
            <v>#REF!</v>
          </cell>
          <cell r="AM179" t="e">
            <v>#REF!</v>
          </cell>
          <cell r="AN179" t="e">
            <v>#REF!</v>
          </cell>
          <cell r="AO179" t="e">
            <v>#REF!</v>
          </cell>
          <cell r="AP179" t="e">
            <v>#REF!</v>
          </cell>
          <cell r="AQ179" t="e">
            <v>#REF!</v>
          </cell>
          <cell r="AT179" t="e">
            <v>#REF!</v>
          </cell>
          <cell r="AU179" t="e">
            <v>#REF!</v>
          </cell>
          <cell r="AV179">
            <v>0</v>
          </cell>
          <cell r="AW179" t="e">
            <v>#REF!</v>
          </cell>
          <cell r="AX179" t="e">
            <v>#REF!</v>
          </cell>
          <cell r="AY179" t="e">
            <v>#REF!</v>
          </cell>
          <cell r="AZ179" t="e">
            <v>#REF!</v>
          </cell>
          <cell r="BA179" t="e">
            <v>#REF!</v>
          </cell>
        </row>
        <row r="180">
          <cell r="B180" t="e">
            <v>#REF!</v>
          </cell>
          <cell r="C180" t="e">
            <v>#REF!</v>
          </cell>
          <cell r="D180" t="e">
            <v>#REF!</v>
          </cell>
          <cell r="E180" t="e">
            <v>#REF!</v>
          </cell>
          <cell r="F180" t="e">
            <v>#REF!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 t="e">
            <v>#REF!</v>
          </cell>
          <cell r="R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  <cell r="AD180" t="e">
            <v>#REF!</v>
          </cell>
          <cell r="AE180" t="e">
            <v>#REF!</v>
          </cell>
          <cell r="AF180" t="e">
            <v>#REF!</v>
          </cell>
          <cell r="AG180" t="e">
            <v>#REF!</v>
          </cell>
          <cell r="AH180" t="e">
            <v>#REF!</v>
          </cell>
          <cell r="AI180" t="e">
            <v>#REF!</v>
          </cell>
          <cell r="AJ180" t="e">
            <v>#REF!</v>
          </cell>
          <cell r="AK180" t="e">
            <v>#REF!</v>
          </cell>
          <cell r="AL180" t="e">
            <v>#REF!</v>
          </cell>
          <cell r="AM180" t="e">
            <v>#REF!</v>
          </cell>
          <cell r="AN180" t="e">
            <v>#REF!</v>
          </cell>
          <cell r="AO180" t="e">
            <v>#REF!</v>
          </cell>
          <cell r="AP180" t="e">
            <v>#REF!</v>
          </cell>
          <cell r="AQ180" t="e">
            <v>#REF!</v>
          </cell>
          <cell r="AT180" t="e">
            <v>#REF!</v>
          </cell>
          <cell r="AU180" t="e">
            <v>#REF!</v>
          </cell>
          <cell r="AV180">
            <v>0</v>
          </cell>
          <cell r="AW180" t="e">
            <v>#REF!</v>
          </cell>
          <cell r="AX180" t="e">
            <v>#REF!</v>
          </cell>
          <cell r="AY180" t="e">
            <v>#REF!</v>
          </cell>
          <cell r="AZ180" t="e">
            <v>#REF!</v>
          </cell>
          <cell r="BA180" t="e">
            <v>#REF!</v>
          </cell>
        </row>
        <row r="181">
          <cell r="B181" t="e">
            <v>#REF!</v>
          </cell>
          <cell r="C181" t="e">
            <v>#REF!</v>
          </cell>
          <cell r="D181" t="e">
            <v>#REF!</v>
          </cell>
          <cell r="E181" t="e">
            <v>#REF!</v>
          </cell>
          <cell r="F181" t="e">
            <v>#REF!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 t="e">
            <v>#REF!</v>
          </cell>
          <cell r="R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  <cell r="AD181" t="e">
            <v>#REF!</v>
          </cell>
          <cell r="AE181" t="e">
            <v>#REF!</v>
          </cell>
          <cell r="AF181" t="e">
            <v>#REF!</v>
          </cell>
          <cell r="AG181" t="e">
            <v>#REF!</v>
          </cell>
          <cell r="AH181" t="e">
            <v>#REF!</v>
          </cell>
          <cell r="AI181" t="e">
            <v>#REF!</v>
          </cell>
          <cell r="AJ181" t="e">
            <v>#REF!</v>
          </cell>
          <cell r="AK181" t="e">
            <v>#REF!</v>
          </cell>
          <cell r="AL181" t="e">
            <v>#REF!</v>
          </cell>
          <cell r="AM181" t="e">
            <v>#REF!</v>
          </cell>
          <cell r="AN181" t="e">
            <v>#REF!</v>
          </cell>
          <cell r="AO181" t="e">
            <v>#REF!</v>
          </cell>
          <cell r="AP181" t="e">
            <v>#REF!</v>
          </cell>
          <cell r="AQ181" t="e">
            <v>#REF!</v>
          </cell>
          <cell r="AT181" t="e">
            <v>#REF!</v>
          </cell>
          <cell r="AU181" t="e">
            <v>#REF!</v>
          </cell>
          <cell r="AV181">
            <v>0</v>
          </cell>
          <cell r="AW181" t="e">
            <v>#REF!</v>
          </cell>
          <cell r="AX181" t="e">
            <v>#REF!</v>
          </cell>
          <cell r="AY181" t="e">
            <v>#REF!</v>
          </cell>
          <cell r="AZ181" t="e">
            <v>#REF!</v>
          </cell>
          <cell r="BA181" t="e">
            <v>#REF!</v>
          </cell>
        </row>
        <row r="182">
          <cell r="B182" t="e">
            <v>#REF!</v>
          </cell>
          <cell r="C182" t="e">
            <v>#REF!</v>
          </cell>
          <cell r="D182" t="e">
            <v>#REF!</v>
          </cell>
          <cell r="E182" t="e">
            <v>#REF!</v>
          </cell>
          <cell r="F182" t="e">
            <v>#REF!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 t="e">
            <v>#REF!</v>
          </cell>
          <cell r="R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  <cell r="AD182" t="e">
            <v>#REF!</v>
          </cell>
          <cell r="AE182" t="e">
            <v>#REF!</v>
          </cell>
          <cell r="AF182" t="e">
            <v>#REF!</v>
          </cell>
          <cell r="AG182" t="e">
            <v>#REF!</v>
          </cell>
          <cell r="AH182" t="e">
            <v>#REF!</v>
          </cell>
          <cell r="AI182" t="e">
            <v>#REF!</v>
          </cell>
          <cell r="AJ182" t="e">
            <v>#REF!</v>
          </cell>
          <cell r="AK182" t="e">
            <v>#REF!</v>
          </cell>
          <cell r="AL182" t="e">
            <v>#REF!</v>
          </cell>
          <cell r="AM182" t="e">
            <v>#REF!</v>
          </cell>
          <cell r="AN182" t="e">
            <v>#REF!</v>
          </cell>
          <cell r="AO182" t="e">
            <v>#REF!</v>
          </cell>
          <cell r="AP182" t="e">
            <v>#REF!</v>
          </cell>
          <cell r="AQ182" t="e">
            <v>#REF!</v>
          </cell>
          <cell r="AT182" t="e">
            <v>#REF!</v>
          </cell>
          <cell r="AU182" t="e">
            <v>#REF!</v>
          </cell>
          <cell r="AV182">
            <v>0</v>
          </cell>
          <cell r="AW182" t="e">
            <v>#REF!</v>
          </cell>
          <cell r="AX182" t="e">
            <v>#REF!</v>
          </cell>
          <cell r="AY182" t="e">
            <v>#REF!</v>
          </cell>
          <cell r="AZ182" t="e">
            <v>#REF!</v>
          </cell>
          <cell r="BA182" t="e">
            <v>#REF!</v>
          </cell>
        </row>
        <row r="183">
          <cell r="B183" t="e">
            <v>#REF!</v>
          </cell>
          <cell r="C183" t="e">
            <v>#REF!</v>
          </cell>
          <cell r="D183" t="e">
            <v>#REF!</v>
          </cell>
          <cell r="E183" t="e">
            <v>#REF!</v>
          </cell>
          <cell r="F183" t="e">
            <v>#REF!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 t="e">
            <v>#REF!</v>
          </cell>
          <cell r="R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  <cell r="AD183" t="e">
            <v>#REF!</v>
          </cell>
          <cell r="AE183" t="e">
            <v>#REF!</v>
          </cell>
          <cell r="AF183" t="e">
            <v>#REF!</v>
          </cell>
          <cell r="AG183" t="e">
            <v>#REF!</v>
          </cell>
          <cell r="AH183" t="e">
            <v>#REF!</v>
          </cell>
          <cell r="AI183" t="e">
            <v>#REF!</v>
          </cell>
          <cell r="AJ183" t="e">
            <v>#REF!</v>
          </cell>
          <cell r="AK183" t="e">
            <v>#REF!</v>
          </cell>
          <cell r="AL183" t="e">
            <v>#REF!</v>
          </cell>
          <cell r="AM183" t="e">
            <v>#REF!</v>
          </cell>
          <cell r="AN183" t="e">
            <v>#REF!</v>
          </cell>
          <cell r="AO183" t="e">
            <v>#REF!</v>
          </cell>
          <cell r="AP183" t="e">
            <v>#REF!</v>
          </cell>
          <cell r="AQ183" t="e">
            <v>#REF!</v>
          </cell>
          <cell r="AT183" t="e">
            <v>#REF!</v>
          </cell>
          <cell r="AU183" t="e">
            <v>#REF!</v>
          </cell>
          <cell r="AV183">
            <v>0</v>
          </cell>
          <cell r="AW183" t="e">
            <v>#REF!</v>
          </cell>
          <cell r="AX183" t="e">
            <v>#REF!</v>
          </cell>
          <cell r="AY183" t="e">
            <v>#REF!</v>
          </cell>
          <cell r="AZ183" t="e">
            <v>#REF!</v>
          </cell>
          <cell r="BA183" t="e">
            <v>#REF!</v>
          </cell>
        </row>
        <row r="184">
          <cell r="B184" t="e">
            <v>#REF!</v>
          </cell>
          <cell r="C184" t="e">
            <v>#REF!</v>
          </cell>
          <cell r="D184" t="e">
            <v>#REF!</v>
          </cell>
          <cell r="E184" t="e">
            <v>#REF!</v>
          </cell>
          <cell r="F184" t="e">
            <v>#REF!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 t="e">
            <v>#REF!</v>
          </cell>
          <cell r="R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  <cell r="AD184" t="e">
            <v>#REF!</v>
          </cell>
          <cell r="AE184" t="e">
            <v>#REF!</v>
          </cell>
          <cell r="AF184" t="e">
            <v>#REF!</v>
          </cell>
          <cell r="AG184" t="e">
            <v>#REF!</v>
          </cell>
          <cell r="AH184" t="e">
            <v>#REF!</v>
          </cell>
          <cell r="AI184" t="e">
            <v>#REF!</v>
          </cell>
          <cell r="AJ184" t="e">
            <v>#REF!</v>
          </cell>
          <cell r="AK184" t="e">
            <v>#REF!</v>
          </cell>
          <cell r="AL184" t="e">
            <v>#REF!</v>
          </cell>
          <cell r="AM184" t="e">
            <v>#REF!</v>
          </cell>
          <cell r="AN184" t="e">
            <v>#REF!</v>
          </cell>
          <cell r="AO184" t="e">
            <v>#REF!</v>
          </cell>
          <cell r="AP184" t="e">
            <v>#REF!</v>
          </cell>
          <cell r="AQ184" t="e">
            <v>#REF!</v>
          </cell>
          <cell r="AT184" t="e">
            <v>#REF!</v>
          </cell>
          <cell r="AU184" t="e">
            <v>#REF!</v>
          </cell>
          <cell r="AV184">
            <v>0</v>
          </cell>
          <cell r="AW184" t="e">
            <v>#REF!</v>
          </cell>
          <cell r="AX184" t="e">
            <v>#REF!</v>
          </cell>
          <cell r="AY184" t="e">
            <v>#REF!</v>
          </cell>
          <cell r="AZ184" t="e">
            <v>#REF!</v>
          </cell>
          <cell r="BA184" t="e">
            <v>#REF!</v>
          </cell>
        </row>
        <row r="185">
          <cell r="B185" t="e">
            <v>#REF!</v>
          </cell>
          <cell r="C185" t="e">
            <v>#REF!</v>
          </cell>
          <cell r="D185" t="e">
            <v>#REF!</v>
          </cell>
          <cell r="E185" t="e">
            <v>#REF!</v>
          </cell>
          <cell r="F185" t="e">
            <v>#REF!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 t="e">
            <v>#REF!</v>
          </cell>
          <cell r="R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  <cell r="AD185" t="e">
            <v>#REF!</v>
          </cell>
          <cell r="AE185" t="e">
            <v>#REF!</v>
          </cell>
          <cell r="AF185" t="e">
            <v>#REF!</v>
          </cell>
          <cell r="AG185" t="e">
            <v>#REF!</v>
          </cell>
          <cell r="AH185" t="e">
            <v>#REF!</v>
          </cell>
          <cell r="AI185" t="e">
            <v>#REF!</v>
          </cell>
          <cell r="AJ185" t="e">
            <v>#REF!</v>
          </cell>
          <cell r="AK185" t="e">
            <v>#REF!</v>
          </cell>
          <cell r="AL185" t="e">
            <v>#REF!</v>
          </cell>
          <cell r="AM185" t="e">
            <v>#REF!</v>
          </cell>
          <cell r="AN185" t="e">
            <v>#REF!</v>
          </cell>
          <cell r="AO185" t="e">
            <v>#REF!</v>
          </cell>
          <cell r="AP185" t="e">
            <v>#REF!</v>
          </cell>
          <cell r="AQ185" t="e">
            <v>#REF!</v>
          </cell>
          <cell r="AT185" t="e">
            <v>#REF!</v>
          </cell>
          <cell r="AU185" t="e">
            <v>#REF!</v>
          </cell>
          <cell r="AV185">
            <v>0</v>
          </cell>
          <cell r="AW185" t="e">
            <v>#REF!</v>
          </cell>
          <cell r="AX185" t="e">
            <v>#REF!</v>
          </cell>
          <cell r="AY185" t="e">
            <v>#REF!</v>
          </cell>
          <cell r="AZ185" t="e">
            <v>#REF!</v>
          </cell>
          <cell r="BA185" t="e">
            <v>#REF!</v>
          </cell>
        </row>
        <row r="186">
          <cell r="B186" t="e">
            <v>#REF!</v>
          </cell>
          <cell r="C186" t="e">
            <v>#REF!</v>
          </cell>
          <cell r="D186" t="e">
            <v>#REF!</v>
          </cell>
          <cell r="E186" t="e">
            <v>#REF!</v>
          </cell>
          <cell r="F186" t="e">
            <v>#REF!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 t="e">
            <v>#REF!</v>
          </cell>
          <cell r="R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  <cell r="AD186" t="e">
            <v>#REF!</v>
          </cell>
          <cell r="AE186" t="e">
            <v>#REF!</v>
          </cell>
          <cell r="AF186" t="e">
            <v>#REF!</v>
          </cell>
          <cell r="AG186" t="e">
            <v>#REF!</v>
          </cell>
          <cell r="AH186" t="e">
            <v>#REF!</v>
          </cell>
          <cell r="AI186" t="e">
            <v>#REF!</v>
          </cell>
          <cell r="AJ186" t="e">
            <v>#REF!</v>
          </cell>
          <cell r="AK186" t="e">
            <v>#REF!</v>
          </cell>
          <cell r="AL186" t="e">
            <v>#REF!</v>
          </cell>
          <cell r="AM186" t="e">
            <v>#REF!</v>
          </cell>
          <cell r="AN186" t="e">
            <v>#REF!</v>
          </cell>
          <cell r="AO186" t="e">
            <v>#REF!</v>
          </cell>
          <cell r="AP186" t="e">
            <v>#REF!</v>
          </cell>
          <cell r="AQ186" t="e">
            <v>#REF!</v>
          </cell>
          <cell r="AT186" t="e">
            <v>#REF!</v>
          </cell>
          <cell r="AU186" t="e">
            <v>#REF!</v>
          </cell>
          <cell r="AV186">
            <v>0</v>
          </cell>
          <cell r="AW186" t="e">
            <v>#REF!</v>
          </cell>
          <cell r="AX186" t="e">
            <v>#REF!</v>
          </cell>
          <cell r="AY186" t="e">
            <v>#REF!</v>
          </cell>
          <cell r="AZ186" t="e">
            <v>#REF!</v>
          </cell>
          <cell r="BA186" t="e">
            <v>#REF!</v>
          </cell>
        </row>
        <row r="187">
          <cell r="B187" t="e">
            <v>#REF!</v>
          </cell>
          <cell r="C187" t="e">
            <v>#REF!</v>
          </cell>
          <cell r="D187" t="e">
            <v>#REF!</v>
          </cell>
          <cell r="E187" t="e">
            <v>#REF!</v>
          </cell>
          <cell r="F187" t="e">
            <v>#REF!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 t="e">
            <v>#REF!</v>
          </cell>
          <cell r="R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  <cell r="AD187" t="e">
            <v>#REF!</v>
          </cell>
          <cell r="AE187" t="e">
            <v>#REF!</v>
          </cell>
          <cell r="AF187" t="e">
            <v>#REF!</v>
          </cell>
          <cell r="AG187" t="e">
            <v>#REF!</v>
          </cell>
          <cell r="AH187" t="e">
            <v>#REF!</v>
          </cell>
          <cell r="AI187" t="e">
            <v>#REF!</v>
          </cell>
          <cell r="AJ187" t="e">
            <v>#REF!</v>
          </cell>
          <cell r="AK187" t="e">
            <v>#REF!</v>
          </cell>
          <cell r="AL187" t="e">
            <v>#REF!</v>
          </cell>
          <cell r="AM187" t="e">
            <v>#REF!</v>
          </cell>
          <cell r="AN187" t="e">
            <v>#REF!</v>
          </cell>
          <cell r="AO187" t="e">
            <v>#REF!</v>
          </cell>
          <cell r="AP187" t="e">
            <v>#REF!</v>
          </cell>
          <cell r="AQ187" t="e">
            <v>#REF!</v>
          </cell>
          <cell r="AT187" t="e">
            <v>#REF!</v>
          </cell>
          <cell r="AU187" t="e">
            <v>#REF!</v>
          </cell>
          <cell r="AV187">
            <v>0</v>
          </cell>
          <cell r="AW187" t="e">
            <v>#REF!</v>
          </cell>
          <cell r="AX187" t="e">
            <v>#REF!</v>
          </cell>
          <cell r="AY187" t="e">
            <v>#REF!</v>
          </cell>
          <cell r="AZ187" t="e">
            <v>#REF!</v>
          </cell>
          <cell r="BA187" t="e">
            <v>#REF!</v>
          </cell>
        </row>
        <row r="188">
          <cell r="B188" t="e">
            <v>#REF!</v>
          </cell>
          <cell r="C188" t="e">
            <v>#REF!</v>
          </cell>
          <cell r="D188" t="e">
            <v>#REF!</v>
          </cell>
          <cell r="E188" t="e">
            <v>#REF!</v>
          </cell>
          <cell r="F188" t="e">
            <v>#REF!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 t="e">
            <v>#REF!</v>
          </cell>
          <cell r="R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  <cell r="AD188" t="e">
            <v>#REF!</v>
          </cell>
          <cell r="AE188" t="e">
            <v>#REF!</v>
          </cell>
          <cell r="AF188" t="e">
            <v>#REF!</v>
          </cell>
          <cell r="AG188" t="e">
            <v>#REF!</v>
          </cell>
          <cell r="AH188" t="e">
            <v>#REF!</v>
          </cell>
          <cell r="AI188" t="e">
            <v>#REF!</v>
          </cell>
          <cell r="AJ188" t="e">
            <v>#REF!</v>
          </cell>
          <cell r="AK188" t="e">
            <v>#REF!</v>
          </cell>
          <cell r="AL188" t="e">
            <v>#REF!</v>
          </cell>
          <cell r="AM188" t="e">
            <v>#REF!</v>
          </cell>
          <cell r="AN188" t="e">
            <v>#REF!</v>
          </cell>
          <cell r="AO188" t="e">
            <v>#REF!</v>
          </cell>
          <cell r="AP188" t="e">
            <v>#REF!</v>
          </cell>
          <cell r="AQ188" t="e">
            <v>#REF!</v>
          </cell>
          <cell r="AT188" t="e">
            <v>#REF!</v>
          </cell>
          <cell r="AU188" t="e">
            <v>#REF!</v>
          </cell>
          <cell r="AV188">
            <v>0</v>
          </cell>
          <cell r="AW188" t="e">
            <v>#REF!</v>
          </cell>
          <cell r="AX188" t="e">
            <v>#REF!</v>
          </cell>
          <cell r="AY188" t="e">
            <v>#REF!</v>
          </cell>
          <cell r="AZ188" t="e">
            <v>#REF!</v>
          </cell>
          <cell r="BA188" t="e">
            <v>#REF!</v>
          </cell>
        </row>
        <row r="189">
          <cell r="B189" t="e">
            <v>#REF!</v>
          </cell>
          <cell r="C189" t="e">
            <v>#REF!</v>
          </cell>
          <cell r="D189" t="e">
            <v>#REF!</v>
          </cell>
          <cell r="E189" t="e">
            <v>#REF!</v>
          </cell>
          <cell r="F189" t="e">
            <v>#REF!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 t="e">
            <v>#REF!</v>
          </cell>
          <cell r="R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  <cell r="AD189" t="e">
            <v>#REF!</v>
          </cell>
          <cell r="AE189" t="e">
            <v>#REF!</v>
          </cell>
          <cell r="AF189" t="e">
            <v>#REF!</v>
          </cell>
          <cell r="AG189" t="e">
            <v>#REF!</v>
          </cell>
          <cell r="AH189" t="e">
            <v>#REF!</v>
          </cell>
          <cell r="AI189" t="e">
            <v>#REF!</v>
          </cell>
          <cell r="AJ189" t="e">
            <v>#REF!</v>
          </cell>
          <cell r="AK189" t="e">
            <v>#REF!</v>
          </cell>
          <cell r="AL189" t="e">
            <v>#REF!</v>
          </cell>
          <cell r="AM189" t="e">
            <v>#REF!</v>
          </cell>
          <cell r="AN189" t="e">
            <v>#REF!</v>
          </cell>
          <cell r="AO189" t="e">
            <v>#REF!</v>
          </cell>
          <cell r="AP189" t="e">
            <v>#REF!</v>
          </cell>
          <cell r="AQ189" t="e">
            <v>#REF!</v>
          </cell>
          <cell r="AT189" t="e">
            <v>#REF!</v>
          </cell>
          <cell r="AU189" t="e">
            <v>#REF!</v>
          </cell>
          <cell r="AV189">
            <v>0</v>
          </cell>
          <cell r="AW189" t="e">
            <v>#REF!</v>
          </cell>
          <cell r="AX189" t="e">
            <v>#REF!</v>
          </cell>
          <cell r="AY189" t="e">
            <v>#REF!</v>
          </cell>
          <cell r="AZ189" t="e">
            <v>#REF!</v>
          </cell>
          <cell r="BA189" t="e">
            <v>#REF!</v>
          </cell>
        </row>
        <row r="190">
          <cell r="B190" t="e">
            <v>#REF!</v>
          </cell>
          <cell r="C190" t="e">
            <v>#REF!</v>
          </cell>
          <cell r="D190" t="e">
            <v>#REF!</v>
          </cell>
          <cell r="E190" t="e">
            <v>#REF!</v>
          </cell>
          <cell r="F190" t="e">
            <v>#REF!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 t="e">
            <v>#REF!</v>
          </cell>
          <cell r="R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  <cell r="AD190" t="e">
            <v>#REF!</v>
          </cell>
          <cell r="AE190" t="e">
            <v>#REF!</v>
          </cell>
          <cell r="AF190" t="e">
            <v>#REF!</v>
          </cell>
          <cell r="AG190" t="e">
            <v>#REF!</v>
          </cell>
          <cell r="AH190" t="e">
            <v>#REF!</v>
          </cell>
          <cell r="AI190" t="e">
            <v>#REF!</v>
          </cell>
          <cell r="AJ190" t="e">
            <v>#REF!</v>
          </cell>
          <cell r="AK190" t="e">
            <v>#REF!</v>
          </cell>
          <cell r="AL190" t="e">
            <v>#REF!</v>
          </cell>
          <cell r="AM190" t="e">
            <v>#REF!</v>
          </cell>
          <cell r="AN190" t="e">
            <v>#REF!</v>
          </cell>
          <cell r="AO190" t="e">
            <v>#REF!</v>
          </cell>
          <cell r="AP190" t="e">
            <v>#REF!</v>
          </cell>
          <cell r="AQ190" t="e">
            <v>#REF!</v>
          </cell>
          <cell r="AT190" t="e">
            <v>#REF!</v>
          </cell>
          <cell r="AU190" t="e">
            <v>#REF!</v>
          </cell>
          <cell r="AV190">
            <v>0</v>
          </cell>
          <cell r="AW190" t="e">
            <v>#REF!</v>
          </cell>
          <cell r="AX190" t="e">
            <v>#REF!</v>
          </cell>
          <cell r="AY190" t="e">
            <v>#REF!</v>
          </cell>
          <cell r="AZ190" t="e">
            <v>#REF!</v>
          </cell>
          <cell r="BA190" t="e">
            <v>#REF!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 t="e">
            <v>#REF!</v>
          </cell>
          <cell r="R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  <cell r="AD191" t="e">
            <v>#REF!</v>
          </cell>
          <cell r="AE191" t="e">
            <v>#REF!</v>
          </cell>
          <cell r="AF191" t="e">
            <v>#REF!</v>
          </cell>
          <cell r="AG191" t="e">
            <v>#REF!</v>
          </cell>
          <cell r="AH191" t="e">
            <v>#REF!</v>
          </cell>
          <cell r="AI191" t="e">
            <v>#REF!</v>
          </cell>
          <cell r="AJ191" t="e">
            <v>#REF!</v>
          </cell>
          <cell r="AK191" t="e">
            <v>#REF!</v>
          </cell>
          <cell r="AL191" t="e">
            <v>#REF!</v>
          </cell>
          <cell r="AM191" t="e">
            <v>#REF!</v>
          </cell>
          <cell r="AN191" t="e">
            <v>#REF!</v>
          </cell>
          <cell r="AO191" t="e">
            <v>#REF!</v>
          </cell>
          <cell r="AP191" t="e">
            <v>#REF!</v>
          </cell>
          <cell r="AQ191" t="e">
            <v>#REF!</v>
          </cell>
          <cell r="AT191" t="e">
            <v>#REF!</v>
          </cell>
          <cell r="AU191" t="e">
            <v>#REF!</v>
          </cell>
          <cell r="AV191">
            <v>0</v>
          </cell>
          <cell r="AW191" t="e">
            <v>#REF!</v>
          </cell>
          <cell r="AX191" t="e">
            <v>#REF!</v>
          </cell>
          <cell r="AY191" t="e">
            <v>#REF!</v>
          </cell>
          <cell r="AZ191" t="e">
            <v>#REF!</v>
          </cell>
          <cell r="BA191" t="e">
            <v>#REF!</v>
          </cell>
        </row>
        <row r="192">
          <cell r="B192" t="e">
            <v>#REF!</v>
          </cell>
          <cell r="C192" t="e">
            <v>#REF!</v>
          </cell>
          <cell r="D192" t="e">
            <v>#REF!</v>
          </cell>
          <cell r="E192" t="e">
            <v>#REF!</v>
          </cell>
          <cell r="F192" t="e">
            <v>#REF!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 t="e">
            <v>#REF!</v>
          </cell>
          <cell r="R192" t="e">
            <v>#REF!</v>
          </cell>
          <cell r="Y192" t="e">
            <v>#REF!</v>
          </cell>
          <cell r="Z192" t="e">
            <v>#REF!</v>
          </cell>
          <cell r="AA192" t="e">
            <v>#REF!</v>
          </cell>
          <cell r="AB192" t="e">
            <v>#REF!</v>
          </cell>
          <cell r="AC192" t="e">
            <v>#REF!</v>
          </cell>
          <cell r="AD192" t="e">
            <v>#REF!</v>
          </cell>
          <cell r="AE192" t="e">
            <v>#REF!</v>
          </cell>
          <cell r="AF192" t="e">
            <v>#REF!</v>
          </cell>
          <cell r="AG192" t="e">
            <v>#REF!</v>
          </cell>
          <cell r="AH192" t="e">
            <v>#REF!</v>
          </cell>
          <cell r="AI192" t="e">
            <v>#REF!</v>
          </cell>
          <cell r="AJ192" t="e">
            <v>#REF!</v>
          </cell>
          <cell r="AK192" t="e">
            <v>#REF!</v>
          </cell>
          <cell r="AL192" t="e">
            <v>#REF!</v>
          </cell>
          <cell r="AM192" t="e">
            <v>#REF!</v>
          </cell>
          <cell r="AN192" t="e">
            <v>#REF!</v>
          </cell>
          <cell r="AO192" t="e">
            <v>#REF!</v>
          </cell>
          <cell r="AP192" t="e">
            <v>#REF!</v>
          </cell>
          <cell r="AQ192" t="e">
            <v>#REF!</v>
          </cell>
          <cell r="AT192" t="e">
            <v>#REF!</v>
          </cell>
          <cell r="AU192" t="e">
            <v>#REF!</v>
          </cell>
          <cell r="AV192">
            <v>0</v>
          </cell>
          <cell r="AW192" t="e">
            <v>#REF!</v>
          </cell>
          <cell r="AX192" t="e">
            <v>#REF!</v>
          </cell>
          <cell r="AY192" t="e">
            <v>#REF!</v>
          </cell>
          <cell r="AZ192" t="e">
            <v>#REF!</v>
          </cell>
          <cell r="BA192" t="e">
            <v>#REF!</v>
          </cell>
        </row>
        <row r="193">
          <cell r="B193" t="e">
            <v>#REF!</v>
          </cell>
          <cell r="C193" t="e">
            <v>#REF!</v>
          </cell>
          <cell r="D193" t="e">
            <v>#REF!</v>
          </cell>
          <cell r="E193" t="e">
            <v>#REF!</v>
          </cell>
          <cell r="F193" t="e">
            <v>#REF!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 t="e">
            <v>#REF!</v>
          </cell>
          <cell r="R193" t="e">
            <v>#REF!</v>
          </cell>
          <cell r="Y193" t="e">
            <v>#REF!</v>
          </cell>
          <cell r="Z193" t="e">
            <v>#REF!</v>
          </cell>
          <cell r="AA193" t="e">
            <v>#REF!</v>
          </cell>
          <cell r="AB193" t="e">
            <v>#REF!</v>
          </cell>
          <cell r="AC193" t="e">
            <v>#REF!</v>
          </cell>
          <cell r="AD193" t="e">
            <v>#REF!</v>
          </cell>
          <cell r="AE193" t="e">
            <v>#REF!</v>
          </cell>
          <cell r="AF193" t="e">
            <v>#REF!</v>
          </cell>
          <cell r="AG193" t="e">
            <v>#REF!</v>
          </cell>
          <cell r="AH193" t="e">
            <v>#REF!</v>
          </cell>
          <cell r="AI193" t="e">
            <v>#REF!</v>
          </cell>
          <cell r="AJ193" t="e">
            <v>#REF!</v>
          </cell>
          <cell r="AK193" t="e">
            <v>#REF!</v>
          </cell>
          <cell r="AL193" t="e">
            <v>#REF!</v>
          </cell>
          <cell r="AM193" t="e">
            <v>#REF!</v>
          </cell>
          <cell r="AN193" t="e">
            <v>#REF!</v>
          </cell>
          <cell r="AO193" t="e">
            <v>#REF!</v>
          </cell>
          <cell r="AP193" t="e">
            <v>#REF!</v>
          </cell>
          <cell r="AQ193" t="e">
            <v>#REF!</v>
          </cell>
          <cell r="AT193" t="e">
            <v>#REF!</v>
          </cell>
          <cell r="AU193" t="e">
            <v>#REF!</v>
          </cell>
          <cell r="AV193">
            <v>0</v>
          </cell>
          <cell r="AW193" t="e">
            <v>#REF!</v>
          </cell>
          <cell r="AX193" t="e">
            <v>#REF!</v>
          </cell>
          <cell r="AY193" t="e">
            <v>#REF!</v>
          </cell>
          <cell r="AZ193" t="e">
            <v>#REF!</v>
          </cell>
          <cell r="BA193" t="e">
            <v>#REF!</v>
          </cell>
        </row>
        <row r="194">
          <cell r="B194" t="e">
            <v>#REF!</v>
          </cell>
          <cell r="C194" t="e">
            <v>#REF!</v>
          </cell>
          <cell r="D194" t="e">
            <v>#REF!</v>
          </cell>
          <cell r="E194" t="e">
            <v>#REF!</v>
          </cell>
          <cell r="F194" t="e">
            <v>#REF!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 t="e">
            <v>#REF!</v>
          </cell>
          <cell r="R194" t="e">
            <v>#REF!</v>
          </cell>
          <cell r="Y194" t="e">
            <v>#REF!</v>
          </cell>
          <cell r="Z194" t="e">
            <v>#REF!</v>
          </cell>
          <cell r="AA194" t="e">
            <v>#REF!</v>
          </cell>
          <cell r="AB194" t="e">
            <v>#REF!</v>
          </cell>
          <cell r="AC194" t="e">
            <v>#REF!</v>
          </cell>
          <cell r="AD194" t="e">
            <v>#REF!</v>
          </cell>
          <cell r="AE194" t="e">
            <v>#REF!</v>
          </cell>
          <cell r="AF194" t="e">
            <v>#REF!</v>
          </cell>
          <cell r="AG194" t="e">
            <v>#REF!</v>
          </cell>
          <cell r="AH194" t="e">
            <v>#REF!</v>
          </cell>
          <cell r="AI194" t="e">
            <v>#REF!</v>
          </cell>
          <cell r="AJ194" t="e">
            <v>#REF!</v>
          </cell>
          <cell r="AK194" t="e">
            <v>#REF!</v>
          </cell>
          <cell r="AL194" t="e">
            <v>#REF!</v>
          </cell>
          <cell r="AM194" t="e">
            <v>#REF!</v>
          </cell>
          <cell r="AN194" t="e">
            <v>#REF!</v>
          </cell>
          <cell r="AO194" t="e">
            <v>#REF!</v>
          </cell>
          <cell r="AP194" t="e">
            <v>#REF!</v>
          </cell>
          <cell r="AQ194" t="e">
            <v>#REF!</v>
          </cell>
          <cell r="AT194" t="e">
            <v>#REF!</v>
          </cell>
          <cell r="AU194" t="e">
            <v>#REF!</v>
          </cell>
          <cell r="AV194">
            <v>0</v>
          </cell>
          <cell r="AW194" t="e">
            <v>#REF!</v>
          </cell>
          <cell r="AX194" t="e">
            <v>#REF!</v>
          </cell>
          <cell r="AY194" t="e">
            <v>#REF!</v>
          </cell>
          <cell r="AZ194" t="e">
            <v>#REF!</v>
          </cell>
          <cell r="BA194" t="e">
            <v>#REF!</v>
          </cell>
        </row>
        <row r="195">
          <cell r="B195" t="e">
            <v>#REF!</v>
          </cell>
          <cell r="C195" t="e">
            <v>#REF!</v>
          </cell>
          <cell r="D195" t="e">
            <v>#REF!</v>
          </cell>
          <cell r="E195" t="e">
            <v>#REF!</v>
          </cell>
          <cell r="F195" t="e">
            <v>#REF!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 t="e">
            <v>#REF!</v>
          </cell>
          <cell r="R195" t="e">
            <v>#REF!</v>
          </cell>
          <cell r="Y195" t="e">
            <v>#REF!</v>
          </cell>
          <cell r="Z195" t="e">
            <v>#REF!</v>
          </cell>
          <cell r="AA195" t="e">
            <v>#REF!</v>
          </cell>
          <cell r="AB195" t="e">
            <v>#REF!</v>
          </cell>
          <cell r="AC195" t="e">
            <v>#REF!</v>
          </cell>
          <cell r="AD195" t="e">
            <v>#REF!</v>
          </cell>
          <cell r="AE195" t="e">
            <v>#REF!</v>
          </cell>
          <cell r="AF195" t="e">
            <v>#REF!</v>
          </cell>
          <cell r="AG195" t="e">
            <v>#REF!</v>
          </cell>
          <cell r="AH195" t="e">
            <v>#REF!</v>
          </cell>
          <cell r="AI195" t="e">
            <v>#REF!</v>
          </cell>
          <cell r="AJ195" t="e">
            <v>#REF!</v>
          </cell>
          <cell r="AK195" t="e">
            <v>#REF!</v>
          </cell>
          <cell r="AL195" t="e">
            <v>#REF!</v>
          </cell>
          <cell r="AM195" t="e">
            <v>#REF!</v>
          </cell>
          <cell r="AN195" t="e">
            <v>#REF!</v>
          </cell>
          <cell r="AO195" t="e">
            <v>#REF!</v>
          </cell>
          <cell r="AP195" t="e">
            <v>#REF!</v>
          </cell>
          <cell r="AQ195" t="e">
            <v>#REF!</v>
          </cell>
          <cell r="AT195" t="e">
            <v>#REF!</v>
          </cell>
          <cell r="AU195" t="e">
            <v>#REF!</v>
          </cell>
          <cell r="AV195">
            <v>0</v>
          </cell>
          <cell r="AW195" t="e">
            <v>#REF!</v>
          </cell>
          <cell r="AX195" t="e">
            <v>#REF!</v>
          </cell>
          <cell r="AY195" t="e">
            <v>#REF!</v>
          </cell>
          <cell r="AZ195" t="e">
            <v>#REF!</v>
          </cell>
          <cell r="BA195" t="e">
            <v>#REF!</v>
          </cell>
        </row>
        <row r="196">
          <cell r="B196" t="e">
            <v>#REF!</v>
          </cell>
          <cell r="C196" t="e">
            <v>#REF!</v>
          </cell>
          <cell r="D196" t="e">
            <v>#REF!</v>
          </cell>
          <cell r="E196" t="e">
            <v>#REF!</v>
          </cell>
          <cell r="F196" t="e">
            <v>#REF!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 t="e">
            <v>#REF!</v>
          </cell>
          <cell r="R196" t="e">
            <v>#REF!</v>
          </cell>
          <cell r="Y196" t="e">
            <v>#REF!</v>
          </cell>
          <cell r="Z196" t="e">
            <v>#REF!</v>
          </cell>
          <cell r="AA196" t="e">
            <v>#REF!</v>
          </cell>
          <cell r="AB196" t="e">
            <v>#REF!</v>
          </cell>
          <cell r="AC196" t="e">
            <v>#REF!</v>
          </cell>
          <cell r="AD196" t="e">
            <v>#REF!</v>
          </cell>
          <cell r="AE196" t="e">
            <v>#REF!</v>
          </cell>
          <cell r="AF196" t="e">
            <v>#REF!</v>
          </cell>
          <cell r="AG196" t="e">
            <v>#REF!</v>
          </cell>
          <cell r="AH196" t="e">
            <v>#REF!</v>
          </cell>
          <cell r="AI196" t="e">
            <v>#REF!</v>
          </cell>
          <cell r="AJ196" t="e">
            <v>#REF!</v>
          </cell>
          <cell r="AK196" t="e">
            <v>#REF!</v>
          </cell>
          <cell r="AL196" t="e">
            <v>#REF!</v>
          </cell>
          <cell r="AM196" t="e">
            <v>#REF!</v>
          </cell>
          <cell r="AN196" t="e">
            <v>#REF!</v>
          </cell>
          <cell r="AO196" t="e">
            <v>#REF!</v>
          </cell>
          <cell r="AP196" t="e">
            <v>#REF!</v>
          </cell>
          <cell r="AQ196" t="e">
            <v>#REF!</v>
          </cell>
          <cell r="AT196" t="e">
            <v>#REF!</v>
          </cell>
          <cell r="AU196" t="e">
            <v>#REF!</v>
          </cell>
          <cell r="AV196">
            <v>0</v>
          </cell>
          <cell r="AW196" t="e">
            <v>#REF!</v>
          </cell>
          <cell r="AX196" t="e">
            <v>#REF!</v>
          </cell>
          <cell r="AY196" t="e">
            <v>#REF!</v>
          </cell>
          <cell r="AZ196" t="e">
            <v>#REF!</v>
          </cell>
          <cell r="BA196" t="e">
            <v>#REF!</v>
          </cell>
        </row>
        <row r="197">
          <cell r="B197" t="e">
            <v>#REF!</v>
          </cell>
          <cell r="C197" t="e">
            <v>#REF!</v>
          </cell>
          <cell r="D197" t="e">
            <v>#REF!</v>
          </cell>
          <cell r="E197" t="e">
            <v>#REF!</v>
          </cell>
          <cell r="F197" t="e">
            <v>#REF!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 t="e">
            <v>#REF!</v>
          </cell>
          <cell r="R197" t="e">
            <v>#REF!</v>
          </cell>
          <cell r="Y197" t="e">
            <v>#REF!</v>
          </cell>
          <cell r="Z197" t="e">
            <v>#REF!</v>
          </cell>
          <cell r="AA197" t="e">
            <v>#REF!</v>
          </cell>
          <cell r="AB197" t="e">
            <v>#REF!</v>
          </cell>
          <cell r="AC197" t="e">
            <v>#REF!</v>
          </cell>
          <cell r="AD197" t="e">
            <v>#REF!</v>
          </cell>
          <cell r="AE197" t="e">
            <v>#REF!</v>
          </cell>
          <cell r="AF197" t="e">
            <v>#REF!</v>
          </cell>
          <cell r="AG197" t="e">
            <v>#REF!</v>
          </cell>
          <cell r="AH197" t="e">
            <v>#REF!</v>
          </cell>
          <cell r="AI197" t="e">
            <v>#REF!</v>
          </cell>
          <cell r="AJ197" t="e">
            <v>#REF!</v>
          </cell>
          <cell r="AK197" t="e">
            <v>#REF!</v>
          </cell>
          <cell r="AL197" t="e">
            <v>#REF!</v>
          </cell>
          <cell r="AM197" t="e">
            <v>#REF!</v>
          </cell>
          <cell r="AN197" t="e">
            <v>#REF!</v>
          </cell>
          <cell r="AO197" t="e">
            <v>#REF!</v>
          </cell>
          <cell r="AP197" t="e">
            <v>#REF!</v>
          </cell>
          <cell r="AQ197" t="e">
            <v>#REF!</v>
          </cell>
          <cell r="AT197" t="e">
            <v>#REF!</v>
          </cell>
          <cell r="AU197" t="e">
            <v>#REF!</v>
          </cell>
          <cell r="AV197">
            <v>0</v>
          </cell>
          <cell r="AW197" t="e">
            <v>#REF!</v>
          </cell>
          <cell r="AX197" t="e">
            <v>#REF!</v>
          </cell>
          <cell r="AY197" t="e">
            <v>#REF!</v>
          </cell>
          <cell r="AZ197" t="e">
            <v>#REF!</v>
          </cell>
          <cell r="BA197" t="e">
            <v>#REF!</v>
          </cell>
        </row>
        <row r="198">
          <cell r="B198" t="e">
            <v>#REF!</v>
          </cell>
          <cell r="C198" t="e">
            <v>#REF!</v>
          </cell>
          <cell r="D198" t="e">
            <v>#REF!</v>
          </cell>
          <cell r="E198" t="e">
            <v>#REF!</v>
          </cell>
          <cell r="F198" t="e">
            <v>#REF!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 t="e">
            <v>#REF!</v>
          </cell>
          <cell r="R198" t="e">
            <v>#REF!</v>
          </cell>
          <cell r="Y198" t="e">
            <v>#REF!</v>
          </cell>
          <cell r="Z198" t="e">
            <v>#REF!</v>
          </cell>
          <cell r="AA198" t="e">
            <v>#REF!</v>
          </cell>
          <cell r="AB198" t="e">
            <v>#REF!</v>
          </cell>
          <cell r="AC198" t="e">
            <v>#REF!</v>
          </cell>
          <cell r="AD198" t="e">
            <v>#REF!</v>
          </cell>
          <cell r="AE198" t="e">
            <v>#REF!</v>
          </cell>
          <cell r="AF198" t="e">
            <v>#REF!</v>
          </cell>
          <cell r="AG198" t="e">
            <v>#REF!</v>
          </cell>
          <cell r="AH198" t="e">
            <v>#REF!</v>
          </cell>
          <cell r="AI198" t="e">
            <v>#REF!</v>
          </cell>
          <cell r="AJ198" t="e">
            <v>#REF!</v>
          </cell>
          <cell r="AK198" t="e">
            <v>#REF!</v>
          </cell>
          <cell r="AL198" t="e">
            <v>#REF!</v>
          </cell>
          <cell r="AM198" t="e">
            <v>#REF!</v>
          </cell>
          <cell r="AN198" t="e">
            <v>#REF!</v>
          </cell>
          <cell r="AO198" t="e">
            <v>#REF!</v>
          </cell>
          <cell r="AP198" t="e">
            <v>#REF!</v>
          </cell>
          <cell r="AQ198" t="e">
            <v>#REF!</v>
          </cell>
          <cell r="AT198" t="e">
            <v>#REF!</v>
          </cell>
          <cell r="AU198" t="e">
            <v>#REF!</v>
          </cell>
          <cell r="AV198">
            <v>0</v>
          </cell>
          <cell r="AW198" t="e">
            <v>#REF!</v>
          </cell>
          <cell r="AX198" t="e">
            <v>#REF!</v>
          </cell>
          <cell r="AY198" t="e">
            <v>#REF!</v>
          </cell>
          <cell r="AZ198" t="e">
            <v>#REF!</v>
          </cell>
          <cell r="BA198" t="e">
            <v>#REF!</v>
          </cell>
        </row>
        <row r="199">
          <cell r="B199" t="e">
            <v>#REF!</v>
          </cell>
          <cell r="C199" t="e">
            <v>#REF!</v>
          </cell>
          <cell r="D199" t="e">
            <v>#REF!</v>
          </cell>
          <cell r="E199" t="e">
            <v>#REF!</v>
          </cell>
          <cell r="F199" t="e">
            <v>#REF!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 t="e">
            <v>#REF!</v>
          </cell>
          <cell r="R199" t="e">
            <v>#REF!</v>
          </cell>
          <cell r="Y199" t="e">
            <v>#REF!</v>
          </cell>
          <cell r="Z199" t="e">
            <v>#REF!</v>
          </cell>
          <cell r="AA199" t="e">
            <v>#REF!</v>
          </cell>
          <cell r="AB199" t="e">
            <v>#REF!</v>
          </cell>
          <cell r="AC199" t="e">
            <v>#REF!</v>
          </cell>
          <cell r="AD199" t="e">
            <v>#REF!</v>
          </cell>
          <cell r="AE199" t="e">
            <v>#REF!</v>
          </cell>
          <cell r="AF199" t="e">
            <v>#REF!</v>
          </cell>
          <cell r="AG199" t="e">
            <v>#REF!</v>
          </cell>
          <cell r="AH199" t="e">
            <v>#REF!</v>
          </cell>
          <cell r="AI199" t="e">
            <v>#REF!</v>
          </cell>
          <cell r="AJ199" t="e">
            <v>#REF!</v>
          </cell>
          <cell r="AK199" t="e">
            <v>#REF!</v>
          </cell>
          <cell r="AL199" t="e">
            <v>#REF!</v>
          </cell>
          <cell r="AM199" t="e">
            <v>#REF!</v>
          </cell>
          <cell r="AN199" t="e">
            <v>#REF!</v>
          </cell>
          <cell r="AO199" t="e">
            <v>#REF!</v>
          </cell>
          <cell r="AP199" t="e">
            <v>#REF!</v>
          </cell>
          <cell r="AQ199" t="e">
            <v>#REF!</v>
          </cell>
          <cell r="AT199" t="e">
            <v>#REF!</v>
          </cell>
          <cell r="AU199" t="e">
            <v>#REF!</v>
          </cell>
          <cell r="AV199">
            <v>0</v>
          </cell>
          <cell r="AW199" t="e">
            <v>#REF!</v>
          </cell>
          <cell r="AX199" t="e">
            <v>#REF!</v>
          </cell>
          <cell r="AY199" t="e">
            <v>#REF!</v>
          </cell>
          <cell r="AZ199" t="e">
            <v>#REF!</v>
          </cell>
          <cell r="BA199" t="e">
            <v>#REF!</v>
          </cell>
        </row>
        <row r="200">
          <cell r="B200" t="e">
            <v>#REF!</v>
          </cell>
          <cell r="C200" t="e">
            <v>#REF!</v>
          </cell>
          <cell r="D200" t="e">
            <v>#REF!</v>
          </cell>
          <cell r="E200" t="e">
            <v>#REF!</v>
          </cell>
          <cell r="F200" t="e">
            <v>#REF!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 t="e">
            <v>#REF!</v>
          </cell>
          <cell r="R200" t="e">
            <v>#REF!</v>
          </cell>
          <cell r="Y200" t="e">
            <v>#REF!</v>
          </cell>
          <cell r="Z200" t="e">
            <v>#REF!</v>
          </cell>
          <cell r="AA200" t="e">
            <v>#REF!</v>
          </cell>
          <cell r="AB200" t="e">
            <v>#REF!</v>
          </cell>
          <cell r="AC200" t="e">
            <v>#REF!</v>
          </cell>
          <cell r="AD200" t="e">
            <v>#REF!</v>
          </cell>
          <cell r="AE200" t="e">
            <v>#REF!</v>
          </cell>
          <cell r="AF200" t="e">
            <v>#REF!</v>
          </cell>
          <cell r="AG200" t="e">
            <v>#REF!</v>
          </cell>
          <cell r="AH200" t="e">
            <v>#REF!</v>
          </cell>
          <cell r="AI200" t="e">
            <v>#REF!</v>
          </cell>
          <cell r="AJ200" t="e">
            <v>#REF!</v>
          </cell>
          <cell r="AK200" t="e">
            <v>#REF!</v>
          </cell>
          <cell r="AL200" t="e">
            <v>#REF!</v>
          </cell>
          <cell r="AM200" t="e">
            <v>#REF!</v>
          </cell>
          <cell r="AN200" t="e">
            <v>#REF!</v>
          </cell>
          <cell r="AO200" t="e">
            <v>#REF!</v>
          </cell>
          <cell r="AP200" t="e">
            <v>#REF!</v>
          </cell>
          <cell r="AQ200" t="e">
            <v>#REF!</v>
          </cell>
          <cell r="AT200" t="e">
            <v>#REF!</v>
          </cell>
          <cell r="AU200" t="e">
            <v>#REF!</v>
          </cell>
          <cell r="AV200">
            <v>0</v>
          </cell>
          <cell r="AW200" t="e">
            <v>#REF!</v>
          </cell>
          <cell r="AX200" t="e">
            <v>#REF!</v>
          </cell>
          <cell r="AY200" t="e">
            <v>#REF!</v>
          </cell>
          <cell r="AZ200" t="e">
            <v>#REF!</v>
          </cell>
          <cell r="BA200" t="e">
            <v>#REF!</v>
          </cell>
        </row>
        <row r="201">
          <cell r="B201" t="e">
            <v>#REF!</v>
          </cell>
          <cell r="C201" t="e">
            <v>#REF!</v>
          </cell>
          <cell r="D201" t="e">
            <v>#REF!</v>
          </cell>
          <cell r="E201" t="e">
            <v>#REF!</v>
          </cell>
          <cell r="F201" t="e">
            <v>#REF!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 t="e">
            <v>#REF!</v>
          </cell>
          <cell r="R201" t="e">
            <v>#REF!</v>
          </cell>
          <cell r="Y201" t="e">
            <v>#REF!</v>
          </cell>
          <cell r="Z201" t="e">
            <v>#REF!</v>
          </cell>
          <cell r="AA201" t="e">
            <v>#REF!</v>
          </cell>
          <cell r="AB201" t="e">
            <v>#REF!</v>
          </cell>
          <cell r="AC201" t="e">
            <v>#REF!</v>
          </cell>
          <cell r="AD201" t="e">
            <v>#REF!</v>
          </cell>
          <cell r="AE201" t="e">
            <v>#REF!</v>
          </cell>
          <cell r="AF201" t="e">
            <v>#REF!</v>
          </cell>
          <cell r="AG201" t="e">
            <v>#REF!</v>
          </cell>
          <cell r="AH201" t="e">
            <v>#REF!</v>
          </cell>
          <cell r="AI201" t="e">
            <v>#REF!</v>
          </cell>
          <cell r="AJ201" t="e">
            <v>#REF!</v>
          </cell>
          <cell r="AK201" t="e">
            <v>#REF!</v>
          </cell>
          <cell r="AL201" t="e">
            <v>#REF!</v>
          </cell>
          <cell r="AM201" t="e">
            <v>#REF!</v>
          </cell>
          <cell r="AN201" t="e">
            <v>#REF!</v>
          </cell>
          <cell r="AO201" t="e">
            <v>#REF!</v>
          </cell>
          <cell r="AP201" t="e">
            <v>#REF!</v>
          </cell>
          <cell r="AQ201" t="e">
            <v>#REF!</v>
          </cell>
          <cell r="AT201" t="e">
            <v>#REF!</v>
          </cell>
          <cell r="AU201" t="e">
            <v>#REF!</v>
          </cell>
          <cell r="AV201">
            <v>0</v>
          </cell>
          <cell r="AW201" t="e">
            <v>#REF!</v>
          </cell>
          <cell r="AX201" t="e">
            <v>#REF!</v>
          </cell>
          <cell r="AY201" t="e">
            <v>#REF!</v>
          </cell>
          <cell r="AZ201" t="e">
            <v>#REF!</v>
          </cell>
          <cell r="BA201" t="e">
            <v>#REF!</v>
          </cell>
        </row>
        <row r="202">
          <cell r="B202" t="e">
            <v>#REF!</v>
          </cell>
          <cell r="C202" t="e">
            <v>#REF!</v>
          </cell>
          <cell r="D202" t="e">
            <v>#REF!</v>
          </cell>
          <cell r="E202" t="e">
            <v>#REF!</v>
          </cell>
          <cell r="F202" t="e">
            <v>#REF!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 t="e">
            <v>#REF!</v>
          </cell>
          <cell r="R202" t="e">
            <v>#REF!</v>
          </cell>
          <cell r="Y202" t="e">
            <v>#REF!</v>
          </cell>
          <cell r="Z202" t="e">
            <v>#REF!</v>
          </cell>
          <cell r="AA202" t="e">
            <v>#REF!</v>
          </cell>
          <cell r="AB202" t="e">
            <v>#REF!</v>
          </cell>
          <cell r="AC202" t="e">
            <v>#REF!</v>
          </cell>
          <cell r="AD202" t="e">
            <v>#REF!</v>
          </cell>
          <cell r="AE202" t="e">
            <v>#REF!</v>
          </cell>
          <cell r="AF202" t="e">
            <v>#REF!</v>
          </cell>
          <cell r="AG202" t="e">
            <v>#REF!</v>
          </cell>
          <cell r="AH202" t="e">
            <v>#REF!</v>
          </cell>
          <cell r="AI202" t="e">
            <v>#REF!</v>
          </cell>
          <cell r="AJ202" t="e">
            <v>#REF!</v>
          </cell>
          <cell r="AK202" t="e">
            <v>#REF!</v>
          </cell>
          <cell r="AL202" t="e">
            <v>#REF!</v>
          </cell>
          <cell r="AM202" t="e">
            <v>#REF!</v>
          </cell>
          <cell r="AN202" t="e">
            <v>#REF!</v>
          </cell>
          <cell r="AO202" t="e">
            <v>#REF!</v>
          </cell>
          <cell r="AP202" t="e">
            <v>#REF!</v>
          </cell>
          <cell r="AQ202" t="e">
            <v>#REF!</v>
          </cell>
          <cell r="AT202" t="e">
            <v>#REF!</v>
          </cell>
          <cell r="AU202" t="e">
            <v>#REF!</v>
          </cell>
          <cell r="AV202">
            <v>0</v>
          </cell>
          <cell r="AW202" t="e">
            <v>#REF!</v>
          </cell>
          <cell r="AX202" t="e">
            <v>#REF!</v>
          </cell>
          <cell r="AY202" t="e">
            <v>#REF!</v>
          </cell>
          <cell r="AZ202" t="e">
            <v>#REF!</v>
          </cell>
          <cell r="BA202" t="e">
            <v>#REF!</v>
          </cell>
        </row>
        <row r="203">
          <cell r="B203" t="e">
            <v>#REF!</v>
          </cell>
          <cell r="C203" t="e">
            <v>#REF!</v>
          </cell>
          <cell r="D203" t="e">
            <v>#REF!</v>
          </cell>
          <cell r="E203" t="e">
            <v>#REF!</v>
          </cell>
          <cell r="F203" t="e">
            <v>#REF!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 t="e">
            <v>#REF!</v>
          </cell>
          <cell r="R203" t="e">
            <v>#REF!</v>
          </cell>
          <cell r="Y203" t="e">
            <v>#REF!</v>
          </cell>
          <cell r="Z203" t="e">
            <v>#REF!</v>
          </cell>
          <cell r="AA203" t="e">
            <v>#REF!</v>
          </cell>
          <cell r="AB203" t="e">
            <v>#REF!</v>
          </cell>
          <cell r="AC203" t="e">
            <v>#REF!</v>
          </cell>
          <cell r="AD203" t="e">
            <v>#REF!</v>
          </cell>
          <cell r="AE203" t="e">
            <v>#REF!</v>
          </cell>
          <cell r="AF203" t="e">
            <v>#REF!</v>
          </cell>
          <cell r="AG203" t="e">
            <v>#REF!</v>
          </cell>
          <cell r="AH203" t="e">
            <v>#REF!</v>
          </cell>
          <cell r="AI203" t="e">
            <v>#REF!</v>
          </cell>
          <cell r="AJ203" t="e">
            <v>#REF!</v>
          </cell>
          <cell r="AK203" t="e">
            <v>#REF!</v>
          </cell>
          <cell r="AL203" t="e">
            <v>#REF!</v>
          </cell>
          <cell r="AM203" t="e">
            <v>#REF!</v>
          </cell>
          <cell r="AN203" t="e">
            <v>#REF!</v>
          </cell>
          <cell r="AO203" t="e">
            <v>#REF!</v>
          </cell>
          <cell r="AP203" t="e">
            <v>#REF!</v>
          </cell>
          <cell r="AQ203" t="e">
            <v>#REF!</v>
          </cell>
          <cell r="AT203" t="e">
            <v>#REF!</v>
          </cell>
          <cell r="AU203" t="e">
            <v>#REF!</v>
          </cell>
          <cell r="AV203">
            <v>0</v>
          </cell>
          <cell r="AW203" t="e">
            <v>#REF!</v>
          </cell>
          <cell r="AX203" t="e">
            <v>#REF!</v>
          </cell>
          <cell r="AY203" t="e">
            <v>#REF!</v>
          </cell>
          <cell r="AZ203" t="e">
            <v>#REF!</v>
          </cell>
          <cell r="BA203" t="e">
            <v>#REF!</v>
          </cell>
        </row>
        <row r="204">
          <cell r="B204" t="e">
            <v>#REF!</v>
          </cell>
          <cell r="C204" t="e">
            <v>#REF!</v>
          </cell>
          <cell r="D204" t="e">
            <v>#REF!</v>
          </cell>
          <cell r="E204" t="e">
            <v>#REF!</v>
          </cell>
          <cell r="F204" t="e">
            <v>#REF!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 t="e">
            <v>#REF!</v>
          </cell>
          <cell r="R204" t="e">
            <v>#REF!</v>
          </cell>
          <cell r="Y204" t="e">
            <v>#REF!</v>
          </cell>
          <cell r="Z204" t="e">
            <v>#REF!</v>
          </cell>
          <cell r="AA204" t="e">
            <v>#REF!</v>
          </cell>
          <cell r="AB204" t="e">
            <v>#REF!</v>
          </cell>
          <cell r="AC204" t="e">
            <v>#REF!</v>
          </cell>
          <cell r="AD204" t="e">
            <v>#REF!</v>
          </cell>
          <cell r="AE204" t="e">
            <v>#REF!</v>
          </cell>
          <cell r="AF204" t="e">
            <v>#REF!</v>
          </cell>
          <cell r="AG204" t="e">
            <v>#REF!</v>
          </cell>
          <cell r="AH204" t="e">
            <v>#REF!</v>
          </cell>
          <cell r="AI204" t="e">
            <v>#REF!</v>
          </cell>
          <cell r="AJ204" t="e">
            <v>#REF!</v>
          </cell>
          <cell r="AK204" t="e">
            <v>#REF!</v>
          </cell>
          <cell r="AL204" t="e">
            <v>#REF!</v>
          </cell>
          <cell r="AM204" t="e">
            <v>#REF!</v>
          </cell>
          <cell r="AN204" t="e">
            <v>#REF!</v>
          </cell>
          <cell r="AO204" t="e">
            <v>#REF!</v>
          </cell>
          <cell r="AP204" t="e">
            <v>#REF!</v>
          </cell>
          <cell r="AQ204" t="e">
            <v>#REF!</v>
          </cell>
          <cell r="AT204" t="e">
            <v>#REF!</v>
          </cell>
          <cell r="AU204" t="e">
            <v>#REF!</v>
          </cell>
          <cell r="AV204">
            <v>0</v>
          </cell>
          <cell r="AW204" t="e">
            <v>#REF!</v>
          </cell>
          <cell r="AX204" t="e">
            <v>#REF!</v>
          </cell>
          <cell r="AY204" t="e">
            <v>#REF!</v>
          </cell>
          <cell r="AZ204" t="e">
            <v>#REF!</v>
          </cell>
          <cell r="BA204" t="e">
            <v>#REF!</v>
          </cell>
        </row>
        <row r="205">
          <cell r="B205" t="e">
            <v>#REF!</v>
          </cell>
          <cell r="C205" t="e">
            <v>#REF!</v>
          </cell>
          <cell r="D205" t="e">
            <v>#REF!</v>
          </cell>
          <cell r="E205" t="e">
            <v>#REF!</v>
          </cell>
          <cell r="F205" t="e">
            <v>#REF!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 t="e">
            <v>#REF!</v>
          </cell>
          <cell r="R205" t="e">
            <v>#REF!</v>
          </cell>
          <cell r="Y205" t="e">
            <v>#REF!</v>
          </cell>
          <cell r="Z205" t="e">
            <v>#REF!</v>
          </cell>
          <cell r="AA205" t="e">
            <v>#REF!</v>
          </cell>
          <cell r="AB205" t="e">
            <v>#REF!</v>
          </cell>
          <cell r="AC205" t="e">
            <v>#REF!</v>
          </cell>
          <cell r="AD205" t="e">
            <v>#REF!</v>
          </cell>
          <cell r="AE205" t="e">
            <v>#REF!</v>
          </cell>
          <cell r="AF205" t="e">
            <v>#REF!</v>
          </cell>
          <cell r="AG205" t="e">
            <v>#REF!</v>
          </cell>
          <cell r="AH205" t="e">
            <v>#REF!</v>
          </cell>
          <cell r="AI205" t="e">
            <v>#REF!</v>
          </cell>
          <cell r="AJ205" t="e">
            <v>#REF!</v>
          </cell>
          <cell r="AK205" t="e">
            <v>#REF!</v>
          </cell>
          <cell r="AL205" t="e">
            <v>#REF!</v>
          </cell>
          <cell r="AM205" t="e">
            <v>#REF!</v>
          </cell>
          <cell r="AN205" t="e">
            <v>#REF!</v>
          </cell>
          <cell r="AO205" t="e">
            <v>#REF!</v>
          </cell>
          <cell r="AP205" t="e">
            <v>#REF!</v>
          </cell>
          <cell r="AQ205" t="e">
            <v>#REF!</v>
          </cell>
          <cell r="AT205" t="e">
            <v>#REF!</v>
          </cell>
          <cell r="AU205" t="e">
            <v>#REF!</v>
          </cell>
          <cell r="AV205">
            <v>0</v>
          </cell>
          <cell r="AW205" t="e">
            <v>#REF!</v>
          </cell>
          <cell r="AX205" t="e">
            <v>#REF!</v>
          </cell>
          <cell r="AY205" t="e">
            <v>#REF!</v>
          </cell>
          <cell r="AZ205" t="e">
            <v>#REF!</v>
          </cell>
          <cell r="BA205" t="e">
            <v>#REF!</v>
          </cell>
        </row>
        <row r="206">
          <cell r="B206" t="e">
            <v>#REF!</v>
          </cell>
          <cell r="C206" t="e">
            <v>#REF!</v>
          </cell>
          <cell r="D206" t="e">
            <v>#REF!</v>
          </cell>
          <cell r="E206" t="e">
            <v>#REF!</v>
          </cell>
          <cell r="F206" t="e">
            <v>#REF!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 t="e">
            <v>#REF!</v>
          </cell>
          <cell r="R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  <cell r="AD206" t="e">
            <v>#REF!</v>
          </cell>
          <cell r="AE206" t="e">
            <v>#REF!</v>
          </cell>
          <cell r="AF206" t="e">
            <v>#REF!</v>
          </cell>
          <cell r="AG206" t="e">
            <v>#REF!</v>
          </cell>
          <cell r="AH206" t="e">
            <v>#REF!</v>
          </cell>
          <cell r="AI206" t="e">
            <v>#REF!</v>
          </cell>
          <cell r="AJ206" t="e">
            <v>#REF!</v>
          </cell>
          <cell r="AK206" t="e">
            <v>#REF!</v>
          </cell>
          <cell r="AL206" t="e">
            <v>#REF!</v>
          </cell>
          <cell r="AM206" t="e">
            <v>#REF!</v>
          </cell>
          <cell r="AN206" t="e">
            <v>#REF!</v>
          </cell>
          <cell r="AO206" t="e">
            <v>#REF!</v>
          </cell>
          <cell r="AP206" t="e">
            <v>#REF!</v>
          </cell>
          <cell r="AQ206" t="e">
            <v>#REF!</v>
          </cell>
          <cell r="AT206" t="e">
            <v>#REF!</v>
          </cell>
          <cell r="AU206" t="e">
            <v>#REF!</v>
          </cell>
          <cell r="AV206">
            <v>0</v>
          </cell>
          <cell r="AW206" t="e">
            <v>#REF!</v>
          </cell>
          <cell r="AX206" t="e">
            <v>#REF!</v>
          </cell>
          <cell r="AY206" t="e">
            <v>#REF!</v>
          </cell>
          <cell r="AZ206" t="e">
            <v>#REF!</v>
          </cell>
          <cell r="BA206" t="e">
            <v>#REF!</v>
          </cell>
        </row>
        <row r="207">
          <cell r="B207" t="e">
            <v>#REF!</v>
          </cell>
          <cell r="C207" t="e">
            <v>#REF!</v>
          </cell>
          <cell r="D207" t="e">
            <v>#REF!</v>
          </cell>
          <cell r="E207" t="e">
            <v>#REF!</v>
          </cell>
          <cell r="F207" t="e">
            <v>#REF!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 t="e">
            <v>#REF!</v>
          </cell>
          <cell r="R207" t="e">
            <v>#REF!</v>
          </cell>
          <cell r="Y207" t="e">
            <v>#REF!</v>
          </cell>
          <cell r="Z207" t="e">
            <v>#REF!</v>
          </cell>
          <cell r="AA207" t="e">
            <v>#REF!</v>
          </cell>
          <cell r="AB207" t="e">
            <v>#REF!</v>
          </cell>
          <cell r="AC207" t="e">
            <v>#REF!</v>
          </cell>
          <cell r="AD207" t="e">
            <v>#REF!</v>
          </cell>
          <cell r="AE207" t="e">
            <v>#REF!</v>
          </cell>
          <cell r="AF207" t="e">
            <v>#REF!</v>
          </cell>
          <cell r="AG207" t="e">
            <v>#REF!</v>
          </cell>
          <cell r="AH207" t="e">
            <v>#REF!</v>
          </cell>
          <cell r="AI207" t="e">
            <v>#REF!</v>
          </cell>
          <cell r="AJ207" t="e">
            <v>#REF!</v>
          </cell>
          <cell r="AK207" t="e">
            <v>#REF!</v>
          </cell>
          <cell r="AL207" t="e">
            <v>#REF!</v>
          </cell>
          <cell r="AM207" t="e">
            <v>#REF!</v>
          </cell>
          <cell r="AN207" t="e">
            <v>#REF!</v>
          </cell>
          <cell r="AO207" t="e">
            <v>#REF!</v>
          </cell>
          <cell r="AP207" t="e">
            <v>#REF!</v>
          </cell>
          <cell r="AQ207" t="e">
            <v>#REF!</v>
          </cell>
          <cell r="AT207" t="e">
            <v>#REF!</v>
          </cell>
          <cell r="AU207" t="e">
            <v>#REF!</v>
          </cell>
          <cell r="AV207">
            <v>0</v>
          </cell>
          <cell r="AW207" t="e">
            <v>#REF!</v>
          </cell>
          <cell r="AX207" t="e">
            <v>#REF!</v>
          </cell>
          <cell r="AY207" t="e">
            <v>#REF!</v>
          </cell>
          <cell r="AZ207" t="e">
            <v>#REF!</v>
          </cell>
          <cell r="BA207" t="e">
            <v>#REF!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olderview?id=1zahra6yGGYSloy1yT1Tl247H1WM5M_Vj" TargetMode="External"/><Relationship Id="rId1" Type="http://schemas.openxmlformats.org/officeDocument/2006/relationships/hyperlink" Target="mailto:dipakpatil6466@gmail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olderview?id=1zahra6yGGYSloy1yT1Tl247H1WM5M_Vj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9"/>
  <sheetViews>
    <sheetView tabSelected="1" zoomScale="91" zoomScaleNormal="91" workbookViewId="0">
      <selection activeCell="E2" sqref="E2:M2"/>
    </sheetView>
  </sheetViews>
  <sheetFormatPr defaultRowHeight="12.75"/>
  <cols>
    <col min="1" max="2" width="3.7109375" style="28" customWidth="1"/>
    <col min="3" max="3" width="3.85546875" style="30" customWidth="1"/>
    <col min="4" max="4" width="6.28515625" style="30" customWidth="1"/>
    <col min="5" max="9" width="9.140625" style="30"/>
    <col min="10" max="10" width="4.42578125" style="30" customWidth="1"/>
    <col min="11" max="11" width="3.5703125" style="30" customWidth="1"/>
    <col min="12" max="12" width="9.140625" style="30"/>
    <col min="13" max="13" width="8" style="30" customWidth="1"/>
    <col min="14" max="14" width="9.140625" style="30"/>
    <col min="15" max="15" width="8.140625" style="30" customWidth="1"/>
    <col min="16" max="16" width="3.5703125" style="30" customWidth="1"/>
    <col min="17" max="17" width="9.140625" style="30"/>
    <col min="18" max="18" width="8" style="30" customWidth="1"/>
    <col min="19" max="20" width="8.140625" style="30" customWidth="1"/>
    <col min="21" max="21" width="5" style="30" customWidth="1"/>
    <col min="22" max="22" width="4.5703125" style="30" customWidth="1"/>
    <col min="23" max="23" width="9.140625" style="30"/>
    <col min="24" max="24" width="9.5703125" style="30" customWidth="1"/>
    <col min="25" max="25" width="13.28515625" style="30" customWidth="1"/>
    <col min="26" max="26" width="10.28515625" style="30" customWidth="1"/>
    <col min="27" max="27" width="105.7109375" style="48" customWidth="1"/>
    <col min="28" max="16384" width="9.140625" style="30"/>
  </cols>
  <sheetData>
    <row r="1" spans="1:33">
      <c r="A1" s="26"/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6"/>
      <c r="W1" s="26"/>
      <c r="X1" s="26"/>
      <c r="Y1" s="26"/>
      <c r="Z1" s="28"/>
      <c r="AA1" s="29"/>
      <c r="AB1" s="28"/>
      <c r="AC1" s="28"/>
      <c r="AD1" s="28"/>
      <c r="AE1" s="28"/>
      <c r="AF1" s="28"/>
      <c r="AG1" s="28"/>
    </row>
    <row r="2" spans="1:33" ht="13.5" customHeight="1">
      <c r="A2" s="26"/>
      <c r="B2" s="26"/>
      <c r="C2" s="26"/>
      <c r="D2" s="27"/>
      <c r="E2" s="613" t="s">
        <v>598</v>
      </c>
      <c r="F2" s="614"/>
      <c r="G2" s="614"/>
      <c r="H2" s="614"/>
      <c r="I2" s="614"/>
      <c r="J2" s="614"/>
      <c r="K2" s="614"/>
      <c r="L2" s="614"/>
      <c r="M2" s="615"/>
      <c r="N2" s="27"/>
      <c r="O2" s="619" t="s">
        <v>1688</v>
      </c>
      <c r="P2" s="619"/>
      <c r="Q2" s="619"/>
      <c r="R2" s="591" t="s">
        <v>625</v>
      </c>
      <c r="S2" s="592"/>
      <c r="T2" s="592"/>
      <c r="U2" s="27"/>
      <c r="V2" s="26"/>
      <c r="W2" s="26"/>
      <c r="X2" s="26"/>
      <c r="Y2" s="26"/>
      <c r="Z2" s="28"/>
      <c r="AA2" s="29"/>
      <c r="AB2" s="28"/>
      <c r="AC2" s="28"/>
      <c r="AD2" s="28"/>
      <c r="AE2" s="28"/>
      <c r="AF2" s="28"/>
      <c r="AG2" s="28"/>
    </row>
    <row r="3" spans="1:33" ht="19.5" customHeight="1">
      <c r="A3" s="26"/>
      <c r="B3" s="26"/>
      <c r="C3" s="26"/>
      <c r="D3" s="27"/>
      <c r="E3" s="616" t="s">
        <v>1425</v>
      </c>
      <c r="F3" s="617"/>
      <c r="G3" s="617"/>
      <c r="H3" s="617"/>
      <c r="I3" s="617"/>
      <c r="J3" s="617"/>
      <c r="K3" s="617"/>
      <c r="L3" s="617"/>
      <c r="M3" s="618"/>
      <c r="N3" s="27"/>
      <c r="O3" s="619"/>
      <c r="P3" s="619"/>
      <c r="Q3" s="619"/>
      <c r="R3" s="592"/>
      <c r="S3" s="592"/>
      <c r="T3" s="592"/>
      <c r="U3" s="27"/>
      <c r="V3" s="26"/>
      <c r="W3" s="26"/>
      <c r="X3" s="26"/>
      <c r="Y3" s="26"/>
      <c r="Z3" s="28"/>
      <c r="AA3" s="31"/>
      <c r="AB3" s="28"/>
      <c r="AC3" s="28"/>
      <c r="AD3" s="28"/>
      <c r="AE3" s="28"/>
      <c r="AF3" s="28"/>
      <c r="AG3" s="28"/>
    </row>
    <row r="4" spans="1:33" ht="19.899999999999999" customHeight="1">
      <c r="A4" s="26"/>
      <c r="B4" s="26"/>
      <c r="C4" s="26"/>
      <c r="D4" s="27"/>
      <c r="E4" s="611"/>
      <c r="F4" s="612"/>
      <c r="G4" s="612"/>
      <c r="H4" s="612"/>
      <c r="I4" s="612"/>
      <c r="J4" s="612"/>
      <c r="K4" s="612"/>
      <c r="L4" s="612"/>
      <c r="M4" s="612"/>
      <c r="N4" s="27"/>
      <c r="O4" s="27"/>
      <c r="P4" s="27"/>
      <c r="Q4" s="27"/>
      <c r="R4" s="592"/>
      <c r="S4" s="592"/>
      <c r="T4" s="592"/>
      <c r="U4" s="27"/>
      <c r="V4" s="589" t="s">
        <v>608</v>
      </c>
      <c r="W4" s="589"/>
      <c r="X4" s="590" t="s">
        <v>1675</v>
      </c>
      <c r="Y4" s="590"/>
      <c r="Z4" s="28"/>
      <c r="AA4" s="32"/>
      <c r="AB4" s="28"/>
      <c r="AC4" s="28"/>
      <c r="AD4" s="28"/>
      <c r="AE4" s="28"/>
      <c r="AF4" s="28"/>
      <c r="AG4" s="28"/>
    </row>
    <row r="5" spans="1:33" ht="27" customHeight="1" thickBot="1">
      <c r="A5" s="26"/>
      <c r="B5" s="26"/>
      <c r="C5" s="26"/>
      <c r="D5" s="33" t="s">
        <v>611</v>
      </c>
      <c r="E5" s="27"/>
      <c r="F5" s="27"/>
      <c r="G5" s="409" t="s">
        <v>1661</v>
      </c>
      <c r="H5" s="27"/>
      <c r="I5" s="27"/>
      <c r="J5" s="33"/>
      <c r="K5" s="33" t="s">
        <v>597</v>
      </c>
      <c r="L5" s="27"/>
      <c r="M5" s="34"/>
      <c r="N5" s="409" t="s">
        <v>1662</v>
      </c>
      <c r="O5" s="27"/>
      <c r="P5" s="27"/>
      <c r="Q5" s="27"/>
      <c r="R5" s="27"/>
      <c r="S5" s="27"/>
      <c r="T5" s="27"/>
      <c r="U5" s="27"/>
      <c r="V5" s="589" t="s">
        <v>88</v>
      </c>
      <c r="W5" s="589"/>
      <c r="X5" s="620" t="s">
        <v>623</v>
      </c>
      <c r="Y5" s="620"/>
      <c r="Z5" s="28"/>
      <c r="AA5" s="35"/>
      <c r="AB5" s="28"/>
      <c r="AC5" s="28"/>
      <c r="AD5" s="28"/>
      <c r="AE5" s="28"/>
      <c r="AF5" s="28"/>
      <c r="AG5" s="28"/>
    </row>
    <row r="6" spans="1:33" ht="12.75" customHeight="1">
      <c r="A6" s="26"/>
      <c r="B6" s="26"/>
      <c r="C6" s="36"/>
      <c r="D6" s="625"/>
      <c r="E6" s="626"/>
      <c r="F6" s="37"/>
      <c r="G6" s="625"/>
      <c r="H6" s="626"/>
      <c r="I6" s="38"/>
      <c r="J6" s="27"/>
      <c r="K6" s="39"/>
      <c r="L6" s="40"/>
      <c r="M6" s="40"/>
      <c r="N6" s="40"/>
      <c r="O6" s="40"/>
      <c r="P6" s="40"/>
      <c r="Q6" s="40"/>
      <c r="R6" s="40"/>
      <c r="S6" s="40"/>
      <c r="T6" s="40"/>
      <c r="U6" s="41"/>
      <c r="V6" s="26"/>
      <c r="W6" s="26"/>
      <c r="X6" s="26"/>
      <c r="Y6" s="26"/>
      <c r="Z6" s="28"/>
      <c r="AA6" s="35"/>
      <c r="AB6" s="28"/>
      <c r="AC6" s="28"/>
      <c r="AD6" s="28"/>
      <c r="AE6" s="28"/>
      <c r="AF6" s="28"/>
      <c r="AG6" s="28"/>
    </row>
    <row r="7" spans="1:33" ht="12.75" customHeight="1">
      <c r="A7" s="26"/>
      <c r="B7" s="26"/>
      <c r="C7" s="42"/>
      <c r="D7" s="43"/>
      <c r="E7" s="43"/>
      <c r="F7" s="43"/>
      <c r="G7" s="43"/>
      <c r="H7" s="43"/>
      <c r="I7" s="44"/>
      <c r="J7" s="27"/>
      <c r="K7" s="45"/>
      <c r="L7" s="46"/>
      <c r="M7" s="46"/>
      <c r="N7" s="46"/>
      <c r="O7" s="46"/>
      <c r="P7" s="46"/>
      <c r="Q7" s="46"/>
      <c r="R7" s="46"/>
      <c r="S7" s="46"/>
      <c r="T7" s="46"/>
      <c r="U7" s="47"/>
      <c r="V7" s="26"/>
      <c r="W7" s="26"/>
      <c r="X7" s="26"/>
      <c r="Y7" s="26"/>
      <c r="Z7" s="28"/>
      <c r="AB7" s="28"/>
      <c r="AC7" s="28"/>
      <c r="AD7" s="28"/>
      <c r="AE7" s="28"/>
      <c r="AF7" s="28"/>
      <c r="AG7" s="28"/>
    </row>
    <row r="8" spans="1:33" ht="12.75" customHeight="1" thickBot="1">
      <c r="A8" s="26"/>
      <c r="B8" s="26"/>
      <c r="C8" s="42"/>
      <c r="D8" s="43"/>
      <c r="E8" s="43"/>
      <c r="F8" s="43"/>
      <c r="G8" s="43"/>
      <c r="H8" s="43"/>
      <c r="I8" s="44"/>
      <c r="J8" s="27"/>
      <c r="K8" s="45"/>
      <c r="L8" s="46"/>
      <c r="M8" s="46"/>
      <c r="N8" s="46"/>
      <c r="O8" s="46"/>
      <c r="P8" s="46"/>
      <c r="Q8" s="46"/>
      <c r="R8" s="46"/>
      <c r="S8" s="46"/>
      <c r="T8" s="46"/>
      <c r="U8" s="47"/>
      <c r="V8" s="26"/>
      <c r="W8" s="26"/>
      <c r="X8" s="26"/>
      <c r="Y8" s="26"/>
      <c r="Z8" s="28"/>
      <c r="AA8" s="35"/>
      <c r="AB8" s="28"/>
      <c r="AC8" s="28"/>
      <c r="AD8" s="28"/>
      <c r="AE8" s="28"/>
      <c r="AF8" s="28"/>
      <c r="AG8" s="28"/>
    </row>
    <row r="9" spans="1:33" ht="12.75" customHeight="1">
      <c r="A9" s="26"/>
      <c r="B9" s="26"/>
      <c r="C9" s="42"/>
      <c r="D9" s="43"/>
      <c r="E9" s="43"/>
      <c r="F9" s="43"/>
      <c r="G9" s="43"/>
      <c r="H9" s="43"/>
      <c r="I9" s="44"/>
      <c r="J9" s="27"/>
      <c r="K9" s="45"/>
      <c r="L9" s="593"/>
      <c r="M9" s="594"/>
      <c r="N9" s="594"/>
      <c r="O9" s="595"/>
      <c r="P9" s="46"/>
      <c r="Q9" s="602"/>
      <c r="R9" s="603"/>
      <c r="S9" s="603"/>
      <c r="T9" s="604"/>
      <c r="U9" s="47"/>
      <c r="V9" s="26"/>
      <c r="W9" s="26"/>
      <c r="X9" s="26"/>
      <c r="Y9" s="26"/>
      <c r="Z9" s="28"/>
      <c r="AA9" s="35"/>
      <c r="AB9" s="28"/>
      <c r="AC9" s="28"/>
      <c r="AD9" s="28"/>
      <c r="AE9" s="28"/>
      <c r="AF9" s="28"/>
      <c r="AG9" s="28"/>
    </row>
    <row r="10" spans="1:33" ht="12.75" customHeight="1">
      <c r="A10" s="26"/>
      <c r="B10" s="26"/>
      <c r="C10" s="42"/>
      <c r="D10" s="43"/>
      <c r="E10" s="43"/>
      <c r="F10" s="43"/>
      <c r="G10" s="43"/>
      <c r="H10" s="43"/>
      <c r="I10" s="44"/>
      <c r="J10" s="27"/>
      <c r="K10" s="45"/>
      <c r="L10" s="596"/>
      <c r="M10" s="597"/>
      <c r="N10" s="597"/>
      <c r="O10" s="598"/>
      <c r="P10" s="46"/>
      <c r="Q10" s="605"/>
      <c r="R10" s="606"/>
      <c r="S10" s="606"/>
      <c r="T10" s="607"/>
      <c r="U10" s="47"/>
      <c r="V10" s="26"/>
      <c r="W10" s="26"/>
      <c r="X10" s="26"/>
      <c r="Y10" s="26"/>
      <c r="Z10" s="28"/>
      <c r="AA10" s="35"/>
      <c r="AB10" s="28"/>
      <c r="AC10" s="28"/>
      <c r="AD10" s="28"/>
      <c r="AE10" s="28"/>
      <c r="AF10" s="28"/>
      <c r="AG10" s="28"/>
    </row>
    <row r="11" spans="1:33" ht="12.75" customHeight="1">
      <c r="A11" s="26"/>
      <c r="B11" s="26"/>
      <c r="C11" s="42"/>
      <c r="D11" s="43"/>
      <c r="E11" s="43"/>
      <c r="F11" s="43"/>
      <c r="G11" s="43"/>
      <c r="H11" s="43"/>
      <c r="I11" s="44"/>
      <c r="J11" s="27"/>
      <c r="K11" s="45"/>
      <c r="L11" s="596"/>
      <c r="M11" s="597"/>
      <c r="N11" s="597"/>
      <c r="O11" s="598"/>
      <c r="P11" s="46"/>
      <c r="Q11" s="605"/>
      <c r="R11" s="606"/>
      <c r="S11" s="606"/>
      <c r="T11" s="607"/>
      <c r="U11" s="47"/>
      <c r="V11" s="26"/>
      <c r="W11" s="26"/>
      <c r="X11" s="26"/>
      <c r="Y11" s="26"/>
      <c r="Z11" s="28"/>
      <c r="AA11" s="35"/>
      <c r="AB11" s="28"/>
      <c r="AC11" s="28"/>
      <c r="AD11" s="28"/>
      <c r="AE11" s="28"/>
      <c r="AF11" s="28"/>
      <c r="AG11" s="28"/>
    </row>
    <row r="12" spans="1:33" ht="12.75" customHeight="1">
      <c r="A12" s="26"/>
      <c r="B12" s="26"/>
      <c r="C12" s="42"/>
      <c r="D12" s="43"/>
      <c r="E12" s="43"/>
      <c r="F12" s="43"/>
      <c r="G12" s="43"/>
      <c r="H12" s="43"/>
      <c r="I12" s="44"/>
      <c r="J12" s="27"/>
      <c r="K12" s="45"/>
      <c r="L12" s="596"/>
      <c r="M12" s="597"/>
      <c r="N12" s="597"/>
      <c r="O12" s="598"/>
      <c r="P12" s="46"/>
      <c r="Q12" s="605"/>
      <c r="R12" s="606"/>
      <c r="S12" s="606"/>
      <c r="T12" s="607"/>
      <c r="U12" s="47"/>
      <c r="V12" s="26"/>
      <c r="W12" s="26"/>
      <c r="X12" s="26"/>
      <c r="Y12" s="26"/>
      <c r="Z12" s="28"/>
      <c r="AA12" s="35"/>
      <c r="AB12" s="28"/>
      <c r="AC12" s="28"/>
      <c r="AD12" s="28"/>
      <c r="AE12" s="28"/>
      <c r="AF12" s="28"/>
      <c r="AG12" s="28"/>
    </row>
    <row r="13" spans="1:33" ht="12.75" customHeight="1">
      <c r="A13" s="26"/>
      <c r="B13" s="26"/>
      <c r="C13" s="42"/>
      <c r="D13" s="43"/>
      <c r="E13" s="43"/>
      <c r="F13" s="43"/>
      <c r="G13" s="43"/>
      <c r="H13" s="43"/>
      <c r="I13" s="44"/>
      <c r="J13" s="27"/>
      <c r="K13" s="45"/>
      <c r="L13" s="596"/>
      <c r="M13" s="597"/>
      <c r="N13" s="597"/>
      <c r="O13" s="598"/>
      <c r="P13" s="46"/>
      <c r="Q13" s="605"/>
      <c r="R13" s="606"/>
      <c r="S13" s="606"/>
      <c r="T13" s="607"/>
      <c r="U13" s="47"/>
      <c r="V13" s="26"/>
      <c r="W13" s="26"/>
      <c r="X13" s="26"/>
      <c r="Y13" s="26"/>
      <c r="Z13" s="28"/>
      <c r="AA13" s="35"/>
      <c r="AB13" s="28"/>
      <c r="AC13" s="28"/>
      <c r="AD13" s="28"/>
      <c r="AE13" s="28"/>
      <c r="AF13" s="28"/>
      <c r="AG13" s="28"/>
    </row>
    <row r="14" spans="1:33" ht="12.75" customHeight="1">
      <c r="A14" s="26"/>
      <c r="B14" s="26"/>
      <c r="C14" s="42"/>
      <c r="D14" s="43"/>
      <c r="E14" s="43"/>
      <c r="F14" s="43"/>
      <c r="G14" s="43"/>
      <c r="H14" s="43"/>
      <c r="I14" s="44"/>
      <c r="J14" s="27"/>
      <c r="K14" s="45"/>
      <c r="L14" s="596"/>
      <c r="M14" s="597"/>
      <c r="N14" s="597"/>
      <c r="O14" s="598"/>
      <c r="P14" s="46"/>
      <c r="Q14" s="605"/>
      <c r="R14" s="606"/>
      <c r="S14" s="606"/>
      <c r="T14" s="607"/>
      <c r="U14" s="47"/>
      <c r="V14" s="26"/>
      <c r="W14" s="26"/>
      <c r="X14" s="26"/>
      <c r="Y14" s="26"/>
      <c r="Z14" s="28"/>
      <c r="AA14" s="32"/>
      <c r="AB14" s="28"/>
      <c r="AC14" s="28"/>
      <c r="AD14" s="28"/>
      <c r="AE14" s="28"/>
      <c r="AF14" s="28"/>
      <c r="AG14" s="28"/>
    </row>
    <row r="15" spans="1:33" ht="12.75" customHeight="1">
      <c r="A15" s="26"/>
      <c r="B15" s="26"/>
      <c r="C15" s="42"/>
      <c r="D15" s="43"/>
      <c r="E15" s="43"/>
      <c r="F15" s="43"/>
      <c r="G15" s="43"/>
      <c r="H15" s="43"/>
      <c r="I15" s="44"/>
      <c r="J15" s="27"/>
      <c r="K15" s="45"/>
      <c r="L15" s="596"/>
      <c r="M15" s="597"/>
      <c r="N15" s="597"/>
      <c r="O15" s="598"/>
      <c r="P15" s="46"/>
      <c r="Q15" s="605"/>
      <c r="R15" s="606"/>
      <c r="S15" s="606"/>
      <c r="T15" s="607"/>
      <c r="U15" s="47"/>
      <c r="V15" s="49"/>
      <c r="W15" s="624"/>
      <c r="X15" s="624"/>
      <c r="Y15" s="50"/>
      <c r="Z15" s="28"/>
      <c r="AA15" s="35"/>
      <c r="AB15" s="28"/>
      <c r="AC15" s="28"/>
      <c r="AD15" s="28"/>
      <c r="AE15" s="28"/>
      <c r="AF15" s="28"/>
      <c r="AG15" s="28"/>
    </row>
    <row r="16" spans="1:33" ht="12.75" customHeight="1">
      <c r="A16" s="26"/>
      <c r="B16" s="26"/>
      <c r="C16" s="42"/>
      <c r="D16" s="43"/>
      <c r="E16" s="43"/>
      <c r="F16" s="43"/>
      <c r="G16" s="43"/>
      <c r="H16" s="43"/>
      <c r="I16" s="44"/>
      <c r="J16" s="27"/>
      <c r="K16" s="45"/>
      <c r="L16" s="596"/>
      <c r="M16" s="597"/>
      <c r="N16" s="597"/>
      <c r="O16" s="598"/>
      <c r="P16" s="46"/>
      <c r="Q16" s="605"/>
      <c r="R16" s="606"/>
      <c r="S16" s="606"/>
      <c r="T16" s="607"/>
      <c r="U16" s="47"/>
      <c r="V16" s="26"/>
      <c r="W16" s="624"/>
      <c r="X16" s="624"/>
      <c r="Y16" s="50"/>
      <c r="Z16" s="28"/>
      <c r="AA16" s="35"/>
      <c r="AB16" s="28"/>
      <c r="AC16" s="28"/>
      <c r="AD16" s="28"/>
      <c r="AE16" s="28"/>
      <c r="AF16" s="28"/>
      <c r="AG16" s="28"/>
    </row>
    <row r="17" spans="1:33" ht="12.75" customHeight="1">
      <c r="A17" s="26"/>
      <c r="B17" s="26"/>
      <c r="C17" s="42"/>
      <c r="D17" s="43"/>
      <c r="E17" s="43"/>
      <c r="F17" s="43"/>
      <c r="G17" s="43"/>
      <c r="H17" s="43"/>
      <c r="I17" s="44"/>
      <c r="J17" s="27"/>
      <c r="K17" s="45"/>
      <c r="L17" s="596"/>
      <c r="M17" s="597"/>
      <c r="N17" s="597"/>
      <c r="O17" s="598"/>
      <c r="P17" s="46"/>
      <c r="Q17" s="605"/>
      <c r="R17" s="606"/>
      <c r="S17" s="606"/>
      <c r="T17" s="607"/>
      <c r="U17" s="47"/>
      <c r="V17" s="26"/>
      <c r="W17" s="624"/>
      <c r="X17" s="624"/>
      <c r="Y17" s="50"/>
      <c r="Z17" s="28"/>
      <c r="AA17" s="35"/>
      <c r="AB17" s="28"/>
      <c r="AC17" s="28"/>
      <c r="AD17" s="28"/>
      <c r="AE17" s="28"/>
      <c r="AF17" s="28"/>
      <c r="AG17" s="28"/>
    </row>
    <row r="18" spans="1:33" ht="12.75" customHeight="1">
      <c r="A18" s="26"/>
      <c r="B18" s="26"/>
      <c r="C18" s="42"/>
      <c r="D18" s="43"/>
      <c r="E18" s="43"/>
      <c r="F18" s="43"/>
      <c r="G18" s="43"/>
      <c r="H18" s="43"/>
      <c r="I18" s="44"/>
      <c r="J18" s="27"/>
      <c r="K18" s="45"/>
      <c r="L18" s="596"/>
      <c r="M18" s="597"/>
      <c r="N18" s="597"/>
      <c r="O18" s="598"/>
      <c r="P18" s="46"/>
      <c r="Q18" s="605"/>
      <c r="R18" s="606"/>
      <c r="S18" s="606"/>
      <c r="T18" s="607"/>
      <c r="U18" s="47"/>
      <c r="V18" s="26"/>
      <c r="W18" s="624"/>
      <c r="X18" s="624"/>
      <c r="Y18" s="26"/>
      <c r="Z18" s="28"/>
      <c r="AA18" s="35"/>
      <c r="AB18" s="28"/>
      <c r="AC18" s="28"/>
      <c r="AD18" s="28"/>
      <c r="AE18" s="28"/>
      <c r="AF18" s="28"/>
      <c r="AG18" s="28"/>
    </row>
    <row r="19" spans="1:33" ht="12.75" customHeight="1">
      <c r="A19" s="26"/>
      <c r="B19" s="26"/>
      <c r="C19" s="42"/>
      <c r="D19" s="43"/>
      <c r="E19" s="43"/>
      <c r="F19" s="43"/>
      <c r="G19" s="43"/>
      <c r="H19" s="43"/>
      <c r="I19" s="44"/>
      <c r="J19" s="27"/>
      <c r="K19" s="45"/>
      <c r="L19" s="596"/>
      <c r="M19" s="597"/>
      <c r="N19" s="597"/>
      <c r="O19" s="598"/>
      <c r="P19" s="46"/>
      <c r="Q19" s="605"/>
      <c r="R19" s="606"/>
      <c r="S19" s="606"/>
      <c r="T19" s="607"/>
      <c r="U19" s="47"/>
      <c r="V19" s="26"/>
      <c r="W19" s="624"/>
      <c r="X19" s="624"/>
      <c r="Y19" s="26"/>
      <c r="Z19" s="28"/>
      <c r="AA19" s="623"/>
      <c r="AB19" s="28"/>
      <c r="AC19" s="28"/>
      <c r="AD19" s="28"/>
      <c r="AE19" s="28"/>
      <c r="AF19" s="28"/>
      <c r="AG19" s="28"/>
    </row>
    <row r="20" spans="1:33" ht="12.75" customHeight="1">
      <c r="A20" s="26"/>
      <c r="B20" s="26"/>
      <c r="C20" s="42"/>
      <c r="D20" s="43"/>
      <c r="E20" s="43"/>
      <c r="F20" s="43"/>
      <c r="G20" s="43"/>
      <c r="H20" s="43"/>
      <c r="I20" s="44"/>
      <c r="J20" s="27"/>
      <c r="K20" s="45"/>
      <c r="L20" s="596"/>
      <c r="M20" s="597"/>
      <c r="N20" s="597"/>
      <c r="O20" s="598"/>
      <c r="P20" s="46"/>
      <c r="Q20" s="605"/>
      <c r="R20" s="606"/>
      <c r="S20" s="606"/>
      <c r="T20" s="607"/>
      <c r="U20" s="47"/>
      <c r="V20" s="26"/>
      <c r="W20" s="26"/>
      <c r="X20" s="26"/>
      <c r="Y20" s="26"/>
      <c r="Z20" s="28"/>
      <c r="AA20" s="623"/>
      <c r="AB20" s="28"/>
      <c r="AC20" s="28"/>
      <c r="AD20" s="28"/>
      <c r="AE20" s="28"/>
      <c r="AF20" s="28"/>
      <c r="AG20" s="28"/>
    </row>
    <row r="21" spans="1:33" ht="12.75" customHeight="1">
      <c r="A21" s="26"/>
      <c r="B21" s="26"/>
      <c r="C21" s="42"/>
      <c r="D21" s="43"/>
      <c r="E21" s="43"/>
      <c r="F21" s="43"/>
      <c r="G21" s="43"/>
      <c r="H21" s="43"/>
      <c r="I21" s="44"/>
      <c r="J21" s="27"/>
      <c r="K21" s="45"/>
      <c r="L21" s="596"/>
      <c r="M21" s="597"/>
      <c r="N21" s="597"/>
      <c r="O21" s="598"/>
      <c r="P21" s="46"/>
      <c r="Q21" s="605"/>
      <c r="R21" s="606"/>
      <c r="S21" s="606"/>
      <c r="T21" s="607"/>
      <c r="U21" s="47"/>
      <c r="V21" s="26"/>
      <c r="W21" s="26"/>
      <c r="X21" s="26"/>
      <c r="Y21" s="26"/>
      <c r="Z21" s="28"/>
      <c r="AA21" s="623"/>
      <c r="AB21" s="28"/>
      <c r="AC21" s="28"/>
      <c r="AD21" s="28"/>
      <c r="AE21" s="28"/>
      <c r="AF21" s="28"/>
      <c r="AG21" s="28"/>
    </row>
    <row r="22" spans="1:33" ht="12.75" customHeight="1">
      <c r="A22" s="26"/>
      <c r="B22" s="26"/>
      <c r="C22" s="42"/>
      <c r="D22" s="43"/>
      <c r="E22" s="43"/>
      <c r="F22" s="43"/>
      <c r="G22" s="43"/>
      <c r="H22" s="43"/>
      <c r="I22" s="44"/>
      <c r="J22" s="27"/>
      <c r="K22" s="45"/>
      <c r="L22" s="596"/>
      <c r="M22" s="597"/>
      <c r="N22" s="597"/>
      <c r="O22" s="598"/>
      <c r="P22" s="46"/>
      <c r="Q22" s="605"/>
      <c r="R22" s="606"/>
      <c r="S22" s="606"/>
      <c r="T22" s="607"/>
      <c r="U22" s="47"/>
      <c r="V22" s="26"/>
      <c r="W22" s="26"/>
      <c r="X22" s="26"/>
      <c r="Y22" s="26"/>
      <c r="Z22" s="28"/>
      <c r="AA22" s="623"/>
      <c r="AB22" s="28"/>
      <c r="AC22" s="28"/>
      <c r="AD22" s="28"/>
      <c r="AE22" s="28"/>
      <c r="AF22" s="28"/>
      <c r="AG22" s="28"/>
    </row>
    <row r="23" spans="1:33" ht="12.75" customHeight="1">
      <c r="A23" s="26"/>
      <c r="B23" s="26"/>
      <c r="C23" s="42"/>
      <c r="D23" s="43"/>
      <c r="E23" s="43"/>
      <c r="F23" s="43"/>
      <c r="G23" s="43"/>
      <c r="H23" s="43"/>
      <c r="I23" s="44"/>
      <c r="J23" s="27"/>
      <c r="K23" s="45"/>
      <c r="L23" s="596"/>
      <c r="M23" s="597"/>
      <c r="N23" s="597"/>
      <c r="O23" s="598"/>
      <c r="P23" s="46"/>
      <c r="Q23" s="605"/>
      <c r="R23" s="606"/>
      <c r="S23" s="606"/>
      <c r="T23" s="607"/>
      <c r="U23" s="47"/>
      <c r="V23" s="26"/>
      <c r="W23" s="26"/>
      <c r="X23" s="26"/>
      <c r="Y23" s="26"/>
      <c r="Z23" s="28"/>
      <c r="AA23" s="35"/>
      <c r="AB23" s="28"/>
      <c r="AC23" s="28"/>
      <c r="AD23" s="28"/>
      <c r="AE23" s="28"/>
      <c r="AF23" s="28"/>
      <c r="AG23" s="28"/>
    </row>
    <row r="24" spans="1:33" ht="12.75" customHeight="1">
      <c r="A24" s="26"/>
      <c r="B24" s="26"/>
      <c r="C24" s="42"/>
      <c r="D24" s="43"/>
      <c r="E24" s="43"/>
      <c r="F24" s="43"/>
      <c r="G24" s="43"/>
      <c r="H24" s="43"/>
      <c r="I24" s="44"/>
      <c r="J24" s="27"/>
      <c r="K24" s="45"/>
      <c r="L24" s="596"/>
      <c r="M24" s="597"/>
      <c r="N24" s="597"/>
      <c r="O24" s="598"/>
      <c r="P24" s="46"/>
      <c r="Q24" s="605"/>
      <c r="R24" s="606"/>
      <c r="S24" s="606"/>
      <c r="T24" s="607"/>
      <c r="U24" s="47"/>
      <c r="V24" s="26"/>
      <c r="W24" s="26"/>
      <c r="X24" s="26"/>
      <c r="Y24" s="26"/>
      <c r="Z24" s="28"/>
      <c r="AA24" s="35"/>
      <c r="AB24" s="28"/>
      <c r="AC24" s="28"/>
      <c r="AD24" s="28"/>
      <c r="AE24" s="28"/>
      <c r="AF24" s="28"/>
      <c r="AG24" s="28"/>
    </row>
    <row r="25" spans="1:33" ht="12.75" customHeight="1">
      <c r="A25" s="26"/>
      <c r="B25" s="26"/>
      <c r="C25" s="42"/>
      <c r="D25" s="43"/>
      <c r="E25" s="43"/>
      <c r="F25" s="43"/>
      <c r="G25" s="43"/>
      <c r="H25" s="43"/>
      <c r="I25" s="44"/>
      <c r="J25" s="27"/>
      <c r="K25" s="45"/>
      <c r="L25" s="596"/>
      <c r="M25" s="597"/>
      <c r="N25" s="597"/>
      <c r="O25" s="598"/>
      <c r="P25" s="46"/>
      <c r="Q25" s="605"/>
      <c r="R25" s="606"/>
      <c r="S25" s="606"/>
      <c r="T25" s="607"/>
      <c r="U25" s="47"/>
      <c r="V25" s="26"/>
      <c r="W25" s="26"/>
      <c r="X25" s="26"/>
      <c r="Y25" s="26"/>
      <c r="Z25" s="28"/>
      <c r="AA25" s="35"/>
      <c r="AB25" s="28"/>
      <c r="AC25" s="28"/>
      <c r="AD25" s="28"/>
      <c r="AE25" s="28"/>
      <c r="AF25" s="28"/>
      <c r="AG25" s="28"/>
    </row>
    <row r="26" spans="1:33" ht="12.75" customHeight="1">
      <c r="A26" s="26"/>
      <c r="B26" s="26"/>
      <c r="C26" s="42"/>
      <c r="D26" s="43"/>
      <c r="E26" s="43"/>
      <c r="F26" s="43"/>
      <c r="G26" s="43"/>
      <c r="H26" s="43"/>
      <c r="I26" s="44"/>
      <c r="J26" s="27"/>
      <c r="K26" s="45"/>
      <c r="L26" s="596"/>
      <c r="M26" s="597"/>
      <c r="N26" s="597"/>
      <c r="O26" s="598"/>
      <c r="P26" s="46"/>
      <c r="Q26" s="605"/>
      <c r="R26" s="606"/>
      <c r="S26" s="606"/>
      <c r="T26" s="607"/>
      <c r="U26" s="47"/>
      <c r="V26" s="26"/>
      <c r="W26" s="26"/>
      <c r="X26" s="26"/>
      <c r="Y26" s="26"/>
      <c r="Z26" s="28"/>
      <c r="AA26" s="35"/>
      <c r="AB26" s="28"/>
      <c r="AC26" s="28"/>
      <c r="AD26" s="28"/>
      <c r="AE26" s="28"/>
      <c r="AF26" s="28"/>
      <c r="AG26" s="28"/>
    </row>
    <row r="27" spans="1:33" ht="12.75" customHeight="1" thickBot="1">
      <c r="A27" s="26"/>
      <c r="B27" s="26"/>
      <c r="C27" s="42"/>
      <c r="D27" s="43"/>
      <c r="E27" s="43"/>
      <c r="F27" s="43"/>
      <c r="G27" s="43"/>
      <c r="H27" s="43"/>
      <c r="I27" s="44"/>
      <c r="J27" s="27"/>
      <c r="K27" s="45"/>
      <c r="L27" s="599"/>
      <c r="M27" s="600"/>
      <c r="N27" s="600"/>
      <c r="O27" s="601"/>
      <c r="P27" s="46"/>
      <c r="Q27" s="608"/>
      <c r="R27" s="609"/>
      <c r="S27" s="609"/>
      <c r="T27" s="610"/>
      <c r="U27" s="47"/>
      <c r="V27" s="26"/>
      <c r="W27" s="26"/>
      <c r="X27" s="26"/>
      <c r="Y27" s="26"/>
      <c r="Z27" s="28"/>
      <c r="AA27" s="32"/>
      <c r="AB27" s="28"/>
      <c r="AC27" s="28"/>
      <c r="AD27" s="28"/>
      <c r="AE27" s="28"/>
      <c r="AF27" s="28"/>
      <c r="AG27" s="28"/>
    </row>
    <row r="28" spans="1:33" ht="12.75" customHeight="1">
      <c r="A28" s="26"/>
      <c r="B28" s="26"/>
      <c r="C28" s="42"/>
      <c r="D28" s="43"/>
      <c r="E28" s="43"/>
      <c r="F28" s="43"/>
      <c r="G28" s="43"/>
      <c r="H28" s="43"/>
      <c r="I28" s="44"/>
      <c r="J28" s="27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26"/>
      <c r="W28" s="26"/>
      <c r="X28" s="26"/>
      <c r="Y28" s="26"/>
      <c r="Z28" s="28"/>
      <c r="AA28" s="35"/>
      <c r="AB28" s="28"/>
      <c r="AC28" s="28"/>
      <c r="AD28" s="28"/>
      <c r="AE28" s="28"/>
      <c r="AF28" s="28"/>
      <c r="AG28" s="28"/>
    </row>
    <row r="29" spans="1:33" ht="21.75" customHeight="1">
      <c r="A29" s="26"/>
      <c r="B29" s="26"/>
      <c r="C29" s="42"/>
      <c r="D29" s="43"/>
      <c r="E29" s="43"/>
      <c r="F29" s="43"/>
      <c r="G29" s="43"/>
      <c r="H29" s="43"/>
      <c r="I29" s="44"/>
      <c r="J29" s="27"/>
      <c r="K29" s="45"/>
      <c r="L29" s="51" t="s">
        <v>627</v>
      </c>
      <c r="M29" s="52"/>
      <c r="N29" s="52"/>
      <c r="O29" s="52"/>
      <c r="P29" s="52"/>
      <c r="Q29" s="52"/>
      <c r="R29" s="53"/>
      <c r="S29" s="46"/>
      <c r="T29" s="46"/>
      <c r="U29" s="47"/>
      <c r="V29" s="26"/>
      <c r="W29" s="26"/>
      <c r="X29" s="26"/>
      <c r="Y29" s="26"/>
      <c r="Z29" s="28"/>
      <c r="AA29" s="35"/>
      <c r="AB29" s="28"/>
      <c r="AC29" s="28"/>
      <c r="AD29" s="28"/>
      <c r="AE29" s="28"/>
      <c r="AF29" s="28"/>
      <c r="AG29" s="28"/>
    </row>
    <row r="30" spans="1:33" ht="21.75" customHeight="1" thickBot="1">
      <c r="A30" s="26"/>
      <c r="B30" s="26"/>
      <c r="C30" s="54"/>
      <c r="D30" s="55"/>
      <c r="E30" s="55"/>
      <c r="F30" s="55"/>
      <c r="G30" s="55"/>
      <c r="H30" s="55"/>
      <c r="I30" s="56"/>
      <c r="J30" s="27"/>
      <c r="K30" s="57"/>
      <c r="L30" s="627" t="s">
        <v>626</v>
      </c>
      <c r="M30" s="627"/>
      <c r="N30" s="627"/>
      <c r="O30" s="627"/>
      <c r="P30" s="627"/>
      <c r="Q30" s="627"/>
      <c r="R30" s="627"/>
      <c r="S30" s="58"/>
      <c r="T30" s="58"/>
      <c r="U30" s="59"/>
      <c r="V30" s="26"/>
      <c r="W30" s="26"/>
      <c r="X30" s="26"/>
      <c r="Y30" s="26"/>
      <c r="Z30" s="28"/>
      <c r="AA30" s="32"/>
      <c r="AB30" s="28"/>
      <c r="AC30" s="28"/>
      <c r="AD30" s="28"/>
      <c r="AE30" s="28"/>
      <c r="AF30" s="28"/>
      <c r="AG30" s="28"/>
    </row>
    <row r="31" spans="1:33" ht="12.75" customHeight="1">
      <c r="A31" s="26"/>
      <c r="B31" s="26"/>
      <c r="C31" s="26"/>
      <c r="D31" s="27"/>
      <c r="E31" s="60"/>
      <c r="F31" s="27"/>
      <c r="G31" s="27"/>
      <c r="H31" s="60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6"/>
      <c r="W31" s="26"/>
      <c r="X31" s="26"/>
      <c r="Y31" s="26"/>
      <c r="Z31" s="28"/>
      <c r="AA31" s="35"/>
      <c r="AB31" s="28"/>
      <c r="AC31" s="28"/>
      <c r="AD31" s="28"/>
      <c r="AE31" s="28"/>
      <c r="AF31" s="28"/>
      <c r="AG31" s="28"/>
    </row>
    <row r="32" spans="1:33" ht="20.25" customHeight="1">
      <c r="A32" s="26"/>
      <c r="B32" s="26"/>
      <c r="C32" s="26"/>
      <c r="D32" s="27"/>
      <c r="E32" s="27"/>
      <c r="F32" s="27"/>
      <c r="G32" s="27"/>
      <c r="H32" s="27"/>
      <c r="I32" s="27"/>
      <c r="J32" s="27"/>
      <c r="K32" s="621" t="s">
        <v>641</v>
      </c>
      <c r="L32" s="622"/>
      <c r="M32" s="622"/>
      <c r="N32" s="622"/>
      <c r="O32" s="622"/>
      <c r="P32" s="622"/>
      <c r="Q32" s="622"/>
      <c r="R32" s="622"/>
      <c r="S32" s="27"/>
      <c r="T32" s="27"/>
      <c r="U32" s="27"/>
      <c r="V32" s="26"/>
      <c r="W32" s="26"/>
      <c r="X32" s="26"/>
      <c r="Y32" s="26"/>
      <c r="Z32" s="28"/>
      <c r="AA32" s="35"/>
      <c r="AB32" s="28"/>
      <c r="AC32" s="28"/>
      <c r="AD32" s="28"/>
      <c r="AE32" s="28"/>
      <c r="AF32" s="28"/>
      <c r="AG32" s="28"/>
    </row>
    <row r="33" spans="1:33" ht="21" customHeight="1">
      <c r="A33" s="587" t="s">
        <v>1453</v>
      </c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7"/>
      <c r="P33" s="587"/>
      <c r="Q33" s="587"/>
      <c r="R33" s="587"/>
      <c r="S33" s="587"/>
      <c r="T33" s="587"/>
      <c r="U33" s="587"/>
      <c r="V33" s="587"/>
      <c r="W33" s="587"/>
      <c r="X33" s="587"/>
      <c r="Y33" s="587"/>
      <c r="Z33" s="28"/>
      <c r="AA33" s="35"/>
      <c r="AB33" s="28"/>
      <c r="AC33" s="28"/>
      <c r="AD33" s="28"/>
      <c r="AE33" s="28"/>
      <c r="AF33" s="28"/>
      <c r="AG33" s="28"/>
    </row>
    <row r="34" spans="1:33" ht="28.5" customHeight="1">
      <c r="A34" s="588" t="s">
        <v>1454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28"/>
      <c r="AA34" s="35"/>
      <c r="AB34" s="28"/>
      <c r="AC34" s="28"/>
      <c r="AD34" s="28"/>
      <c r="AE34" s="28"/>
      <c r="AF34" s="28"/>
      <c r="AG34" s="28"/>
    </row>
    <row r="35" spans="1:33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8"/>
      <c r="AA35" s="61"/>
      <c r="AB35" s="28"/>
      <c r="AC35" s="28"/>
      <c r="AD35" s="28"/>
      <c r="AE35" s="28"/>
      <c r="AF35" s="28"/>
      <c r="AG35" s="28"/>
    </row>
    <row r="36" spans="1:33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8"/>
      <c r="AB36" s="28"/>
      <c r="AC36" s="28"/>
      <c r="AD36" s="28"/>
      <c r="AE36" s="28"/>
      <c r="AF36" s="28"/>
      <c r="AG36" s="28"/>
    </row>
    <row r="37" spans="1:33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B37" s="28"/>
      <c r="AC37" s="28"/>
      <c r="AD37" s="28"/>
      <c r="AE37" s="28"/>
      <c r="AF37" s="28"/>
      <c r="AG37" s="28"/>
    </row>
    <row r="38" spans="1:33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B38" s="28"/>
      <c r="AC38" s="28"/>
      <c r="AD38" s="28"/>
      <c r="AE38" s="28"/>
      <c r="AF38" s="28"/>
      <c r="AG38" s="28"/>
    </row>
    <row r="39" spans="1:33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B39" s="28"/>
      <c r="AC39" s="28"/>
      <c r="AD39" s="28"/>
      <c r="AE39" s="28"/>
      <c r="AF39" s="28"/>
      <c r="AG39" s="28"/>
    </row>
    <row r="40" spans="1:33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62"/>
      <c r="AB40" s="28"/>
      <c r="AC40" s="28"/>
      <c r="AD40" s="28"/>
      <c r="AE40" s="28"/>
      <c r="AF40" s="28"/>
      <c r="AG40" s="28"/>
    </row>
    <row r="41" spans="1:33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62"/>
      <c r="AB41" s="28"/>
      <c r="AC41" s="28"/>
      <c r="AD41" s="28"/>
      <c r="AE41" s="28"/>
      <c r="AF41" s="28"/>
      <c r="AG41" s="28"/>
    </row>
    <row r="42" spans="1:33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62"/>
      <c r="AB42" s="28"/>
      <c r="AC42" s="28"/>
      <c r="AD42" s="28"/>
      <c r="AE42" s="28"/>
      <c r="AF42" s="28"/>
      <c r="AG42" s="28"/>
    </row>
    <row r="43" spans="1:33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62"/>
      <c r="AB43" s="28"/>
      <c r="AC43" s="28"/>
      <c r="AD43" s="28"/>
      <c r="AE43" s="28"/>
      <c r="AF43" s="28"/>
      <c r="AG43" s="28"/>
    </row>
    <row r="44" spans="1:33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62"/>
      <c r="AB44" s="28"/>
      <c r="AC44" s="28"/>
      <c r="AD44" s="28"/>
      <c r="AE44" s="28"/>
      <c r="AF44" s="28"/>
      <c r="AG44" s="28"/>
    </row>
    <row r="45" spans="1:33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62"/>
      <c r="AB45" s="28"/>
      <c r="AC45" s="28"/>
      <c r="AD45" s="28"/>
      <c r="AE45" s="28"/>
      <c r="AF45" s="28"/>
      <c r="AG45" s="28"/>
    </row>
    <row r="46" spans="1:33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62"/>
      <c r="AB46" s="28"/>
      <c r="AC46" s="28"/>
      <c r="AD46" s="28"/>
      <c r="AE46" s="28"/>
      <c r="AF46" s="28"/>
      <c r="AG46" s="28"/>
    </row>
    <row r="47" spans="1:33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62"/>
      <c r="AB47" s="28"/>
      <c r="AC47" s="28"/>
      <c r="AD47" s="28"/>
      <c r="AE47" s="28"/>
      <c r="AF47" s="28"/>
      <c r="AG47" s="28"/>
    </row>
    <row r="48" spans="1:33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62"/>
      <c r="AB48" s="28"/>
      <c r="AC48" s="28"/>
      <c r="AD48" s="28"/>
      <c r="AE48" s="28"/>
      <c r="AF48" s="28"/>
      <c r="AG48" s="28"/>
    </row>
    <row r="49" spans="3:33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62"/>
      <c r="AB49" s="28"/>
      <c r="AC49" s="28"/>
      <c r="AD49" s="28"/>
      <c r="AE49" s="28"/>
      <c r="AF49" s="28"/>
      <c r="AG49" s="28"/>
    </row>
    <row r="50" spans="3:33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62"/>
      <c r="AB50" s="28"/>
      <c r="AC50" s="28"/>
      <c r="AD50" s="28"/>
      <c r="AE50" s="28"/>
      <c r="AF50" s="28"/>
      <c r="AG50" s="28"/>
    </row>
    <row r="51" spans="3:33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62"/>
      <c r="AB51" s="28"/>
      <c r="AC51" s="28"/>
      <c r="AD51" s="28"/>
      <c r="AE51" s="28"/>
      <c r="AF51" s="28"/>
      <c r="AG51" s="28"/>
    </row>
    <row r="52" spans="3:33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62"/>
      <c r="AB52" s="28"/>
      <c r="AC52" s="28"/>
      <c r="AD52" s="28"/>
      <c r="AE52" s="28"/>
      <c r="AF52" s="28"/>
      <c r="AG52" s="28"/>
    </row>
    <row r="53" spans="3:33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62"/>
      <c r="AB53" s="28"/>
      <c r="AC53" s="28"/>
      <c r="AD53" s="28"/>
      <c r="AE53" s="28"/>
      <c r="AF53" s="28"/>
      <c r="AG53" s="28"/>
    </row>
    <row r="54" spans="3:33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62"/>
      <c r="AB54" s="28"/>
      <c r="AC54" s="28"/>
      <c r="AD54" s="28"/>
      <c r="AE54" s="28"/>
      <c r="AF54" s="28"/>
      <c r="AG54" s="28"/>
    </row>
    <row r="55" spans="3:33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62"/>
      <c r="AB55" s="28"/>
      <c r="AC55" s="28"/>
      <c r="AD55" s="28"/>
      <c r="AE55" s="28"/>
      <c r="AF55" s="28"/>
      <c r="AG55" s="28"/>
    </row>
    <row r="56" spans="3:33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62"/>
      <c r="AB56" s="28"/>
      <c r="AC56" s="28"/>
      <c r="AD56" s="28"/>
      <c r="AE56" s="28"/>
      <c r="AF56" s="28"/>
      <c r="AG56" s="28"/>
    </row>
    <row r="57" spans="3:33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62"/>
      <c r="AB57" s="28"/>
      <c r="AC57" s="28"/>
      <c r="AD57" s="28"/>
      <c r="AE57" s="28"/>
      <c r="AF57" s="28"/>
      <c r="AG57" s="28"/>
    </row>
    <row r="58" spans="3:33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62"/>
      <c r="AB58" s="28"/>
      <c r="AC58" s="28"/>
      <c r="AD58" s="28"/>
      <c r="AE58" s="28"/>
      <c r="AF58" s="28"/>
      <c r="AG58" s="28"/>
    </row>
    <row r="59" spans="3:33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62"/>
      <c r="AB59" s="28"/>
      <c r="AC59" s="28"/>
      <c r="AD59" s="28"/>
      <c r="AE59" s="28"/>
      <c r="AF59" s="28"/>
      <c r="AG59" s="28"/>
    </row>
    <row r="60" spans="3:33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62"/>
      <c r="AB60" s="28"/>
      <c r="AC60" s="28"/>
      <c r="AD60" s="28"/>
      <c r="AE60" s="28"/>
      <c r="AF60" s="28"/>
      <c r="AG60" s="28"/>
    </row>
    <row r="61" spans="3:33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62"/>
      <c r="AB61" s="28"/>
      <c r="AC61" s="28"/>
      <c r="AD61" s="28"/>
      <c r="AE61" s="28"/>
      <c r="AF61" s="28"/>
      <c r="AG61" s="28"/>
    </row>
    <row r="62" spans="3:33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62"/>
      <c r="AB62" s="28"/>
      <c r="AC62" s="28"/>
      <c r="AD62" s="28"/>
      <c r="AE62" s="28"/>
      <c r="AF62" s="28"/>
      <c r="AG62" s="28"/>
    </row>
    <row r="63" spans="3:33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62"/>
      <c r="AB63" s="28"/>
      <c r="AC63" s="28"/>
      <c r="AD63" s="28"/>
      <c r="AE63" s="28"/>
      <c r="AF63" s="28"/>
      <c r="AG63" s="28"/>
    </row>
    <row r="64" spans="3:33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62"/>
      <c r="AB64" s="28"/>
      <c r="AC64" s="28"/>
      <c r="AD64" s="28"/>
      <c r="AE64" s="28"/>
      <c r="AF64" s="28"/>
      <c r="AG64" s="28"/>
    </row>
    <row r="65" spans="1:33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62"/>
      <c r="AB65" s="28"/>
      <c r="AC65" s="28"/>
      <c r="AD65" s="28"/>
      <c r="AE65" s="28"/>
      <c r="AF65" s="28"/>
      <c r="AG65" s="28"/>
    </row>
    <row r="66" spans="1:33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62"/>
      <c r="AB66" s="28"/>
      <c r="AC66" s="28"/>
      <c r="AD66" s="28"/>
      <c r="AE66" s="28"/>
      <c r="AF66" s="28"/>
      <c r="AG66" s="28"/>
    </row>
    <row r="67" spans="1:33">
      <c r="A67" s="63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62"/>
      <c r="AB67" s="28"/>
      <c r="AC67" s="28"/>
      <c r="AD67" s="28"/>
      <c r="AE67" s="28"/>
      <c r="AF67" s="28"/>
      <c r="AG67" s="28"/>
    </row>
    <row r="68" spans="1:33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62"/>
      <c r="AB68" s="28"/>
      <c r="AC68" s="28"/>
      <c r="AD68" s="28"/>
      <c r="AE68" s="28"/>
      <c r="AF68" s="28"/>
      <c r="AG68" s="28"/>
    </row>
    <row r="69" spans="1:33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62"/>
      <c r="AB69" s="28"/>
      <c r="AC69" s="28"/>
      <c r="AD69" s="28"/>
      <c r="AE69" s="28"/>
      <c r="AF69" s="28"/>
      <c r="AG69" s="28"/>
    </row>
    <row r="70" spans="1:33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62"/>
      <c r="AB70" s="28"/>
      <c r="AC70" s="28"/>
      <c r="AD70" s="28"/>
      <c r="AE70" s="28"/>
      <c r="AF70" s="28"/>
      <c r="AG70" s="28"/>
    </row>
    <row r="71" spans="1:33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62"/>
      <c r="AB71" s="28"/>
      <c r="AC71" s="28"/>
      <c r="AD71" s="28"/>
      <c r="AE71" s="28"/>
      <c r="AF71" s="28"/>
      <c r="AG71" s="28"/>
    </row>
    <row r="72" spans="1:33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62"/>
      <c r="AB72" s="28"/>
      <c r="AC72" s="28"/>
      <c r="AD72" s="28"/>
      <c r="AE72" s="28"/>
      <c r="AF72" s="28"/>
      <c r="AG72" s="28"/>
    </row>
    <row r="73" spans="1:33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62"/>
      <c r="AB73" s="28"/>
      <c r="AC73" s="28"/>
      <c r="AD73" s="28"/>
      <c r="AE73" s="28"/>
      <c r="AF73" s="28"/>
      <c r="AG73" s="28"/>
    </row>
    <row r="74" spans="1:33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62"/>
      <c r="AB74" s="28"/>
      <c r="AC74" s="28"/>
      <c r="AD74" s="28"/>
      <c r="AE74" s="28"/>
      <c r="AF74" s="28"/>
      <c r="AG74" s="28"/>
    </row>
    <row r="75" spans="1:33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62"/>
      <c r="AB75" s="28"/>
      <c r="AC75" s="28"/>
      <c r="AD75" s="28"/>
      <c r="AE75" s="28"/>
      <c r="AF75" s="28"/>
      <c r="AG75" s="28"/>
    </row>
    <row r="76" spans="1:33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62"/>
      <c r="AB76" s="28"/>
      <c r="AC76" s="28"/>
      <c r="AD76" s="28"/>
      <c r="AE76" s="28"/>
      <c r="AF76" s="28"/>
      <c r="AG76" s="28"/>
    </row>
    <row r="77" spans="1:33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62"/>
      <c r="AB77" s="28"/>
      <c r="AC77" s="28"/>
      <c r="AD77" s="28"/>
      <c r="AE77" s="28"/>
      <c r="AF77" s="28"/>
      <c r="AG77" s="28"/>
    </row>
    <row r="78" spans="1:33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62"/>
      <c r="AB78" s="28"/>
      <c r="AC78" s="28"/>
      <c r="AD78" s="28"/>
      <c r="AE78" s="28"/>
      <c r="AF78" s="28"/>
      <c r="AG78" s="28"/>
    </row>
    <row r="79" spans="1:33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62"/>
      <c r="AB79" s="28"/>
      <c r="AC79" s="28"/>
      <c r="AD79" s="28"/>
      <c r="AE79" s="28"/>
      <c r="AF79" s="28"/>
      <c r="AG79" s="28"/>
    </row>
    <row r="80" spans="1:33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62"/>
      <c r="AB80" s="28"/>
      <c r="AC80" s="28"/>
      <c r="AD80" s="28"/>
      <c r="AE80" s="28"/>
      <c r="AF80" s="28"/>
      <c r="AG80" s="28"/>
    </row>
    <row r="81" spans="3:33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62"/>
      <c r="AB81" s="28"/>
      <c r="AC81" s="28"/>
      <c r="AD81" s="28"/>
      <c r="AE81" s="28"/>
      <c r="AF81" s="28"/>
      <c r="AG81" s="28"/>
    </row>
    <row r="82" spans="3:33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62"/>
      <c r="AB82" s="28"/>
      <c r="AC82" s="28"/>
      <c r="AD82" s="28"/>
      <c r="AE82" s="28"/>
      <c r="AF82" s="28"/>
      <c r="AG82" s="28"/>
    </row>
    <row r="83" spans="3:33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62"/>
      <c r="AB83" s="28"/>
      <c r="AC83" s="28"/>
      <c r="AD83" s="28"/>
      <c r="AE83" s="28"/>
      <c r="AF83" s="28"/>
      <c r="AG83" s="28"/>
    </row>
    <row r="84" spans="3:33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62"/>
      <c r="AB84" s="28"/>
      <c r="AC84" s="28"/>
      <c r="AD84" s="28"/>
      <c r="AE84" s="28"/>
      <c r="AF84" s="28"/>
      <c r="AG84" s="28"/>
    </row>
    <row r="85" spans="3:33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62"/>
      <c r="AB85" s="28"/>
      <c r="AC85" s="28"/>
      <c r="AD85" s="28"/>
      <c r="AE85" s="28"/>
      <c r="AF85" s="28"/>
      <c r="AG85" s="28"/>
    </row>
    <row r="86" spans="3:33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62"/>
      <c r="AB86" s="28"/>
      <c r="AC86" s="28"/>
      <c r="AD86" s="28"/>
      <c r="AE86" s="28"/>
      <c r="AF86" s="28"/>
      <c r="AG86" s="28"/>
    </row>
    <row r="87" spans="3:33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62"/>
      <c r="AB87" s="28"/>
      <c r="AC87" s="28"/>
      <c r="AD87" s="28"/>
      <c r="AE87" s="28"/>
      <c r="AF87" s="28"/>
      <c r="AG87" s="28"/>
    </row>
    <row r="88" spans="3:33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62"/>
      <c r="AB88" s="28"/>
      <c r="AC88" s="28"/>
      <c r="AD88" s="28"/>
      <c r="AE88" s="28"/>
      <c r="AF88" s="28"/>
      <c r="AG88" s="28"/>
    </row>
    <row r="89" spans="3:33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62"/>
      <c r="AB89" s="28"/>
      <c r="AC89" s="28"/>
      <c r="AD89" s="28"/>
      <c r="AE89" s="28"/>
      <c r="AF89" s="28"/>
      <c r="AG89" s="28"/>
    </row>
    <row r="90" spans="3:33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62"/>
      <c r="AB90" s="28"/>
      <c r="AC90" s="28"/>
      <c r="AD90" s="28"/>
      <c r="AE90" s="28"/>
      <c r="AF90" s="28"/>
      <c r="AG90" s="28"/>
    </row>
    <row r="91" spans="3:33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62"/>
      <c r="AB91" s="28"/>
      <c r="AC91" s="28"/>
      <c r="AD91" s="28"/>
      <c r="AE91" s="28"/>
      <c r="AF91" s="28"/>
      <c r="AG91" s="28"/>
    </row>
    <row r="92" spans="3:33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62"/>
      <c r="AB92" s="28"/>
      <c r="AC92" s="28"/>
      <c r="AD92" s="28"/>
      <c r="AE92" s="28"/>
      <c r="AF92" s="28"/>
      <c r="AG92" s="28"/>
    </row>
    <row r="93" spans="3:33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62"/>
      <c r="AB93" s="28"/>
      <c r="AC93" s="28"/>
      <c r="AD93" s="28"/>
      <c r="AE93" s="28"/>
      <c r="AF93" s="28"/>
      <c r="AG93" s="28"/>
    </row>
    <row r="94" spans="3:33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62"/>
      <c r="AB94" s="28"/>
      <c r="AC94" s="28"/>
      <c r="AD94" s="28"/>
      <c r="AE94" s="28"/>
      <c r="AF94" s="28"/>
      <c r="AG94" s="28"/>
    </row>
    <row r="95" spans="3:33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62"/>
      <c r="AB95" s="28"/>
      <c r="AC95" s="28"/>
      <c r="AD95" s="28"/>
      <c r="AE95" s="28"/>
      <c r="AF95" s="28"/>
      <c r="AG95" s="28"/>
    </row>
    <row r="96" spans="3:33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62"/>
      <c r="AB96" s="28"/>
      <c r="AC96" s="28"/>
      <c r="AD96" s="28"/>
      <c r="AE96" s="28"/>
      <c r="AF96" s="28"/>
      <c r="AG96" s="28"/>
    </row>
    <row r="97" spans="3:33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62"/>
      <c r="AB97" s="28"/>
      <c r="AC97" s="28"/>
      <c r="AD97" s="28"/>
      <c r="AE97" s="28"/>
      <c r="AF97" s="28"/>
      <c r="AG97" s="28"/>
    </row>
    <row r="98" spans="3:33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62"/>
      <c r="AB98" s="28"/>
      <c r="AC98" s="28"/>
      <c r="AD98" s="28"/>
      <c r="AE98" s="28"/>
      <c r="AF98" s="28"/>
      <c r="AG98" s="28"/>
    </row>
    <row r="99" spans="3:33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62"/>
      <c r="AB99" s="28"/>
      <c r="AC99" s="28"/>
      <c r="AD99" s="28"/>
      <c r="AE99" s="28"/>
      <c r="AF99" s="28"/>
      <c r="AG99" s="28"/>
    </row>
    <row r="100" spans="3:33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62"/>
      <c r="AB100" s="28"/>
      <c r="AC100" s="28"/>
      <c r="AD100" s="28"/>
      <c r="AE100" s="28"/>
      <c r="AF100" s="28"/>
      <c r="AG100" s="28"/>
    </row>
    <row r="101" spans="3:33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62"/>
      <c r="AB101" s="28"/>
      <c r="AC101" s="28"/>
      <c r="AD101" s="28"/>
      <c r="AE101" s="28"/>
      <c r="AF101" s="28"/>
      <c r="AG101" s="28"/>
    </row>
    <row r="102" spans="3:33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62"/>
      <c r="AB102" s="28"/>
      <c r="AC102" s="28"/>
      <c r="AD102" s="28"/>
      <c r="AE102" s="28"/>
      <c r="AF102" s="28"/>
      <c r="AG102" s="28"/>
    </row>
    <row r="103" spans="3:33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62"/>
      <c r="AB103" s="28"/>
      <c r="AC103" s="28"/>
      <c r="AD103" s="28"/>
      <c r="AE103" s="28"/>
      <c r="AF103" s="28"/>
      <c r="AG103" s="28"/>
    </row>
    <row r="104" spans="3:33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62"/>
      <c r="AB104" s="28"/>
      <c r="AC104" s="28"/>
      <c r="AD104" s="28"/>
      <c r="AE104" s="28"/>
      <c r="AF104" s="28"/>
      <c r="AG104" s="28"/>
    </row>
    <row r="105" spans="3:33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62"/>
      <c r="AB105" s="28"/>
      <c r="AC105" s="28"/>
      <c r="AD105" s="28"/>
      <c r="AE105" s="28"/>
      <c r="AF105" s="28"/>
      <c r="AG105" s="28"/>
    </row>
    <row r="106" spans="3:33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62"/>
      <c r="AB106" s="28"/>
      <c r="AC106" s="28"/>
      <c r="AD106" s="28"/>
      <c r="AE106" s="28"/>
      <c r="AF106" s="28"/>
      <c r="AG106" s="28"/>
    </row>
    <row r="107" spans="3:33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62"/>
      <c r="AB107" s="28"/>
      <c r="AC107" s="28"/>
      <c r="AD107" s="28"/>
      <c r="AE107" s="28"/>
      <c r="AF107" s="28"/>
      <c r="AG107" s="28"/>
    </row>
    <row r="108" spans="3:33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62"/>
      <c r="AB108" s="28"/>
      <c r="AC108" s="28"/>
      <c r="AD108" s="28"/>
      <c r="AE108" s="28"/>
      <c r="AF108" s="28"/>
      <c r="AG108" s="28"/>
    </row>
    <row r="109" spans="3:33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62"/>
      <c r="AB109" s="28"/>
      <c r="AC109" s="28"/>
      <c r="AD109" s="28"/>
      <c r="AE109" s="28"/>
      <c r="AF109" s="28"/>
      <c r="AG109" s="28"/>
    </row>
  </sheetData>
  <sheetProtection password="E8ED" sheet="1" objects="1" scenarios="1" selectLockedCells="1"/>
  <mergeCells count="19">
    <mergeCell ref="AA19:AA22"/>
    <mergeCell ref="W15:X19"/>
    <mergeCell ref="D6:E6"/>
    <mergeCell ref="G6:H6"/>
    <mergeCell ref="L30:R30"/>
    <mergeCell ref="A33:Y33"/>
    <mergeCell ref="A34:Y34"/>
    <mergeCell ref="V4:W4"/>
    <mergeCell ref="X4:Y4"/>
    <mergeCell ref="R2:T4"/>
    <mergeCell ref="L9:O27"/>
    <mergeCell ref="Q9:T27"/>
    <mergeCell ref="E4:M4"/>
    <mergeCell ref="E2:M2"/>
    <mergeCell ref="E3:M3"/>
    <mergeCell ref="O2:Q3"/>
    <mergeCell ref="V5:W5"/>
    <mergeCell ref="X5:Y5"/>
    <mergeCell ref="K32:R32"/>
  </mergeCells>
  <dataValidations count="1">
    <dataValidation type="list" allowBlank="1" showInputMessage="1" showErrorMessage="1" sqref="O2:Q3">
      <formula1>"सन:- 2020-21,सन:- 2021-22,सन:- 2022-23,सन:- 2023-24"</formula1>
    </dataValidation>
  </dataValidations>
  <hyperlinks>
    <hyperlink ref="L30" r:id="rId1"/>
    <hyperlink ref="A34" r:id="rId2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B206"/>
  <sheetViews>
    <sheetView showZeros="0" view="pageLayout" workbookViewId="0">
      <selection activeCell="E5" sqref="E5"/>
    </sheetView>
  </sheetViews>
  <sheetFormatPr defaultRowHeight="12.75"/>
  <cols>
    <col min="1" max="1" width="4.28515625" style="547" customWidth="1"/>
    <col min="2" max="2" width="7.5703125" style="547" customWidth="1"/>
    <col min="3" max="3" width="21.28515625" style="549" customWidth="1"/>
    <col min="4" max="12" width="5.5703125" style="547" customWidth="1"/>
    <col min="13" max="14" width="5.5703125" style="548" customWidth="1"/>
    <col min="15" max="15" width="4.28515625" style="547" customWidth="1"/>
    <col min="16" max="16" width="7.5703125" style="547" customWidth="1"/>
    <col min="17" max="17" width="21.28515625" style="549" customWidth="1"/>
    <col min="18" max="28" width="5.5703125" style="547" customWidth="1"/>
    <col min="29" max="16384" width="9.140625" style="547"/>
  </cols>
  <sheetData>
    <row r="1" spans="1:28" ht="18.75" customHeight="1">
      <c r="A1" s="701" t="str">
        <f>Links!E3</f>
        <v>सौ.एस.पी.पाटील माध्यमिक विद्यामंदिर आमडदे, ता. भडगाव, जि. जळगाव.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 t="str">
        <f>Links!E3</f>
        <v>सौ.एस.पी.पाटील माध्यमिक विद्यामंदिर आमडदे, ता. भडगाव, जि. जळगाव.</v>
      </c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</row>
    <row r="2" spans="1:28" ht="24" customHeight="1">
      <c r="A2" s="712" t="s">
        <v>26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 t="s">
        <v>624</v>
      </c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</row>
    <row r="3" spans="1:28" ht="28.5" customHeight="1">
      <c r="A3" s="698" t="s">
        <v>131</v>
      </c>
      <c r="B3" s="698"/>
      <c r="C3" s="698"/>
      <c r="D3" s="698"/>
      <c r="E3" s="710" t="s">
        <v>32</v>
      </c>
      <c r="F3" s="710"/>
      <c r="G3" s="710"/>
      <c r="H3" s="710"/>
      <c r="I3" s="710"/>
      <c r="J3" s="710"/>
      <c r="K3" s="710"/>
      <c r="L3" s="710"/>
      <c r="M3" s="710"/>
      <c r="N3" s="707" t="s">
        <v>28</v>
      </c>
      <c r="O3" s="698" t="s">
        <v>131</v>
      </c>
      <c r="P3" s="698"/>
      <c r="Q3" s="698"/>
      <c r="R3" s="698"/>
      <c r="S3" s="710" t="s">
        <v>32</v>
      </c>
      <c r="T3" s="710"/>
      <c r="U3" s="710"/>
      <c r="V3" s="710"/>
      <c r="W3" s="710"/>
      <c r="X3" s="710"/>
      <c r="Y3" s="710"/>
      <c r="Z3" s="710"/>
      <c r="AA3" s="710"/>
      <c r="AB3" s="707" t="s">
        <v>28</v>
      </c>
    </row>
    <row r="4" spans="1:28" ht="72" customHeight="1">
      <c r="A4" s="713" t="s">
        <v>58</v>
      </c>
      <c r="B4" s="713"/>
      <c r="C4" s="529" t="s">
        <v>53</v>
      </c>
      <c r="D4" s="705" t="s">
        <v>10</v>
      </c>
      <c r="E4" s="530" t="s">
        <v>34</v>
      </c>
      <c r="F4" s="531" t="s">
        <v>35</v>
      </c>
      <c r="G4" s="530" t="s">
        <v>36</v>
      </c>
      <c r="H4" s="531" t="s">
        <v>37</v>
      </c>
      <c r="I4" s="531" t="s">
        <v>38</v>
      </c>
      <c r="J4" s="531" t="s">
        <v>39</v>
      </c>
      <c r="K4" s="531" t="s">
        <v>40</v>
      </c>
      <c r="L4" s="531" t="s">
        <v>41</v>
      </c>
      <c r="M4" s="531" t="s">
        <v>4</v>
      </c>
      <c r="N4" s="708"/>
      <c r="O4" s="713" t="s">
        <v>58</v>
      </c>
      <c r="P4" s="713"/>
      <c r="Q4" s="529" t="s">
        <v>53</v>
      </c>
      <c r="R4" s="705" t="s">
        <v>10</v>
      </c>
      <c r="S4" s="530" t="s">
        <v>34</v>
      </c>
      <c r="T4" s="531" t="s">
        <v>35</v>
      </c>
      <c r="U4" s="530" t="s">
        <v>36</v>
      </c>
      <c r="V4" s="531" t="s">
        <v>37</v>
      </c>
      <c r="W4" s="531" t="s">
        <v>38</v>
      </c>
      <c r="X4" s="531" t="s">
        <v>39</v>
      </c>
      <c r="Y4" s="531" t="s">
        <v>40</v>
      </c>
      <c r="Z4" s="531" t="s">
        <v>41</v>
      </c>
      <c r="AA4" s="531" t="s">
        <v>4</v>
      </c>
      <c r="AB4" s="708"/>
    </row>
    <row r="5" spans="1:28" ht="26.25" customHeight="1">
      <c r="A5" s="532" t="s">
        <v>589</v>
      </c>
      <c r="B5" s="533" t="s">
        <v>166</v>
      </c>
      <c r="C5" s="534" t="s">
        <v>6</v>
      </c>
      <c r="D5" s="706"/>
      <c r="E5" s="535"/>
      <c r="F5" s="535"/>
      <c r="G5" s="535">
        <v>60</v>
      </c>
      <c r="H5" s="535">
        <v>25</v>
      </c>
      <c r="I5" s="535"/>
      <c r="J5" s="535"/>
      <c r="K5" s="535">
        <v>15</v>
      </c>
      <c r="L5" s="535"/>
      <c r="M5" s="94">
        <f>SUM(E5:L5)</f>
        <v>100</v>
      </c>
      <c r="N5" s="709"/>
      <c r="O5" s="532" t="s">
        <v>589</v>
      </c>
      <c r="P5" s="533" t="s">
        <v>166</v>
      </c>
      <c r="Q5" s="534" t="s">
        <v>6</v>
      </c>
      <c r="R5" s="706"/>
      <c r="S5" s="535"/>
      <c r="T5" s="535"/>
      <c r="U5" s="535">
        <v>60</v>
      </c>
      <c r="V5" s="535">
        <v>25</v>
      </c>
      <c r="W5" s="535"/>
      <c r="X5" s="535"/>
      <c r="Y5" s="535">
        <v>15</v>
      </c>
      <c r="Z5" s="535"/>
      <c r="AA5" s="94">
        <f>SUM(S5:Z5)</f>
        <v>100</v>
      </c>
      <c r="AB5" s="709"/>
    </row>
    <row r="6" spans="1:28" ht="23.25" customHeight="1">
      <c r="A6" s="536">
        <v>1</v>
      </c>
      <c r="B6" s="536">
        <v>2</v>
      </c>
      <c r="C6" s="536">
        <v>3</v>
      </c>
      <c r="D6" s="536">
        <v>4</v>
      </c>
      <c r="E6" s="536">
        <v>5</v>
      </c>
      <c r="F6" s="536">
        <v>6</v>
      </c>
      <c r="G6" s="536">
        <v>7</v>
      </c>
      <c r="H6" s="536">
        <v>8</v>
      </c>
      <c r="I6" s="536">
        <v>9</v>
      </c>
      <c r="J6" s="536">
        <v>10</v>
      </c>
      <c r="K6" s="536">
        <v>11</v>
      </c>
      <c r="L6" s="536">
        <v>12</v>
      </c>
      <c r="M6" s="536">
        <v>13</v>
      </c>
      <c r="N6" s="536">
        <v>14</v>
      </c>
      <c r="O6" s="536">
        <v>1</v>
      </c>
      <c r="P6" s="536">
        <v>2</v>
      </c>
      <c r="Q6" s="536">
        <v>3</v>
      </c>
      <c r="R6" s="536">
        <v>4</v>
      </c>
      <c r="S6" s="536">
        <v>5</v>
      </c>
      <c r="T6" s="536">
        <v>6</v>
      </c>
      <c r="U6" s="536">
        <v>7</v>
      </c>
      <c r="V6" s="536">
        <v>8</v>
      </c>
      <c r="W6" s="536">
        <v>9</v>
      </c>
      <c r="X6" s="536">
        <v>10</v>
      </c>
      <c r="Y6" s="536">
        <v>11</v>
      </c>
      <c r="Z6" s="536">
        <v>12</v>
      </c>
      <c r="AA6" s="536">
        <v>13</v>
      </c>
      <c r="AB6" s="536">
        <v>14</v>
      </c>
    </row>
    <row r="7" spans="1:28" s="537" customFormat="1" ht="21.75" customHeight="1">
      <c r="A7" s="96">
        <f>Data!$B7</f>
        <v>1</v>
      </c>
      <c r="B7" s="96" t="str">
        <f>Data!C7</f>
        <v>6583</v>
      </c>
      <c r="C7" s="121" t="str">
        <f>Data!E7</f>
        <v>आराध्या प्रकाश पाटील</v>
      </c>
      <c r="D7" s="96" t="str">
        <f>Data!G7</f>
        <v>F</v>
      </c>
      <c r="E7" s="538"/>
      <c r="F7" s="538"/>
      <c r="G7" s="538"/>
      <c r="H7" s="538"/>
      <c r="I7" s="538"/>
      <c r="J7" s="538"/>
      <c r="K7" s="538"/>
      <c r="L7" s="538"/>
      <c r="M7" s="94">
        <f>SUM(E7:L7)</f>
        <v>0</v>
      </c>
      <c r="N7" s="100">
        <f>LOOKUP(M7,{0,32,33,41,51,61,71,81,91},{0,"इ-1","ड","क-2","क-1","ब-2 ","ब-1","अ-2","अ-1"})</f>
        <v>0</v>
      </c>
      <c r="O7" s="96">
        <f>Data!$B7</f>
        <v>1</v>
      </c>
      <c r="P7" s="96" t="str">
        <f>Data!C7</f>
        <v>6583</v>
      </c>
      <c r="Q7" s="121" t="str">
        <f>Data!E7</f>
        <v>आराध्या प्रकाश पाटील</v>
      </c>
      <c r="R7" s="96" t="str">
        <f>Data!G7</f>
        <v>F</v>
      </c>
      <c r="S7" s="538"/>
      <c r="T7" s="538"/>
      <c r="U7" s="538"/>
      <c r="V7" s="538"/>
      <c r="W7" s="538"/>
      <c r="X7" s="538"/>
      <c r="Y7" s="538"/>
      <c r="Z7" s="538"/>
      <c r="AA7" s="94">
        <f>SUM(S7:Z7)</f>
        <v>0</v>
      </c>
      <c r="AB7" s="100">
        <f>LOOKUP(AA7,{0,32,33,41,51,61,71,81,91},{0,"इ-1","ड","क-2","क-1","ब-2 ","ब-1","अ-2","अ-1"})</f>
        <v>0</v>
      </c>
    </row>
    <row r="8" spans="1:28" ht="21.75" customHeight="1">
      <c r="A8" s="101">
        <f>Data!$B8</f>
        <v>2</v>
      </c>
      <c r="B8" s="101">
        <f>Data!C8</f>
        <v>6588</v>
      </c>
      <c r="C8" s="119" t="str">
        <f>Data!E8</f>
        <v>साक्षी राजेश पाटील</v>
      </c>
      <c r="D8" s="101" t="str">
        <f>Data!G8</f>
        <v>F</v>
      </c>
      <c r="E8" s="539"/>
      <c r="F8" s="539"/>
      <c r="G8" s="539"/>
      <c r="H8" s="539"/>
      <c r="I8" s="539"/>
      <c r="J8" s="539"/>
      <c r="K8" s="539"/>
      <c r="L8" s="539"/>
      <c r="M8" s="122">
        <f>SUM(E8:L8)</f>
        <v>0</v>
      </c>
      <c r="N8" s="105">
        <f>LOOKUP(M8,{0,32,33,41,51,61,71,81,91},{0,"इ-1","ड","क-2","क-1","ब-2 ","ब-1","अ-2","अ-1"})</f>
        <v>0</v>
      </c>
      <c r="O8" s="101">
        <f>Data!$B8</f>
        <v>2</v>
      </c>
      <c r="P8" s="101">
        <f>Data!C8</f>
        <v>6588</v>
      </c>
      <c r="Q8" s="119" t="str">
        <f>Data!E8</f>
        <v>साक्षी राजेश पाटील</v>
      </c>
      <c r="R8" s="101" t="str">
        <f>Data!G8</f>
        <v>F</v>
      </c>
      <c r="S8" s="539"/>
      <c r="T8" s="539"/>
      <c r="U8" s="539"/>
      <c r="V8" s="539"/>
      <c r="W8" s="539"/>
      <c r="X8" s="539"/>
      <c r="Y8" s="539"/>
      <c r="Z8" s="539"/>
      <c r="AA8" s="122">
        <f>SUM(S8:Z8)</f>
        <v>0</v>
      </c>
      <c r="AB8" s="105">
        <f>LOOKUP(AA8,{0,32,33,41,51,61,71,81,91},{0,"इ-1","ड","क-2","क-1","ब-2 ","ब-1","अ-2","अ-1"})</f>
        <v>0</v>
      </c>
    </row>
    <row r="9" spans="1:28" ht="21.75" customHeight="1">
      <c r="A9" s="101">
        <f>Data!$B9</f>
        <v>3</v>
      </c>
      <c r="B9" s="101">
        <f>Data!C9</f>
        <v>6573</v>
      </c>
      <c r="C9" s="119" t="str">
        <f>Data!E9</f>
        <v>शौर्य यश पाटील</v>
      </c>
      <c r="D9" s="101" t="str">
        <f>Data!G9</f>
        <v>M</v>
      </c>
      <c r="E9" s="539"/>
      <c r="F9" s="539"/>
      <c r="G9" s="539"/>
      <c r="H9" s="539"/>
      <c r="I9" s="539"/>
      <c r="J9" s="539"/>
      <c r="K9" s="539"/>
      <c r="L9" s="539"/>
      <c r="M9" s="122">
        <f>SUM(E9:L9)</f>
        <v>0</v>
      </c>
      <c r="N9" s="105">
        <f>LOOKUP(M9,{0,32,33,41,51,61,71,81,91},{0,"इ-1","ड","क-2","क-1","ब-2 ","ब-1","अ-2","अ-1"})</f>
        <v>0</v>
      </c>
      <c r="O9" s="101">
        <f>Data!$B9</f>
        <v>3</v>
      </c>
      <c r="P9" s="101">
        <f>Data!C9</f>
        <v>6573</v>
      </c>
      <c r="Q9" s="119" t="str">
        <f>Data!E9</f>
        <v>शौर्य यश पाटील</v>
      </c>
      <c r="R9" s="101" t="str">
        <f>Data!G9</f>
        <v>M</v>
      </c>
      <c r="S9" s="539"/>
      <c r="T9" s="539"/>
      <c r="U9" s="539"/>
      <c r="V9" s="539"/>
      <c r="W9" s="539"/>
      <c r="X9" s="539"/>
      <c r="Y9" s="539"/>
      <c r="Z9" s="539"/>
      <c r="AA9" s="122">
        <f>SUM(S9:Z9)</f>
        <v>0</v>
      </c>
      <c r="AB9" s="105">
        <f>LOOKUP(AA9,{0,32,33,41,51,61,71,81,91},{0,"इ-1","ड","क-2","क-1","ब-2 ","ब-1","अ-2","अ-1"})</f>
        <v>0</v>
      </c>
    </row>
    <row r="10" spans="1:28" ht="21.75" customHeight="1">
      <c r="A10" s="101">
        <f>Data!$B10</f>
        <v>0</v>
      </c>
      <c r="B10" s="101">
        <f>Data!C10</f>
        <v>0</v>
      </c>
      <c r="C10" s="119">
        <f>Data!E10</f>
        <v>0</v>
      </c>
      <c r="D10" s="101">
        <f>Data!G10</f>
        <v>0</v>
      </c>
      <c r="E10" s="539"/>
      <c r="F10" s="539"/>
      <c r="G10" s="539"/>
      <c r="H10" s="539"/>
      <c r="I10" s="539"/>
      <c r="J10" s="539"/>
      <c r="K10" s="539"/>
      <c r="L10" s="539"/>
      <c r="M10" s="122">
        <f>SUM(E10:L10)</f>
        <v>0</v>
      </c>
      <c r="N10" s="105">
        <f>LOOKUP(M10,{0,32,33,41,51,61,71,81,91},{0,"इ-1","ड","क-2","क-1","ब-2 ","ब-1","अ-2","अ-1"})</f>
        <v>0</v>
      </c>
      <c r="O10" s="101">
        <f>Data!$B10</f>
        <v>0</v>
      </c>
      <c r="P10" s="101">
        <f>Data!C10</f>
        <v>0</v>
      </c>
      <c r="Q10" s="119">
        <f>Data!E10</f>
        <v>0</v>
      </c>
      <c r="R10" s="101">
        <f>Data!G10</f>
        <v>0</v>
      </c>
      <c r="S10" s="539"/>
      <c r="T10" s="539"/>
      <c r="U10" s="539"/>
      <c r="V10" s="539"/>
      <c r="W10" s="539"/>
      <c r="X10" s="539"/>
      <c r="Y10" s="539"/>
      <c r="Z10" s="539"/>
      <c r="AA10" s="122">
        <f>SUM(S10:Z10)</f>
        <v>0</v>
      </c>
      <c r="AB10" s="105">
        <f>LOOKUP(AA10,{0,32,33,41,51,61,71,81,91},{0,"इ-1","ड","क-2","क-1","ब-2 ","ब-1","अ-2","अ-1"})</f>
        <v>0</v>
      </c>
    </row>
    <row r="11" spans="1:28" ht="21.75" customHeight="1">
      <c r="A11" s="101">
        <f>Data!$B11</f>
        <v>0</v>
      </c>
      <c r="B11" s="101">
        <f>Data!C11</f>
        <v>0</v>
      </c>
      <c r="C11" s="119">
        <f>Data!E11</f>
        <v>0</v>
      </c>
      <c r="D11" s="101">
        <f>Data!G11</f>
        <v>0</v>
      </c>
      <c r="E11" s="539"/>
      <c r="F11" s="539"/>
      <c r="G11" s="539"/>
      <c r="H11" s="539"/>
      <c r="I11" s="539"/>
      <c r="J11" s="539"/>
      <c r="K11" s="539"/>
      <c r="L11" s="539"/>
      <c r="M11" s="122">
        <f t="shared" ref="M11:M74" si="0">SUM(E11:L11)</f>
        <v>0</v>
      </c>
      <c r="N11" s="105">
        <f>LOOKUP(M11,{0,32,33,41,51,61,71,81,91},{0,"इ-1","ड","क-2","क-1","ब-2 ","ब-1","अ-2","अ-1"})</f>
        <v>0</v>
      </c>
      <c r="O11" s="101">
        <f>Data!$B11</f>
        <v>0</v>
      </c>
      <c r="P11" s="101">
        <f>Data!C11</f>
        <v>0</v>
      </c>
      <c r="Q11" s="119">
        <f>Data!E11</f>
        <v>0</v>
      </c>
      <c r="R11" s="101">
        <f>Data!G11</f>
        <v>0</v>
      </c>
      <c r="S11" s="539"/>
      <c r="T11" s="539"/>
      <c r="U11" s="539"/>
      <c r="V11" s="539"/>
      <c r="W11" s="539"/>
      <c r="X11" s="539"/>
      <c r="Y11" s="539"/>
      <c r="Z11" s="539"/>
      <c r="AA11" s="122">
        <f t="shared" ref="AA11:AA74" si="1">SUM(S11:Z11)</f>
        <v>0</v>
      </c>
      <c r="AB11" s="105">
        <f>LOOKUP(AA11,{0,32,33,41,51,61,71,81,91},{0,"इ-1","ड","क-2","क-1","ब-2 ","ब-1","अ-2","अ-1"})</f>
        <v>0</v>
      </c>
    </row>
    <row r="12" spans="1:28" ht="21.75" customHeight="1">
      <c r="A12" s="101">
        <f>Data!$B12</f>
        <v>0</v>
      </c>
      <c r="B12" s="101">
        <f>Data!C12</f>
        <v>0</v>
      </c>
      <c r="C12" s="119">
        <f>Data!E12</f>
        <v>0</v>
      </c>
      <c r="D12" s="101">
        <f>Data!G12</f>
        <v>0</v>
      </c>
      <c r="E12" s="539"/>
      <c r="F12" s="539"/>
      <c r="G12" s="539"/>
      <c r="H12" s="539"/>
      <c r="I12" s="539"/>
      <c r="J12" s="539"/>
      <c r="K12" s="539"/>
      <c r="L12" s="539"/>
      <c r="M12" s="122">
        <f t="shared" si="0"/>
        <v>0</v>
      </c>
      <c r="N12" s="105">
        <f>LOOKUP(M12,{0,32,33,41,51,61,71,81,91},{0,"इ-1","ड","क-2","क-1","ब-2 ","ब-1","अ-2","अ-1"})</f>
        <v>0</v>
      </c>
      <c r="O12" s="101">
        <f>Data!$B12</f>
        <v>0</v>
      </c>
      <c r="P12" s="101">
        <f>Data!C12</f>
        <v>0</v>
      </c>
      <c r="Q12" s="119">
        <f>Data!E12</f>
        <v>0</v>
      </c>
      <c r="R12" s="101">
        <f>Data!G12</f>
        <v>0</v>
      </c>
      <c r="S12" s="539"/>
      <c r="T12" s="539"/>
      <c r="U12" s="539"/>
      <c r="V12" s="539"/>
      <c r="W12" s="539"/>
      <c r="X12" s="539"/>
      <c r="Y12" s="539"/>
      <c r="Z12" s="539"/>
      <c r="AA12" s="122">
        <f t="shared" si="1"/>
        <v>0</v>
      </c>
      <c r="AB12" s="105">
        <f>LOOKUP(AA12,{0,32,33,41,51,61,71,81,91},{0,"इ-1","ड","क-2","क-1","ब-2 ","ब-1","अ-2","अ-1"})</f>
        <v>0</v>
      </c>
    </row>
    <row r="13" spans="1:28" ht="21.75" customHeight="1">
      <c r="A13" s="101">
        <f>Data!$B13</f>
        <v>0</v>
      </c>
      <c r="B13" s="101">
        <f>Data!C13</f>
        <v>0</v>
      </c>
      <c r="C13" s="119">
        <f>Data!E13</f>
        <v>0</v>
      </c>
      <c r="D13" s="101">
        <f>Data!G13</f>
        <v>0</v>
      </c>
      <c r="E13" s="539"/>
      <c r="F13" s="539"/>
      <c r="G13" s="539"/>
      <c r="H13" s="539"/>
      <c r="I13" s="539"/>
      <c r="J13" s="539"/>
      <c r="K13" s="539"/>
      <c r="L13" s="539"/>
      <c r="M13" s="122">
        <f t="shared" si="0"/>
        <v>0</v>
      </c>
      <c r="N13" s="105">
        <f>LOOKUP(M13,{0,32,33,41,51,61,71,81,91},{0,"इ-1","ड","क-2","क-1","ब-2 ","ब-1","अ-2","अ-1"})</f>
        <v>0</v>
      </c>
      <c r="O13" s="101">
        <f>Data!$B13</f>
        <v>0</v>
      </c>
      <c r="P13" s="101">
        <f>Data!C13</f>
        <v>0</v>
      </c>
      <c r="Q13" s="119">
        <f>Data!E13</f>
        <v>0</v>
      </c>
      <c r="R13" s="101">
        <f>Data!G13</f>
        <v>0</v>
      </c>
      <c r="S13" s="539"/>
      <c r="T13" s="539"/>
      <c r="U13" s="539"/>
      <c r="V13" s="539"/>
      <c r="W13" s="539"/>
      <c r="X13" s="539"/>
      <c r="Y13" s="539"/>
      <c r="Z13" s="539"/>
      <c r="AA13" s="122">
        <f t="shared" si="1"/>
        <v>0</v>
      </c>
      <c r="AB13" s="105">
        <f>LOOKUP(AA13,{0,32,33,41,51,61,71,81,91},{0,"इ-1","ड","क-2","क-1","ब-2 ","ब-1","अ-2","अ-1"})</f>
        <v>0</v>
      </c>
    </row>
    <row r="14" spans="1:28" ht="21.75" customHeight="1">
      <c r="A14" s="101">
        <f>Data!$B14</f>
        <v>0</v>
      </c>
      <c r="B14" s="101">
        <f>Data!C14</f>
        <v>0</v>
      </c>
      <c r="C14" s="119">
        <f>Data!E14</f>
        <v>0</v>
      </c>
      <c r="D14" s="101">
        <f>Data!G14</f>
        <v>0</v>
      </c>
      <c r="E14" s="539"/>
      <c r="F14" s="539"/>
      <c r="G14" s="539"/>
      <c r="H14" s="539"/>
      <c r="I14" s="539"/>
      <c r="J14" s="539"/>
      <c r="K14" s="539"/>
      <c r="L14" s="539"/>
      <c r="M14" s="122">
        <f t="shared" si="0"/>
        <v>0</v>
      </c>
      <c r="N14" s="105">
        <f>LOOKUP(M14,{0,32,33,41,51,61,71,81,91},{0,"इ-1","ड","क-2","क-1","ब-2 ","ब-1","अ-2","अ-1"})</f>
        <v>0</v>
      </c>
      <c r="O14" s="101">
        <f>Data!$B14</f>
        <v>0</v>
      </c>
      <c r="P14" s="101">
        <f>Data!C14</f>
        <v>0</v>
      </c>
      <c r="Q14" s="119">
        <f>Data!E14</f>
        <v>0</v>
      </c>
      <c r="R14" s="101">
        <f>Data!G14</f>
        <v>0</v>
      </c>
      <c r="S14" s="539"/>
      <c r="T14" s="539"/>
      <c r="U14" s="539"/>
      <c r="V14" s="539"/>
      <c r="W14" s="539"/>
      <c r="X14" s="539"/>
      <c r="Y14" s="539"/>
      <c r="Z14" s="539"/>
      <c r="AA14" s="122">
        <f t="shared" si="1"/>
        <v>0</v>
      </c>
      <c r="AB14" s="105">
        <f>LOOKUP(AA14,{0,32,33,41,51,61,71,81,91},{0,"इ-1","ड","क-2","क-1","ब-2 ","ब-1","अ-2","अ-1"})</f>
        <v>0</v>
      </c>
    </row>
    <row r="15" spans="1:28" ht="21.75" customHeight="1">
      <c r="A15" s="101">
        <f>Data!$B15</f>
        <v>0</v>
      </c>
      <c r="B15" s="101">
        <f>Data!C15</f>
        <v>0</v>
      </c>
      <c r="C15" s="119">
        <f>Data!E15</f>
        <v>0</v>
      </c>
      <c r="D15" s="101">
        <f>Data!G15</f>
        <v>0</v>
      </c>
      <c r="E15" s="539"/>
      <c r="F15" s="539"/>
      <c r="G15" s="539"/>
      <c r="H15" s="539"/>
      <c r="I15" s="539"/>
      <c r="J15" s="539"/>
      <c r="K15" s="539"/>
      <c r="L15" s="539"/>
      <c r="M15" s="122">
        <f t="shared" si="0"/>
        <v>0</v>
      </c>
      <c r="N15" s="105">
        <f>LOOKUP(M15,{0,32,33,41,51,61,71,81,91},{0,"इ-1","ड","क-2","क-1","ब-2 ","ब-1","अ-2","अ-1"})</f>
        <v>0</v>
      </c>
      <c r="O15" s="101">
        <f>Data!$B15</f>
        <v>0</v>
      </c>
      <c r="P15" s="101">
        <f>Data!C15</f>
        <v>0</v>
      </c>
      <c r="Q15" s="119">
        <f>Data!E15</f>
        <v>0</v>
      </c>
      <c r="R15" s="101">
        <f>Data!G15</f>
        <v>0</v>
      </c>
      <c r="S15" s="539"/>
      <c r="T15" s="539"/>
      <c r="U15" s="539"/>
      <c r="V15" s="539"/>
      <c r="W15" s="539"/>
      <c r="X15" s="539"/>
      <c r="Y15" s="539"/>
      <c r="Z15" s="539"/>
      <c r="AA15" s="122">
        <f t="shared" si="1"/>
        <v>0</v>
      </c>
      <c r="AB15" s="105">
        <f>LOOKUP(AA15,{0,32,33,41,51,61,71,81,91},{0,"इ-1","ड","क-2","क-1","ब-2 ","ब-1","अ-2","अ-1"})</f>
        <v>0</v>
      </c>
    </row>
    <row r="16" spans="1:28" ht="21.75" customHeight="1">
      <c r="A16" s="101">
        <f>Data!$B16</f>
        <v>0</v>
      </c>
      <c r="B16" s="101">
        <f>Data!C16</f>
        <v>0</v>
      </c>
      <c r="C16" s="119">
        <f>Data!E16</f>
        <v>0</v>
      </c>
      <c r="D16" s="101">
        <f>Data!G16</f>
        <v>0</v>
      </c>
      <c r="E16" s="539"/>
      <c r="F16" s="539"/>
      <c r="G16" s="539"/>
      <c r="H16" s="539"/>
      <c r="I16" s="539"/>
      <c r="J16" s="539"/>
      <c r="K16" s="539"/>
      <c r="L16" s="539"/>
      <c r="M16" s="122">
        <f t="shared" si="0"/>
        <v>0</v>
      </c>
      <c r="N16" s="105">
        <f>LOOKUP(M16,{0,32,33,41,51,61,71,81,91},{0,"इ-1","ड","क-2","क-1","ब-2 ","ब-1","अ-2","अ-1"})</f>
        <v>0</v>
      </c>
      <c r="O16" s="101">
        <f>Data!$B16</f>
        <v>0</v>
      </c>
      <c r="P16" s="101">
        <f>Data!C16</f>
        <v>0</v>
      </c>
      <c r="Q16" s="119">
        <f>Data!E16</f>
        <v>0</v>
      </c>
      <c r="R16" s="101">
        <f>Data!G16</f>
        <v>0</v>
      </c>
      <c r="S16" s="539"/>
      <c r="T16" s="539"/>
      <c r="U16" s="539"/>
      <c r="V16" s="539"/>
      <c r="W16" s="539"/>
      <c r="X16" s="539"/>
      <c r="Y16" s="539"/>
      <c r="Z16" s="539"/>
      <c r="AA16" s="122">
        <f t="shared" si="1"/>
        <v>0</v>
      </c>
      <c r="AB16" s="105">
        <f>LOOKUP(AA16,{0,32,33,41,51,61,71,81,91},{0,"इ-1","ड","क-2","क-1","ब-2 ","ब-1","अ-2","अ-1"})</f>
        <v>0</v>
      </c>
    </row>
    <row r="17" spans="1:28" ht="21.75" customHeight="1">
      <c r="A17" s="101">
        <f>Data!$B17</f>
        <v>0</v>
      </c>
      <c r="B17" s="101">
        <f>Data!C17</f>
        <v>0</v>
      </c>
      <c r="C17" s="119">
        <f>Data!E17</f>
        <v>0</v>
      </c>
      <c r="D17" s="101">
        <f>Data!G17</f>
        <v>0</v>
      </c>
      <c r="E17" s="539"/>
      <c r="F17" s="539"/>
      <c r="G17" s="539"/>
      <c r="H17" s="539"/>
      <c r="I17" s="539"/>
      <c r="J17" s="539"/>
      <c r="K17" s="539"/>
      <c r="L17" s="539"/>
      <c r="M17" s="122">
        <f t="shared" si="0"/>
        <v>0</v>
      </c>
      <c r="N17" s="105">
        <f>LOOKUP(M17,{0,32,33,41,51,61,71,81,91},{0,"इ-1","ड","क-2","क-1","ब-2 ","ब-1","अ-2","अ-1"})</f>
        <v>0</v>
      </c>
      <c r="O17" s="101">
        <f>Data!$B17</f>
        <v>0</v>
      </c>
      <c r="P17" s="101">
        <f>Data!C17</f>
        <v>0</v>
      </c>
      <c r="Q17" s="119">
        <f>Data!E17</f>
        <v>0</v>
      </c>
      <c r="R17" s="101">
        <f>Data!G17</f>
        <v>0</v>
      </c>
      <c r="S17" s="539"/>
      <c r="T17" s="539"/>
      <c r="U17" s="539"/>
      <c r="V17" s="539"/>
      <c r="W17" s="539"/>
      <c r="X17" s="539"/>
      <c r="Y17" s="539"/>
      <c r="Z17" s="539"/>
      <c r="AA17" s="122">
        <f t="shared" si="1"/>
        <v>0</v>
      </c>
      <c r="AB17" s="105">
        <f>LOOKUP(AA17,{0,32,33,41,51,61,71,81,91},{0,"इ-1","ड","क-2","क-1","ब-2 ","ब-1","अ-2","अ-1"})</f>
        <v>0</v>
      </c>
    </row>
    <row r="18" spans="1:28" ht="21.75" customHeight="1">
      <c r="A18" s="101">
        <f>Data!$B18</f>
        <v>0</v>
      </c>
      <c r="B18" s="101">
        <f>Data!C18</f>
        <v>0</v>
      </c>
      <c r="C18" s="119">
        <f>Data!E18</f>
        <v>0</v>
      </c>
      <c r="D18" s="101">
        <f>Data!G18</f>
        <v>0</v>
      </c>
      <c r="E18" s="539"/>
      <c r="F18" s="539"/>
      <c r="G18" s="539"/>
      <c r="H18" s="539"/>
      <c r="I18" s="539"/>
      <c r="J18" s="539"/>
      <c r="K18" s="539"/>
      <c r="L18" s="539"/>
      <c r="M18" s="122">
        <f t="shared" si="0"/>
        <v>0</v>
      </c>
      <c r="N18" s="105">
        <f>LOOKUP(M18,{0,32,33,41,51,61,71,81,91},{0,"इ-1","ड","क-2","क-1","ब-2 ","ब-1","अ-2","अ-1"})</f>
        <v>0</v>
      </c>
      <c r="O18" s="101">
        <f>Data!$B18</f>
        <v>0</v>
      </c>
      <c r="P18" s="101">
        <f>Data!C18</f>
        <v>0</v>
      </c>
      <c r="Q18" s="119">
        <f>Data!E18</f>
        <v>0</v>
      </c>
      <c r="R18" s="101">
        <f>Data!G18</f>
        <v>0</v>
      </c>
      <c r="S18" s="539"/>
      <c r="T18" s="539"/>
      <c r="U18" s="539"/>
      <c r="V18" s="539"/>
      <c r="W18" s="539"/>
      <c r="X18" s="539"/>
      <c r="Y18" s="539"/>
      <c r="Z18" s="539"/>
      <c r="AA18" s="122">
        <f t="shared" si="1"/>
        <v>0</v>
      </c>
      <c r="AB18" s="105">
        <f>LOOKUP(AA18,{0,32,33,41,51,61,71,81,91},{0,"इ-1","ड","क-2","क-1","ब-2 ","ब-1","अ-2","अ-1"})</f>
        <v>0</v>
      </c>
    </row>
    <row r="19" spans="1:28" ht="21.75" customHeight="1">
      <c r="A19" s="101">
        <f>Data!$B19</f>
        <v>0</v>
      </c>
      <c r="B19" s="101">
        <f>Data!C19</f>
        <v>0</v>
      </c>
      <c r="C19" s="119">
        <f>Data!E19</f>
        <v>0</v>
      </c>
      <c r="D19" s="101">
        <f>Data!G19</f>
        <v>0</v>
      </c>
      <c r="E19" s="539"/>
      <c r="F19" s="539"/>
      <c r="G19" s="539"/>
      <c r="H19" s="539"/>
      <c r="I19" s="539"/>
      <c r="J19" s="539"/>
      <c r="K19" s="539"/>
      <c r="L19" s="539"/>
      <c r="M19" s="122">
        <f t="shared" si="0"/>
        <v>0</v>
      </c>
      <c r="N19" s="105">
        <f>LOOKUP(M19,{0,32,33,41,51,61,71,81,91},{0,"इ-1","ड","क-2","क-1","ब-2 ","ब-1","अ-2","अ-1"})</f>
        <v>0</v>
      </c>
      <c r="O19" s="101">
        <f>Data!$B19</f>
        <v>0</v>
      </c>
      <c r="P19" s="101">
        <f>Data!C19</f>
        <v>0</v>
      </c>
      <c r="Q19" s="119">
        <f>Data!E19</f>
        <v>0</v>
      </c>
      <c r="R19" s="101">
        <f>Data!G19</f>
        <v>0</v>
      </c>
      <c r="S19" s="539"/>
      <c r="T19" s="539"/>
      <c r="U19" s="539"/>
      <c r="V19" s="539"/>
      <c r="W19" s="539"/>
      <c r="X19" s="539"/>
      <c r="Y19" s="539"/>
      <c r="Z19" s="539"/>
      <c r="AA19" s="122">
        <f t="shared" si="1"/>
        <v>0</v>
      </c>
      <c r="AB19" s="105">
        <f>LOOKUP(AA19,{0,32,33,41,51,61,71,81,91},{0,"इ-1","ड","क-2","क-1","ब-2 ","ब-1","अ-2","अ-1"})</f>
        <v>0</v>
      </c>
    </row>
    <row r="20" spans="1:28" ht="21.75" customHeight="1">
      <c r="A20" s="101">
        <f>Data!$B20</f>
        <v>0</v>
      </c>
      <c r="B20" s="101">
        <f>Data!C20</f>
        <v>0</v>
      </c>
      <c r="C20" s="119">
        <f>Data!E20</f>
        <v>0</v>
      </c>
      <c r="D20" s="101">
        <f>Data!G20</f>
        <v>0</v>
      </c>
      <c r="E20" s="539"/>
      <c r="F20" s="539"/>
      <c r="G20" s="539"/>
      <c r="H20" s="539"/>
      <c r="I20" s="539"/>
      <c r="J20" s="539"/>
      <c r="K20" s="539"/>
      <c r="L20" s="539"/>
      <c r="M20" s="122">
        <f t="shared" si="0"/>
        <v>0</v>
      </c>
      <c r="N20" s="105">
        <f>LOOKUP(M20,{0,32,33,41,51,61,71,81,91},{0,"इ-1","ड","क-2","क-1","ब-2 ","ब-1","अ-2","अ-1"})</f>
        <v>0</v>
      </c>
      <c r="O20" s="101">
        <f>Data!$B20</f>
        <v>0</v>
      </c>
      <c r="P20" s="101">
        <f>Data!C20</f>
        <v>0</v>
      </c>
      <c r="Q20" s="119">
        <f>Data!E20</f>
        <v>0</v>
      </c>
      <c r="R20" s="101">
        <f>Data!G20</f>
        <v>0</v>
      </c>
      <c r="S20" s="539"/>
      <c r="T20" s="539"/>
      <c r="U20" s="539"/>
      <c r="V20" s="539"/>
      <c r="W20" s="539"/>
      <c r="X20" s="539"/>
      <c r="Y20" s="539"/>
      <c r="Z20" s="539"/>
      <c r="AA20" s="122">
        <f t="shared" si="1"/>
        <v>0</v>
      </c>
      <c r="AB20" s="105">
        <f>LOOKUP(AA20,{0,32,33,41,51,61,71,81,91},{0,"इ-1","ड","क-2","क-1","ब-2 ","ब-1","अ-2","अ-1"})</f>
        <v>0</v>
      </c>
    </row>
    <row r="21" spans="1:28" ht="21.75" customHeight="1">
      <c r="A21" s="101">
        <f>Data!$B21</f>
        <v>0</v>
      </c>
      <c r="B21" s="101">
        <f>Data!C21</f>
        <v>0</v>
      </c>
      <c r="C21" s="119">
        <f>Data!E21</f>
        <v>0</v>
      </c>
      <c r="D21" s="101">
        <f>Data!G21</f>
        <v>0</v>
      </c>
      <c r="E21" s="539"/>
      <c r="F21" s="539"/>
      <c r="G21" s="539"/>
      <c r="H21" s="539"/>
      <c r="I21" s="539"/>
      <c r="J21" s="539"/>
      <c r="K21" s="539"/>
      <c r="L21" s="539"/>
      <c r="M21" s="122">
        <f t="shared" si="0"/>
        <v>0</v>
      </c>
      <c r="N21" s="105">
        <f>LOOKUP(M21,{0,32,33,41,51,61,71,81,91},{0,"इ-1","ड","क-2","क-1","ब-2 ","ब-1","अ-2","अ-1"})</f>
        <v>0</v>
      </c>
      <c r="O21" s="101">
        <f>Data!$B21</f>
        <v>0</v>
      </c>
      <c r="P21" s="101">
        <f>Data!C21</f>
        <v>0</v>
      </c>
      <c r="Q21" s="119">
        <f>Data!E21</f>
        <v>0</v>
      </c>
      <c r="R21" s="101">
        <f>Data!G21</f>
        <v>0</v>
      </c>
      <c r="S21" s="539"/>
      <c r="T21" s="539"/>
      <c r="U21" s="539"/>
      <c r="V21" s="539"/>
      <c r="W21" s="539"/>
      <c r="X21" s="539"/>
      <c r="Y21" s="539"/>
      <c r="Z21" s="539"/>
      <c r="AA21" s="122">
        <f t="shared" si="1"/>
        <v>0</v>
      </c>
      <c r="AB21" s="105">
        <f>LOOKUP(AA21,{0,32,33,41,51,61,71,81,91},{0,"इ-1","ड","क-2","क-1","ब-2 ","ब-1","अ-2","अ-1"})</f>
        <v>0</v>
      </c>
    </row>
    <row r="22" spans="1:28" ht="21.75" customHeight="1">
      <c r="A22" s="101">
        <f>Data!$B22</f>
        <v>0</v>
      </c>
      <c r="B22" s="101">
        <f>Data!C22</f>
        <v>0</v>
      </c>
      <c r="C22" s="119">
        <f>Data!E22</f>
        <v>0</v>
      </c>
      <c r="D22" s="101">
        <f>Data!G22</f>
        <v>0</v>
      </c>
      <c r="E22" s="539"/>
      <c r="F22" s="539"/>
      <c r="G22" s="539"/>
      <c r="H22" s="539"/>
      <c r="I22" s="539"/>
      <c r="J22" s="539"/>
      <c r="K22" s="539"/>
      <c r="L22" s="539"/>
      <c r="M22" s="122">
        <f t="shared" si="0"/>
        <v>0</v>
      </c>
      <c r="N22" s="105">
        <f>LOOKUP(M22,{0,32,33,41,51,61,71,81,91},{0,"इ-1","ड","क-2","क-1","ब-2 ","ब-1","अ-2","अ-1"})</f>
        <v>0</v>
      </c>
      <c r="O22" s="101">
        <f>Data!$B22</f>
        <v>0</v>
      </c>
      <c r="P22" s="101">
        <f>Data!C22</f>
        <v>0</v>
      </c>
      <c r="Q22" s="119">
        <f>Data!E22</f>
        <v>0</v>
      </c>
      <c r="R22" s="101">
        <f>Data!G22</f>
        <v>0</v>
      </c>
      <c r="S22" s="539"/>
      <c r="T22" s="539"/>
      <c r="U22" s="539"/>
      <c r="V22" s="539"/>
      <c r="W22" s="539"/>
      <c r="X22" s="539"/>
      <c r="Y22" s="539"/>
      <c r="Z22" s="539"/>
      <c r="AA22" s="122">
        <f t="shared" si="1"/>
        <v>0</v>
      </c>
      <c r="AB22" s="105">
        <f>LOOKUP(AA22,{0,32,33,41,51,61,71,81,91},{0,"इ-1","ड","क-2","क-1","ब-2 ","ब-1","अ-2","अ-1"})</f>
        <v>0</v>
      </c>
    </row>
    <row r="23" spans="1:28" ht="21.75" customHeight="1">
      <c r="A23" s="101">
        <f>Data!$B23</f>
        <v>0</v>
      </c>
      <c r="B23" s="101">
        <f>Data!C23</f>
        <v>0</v>
      </c>
      <c r="C23" s="119">
        <f>Data!E23</f>
        <v>0</v>
      </c>
      <c r="D23" s="101">
        <f>Data!G23</f>
        <v>0</v>
      </c>
      <c r="E23" s="539"/>
      <c r="F23" s="539"/>
      <c r="G23" s="539"/>
      <c r="H23" s="539"/>
      <c r="I23" s="539"/>
      <c r="J23" s="539"/>
      <c r="K23" s="539"/>
      <c r="L23" s="539"/>
      <c r="M23" s="122">
        <f t="shared" si="0"/>
        <v>0</v>
      </c>
      <c r="N23" s="105">
        <f>LOOKUP(M23,{0,32,33,41,51,61,71,81,91},{0,"इ-1","ड","क-2","क-1","ब-2 ","ब-1","अ-2","अ-1"})</f>
        <v>0</v>
      </c>
      <c r="O23" s="101">
        <f>Data!$B23</f>
        <v>0</v>
      </c>
      <c r="P23" s="101">
        <f>Data!C23</f>
        <v>0</v>
      </c>
      <c r="Q23" s="119">
        <f>Data!E23</f>
        <v>0</v>
      </c>
      <c r="R23" s="101">
        <f>Data!G23</f>
        <v>0</v>
      </c>
      <c r="S23" s="539"/>
      <c r="T23" s="539"/>
      <c r="U23" s="539"/>
      <c r="V23" s="539"/>
      <c r="W23" s="539"/>
      <c r="X23" s="539"/>
      <c r="Y23" s="539"/>
      <c r="Z23" s="539"/>
      <c r="AA23" s="122">
        <f t="shared" si="1"/>
        <v>0</v>
      </c>
      <c r="AB23" s="105">
        <f>LOOKUP(AA23,{0,32,33,41,51,61,71,81,91},{0,"इ-1","ड","क-2","क-1","ब-2 ","ब-1","अ-2","अ-1"})</f>
        <v>0</v>
      </c>
    </row>
    <row r="24" spans="1:28" ht="21.75" customHeight="1">
      <c r="A24" s="101">
        <f>Data!$B24</f>
        <v>0</v>
      </c>
      <c r="B24" s="101">
        <f>Data!C24</f>
        <v>0</v>
      </c>
      <c r="C24" s="119">
        <f>Data!E24</f>
        <v>0</v>
      </c>
      <c r="D24" s="101">
        <f>Data!G24</f>
        <v>0</v>
      </c>
      <c r="E24" s="539"/>
      <c r="F24" s="539"/>
      <c r="G24" s="539"/>
      <c r="H24" s="539"/>
      <c r="I24" s="539"/>
      <c r="J24" s="539"/>
      <c r="K24" s="539"/>
      <c r="L24" s="539"/>
      <c r="M24" s="122">
        <f t="shared" si="0"/>
        <v>0</v>
      </c>
      <c r="N24" s="105">
        <f>LOOKUP(M24,{0,32,33,41,51,61,71,81,91},{0,"इ-1","ड","क-2","क-1","ब-2 ","ब-1","अ-2","अ-1"})</f>
        <v>0</v>
      </c>
      <c r="O24" s="101">
        <f>Data!$B24</f>
        <v>0</v>
      </c>
      <c r="P24" s="101">
        <f>Data!C24</f>
        <v>0</v>
      </c>
      <c r="Q24" s="119">
        <f>Data!E24</f>
        <v>0</v>
      </c>
      <c r="R24" s="101">
        <f>Data!G24</f>
        <v>0</v>
      </c>
      <c r="S24" s="539"/>
      <c r="T24" s="539"/>
      <c r="U24" s="539"/>
      <c r="V24" s="539"/>
      <c r="W24" s="539"/>
      <c r="X24" s="539"/>
      <c r="Y24" s="539"/>
      <c r="Z24" s="539"/>
      <c r="AA24" s="122">
        <f t="shared" si="1"/>
        <v>0</v>
      </c>
      <c r="AB24" s="105">
        <f>LOOKUP(AA24,{0,32,33,41,51,61,71,81,91},{0,"इ-1","ड","क-2","क-1","ब-2 ","ब-1","अ-2","अ-1"})</f>
        <v>0</v>
      </c>
    </row>
    <row r="25" spans="1:28" ht="21.75" customHeight="1">
      <c r="A25" s="101">
        <f>Data!$B25</f>
        <v>0</v>
      </c>
      <c r="B25" s="101">
        <f>Data!C25</f>
        <v>0</v>
      </c>
      <c r="C25" s="119">
        <f>Data!E25</f>
        <v>0</v>
      </c>
      <c r="D25" s="101">
        <f>Data!G25</f>
        <v>0</v>
      </c>
      <c r="E25" s="539"/>
      <c r="F25" s="539"/>
      <c r="G25" s="539"/>
      <c r="H25" s="539"/>
      <c r="I25" s="539"/>
      <c r="J25" s="539"/>
      <c r="K25" s="539"/>
      <c r="L25" s="539"/>
      <c r="M25" s="122">
        <f t="shared" si="0"/>
        <v>0</v>
      </c>
      <c r="N25" s="105">
        <f>LOOKUP(M25,{0,32,33,41,51,61,71,81,91},{0,"इ-1","ड","क-2","क-1","ब-2 ","ब-1","अ-2","अ-1"})</f>
        <v>0</v>
      </c>
      <c r="O25" s="101">
        <f>Data!$B25</f>
        <v>0</v>
      </c>
      <c r="P25" s="101">
        <f>Data!C25</f>
        <v>0</v>
      </c>
      <c r="Q25" s="119">
        <f>Data!E25</f>
        <v>0</v>
      </c>
      <c r="R25" s="101">
        <f>Data!G25</f>
        <v>0</v>
      </c>
      <c r="S25" s="539"/>
      <c r="T25" s="539"/>
      <c r="U25" s="539"/>
      <c r="V25" s="539"/>
      <c r="W25" s="539"/>
      <c r="X25" s="539"/>
      <c r="Y25" s="539"/>
      <c r="Z25" s="539"/>
      <c r="AA25" s="122">
        <f t="shared" si="1"/>
        <v>0</v>
      </c>
      <c r="AB25" s="105">
        <f>LOOKUP(AA25,{0,32,33,41,51,61,71,81,91},{0,"इ-1","ड","क-2","क-1","ब-2 ","ब-1","अ-2","अ-1"})</f>
        <v>0</v>
      </c>
    </row>
    <row r="26" spans="1:28" ht="21.75" customHeight="1">
      <c r="A26" s="101">
        <f>Data!$B26</f>
        <v>0</v>
      </c>
      <c r="B26" s="101">
        <f>Data!C26</f>
        <v>0</v>
      </c>
      <c r="C26" s="119">
        <f>Data!E26</f>
        <v>0</v>
      </c>
      <c r="D26" s="101">
        <f>Data!G26</f>
        <v>0</v>
      </c>
      <c r="E26" s="539"/>
      <c r="F26" s="539"/>
      <c r="G26" s="539"/>
      <c r="H26" s="539"/>
      <c r="I26" s="539"/>
      <c r="J26" s="539"/>
      <c r="K26" s="539"/>
      <c r="L26" s="539"/>
      <c r="M26" s="122">
        <f t="shared" si="0"/>
        <v>0</v>
      </c>
      <c r="N26" s="105">
        <f>LOOKUP(M26,{0,32,33,41,51,61,71,81,91},{0,"इ-1","ड","क-2","क-1","ब-2 ","ब-1","अ-2","अ-1"})</f>
        <v>0</v>
      </c>
      <c r="O26" s="101">
        <f>Data!$B26</f>
        <v>0</v>
      </c>
      <c r="P26" s="101">
        <f>Data!C26</f>
        <v>0</v>
      </c>
      <c r="Q26" s="119">
        <f>Data!E26</f>
        <v>0</v>
      </c>
      <c r="R26" s="101">
        <f>Data!G26</f>
        <v>0</v>
      </c>
      <c r="S26" s="539"/>
      <c r="T26" s="539"/>
      <c r="U26" s="539"/>
      <c r="V26" s="539"/>
      <c r="W26" s="539"/>
      <c r="X26" s="539"/>
      <c r="Y26" s="539"/>
      <c r="Z26" s="539"/>
      <c r="AA26" s="122">
        <f t="shared" si="1"/>
        <v>0</v>
      </c>
      <c r="AB26" s="105">
        <f>LOOKUP(AA26,{0,32,33,41,51,61,71,81,91},{0,"इ-1","ड","क-2","क-1","ब-2 ","ब-1","अ-2","अ-1"})</f>
        <v>0</v>
      </c>
    </row>
    <row r="27" spans="1:28" ht="21.75" customHeight="1">
      <c r="A27" s="101">
        <f>Data!$B27</f>
        <v>0</v>
      </c>
      <c r="B27" s="101">
        <f>Data!C27</f>
        <v>0</v>
      </c>
      <c r="C27" s="119">
        <f>Data!E27</f>
        <v>0</v>
      </c>
      <c r="D27" s="101">
        <f>Data!G27</f>
        <v>0</v>
      </c>
      <c r="E27" s="539"/>
      <c r="F27" s="539"/>
      <c r="G27" s="539"/>
      <c r="H27" s="539"/>
      <c r="I27" s="539"/>
      <c r="J27" s="539"/>
      <c r="K27" s="539"/>
      <c r="L27" s="539"/>
      <c r="M27" s="122">
        <f t="shared" si="0"/>
        <v>0</v>
      </c>
      <c r="N27" s="105">
        <f>LOOKUP(M27,{0,32,33,41,51,61,71,81,91},{0,"इ-1","ड","क-2","क-1","ब-2 ","ब-1","अ-2","अ-1"})</f>
        <v>0</v>
      </c>
      <c r="O27" s="101">
        <f>Data!$B27</f>
        <v>0</v>
      </c>
      <c r="P27" s="101">
        <f>Data!C27</f>
        <v>0</v>
      </c>
      <c r="Q27" s="119">
        <f>Data!E27</f>
        <v>0</v>
      </c>
      <c r="R27" s="101">
        <f>Data!G27</f>
        <v>0</v>
      </c>
      <c r="S27" s="539"/>
      <c r="T27" s="539"/>
      <c r="U27" s="539"/>
      <c r="V27" s="539"/>
      <c r="W27" s="539"/>
      <c r="X27" s="539"/>
      <c r="Y27" s="539"/>
      <c r="Z27" s="539"/>
      <c r="AA27" s="122">
        <f t="shared" si="1"/>
        <v>0</v>
      </c>
      <c r="AB27" s="105">
        <f>LOOKUP(AA27,{0,32,33,41,51,61,71,81,91},{0,"इ-1","ड","क-2","क-1","ब-2 ","ब-1","अ-2","अ-1"})</f>
        <v>0</v>
      </c>
    </row>
    <row r="28" spans="1:28" ht="21.75" customHeight="1">
      <c r="A28" s="101">
        <f>Data!$B28</f>
        <v>0</v>
      </c>
      <c r="B28" s="101">
        <f>Data!C28</f>
        <v>0</v>
      </c>
      <c r="C28" s="119">
        <f>Data!E28</f>
        <v>0</v>
      </c>
      <c r="D28" s="101">
        <f>Data!G28</f>
        <v>0</v>
      </c>
      <c r="E28" s="539"/>
      <c r="F28" s="539"/>
      <c r="G28" s="539"/>
      <c r="H28" s="539"/>
      <c r="I28" s="539"/>
      <c r="J28" s="539"/>
      <c r="K28" s="539"/>
      <c r="L28" s="539"/>
      <c r="M28" s="122">
        <f t="shared" si="0"/>
        <v>0</v>
      </c>
      <c r="N28" s="105">
        <f>LOOKUP(M28,{0,32,33,41,51,61,71,81,91},{0,"इ-1","ड","क-2","क-1","ब-2 ","ब-1","अ-2","अ-1"})</f>
        <v>0</v>
      </c>
      <c r="O28" s="101">
        <f>Data!$B28</f>
        <v>0</v>
      </c>
      <c r="P28" s="101">
        <f>Data!C28</f>
        <v>0</v>
      </c>
      <c r="Q28" s="119">
        <f>Data!E28</f>
        <v>0</v>
      </c>
      <c r="R28" s="101">
        <f>Data!G28</f>
        <v>0</v>
      </c>
      <c r="S28" s="539"/>
      <c r="T28" s="539"/>
      <c r="U28" s="539"/>
      <c r="V28" s="539"/>
      <c r="W28" s="539"/>
      <c r="X28" s="539"/>
      <c r="Y28" s="539"/>
      <c r="Z28" s="539"/>
      <c r="AA28" s="122">
        <f t="shared" si="1"/>
        <v>0</v>
      </c>
      <c r="AB28" s="105">
        <f>LOOKUP(AA28,{0,32,33,41,51,61,71,81,91},{0,"इ-1","ड","क-2","क-1","ब-2 ","ब-1","अ-2","अ-1"})</f>
        <v>0</v>
      </c>
    </row>
    <row r="29" spans="1:28" ht="21.75" customHeight="1">
      <c r="A29" s="101">
        <f>Data!$B29</f>
        <v>0</v>
      </c>
      <c r="B29" s="101">
        <f>Data!C29</f>
        <v>0</v>
      </c>
      <c r="C29" s="119">
        <f>Data!E29</f>
        <v>0</v>
      </c>
      <c r="D29" s="101">
        <f>Data!G29</f>
        <v>0</v>
      </c>
      <c r="E29" s="539"/>
      <c r="F29" s="539"/>
      <c r="G29" s="539"/>
      <c r="H29" s="539"/>
      <c r="I29" s="539"/>
      <c r="J29" s="539"/>
      <c r="K29" s="539"/>
      <c r="L29" s="539"/>
      <c r="M29" s="122">
        <f t="shared" si="0"/>
        <v>0</v>
      </c>
      <c r="N29" s="105">
        <f>LOOKUP(M29,{0,32,33,41,51,61,71,81,91},{0,"इ-1","ड","क-2","क-1","ब-2 ","ब-1","अ-2","अ-1"})</f>
        <v>0</v>
      </c>
      <c r="O29" s="101">
        <f>Data!$B29</f>
        <v>0</v>
      </c>
      <c r="P29" s="101">
        <f>Data!C29</f>
        <v>0</v>
      </c>
      <c r="Q29" s="119">
        <f>Data!E29</f>
        <v>0</v>
      </c>
      <c r="R29" s="101">
        <f>Data!G29</f>
        <v>0</v>
      </c>
      <c r="S29" s="539"/>
      <c r="T29" s="539"/>
      <c r="U29" s="539"/>
      <c r="V29" s="539"/>
      <c r="W29" s="539"/>
      <c r="X29" s="539"/>
      <c r="Y29" s="539"/>
      <c r="Z29" s="539"/>
      <c r="AA29" s="122">
        <f t="shared" si="1"/>
        <v>0</v>
      </c>
      <c r="AB29" s="105">
        <f>LOOKUP(AA29,{0,32,33,41,51,61,71,81,91},{0,"इ-1","ड","क-2","क-1","ब-2 ","ब-1","अ-2","अ-1"})</f>
        <v>0</v>
      </c>
    </row>
    <row r="30" spans="1:28" ht="21.75" customHeight="1">
      <c r="A30" s="101">
        <f>Data!$B30</f>
        <v>0</v>
      </c>
      <c r="B30" s="101">
        <f>Data!C30</f>
        <v>0</v>
      </c>
      <c r="C30" s="119">
        <f>Data!E30</f>
        <v>0</v>
      </c>
      <c r="D30" s="101">
        <f>Data!G30</f>
        <v>0</v>
      </c>
      <c r="E30" s="539"/>
      <c r="F30" s="539"/>
      <c r="G30" s="539"/>
      <c r="H30" s="539"/>
      <c r="I30" s="539"/>
      <c r="J30" s="539"/>
      <c r="K30" s="539"/>
      <c r="L30" s="539"/>
      <c r="M30" s="122">
        <f t="shared" si="0"/>
        <v>0</v>
      </c>
      <c r="N30" s="105">
        <f>LOOKUP(M30,{0,32,33,41,51,61,71,81,91},{0,"इ-1","ड","क-2","क-1","ब-2 ","ब-1","अ-2","अ-1"})</f>
        <v>0</v>
      </c>
      <c r="O30" s="101">
        <f>Data!$B30</f>
        <v>0</v>
      </c>
      <c r="P30" s="101">
        <f>Data!C30</f>
        <v>0</v>
      </c>
      <c r="Q30" s="119">
        <f>Data!E30</f>
        <v>0</v>
      </c>
      <c r="R30" s="101">
        <f>Data!G30</f>
        <v>0</v>
      </c>
      <c r="S30" s="539"/>
      <c r="T30" s="539"/>
      <c r="U30" s="539"/>
      <c r="V30" s="539"/>
      <c r="W30" s="539"/>
      <c r="X30" s="539"/>
      <c r="Y30" s="539"/>
      <c r="Z30" s="539"/>
      <c r="AA30" s="122">
        <f t="shared" si="1"/>
        <v>0</v>
      </c>
      <c r="AB30" s="105">
        <f>LOOKUP(AA30,{0,32,33,41,51,61,71,81,91},{0,"इ-1","ड","क-2","क-1","ब-2 ","ब-1","अ-2","अ-1"})</f>
        <v>0</v>
      </c>
    </row>
    <row r="31" spans="1:28" ht="21.75" customHeight="1">
      <c r="A31" s="101">
        <f>Data!$B31</f>
        <v>0</v>
      </c>
      <c r="B31" s="101">
        <f>Data!C31</f>
        <v>0</v>
      </c>
      <c r="C31" s="119">
        <f>Data!E31</f>
        <v>0</v>
      </c>
      <c r="D31" s="101">
        <f>Data!G31</f>
        <v>0</v>
      </c>
      <c r="E31" s="539"/>
      <c r="F31" s="539"/>
      <c r="G31" s="539"/>
      <c r="H31" s="539"/>
      <c r="I31" s="539"/>
      <c r="J31" s="539"/>
      <c r="K31" s="539"/>
      <c r="L31" s="539"/>
      <c r="M31" s="122">
        <f t="shared" si="0"/>
        <v>0</v>
      </c>
      <c r="N31" s="105">
        <f>LOOKUP(M31,{0,32,33,41,51,61,71,81,91},{0,"इ-1","ड","क-2","क-1","ब-2 ","ब-1","अ-2","अ-1"})</f>
        <v>0</v>
      </c>
      <c r="O31" s="101">
        <f>Data!$B31</f>
        <v>0</v>
      </c>
      <c r="P31" s="101">
        <f>Data!C31</f>
        <v>0</v>
      </c>
      <c r="Q31" s="119">
        <f>Data!E31</f>
        <v>0</v>
      </c>
      <c r="R31" s="101">
        <f>Data!G31</f>
        <v>0</v>
      </c>
      <c r="S31" s="539"/>
      <c r="T31" s="539"/>
      <c r="U31" s="539"/>
      <c r="V31" s="539"/>
      <c r="W31" s="539"/>
      <c r="X31" s="539"/>
      <c r="Y31" s="539"/>
      <c r="Z31" s="539"/>
      <c r="AA31" s="122">
        <f t="shared" si="1"/>
        <v>0</v>
      </c>
      <c r="AB31" s="105">
        <f>LOOKUP(AA31,{0,32,33,41,51,61,71,81,91},{0,"इ-1","ड","क-2","क-1","ब-2 ","ब-1","अ-2","अ-1"})</f>
        <v>0</v>
      </c>
    </row>
    <row r="32" spans="1:28" ht="21.75" customHeight="1">
      <c r="A32" s="101">
        <f>Data!$B32</f>
        <v>0</v>
      </c>
      <c r="B32" s="101">
        <f>Data!C32</f>
        <v>0</v>
      </c>
      <c r="C32" s="119">
        <f>Data!E32</f>
        <v>0</v>
      </c>
      <c r="D32" s="101">
        <f>Data!G32</f>
        <v>0</v>
      </c>
      <c r="E32" s="539"/>
      <c r="F32" s="539"/>
      <c r="G32" s="539"/>
      <c r="H32" s="539"/>
      <c r="I32" s="539"/>
      <c r="J32" s="539"/>
      <c r="K32" s="539"/>
      <c r="L32" s="539"/>
      <c r="M32" s="122">
        <f t="shared" si="0"/>
        <v>0</v>
      </c>
      <c r="N32" s="105">
        <f>LOOKUP(M32,{0,32,33,41,51,61,71,81,91},{0,"इ-1","ड","क-2","क-1","ब-2 ","ब-1","अ-2","अ-1"})</f>
        <v>0</v>
      </c>
      <c r="O32" s="101">
        <f>Data!$B32</f>
        <v>0</v>
      </c>
      <c r="P32" s="101">
        <f>Data!C32</f>
        <v>0</v>
      </c>
      <c r="Q32" s="119">
        <f>Data!E32</f>
        <v>0</v>
      </c>
      <c r="R32" s="101">
        <f>Data!G32</f>
        <v>0</v>
      </c>
      <c r="S32" s="539"/>
      <c r="T32" s="539"/>
      <c r="U32" s="539"/>
      <c r="V32" s="539"/>
      <c r="W32" s="539"/>
      <c r="X32" s="539"/>
      <c r="Y32" s="539"/>
      <c r="Z32" s="539"/>
      <c r="AA32" s="122">
        <f t="shared" si="1"/>
        <v>0</v>
      </c>
      <c r="AB32" s="105">
        <f>LOOKUP(AA32,{0,32,33,41,51,61,71,81,91},{0,"इ-1","ड","क-2","क-1","ब-2 ","ब-1","अ-2","अ-1"})</f>
        <v>0</v>
      </c>
    </row>
    <row r="33" spans="1:28" ht="21.75" customHeight="1">
      <c r="A33" s="101">
        <f>Data!$B33</f>
        <v>0</v>
      </c>
      <c r="B33" s="101">
        <f>Data!C33</f>
        <v>0</v>
      </c>
      <c r="C33" s="119">
        <f>Data!E33</f>
        <v>0</v>
      </c>
      <c r="D33" s="101">
        <f>Data!G33</f>
        <v>0</v>
      </c>
      <c r="E33" s="539"/>
      <c r="F33" s="539"/>
      <c r="G33" s="539"/>
      <c r="H33" s="539"/>
      <c r="I33" s="539"/>
      <c r="J33" s="539"/>
      <c r="K33" s="539"/>
      <c r="L33" s="539"/>
      <c r="M33" s="122">
        <f t="shared" si="0"/>
        <v>0</v>
      </c>
      <c r="N33" s="105">
        <f>LOOKUP(M33,{0,32,33,41,51,61,71,81,91},{0,"इ-1","ड","क-2","क-1","ब-2 ","ब-1","अ-2","अ-1"})</f>
        <v>0</v>
      </c>
      <c r="O33" s="101">
        <f>Data!$B33</f>
        <v>0</v>
      </c>
      <c r="P33" s="101">
        <f>Data!C33</f>
        <v>0</v>
      </c>
      <c r="Q33" s="119">
        <f>Data!E33</f>
        <v>0</v>
      </c>
      <c r="R33" s="101">
        <f>Data!G33</f>
        <v>0</v>
      </c>
      <c r="S33" s="539"/>
      <c r="T33" s="539"/>
      <c r="U33" s="539"/>
      <c r="V33" s="539"/>
      <c r="W33" s="539"/>
      <c r="X33" s="539"/>
      <c r="Y33" s="539"/>
      <c r="Z33" s="539"/>
      <c r="AA33" s="122">
        <f t="shared" si="1"/>
        <v>0</v>
      </c>
      <c r="AB33" s="105">
        <f>LOOKUP(AA33,{0,32,33,41,51,61,71,81,91},{0,"इ-1","ड","क-2","क-1","ब-2 ","ब-1","अ-2","अ-1"})</f>
        <v>0</v>
      </c>
    </row>
    <row r="34" spans="1:28" ht="21.75" customHeight="1">
      <c r="A34" s="101">
        <f>Data!$B34</f>
        <v>0</v>
      </c>
      <c r="B34" s="101">
        <f>Data!C34</f>
        <v>0</v>
      </c>
      <c r="C34" s="119">
        <f>Data!E34</f>
        <v>0</v>
      </c>
      <c r="D34" s="101">
        <f>Data!G34</f>
        <v>0</v>
      </c>
      <c r="E34" s="539"/>
      <c r="F34" s="539"/>
      <c r="G34" s="539"/>
      <c r="H34" s="539"/>
      <c r="I34" s="539"/>
      <c r="J34" s="539"/>
      <c r="K34" s="539"/>
      <c r="L34" s="539"/>
      <c r="M34" s="122">
        <f t="shared" si="0"/>
        <v>0</v>
      </c>
      <c r="N34" s="105">
        <f>LOOKUP(M34,{0,32,33,41,51,61,71,81,91},{0,"इ-1","ड","क-2","क-1","ब-2 ","ब-1","अ-2","अ-1"})</f>
        <v>0</v>
      </c>
      <c r="O34" s="101">
        <f>Data!$B34</f>
        <v>0</v>
      </c>
      <c r="P34" s="101">
        <f>Data!C34</f>
        <v>0</v>
      </c>
      <c r="Q34" s="119">
        <f>Data!E34</f>
        <v>0</v>
      </c>
      <c r="R34" s="101">
        <f>Data!G34</f>
        <v>0</v>
      </c>
      <c r="S34" s="539"/>
      <c r="T34" s="539"/>
      <c r="U34" s="539"/>
      <c r="V34" s="539"/>
      <c r="W34" s="539"/>
      <c r="X34" s="539"/>
      <c r="Y34" s="539"/>
      <c r="Z34" s="539"/>
      <c r="AA34" s="122">
        <f t="shared" si="1"/>
        <v>0</v>
      </c>
      <c r="AB34" s="105">
        <f>LOOKUP(AA34,{0,32,33,41,51,61,71,81,91},{0,"इ-1","ड","क-2","क-1","ब-2 ","ब-1","अ-2","अ-1"})</f>
        <v>0</v>
      </c>
    </row>
    <row r="35" spans="1:28" ht="21.75" customHeight="1">
      <c r="A35" s="101">
        <f>Data!$B35</f>
        <v>0</v>
      </c>
      <c r="B35" s="101">
        <f>Data!C35</f>
        <v>0</v>
      </c>
      <c r="C35" s="119">
        <f>Data!E35</f>
        <v>0</v>
      </c>
      <c r="D35" s="101">
        <f>Data!G35</f>
        <v>0</v>
      </c>
      <c r="E35" s="539"/>
      <c r="F35" s="539"/>
      <c r="G35" s="539"/>
      <c r="H35" s="539"/>
      <c r="I35" s="539"/>
      <c r="J35" s="539"/>
      <c r="K35" s="539"/>
      <c r="L35" s="539"/>
      <c r="M35" s="122">
        <f t="shared" si="0"/>
        <v>0</v>
      </c>
      <c r="N35" s="105">
        <f>LOOKUP(M35,{0,32,33,41,51,61,71,81,91},{0,"इ-1","ड","क-2","क-1","ब-2 ","ब-1","अ-2","अ-1"})</f>
        <v>0</v>
      </c>
      <c r="O35" s="101">
        <f>Data!$B35</f>
        <v>0</v>
      </c>
      <c r="P35" s="101">
        <f>Data!C35</f>
        <v>0</v>
      </c>
      <c r="Q35" s="119">
        <f>Data!E35</f>
        <v>0</v>
      </c>
      <c r="R35" s="101">
        <f>Data!G35</f>
        <v>0</v>
      </c>
      <c r="S35" s="539"/>
      <c r="T35" s="539"/>
      <c r="U35" s="539"/>
      <c r="V35" s="539"/>
      <c r="W35" s="539"/>
      <c r="X35" s="539"/>
      <c r="Y35" s="539"/>
      <c r="Z35" s="539"/>
      <c r="AA35" s="122">
        <f t="shared" si="1"/>
        <v>0</v>
      </c>
      <c r="AB35" s="105">
        <f>LOOKUP(AA35,{0,32,33,41,51,61,71,81,91},{0,"इ-1","ड","क-2","क-1","ब-2 ","ब-1","अ-2","अ-1"})</f>
        <v>0</v>
      </c>
    </row>
    <row r="36" spans="1:28" ht="21.75" customHeight="1">
      <c r="A36" s="101">
        <f>Data!$B36</f>
        <v>0</v>
      </c>
      <c r="B36" s="101">
        <f>Data!C36</f>
        <v>0</v>
      </c>
      <c r="C36" s="119">
        <f>Data!E36</f>
        <v>0</v>
      </c>
      <c r="D36" s="101">
        <f>Data!G36</f>
        <v>0</v>
      </c>
      <c r="E36" s="539"/>
      <c r="F36" s="539"/>
      <c r="G36" s="539"/>
      <c r="H36" s="539"/>
      <c r="I36" s="539"/>
      <c r="J36" s="539"/>
      <c r="K36" s="539"/>
      <c r="L36" s="539"/>
      <c r="M36" s="122">
        <f t="shared" si="0"/>
        <v>0</v>
      </c>
      <c r="N36" s="105">
        <f>LOOKUP(M36,{0,32,33,41,51,61,71,81,91},{0,"इ-1","ड","क-2","क-1","ब-2 ","ब-1","अ-2","अ-1"})</f>
        <v>0</v>
      </c>
      <c r="O36" s="101">
        <f>Data!$B36</f>
        <v>0</v>
      </c>
      <c r="P36" s="101">
        <f>Data!C36</f>
        <v>0</v>
      </c>
      <c r="Q36" s="119">
        <f>Data!E36</f>
        <v>0</v>
      </c>
      <c r="R36" s="101">
        <f>Data!G36</f>
        <v>0</v>
      </c>
      <c r="S36" s="539"/>
      <c r="T36" s="539"/>
      <c r="U36" s="539"/>
      <c r="V36" s="539"/>
      <c r="W36" s="539"/>
      <c r="X36" s="539"/>
      <c r="Y36" s="539"/>
      <c r="Z36" s="539"/>
      <c r="AA36" s="122">
        <f t="shared" si="1"/>
        <v>0</v>
      </c>
      <c r="AB36" s="105">
        <f>LOOKUP(AA36,{0,32,33,41,51,61,71,81,91},{0,"इ-1","ड","क-2","क-1","ब-2 ","ब-1","अ-2","अ-1"})</f>
        <v>0</v>
      </c>
    </row>
    <row r="37" spans="1:28" ht="21.75" customHeight="1">
      <c r="A37" s="101">
        <f>Data!$B37</f>
        <v>0</v>
      </c>
      <c r="B37" s="101">
        <f>Data!C37</f>
        <v>0</v>
      </c>
      <c r="C37" s="119">
        <f>Data!E37</f>
        <v>0</v>
      </c>
      <c r="D37" s="101">
        <f>Data!G37</f>
        <v>0</v>
      </c>
      <c r="E37" s="539"/>
      <c r="F37" s="539"/>
      <c r="G37" s="539"/>
      <c r="H37" s="539"/>
      <c r="I37" s="539"/>
      <c r="J37" s="539"/>
      <c r="K37" s="539"/>
      <c r="L37" s="539"/>
      <c r="M37" s="122">
        <f t="shared" si="0"/>
        <v>0</v>
      </c>
      <c r="N37" s="105">
        <f>LOOKUP(M37,{0,32,33,41,51,61,71,81,91},{0,"इ-1","ड","क-2","क-1","ब-2 ","ब-1","अ-2","अ-1"})</f>
        <v>0</v>
      </c>
      <c r="O37" s="101">
        <f>Data!$B37</f>
        <v>0</v>
      </c>
      <c r="P37" s="101">
        <f>Data!C37</f>
        <v>0</v>
      </c>
      <c r="Q37" s="119">
        <f>Data!E37</f>
        <v>0</v>
      </c>
      <c r="R37" s="101">
        <f>Data!G37</f>
        <v>0</v>
      </c>
      <c r="S37" s="539"/>
      <c r="T37" s="539"/>
      <c r="U37" s="539"/>
      <c r="V37" s="539"/>
      <c r="W37" s="539"/>
      <c r="X37" s="539"/>
      <c r="Y37" s="539"/>
      <c r="Z37" s="539"/>
      <c r="AA37" s="122">
        <f t="shared" si="1"/>
        <v>0</v>
      </c>
      <c r="AB37" s="105">
        <f>LOOKUP(AA37,{0,32,33,41,51,61,71,81,91},{0,"इ-1","ड","क-2","क-1","ब-2 ","ब-1","अ-2","अ-1"})</f>
        <v>0</v>
      </c>
    </row>
    <row r="38" spans="1:28" ht="21.75" customHeight="1">
      <c r="A38" s="101">
        <f>Data!$B38</f>
        <v>0</v>
      </c>
      <c r="B38" s="101">
        <f>Data!C38</f>
        <v>0</v>
      </c>
      <c r="C38" s="119">
        <f>Data!E38</f>
        <v>0</v>
      </c>
      <c r="D38" s="101">
        <f>Data!G38</f>
        <v>0</v>
      </c>
      <c r="E38" s="539"/>
      <c r="F38" s="539"/>
      <c r="G38" s="539"/>
      <c r="H38" s="539"/>
      <c r="I38" s="539"/>
      <c r="J38" s="539"/>
      <c r="K38" s="539"/>
      <c r="L38" s="539"/>
      <c r="M38" s="122">
        <f t="shared" si="0"/>
        <v>0</v>
      </c>
      <c r="N38" s="105">
        <f>LOOKUP(M38,{0,32,33,41,51,61,71,81,91},{0,"इ-1","ड","क-2","क-1","ब-2 ","ब-1","अ-2","अ-1"})</f>
        <v>0</v>
      </c>
      <c r="O38" s="101">
        <f>Data!$B38</f>
        <v>0</v>
      </c>
      <c r="P38" s="101">
        <f>Data!C38</f>
        <v>0</v>
      </c>
      <c r="Q38" s="119">
        <f>Data!E38</f>
        <v>0</v>
      </c>
      <c r="R38" s="101">
        <f>Data!G38</f>
        <v>0</v>
      </c>
      <c r="S38" s="539"/>
      <c r="T38" s="539"/>
      <c r="U38" s="539"/>
      <c r="V38" s="539"/>
      <c r="W38" s="539"/>
      <c r="X38" s="539"/>
      <c r="Y38" s="539"/>
      <c r="Z38" s="539"/>
      <c r="AA38" s="122">
        <f t="shared" si="1"/>
        <v>0</v>
      </c>
      <c r="AB38" s="105">
        <f>LOOKUP(AA38,{0,32,33,41,51,61,71,81,91},{0,"इ-1","ड","क-2","क-1","ब-2 ","ब-1","अ-2","अ-1"})</f>
        <v>0</v>
      </c>
    </row>
    <row r="39" spans="1:28" ht="21.75" customHeight="1">
      <c r="A39" s="101">
        <f>Data!$B39</f>
        <v>0</v>
      </c>
      <c r="B39" s="101">
        <f>Data!C39</f>
        <v>0</v>
      </c>
      <c r="C39" s="119">
        <f>Data!E39</f>
        <v>0</v>
      </c>
      <c r="D39" s="101">
        <f>Data!G39</f>
        <v>0</v>
      </c>
      <c r="E39" s="539"/>
      <c r="F39" s="539"/>
      <c r="G39" s="539"/>
      <c r="H39" s="539"/>
      <c r="I39" s="539"/>
      <c r="J39" s="539"/>
      <c r="K39" s="539"/>
      <c r="L39" s="539"/>
      <c r="M39" s="122">
        <f t="shared" si="0"/>
        <v>0</v>
      </c>
      <c r="N39" s="105">
        <f>LOOKUP(M39,{0,32,33,41,51,61,71,81,91},{0,"इ-1","ड","क-2","क-1","ब-2 ","ब-1","अ-2","अ-1"})</f>
        <v>0</v>
      </c>
      <c r="O39" s="101">
        <f>Data!$B39</f>
        <v>0</v>
      </c>
      <c r="P39" s="101">
        <f>Data!C39</f>
        <v>0</v>
      </c>
      <c r="Q39" s="119">
        <f>Data!E39</f>
        <v>0</v>
      </c>
      <c r="R39" s="101">
        <f>Data!G39</f>
        <v>0</v>
      </c>
      <c r="S39" s="539"/>
      <c r="T39" s="539"/>
      <c r="U39" s="539"/>
      <c r="V39" s="539"/>
      <c r="W39" s="539"/>
      <c r="X39" s="539"/>
      <c r="Y39" s="539"/>
      <c r="Z39" s="539"/>
      <c r="AA39" s="122">
        <f t="shared" si="1"/>
        <v>0</v>
      </c>
      <c r="AB39" s="105">
        <f>LOOKUP(AA39,{0,32,33,41,51,61,71,81,91},{0,"इ-1","ड","क-2","क-1","ब-2 ","ब-1","अ-2","अ-1"})</f>
        <v>0</v>
      </c>
    </row>
    <row r="40" spans="1:28" ht="21.75" customHeight="1">
      <c r="A40" s="101">
        <f>Data!$B40</f>
        <v>0</v>
      </c>
      <c r="B40" s="101">
        <f>Data!C40</f>
        <v>0</v>
      </c>
      <c r="C40" s="119">
        <f>Data!E40</f>
        <v>0</v>
      </c>
      <c r="D40" s="101">
        <f>Data!G40</f>
        <v>0</v>
      </c>
      <c r="E40" s="539"/>
      <c r="F40" s="539"/>
      <c r="G40" s="539"/>
      <c r="H40" s="539"/>
      <c r="I40" s="539"/>
      <c r="J40" s="539"/>
      <c r="K40" s="539"/>
      <c r="L40" s="539"/>
      <c r="M40" s="122">
        <f t="shared" si="0"/>
        <v>0</v>
      </c>
      <c r="N40" s="105">
        <f>LOOKUP(M40,{0,32,33,41,51,61,71,81,91},{0,"इ-1","ड","क-2","क-1","ब-2 ","ब-1","अ-2","अ-1"})</f>
        <v>0</v>
      </c>
      <c r="O40" s="101">
        <f>Data!$B40</f>
        <v>0</v>
      </c>
      <c r="P40" s="101">
        <f>Data!C40</f>
        <v>0</v>
      </c>
      <c r="Q40" s="119">
        <f>Data!E40</f>
        <v>0</v>
      </c>
      <c r="R40" s="101">
        <f>Data!G40</f>
        <v>0</v>
      </c>
      <c r="S40" s="539"/>
      <c r="T40" s="539"/>
      <c r="U40" s="539"/>
      <c r="V40" s="539"/>
      <c r="W40" s="539"/>
      <c r="X40" s="539"/>
      <c r="Y40" s="539"/>
      <c r="Z40" s="539"/>
      <c r="AA40" s="122">
        <f t="shared" si="1"/>
        <v>0</v>
      </c>
      <c r="AB40" s="105">
        <f>LOOKUP(AA40,{0,32,33,41,51,61,71,81,91},{0,"इ-1","ड","क-2","क-1","ब-2 ","ब-1","अ-2","अ-1"})</f>
        <v>0</v>
      </c>
    </row>
    <row r="41" spans="1:28" ht="21.75" customHeight="1">
      <c r="A41" s="101">
        <f>Data!$B41</f>
        <v>0</v>
      </c>
      <c r="B41" s="101">
        <f>Data!C41</f>
        <v>0</v>
      </c>
      <c r="C41" s="119">
        <f>Data!E41</f>
        <v>0</v>
      </c>
      <c r="D41" s="101">
        <f>Data!G41</f>
        <v>0</v>
      </c>
      <c r="E41" s="539"/>
      <c r="F41" s="539"/>
      <c r="G41" s="539"/>
      <c r="H41" s="539"/>
      <c r="I41" s="539"/>
      <c r="J41" s="539"/>
      <c r="K41" s="539"/>
      <c r="L41" s="539"/>
      <c r="M41" s="122">
        <f t="shared" si="0"/>
        <v>0</v>
      </c>
      <c r="N41" s="105">
        <f>LOOKUP(M41,{0,32,33,41,51,61,71,81,91},{0,"इ-1","ड","क-2","क-1","ब-2 ","ब-1","अ-2","अ-1"})</f>
        <v>0</v>
      </c>
      <c r="O41" s="101">
        <f>Data!$B41</f>
        <v>0</v>
      </c>
      <c r="P41" s="101">
        <f>Data!C41</f>
        <v>0</v>
      </c>
      <c r="Q41" s="119">
        <f>Data!E41</f>
        <v>0</v>
      </c>
      <c r="R41" s="101">
        <f>Data!G41</f>
        <v>0</v>
      </c>
      <c r="S41" s="539"/>
      <c r="T41" s="539"/>
      <c r="U41" s="539"/>
      <c r="V41" s="539"/>
      <c r="W41" s="539"/>
      <c r="X41" s="539"/>
      <c r="Y41" s="539"/>
      <c r="Z41" s="539"/>
      <c r="AA41" s="122">
        <f t="shared" si="1"/>
        <v>0</v>
      </c>
      <c r="AB41" s="105">
        <f>LOOKUP(AA41,{0,32,33,41,51,61,71,81,91},{0,"इ-1","ड","क-2","क-1","ब-2 ","ब-1","अ-2","अ-1"})</f>
        <v>0</v>
      </c>
    </row>
    <row r="42" spans="1:28" ht="21.75" customHeight="1">
      <c r="A42" s="101">
        <f>Data!$B42</f>
        <v>0</v>
      </c>
      <c r="B42" s="101">
        <f>Data!C42</f>
        <v>0</v>
      </c>
      <c r="C42" s="119">
        <f>Data!E42</f>
        <v>0</v>
      </c>
      <c r="D42" s="101">
        <f>Data!G42</f>
        <v>0</v>
      </c>
      <c r="E42" s="539"/>
      <c r="F42" s="539"/>
      <c r="G42" s="539"/>
      <c r="H42" s="539"/>
      <c r="I42" s="539"/>
      <c r="J42" s="539"/>
      <c r="K42" s="539"/>
      <c r="L42" s="539"/>
      <c r="M42" s="122">
        <f t="shared" si="0"/>
        <v>0</v>
      </c>
      <c r="N42" s="105">
        <f>LOOKUP(M42,{0,32,33,41,51,61,71,81,91},{0,"इ-1","ड","क-2","क-1","ब-2 ","ब-1","अ-2","अ-1"})</f>
        <v>0</v>
      </c>
      <c r="O42" s="101">
        <f>Data!$B42</f>
        <v>0</v>
      </c>
      <c r="P42" s="101">
        <f>Data!C42</f>
        <v>0</v>
      </c>
      <c r="Q42" s="119">
        <f>Data!E42</f>
        <v>0</v>
      </c>
      <c r="R42" s="101">
        <f>Data!G42</f>
        <v>0</v>
      </c>
      <c r="S42" s="539"/>
      <c r="T42" s="539"/>
      <c r="U42" s="539"/>
      <c r="V42" s="539"/>
      <c r="W42" s="539"/>
      <c r="X42" s="539"/>
      <c r="Y42" s="539"/>
      <c r="Z42" s="539"/>
      <c r="AA42" s="122">
        <f t="shared" si="1"/>
        <v>0</v>
      </c>
      <c r="AB42" s="105">
        <f>LOOKUP(AA42,{0,32,33,41,51,61,71,81,91},{0,"इ-1","ड","क-2","क-1","ब-2 ","ब-1","अ-2","अ-1"})</f>
        <v>0</v>
      </c>
    </row>
    <row r="43" spans="1:28" ht="21.75" customHeight="1">
      <c r="A43" s="101">
        <f>Data!$B43</f>
        <v>0</v>
      </c>
      <c r="B43" s="101">
        <f>Data!C43</f>
        <v>0</v>
      </c>
      <c r="C43" s="119">
        <f>Data!E43</f>
        <v>0</v>
      </c>
      <c r="D43" s="101">
        <f>Data!G43</f>
        <v>0</v>
      </c>
      <c r="E43" s="539"/>
      <c r="F43" s="539"/>
      <c r="G43" s="539"/>
      <c r="H43" s="539"/>
      <c r="I43" s="539"/>
      <c r="J43" s="539"/>
      <c r="K43" s="539"/>
      <c r="L43" s="539"/>
      <c r="M43" s="122">
        <f t="shared" si="0"/>
        <v>0</v>
      </c>
      <c r="N43" s="105">
        <f>LOOKUP(M43,{0,32,33,41,51,61,71,81,91},{0,"इ-1","ड","क-2","क-1","ब-2 ","ब-1","अ-2","अ-1"})</f>
        <v>0</v>
      </c>
      <c r="O43" s="101">
        <f>Data!$B43</f>
        <v>0</v>
      </c>
      <c r="P43" s="101">
        <f>Data!C43</f>
        <v>0</v>
      </c>
      <c r="Q43" s="119">
        <f>Data!E43</f>
        <v>0</v>
      </c>
      <c r="R43" s="101">
        <f>Data!G43</f>
        <v>0</v>
      </c>
      <c r="S43" s="539"/>
      <c r="T43" s="539"/>
      <c r="U43" s="539"/>
      <c r="V43" s="539"/>
      <c r="W43" s="539"/>
      <c r="X43" s="539"/>
      <c r="Y43" s="539"/>
      <c r="Z43" s="539"/>
      <c r="AA43" s="122">
        <f t="shared" si="1"/>
        <v>0</v>
      </c>
      <c r="AB43" s="105">
        <f>LOOKUP(AA43,{0,32,33,41,51,61,71,81,91},{0,"इ-1","ड","क-2","क-1","ब-2 ","ब-1","अ-2","अ-1"})</f>
        <v>0</v>
      </c>
    </row>
    <row r="44" spans="1:28" ht="21.75" customHeight="1">
      <c r="A44" s="101">
        <f>Data!$B44</f>
        <v>0</v>
      </c>
      <c r="B44" s="101">
        <f>Data!C44</f>
        <v>0</v>
      </c>
      <c r="C44" s="119">
        <f>Data!E44</f>
        <v>0</v>
      </c>
      <c r="D44" s="101">
        <f>Data!G44</f>
        <v>0</v>
      </c>
      <c r="E44" s="539"/>
      <c r="F44" s="539"/>
      <c r="G44" s="539"/>
      <c r="H44" s="539"/>
      <c r="I44" s="539"/>
      <c r="J44" s="539"/>
      <c r="K44" s="539"/>
      <c r="L44" s="539"/>
      <c r="M44" s="122">
        <f t="shared" si="0"/>
        <v>0</v>
      </c>
      <c r="N44" s="105">
        <f>LOOKUP(M44,{0,32,33,41,51,61,71,81,91},{0,"इ-1","ड","क-2","क-1","ब-2 ","ब-1","अ-2","अ-1"})</f>
        <v>0</v>
      </c>
      <c r="O44" s="101">
        <f>Data!$B44</f>
        <v>0</v>
      </c>
      <c r="P44" s="101">
        <f>Data!C44</f>
        <v>0</v>
      </c>
      <c r="Q44" s="119">
        <f>Data!E44</f>
        <v>0</v>
      </c>
      <c r="R44" s="101">
        <f>Data!G44</f>
        <v>0</v>
      </c>
      <c r="S44" s="539"/>
      <c r="T44" s="539"/>
      <c r="U44" s="539"/>
      <c r="V44" s="539"/>
      <c r="W44" s="539"/>
      <c r="X44" s="539"/>
      <c r="Y44" s="539"/>
      <c r="Z44" s="539"/>
      <c r="AA44" s="122">
        <f t="shared" si="1"/>
        <v>0</v>
      </c>
      <c r="AB44" s="105">
        <f>LOOKUP(AA44,{0,32,33,41,51,61,71,81,91},{0,"इ-1","ड","क-2","क-1","ब-2 ","ब-1","अ-2","अ-1"})</f>
        <v>0</v>
      </c>
    </row>
    <row r="45" spans="1:28" ht="21.75" customHeight="1">
      <c r="A45" s="101">
        <f>Data!$B45</f>
        <v>0</v>
      </c>
      <c r="B45" s="101">
        <f>Data!C45</f>
        <v>0</v>
      </c>
      <c r="C45" s="119">
        <f>Data!E45</f>
        <v>0</v>
      </c>
      <c r="D45" s="101">
        <f>Data!G45</f>
        <v>0</v>
      </c>
      <c r="E45" s="539"/>
      <c r="F45" s="539"/>
      <c r="G45" s="539"/>
      <c r="H45" s="539"/>
      <c r="I45" s="539"/>
      <c r="J45" s="539"/>
      <c r="K45" s="539"/>
      <c r="L45" s="539"/>
      <c r="M45" s="122">
        <f t="shared" si="0"/>
        <v>0</v>
      </c>
      <c r="N45" s="105">
        <f>LOOKUP(M45,{0,32,33,41,51,61,71,81,91},{0,"इ-1","ड","क-2","क-1","ब-2 ","ब-1","अ-2","अ-1"})</f>
        <v>0</v>
      </c>
      <c r="O45" s="101">
        <f>Data!$B45</f>
        <v>0</v>
      </c>
      <c r="P45" s="101">
        <f>Data!C45</f>
        <v>0</v>
      </c>
      <c r="Q45" s="119">
        <f>Data!E45</f>
        <v>0</v>
      </c>
      <c r="R45" s="101">
        <f>Data!G45</f>
        <v>0</v>
      </c>
      <c r="S45" s="539"/>
      <c r="T45" s="539"/>
      <c r="U45" s="539"/>
      <c r="V45" s="539"/>
      <c r="W45" s="539"/>
      <c r="X45" s="539"/>
      <c r="Y45" s="539"/>
      <c r="Z45" s="539"/>
      <c r="AA45" s="122">
        <f t="shared" si="1"/>
        <v>0</v>
      </c>
      <c r="AB45" s="105">
        <f>LOOKUP(AA45,{0,32,33,41,51,61,71,81,91},{0,"इ-1","ड","क-2","क-1","ब-2 ","ब-1","अ-2","अ-1"})</f>
        <v>0</v>
      </c>
    </row>
    <row r="46" spans="1:28" ht="21.75" customHeight="1">
      <c r="A46" s="101">
        <f>Data!$B46</f>
        <v>0</v>
      </c>
      <c r="B46" s="101">
        <f>Data!C46</f>
        <v>0</v>
      </c>
      <c r="C46" s="119">
        <f>Data!E46</f>
        <v>0</v>
      </c>
      <c r="D46" s="101">
        <f>Data!G46</f>
        <v>0</v>
      </c>
      <c r="E46" s="539"/>
      <c r="F46" s="539"/>
      <c r="G46" s="539"/>
      <c r="H46" s="539"/>
      <c r="I46" s="539"/>
      <c r="J46" s="539"/>
      <c r="K46" s="539"/>
      <c r="L46" s="539"/>
      <c r="M46" s="122">
        <f t="shared" si="0"/>
        <v>0</v>
      </c>
      <c r="N46" s="105">
        <f>LOOKUP(M46,{0,32,33,41,51,61,71,81,91},{0,"इ-1","ड","क-2","क-1","ब-2 ","ब-1","अ-2","अ-1"})</f>
        <v>0</v>
      </c>
      <c r="O46" s="101">
        <f>Data!$B46</f>
        <v>0</v>
      </c>
      <c r="P46" s="101">
        <f>Data!C46</f>
        <v>0</v>
      </c>
      <c r="Q46" s="119">
        <f>Data!E46</f>
        <v>0</v>
      </c>
      <c r="R46" s="101">
        <f>Data!G46</f>
        <v>0</v>
      </c>
      <c r="S46" s="539"/>
      <c r="T46" s="539"/>
      <c r="U46" s="539"/>
      <c r="V46" s="539"/>
      <c r="W46" s="539"/>
      <c r="X46" s="539"/>
      <c r="Y46" s="539"/>
      <c r="Z46" s="539"/>
      <c r="AA46" s="122">
        <f t="shared" si="1"/>
        <v>0</v>
      </c>
      <c r="AB46" s="105">
        <f>LOOKUP(AA46,{0,32,33,41,51,61,71,81,91},{0,"इ-1","ड","क-2","क-1","ब-2 ","ब-1","अ-2","अ-1"})</f>
        <v>0</v>
      </c>
    </row>
    <row r="47" spans="1:28" ht="21.75" customHeight="1">
      <c r="A47" s="101">
        <f>Data!$B47</f>
        <v>0</v>
      </c>
      <c r="B47" s="101">
        <f>Data!C47</f>
        <v>0</v>
      </c>
      <c r="C47" s="119">
        <f>Data!E47</f>
        <v>0</v>
      </c>
      <c r="D47" s="101">
        <f>Data!G47</f>
        <v>0</v>
      </c>
      <c r="E47" s="539"/>
      <c r="F47" s="539"/>
      <c r="G47" s="539"/>
      <c r="H47" s="539"/>
      <c r="I47" s="539"/>
      <c r="J47" s="539"/>
      <c r="K47" s="539"/>
      <c r="L47" s="539"/>
      <c r="M47" s="122">
        <f t="shared" si="0"/>
        <v>0</v>
      </c>
      <c r="N47" s="105">
        <f>LOOKUP(M47,{0,32,33,41,51,61,71,81,91},{0,"इ-1","ड","क-2","क-1","ब-2 ","ब-1","अ-2","अ-1"})</f>
        <v>0</v>
      </c>
      <c r="O47" s="101">
        <f>Data!$B47</f>
        <v>0</v>
      </c>
      <c r="P47" s="101">
        <f>Data!C47</f>
        <v>0</v>
      </c>
      <c r="Q47" s="119">
        <f>Data!E47</f>
        <v>0</v>
      </c>
      <c r="R47" s="101">
        <f>Data!G47</f>
        <v>0</v>
      </c>
      <c r="S47" s="539"/>
      <c r="T47" s="539"/>
      <c r="U47" s="539"/>
      <c r="V47" s="539"/>
      <c r="W47" s="539"/>
      <c r="X47" s="539"/>
      <c r="Y47" s="539"/>
      <c r="Z47" s="539"/>
      <c r="AA47" s="122">
        <f t="shared" si="1"/>
        <v>0</v>
      </c>
      <c r="AB47" s="105">
        <f>LOOKUP(AA47,{0,32,33,41,51,61,71,81,91},{0,"इ-1","ड","क-2","क-1","ब-2 ","ब-1","अ-2","अ-1"})</f>
        <v>0</v>
      </c>
    </row>
    <row r="48" spans="1:28" ht="21.75" customHeight="1">
      <c r="A48" s="101">
        <f>Data!$B48</f>
        <v>0</v>
      </c>
      <c r="B48" s="101">
        <f>Data!C48</f>
        <v>0</v>
      </c>
      <c r="C48" s="119">
        <f>Data!E48</f>
        <v>0</v>
      </c>
      <c r="D48" s="101">
        <f>Data!G48</f>
        <v>0</v>
      </c>
      <c r="E48" s="539"/>
      <c r="F48" s="539"/>
      <c r="G48" s="539"/>
      <c r="H48" s="539"/>
      <c r="I48" s="539"/>
      <c r="J48" s="539"/>
      <c r="K48" s="539"/>
      <c r="L48" s="539"/>
      <c r="M48" s="122">
        <f t="shared" si="0"/>
        <v>0</v>
      </c>
      <c r="N48" s="105">
        <f>LOOKUP(M48,{0,32,33,41,51,61,71,81,91},{0,"इ-1","ड","क-2","क-1","ब-2 ","ब-1","अ-2","अ-1"})</f>
        <v>0</v>
      </c>
      <c r="O48" s="101">
        <f>Data!$B48</f>
        <v>0</v>
      </c>
      <c r="P48" s="101">
        <f>Data!C48</f>
        <v>0</v>
      </c>
      <c r="Q48" s="119">
        <f>Data!E48</f>
        <v>0</v>
      </c>
      <c r="R48" s="101">
        <f>Data!G48</f>
        <v>0</v>
      </c>
      <c r="S48" s="539"/>
      <c r="T48" s="539"/>
      <c r="U48" s="539"/>
      <c r="V48" s="539"/>
      <c r="W48" s="539"/>
      <c r="X48" s="539"/>
      <c r="Y48" s="539"/>
      <c r="Z48" s="539"/>
      <c r="AA48" s="122">
        <f t="shared" si="1"/>
        <v>0</v>
      </c>
      <c r="AB48" s="105">
        <f>LOOKUP(AA48,{0,32,33,41,51,61,71,81,91},{0,"इ-1","ड","क-2","क-1","ब-2 ","ब-1","अ-2","अ-1"})</f>
        <v>0</v>
      </c>
    </row>
    <row r="49" spans="1:28" ht="21.75" customHeight="1">
      <c r="A49" s="101">
        <f>Data!$B49</f>
        <v>0</v>
      </c>
      <c r="B49" s="101">
        <f>Data!C49</f>
        <v>0</v>
      </c>
      <c r="C49" s="119">
        <f>Data!E49</f>
        <v>0</v>
      </c>
      <c r="D49" s="101">
        <f>Data!G49</f>
        <v>0</v>
      </c>
      <c r="E49" s="539"/>
      <c r="F49" s="539"/>
      <c r="G49" s="539"/>
      <c r="H49" s="539"/>
      <c r="I49" s="539"/>
      <c r="J49" s="539"/>
      <c r="K49" s="539"/>
      <c r="L49" s="539"/>
      <c r="M49" s="122">
        <f t="shared" si="0"/>
        <v>0</v>
      </c>
      <c r="N49" s="105">
        <f>LOOKUP(M49,{0,32,33,41,51,61,71,81,91},{0,"इ-1","ड","क-2","क-1","ब-2 ","ब-1","अ-2","अ-1"})</f>
        <v>0</v>
      </c>
      <c r="O49" s="101">
        <f>Data!$B49</f>
        <v>0</v>
      </c>
      <c r="P49" s="101">
        <f>Data!C49</f>
        <v>0</v>
      </c>
      <c r="Q49" s="119">
        <f>Data!E49</f>
        <v>0</v>
      </c>
      <c r="R49" s="101">
        <f>Data!G49</f>
        <v>0</v>
      </c>
      <c r="S49" s="539"/>
      <c r="T49" s="539"/>
      <c r="U49" s="539"/>
      <c r="V49" s="539"/>
      <c r="W49" s="539"/>
      <c r="X49" s="539"/>
      <c r="Y49" s="539"/>
      <c r="Z49" s="539"/>
      <c r="AA49" s="122">
        <f t="shared" si="1"/>
        <v>0</v>
      </c>
      <c r="AB49" s="105">
        <f>LOOKUP(AA49,{0,32,33,41,51,61,71,81,91},{0,"इ-1","ड","क-2","क-1","ब-2 ","ब-1","अ-2","अ-1"})</f>
        <v>0</v>
      </c>
    </row>
    <row r="50" spans="1:28" ht="21.75" customHeight="1">
      <c r="A50" s="101">
        <f>Data!$B50</f>
        <v>0</v>
      </c>
      <c r="B50" s="101">
        <f>Data!C50</f>
        <v>0</v>
      </c>
      <c r="C50" s="119">
        <f>Data!E50</f>
        <v>0</v>
      </c>
      <c r="D50" s="101">
        <f>Data!G50</f>
        <v>0</v>
      </c>
      <c r="E50" s="539"/>
      <c r="F50" s="539"/>
      <c r="G50" s="539"/>
      <c r="H50" s="539"/>
      <c r="I50" s="539"/>
      <c r="J50" s="539"/>
      <c r="K50" s="539"/>
      <c r="L50" s="539"/>
      <c r="M50" s="122">
        <f t="shared" si="0"/>
        <v>0</v>
      </c>
      <c r="N50" s="105">
        <f>LOOKUP(M50,{0,32,33,41,51,61,71,81,91},{0,"इ-1","ड","क-2","क-1","ब-2 ","ब-1","अ-2","अ-1"})</f>
        <v>0</v>
      </c>
      <c r="O50" s="101">
        <f>Data!$B50</f>
        <v>0</v>
      </c>
      <c r="P50" s="101">
        <f>Data!C50</f>
        <v>0</v>
      </c>
      <c r="Q50" s="119">
        <f>Data!E50</f>
        <v>0</v>
      </c>
      <c r="R50" s="101">
        <f>Data!G50</f>
        <v>0</v>
      </c>
      <c r="S50" s="539"/>
      <c r="T50" s="539"/>
      <c r="U50" s="539"/>
      <c r="V50" s="539"/>
      <c r="W50" s="539"/>
      <c r="X50" s="539"/>
      <c r="Y50" s="539"/>
      <c r="Z50" s="539"/>
      <c r="AA50" s="122">
        <f t="shared" si="1"/>
        <v>0</v>
      </c>
      <c r="AB50" s="105">
        <f>LOOKUP(AA50,{0,32,33,41,51,61,71,81,91},{0,"इ-1","ड","क-2","क-1","ब-2 ","ब-1","अ-2","अ-1"})</f>
        <v>0</v>
      </c>
    </row>
    <row r="51" spans="1:28" ht="21.75" customHeight="1">
      <c r="A51" s="101">
        <f>Data!$B51</f>
        <v>0</v>
      </c>
      <c r="B51" s="101">
        <f>Data!C51</f>
        <v>0</v>
      </c>
      <c r="C51" s="119">
        <f>Data!E51</f>
        <v>0</v>
      </c>
      <c r="D51" s="101">
        <f>Data!G51</f>
        <v>0</v>
      </c>
      <c r="E51" s="539"/>
      <c r="F51" s="539"/>
      <c r="G51" s="539"/>
      <c r="H51" s="539"/>
      <c r="I51" s="539"/>
      <c r="J51" s="539"/>
      <c r="K51" s="539"/>
      <c r="L51" s="539"/>
      <c r="M51" s="122">
        <f t="shared" si="0"/>
        <v>0</v>
      </c>
      <c r="N51" s="105">
        <f>LOOKUP(M51,{0,32,33,41,51,61,71,81,91},{0,"इ-1","ड","क-2","क-1","ब-2 ","ब-1","अ-2","अ-1"})</f>
        <v>0</v>
      </c>
      <c r="O51" s="101">
        <f>Data!$B51</f>
        <v>0</v>
      </c>
      <c r="P51" s="101">
        <f>Data!C51</f>
        <v>0</v>
      </c>
      <c r="Q51" s="119">
        <f>Data!E51</f>
        <v>0</v>
      </c>
      <c r="R51" s="101">
        <f>Data!G51</f>
        <v>0</v>
      </c>
      <c r="S51" s="539"/>
      <c r="T51" s="539"/>
      <c r="U51" s="539"/>
      <c r="V51" s="539"/>
      <c r="W51" s="539"/>
      <c r="X51" s="539"/>
      <c r="Y51" s="539"/>
      <c r="Z51" s="539"/>
      <c r="AA51" s="122">
        <f t="shared" si="1"/>
        <v>0</v>
      </c>
      <c r="AB51" s="105">
        <f>LOOKUP(AA51,{0,32,33,41,51,61,71,81,91},{0,"इ-1","ड","क-2","क-1","ब-2 ","ब-1","अ-2","अ-1"})</f>
        <v>0</v>
      </c>
    </row>
    <row r="52" spans="1:28" ht="21.75" customHeight="1">
      <c r="A52" s="101">
        <f>Data!$B52</f>
        <v>0</v>
      </c>
      <c r="B52" s="101">
        <f>Data!C52</f>
        <v>0</v>
      </c>
      <c r="C52" s="119">
        <f>Data!E52</f>
        <v>0</v>
      </c>
      <c r="D52" s="101">
        <f>Data!G52</f>
        <v>0</v>
      </c>
      <c r="E52" s="539"/>
      <c r="F52" s="539"/>
      <c r="G52" s="539"/>
      <c r="H52" s="539"/>
      <c r="I52" s="539"/>
      <c r="J52" s="539"/>
      <c r="K52" s="539"/>
      <c r="L52" s="539"/>
      <c r="M52" s="122">
        <f t="shared" si="0"/>
        <v>0</v>
      </c>
      <c r="N52" s="105">
        <f>LOOKUP(M52,{0,32,33,41,51,61,71,81,91},{0,"इ-1","ड","क-2","क-1","ब-2 ","ब-1","अ-2","अ-1"})</f>
        <v>0</v>
      </c>
      <c r="O52" s="101">
        <f>Data!$B52</f>
        <v>0</v>
      </c>
      <c r="P52" s="101">
        <f>Data!C52</f>
        <v>0</v>
      </c>
      <c r="Q52" s="119">
        <f>Data!E52</f>
        <v>0</v>
      </c>
      <c r="R52" s="101">
        <f>Data!G52</f>
        <v>0</v>
      </c>
      <c r="S52" s="539"/>
      <c r="T52" s="539"/>
      <c r="U52" s="539"/>
      <c r="V52" s="539"/>
      <c r="W52" s="539"/>
      <c r="X52" s="539"/>
      <c r="Y52" s="539"/>
      <c r="Z52" s="539"/>
      <c r="AA52" s="122">
        <f t="shared" si="1"/>
        <v>0</v>
      </c>
      <c r="AB52" s="105">
        <f>LOOKUP(AA52,{0,32,33,41,51,61,71,81,91},{0,"इ-1","ड","क-2","क-1","ब-2 ","ब-1","अ-2","अ-1"})</f>
        <v>0</v>
      </c>
    </row>
    <row r="53" spans="1:28" ht="21.75" customHeight="1">
      <c r="A53" s="101">
        <f>Data!$B53</f>
        <v>0</v>
      </c>
      <c r="B53" s="101">
        <f>Data!C53</f>
        <v>0</v>
      </c>
      <c r="C53" s="119">
        <f>Data!E53</f>
        <v>0</v>
      </c>
      <c r="D53" s="101">
        <f>Data!G53</f>
        <v>0</v>
      </c>
      <c r="E53" s="539"/>
      <c r="F53" s="539"/>
      <c r="G53" s="539"/>
      <c r="H53" s="539"/>
      <c r="I53" s="539"/>
      <c r="J53" s="539"/>
      <c r="K53" s="539"/>
      <c r="L53" s="539"/>
      <c r="M53" s="122">
        <f t="shared" si="0"/>
        <v>0</v>
      </c>
      <c r="N53" s="105">
        <f>LOOKUP(M53,{0,32,33,41,51,61,71,81,91},{0,"इ-1","ड","क-2","क-1","ब-2 ","ब-1","अ-2","अ-1"})</f>
        <v>0</v>
      </c>
      <c r="O53" s="101">
        <f>Data!$B53</f>
        <v>0</v>
      </c>
      <c r="P53" s="101">
        <f>Data!C53</f>
        <v>0</v>
      </c>
      <c r="Q53" s="119">
        <f>Data!E53</f>
        <v>0</v>
      </c>
      <c r="R53" s="101">
        <f>Data!G53</f>
        <v>0</v>
      </c>
      <c r="S53" s="539"/>
      <c r="T53" s="539"/>
      <c r="U53" s="539"/>
      <c r="V53" s="539"/>
      <c r="W53" s="539"/>
      <c r="X53" s="539"/>
      <c r="Y53" s="539"/>
      <c r="Z53" s="539"/>
      <c r="AA53" s="122">
        <f t="shared" si="1"/>
        <v>0</v>
      </c>
      <c r="AB53" s="105">
        <f>LOOKUP(AA53,{0,32,33,41,51,61,71,81,91},{0,"इ-1","ड","क-2","क-1","ब-2 ","ब-1","अ-2","अ-1"})</f>
        <v>0</v>
      </c>
    </row>
    <row r="54" spans="1:28" ht="21.75" customHeight="1">
      <c r="A54" s="101">
        <f>Data!$B54</f>
        <v>0</v>
      </c>
      <c r="B54" s="101">
        <f>Data!C54</f>
        <v>0</v>
      </c>
      <c r="C54" s="119">
        <f>Data!E54</f>
        <v>0</v>
      </c>
      <c r="D54" s="101">
        <f>Data!G54</f>
        <v>0</v>
      </c>
      <c r="E54" s="539"/>
      <c r="F54" s="539"/>
      <c r="G54" s="539"/>
      <c r="H54" s="539"/>
      <c r="I54" s="539"/>
      <c r="J54" s="539"/>
      <c r="K54" s="539"/>
      <c r="L54" s="539"/>
      <c r="M54" s="122">
        <f t="shared" si="0"/>
        <v>0</v>
      </c>
      <c r="N54" s="105">
        <f>LOOKUP(M54,{0,32,33,41,51,61,71,81,91},{0,"इ-1","ड","क-2","क-1","ब-2 ","ब-1","अ-2","अ-1"})</f>
        <v>0</v>
      </c>
      <c r="O54" s="101">
        <f>Data!$B54</f>
        <v>0</v>
      </c>
      <c r="P54" s="101">
        <f>Data!C54</f>
        <v>0</v>
      </c>
      <c r="Q54" s="119">
        <f>Data!E54</f>
        <v>0</v>
      </c>
      <c r="R54" s="101">
        <f>Data!G54</f>
        <v>0</v>
      </c>
      <c r="S54" s="539"/>
      <c r="T54" s="539"/>
      <c r="U54" s="539"/>
      <c r="V54" s="539"/>
      <c r="W54" s="539"/>
      <c r="X54" s="539"/>
      <c r="Y54" s="539"/>
      <c r="Z54" s="539"/>
      <c r="AA54" s="122">
        <f t="shared" si="1"/>
        <v>0</v>
      </c>
      <c r="AB54" s="105">
        <f>LOOKUP(AA54,{0,32,33,41,51,61,71,81,91},{0,"इ-1","ड","क-2","क-1","ब-2 ","ब-1","अ-2","अ-1"})</f>
        <v>0</v>
      </c>
    </row>
    <row r="55" spans="1:28" ht="21.75" customHeight="1">
      <c r="A55" s="101">
        <f>Data!$B55</f>
        <v>0</v>
      </c>
      <c r="B55" s="101">
        <f>Data!C55</f>
        <v>0</v>
      </c>
      <c r="C55" s="119">
        <f>Data!E55</f>
        <v>0</v>
      </c>
      <c r="D55" s="101">
        <f>Data!G55</f>
        <v>0</v>
      </c>
      <c r="E55" s="539"/>
      <c r="F55" s="539"/>
      <c r="G55" s="539"/>
      <c r="H55" s="539"/>
      <c r="I55" s="539"/>
      <c r="J55" s="539"/>
      <c r="K55" s="539"/>
      <c r="L55" s="539"/>
      <c r="M55" s="122">
        <f t="shared" si="0"/>
        <v>0</v>
      </c>
      <c r="N55" s="105">
        <f>LOOKUP(M55,{0,32,33,41,51,61,71,81,91},{0,"इ-1","ड","क-2","क-1","ब-2 ","ब-1","अ-2","अ-1"})</f>
        <v>0</v>
      </c>
      <c r="O55" s="101">
        <f>Data!$B55</f>
        <v>0</v>
      </c>
      <c r="P55" s="101">
        <f>Data!C55</f>
        <v>0</v>
      </c>
      <c r="Q55" s="119">
        <f>Data!E55</f>
        <v>0</v>
      </c>
      <c r="R55" s="101">
        <f>Data!G55</f>
        <v>0</v>
      </c>
      <c r="S55" s="539"/>
      <c r="T55" s="539"/>
      <c r="U55" s="539"/>
      <c r="V55" s="539"/>
      <c r="W55" s="539"/>
      <c r="X55" s="539"/>
      <c r="Y55" s="539"/>
      <c r="Z55" s="539"/>
      <c r="AA55" s="122">
        <f t="shared" si="1"/>
        <v>0</v>
      </c>
      <c r="AB55" s="105">
        <f>LOOKUP(AA55,{0,32,33,41,51,61,71,81,91},{0,"इ-1","ड","क-2","क-1","ब-2 ","ब-1","अ-2","अ-1"})</f>
        <v>0</v>
      </c>
    </row>
    <row r="56" spans="1:28" ht="21.75" customHeight="1">
      <c r="A56" s="101">
        <f>Data!$B56</f>
        <v>0</v>
      </c>
      <c r="B56" s="101">
        <f>Data!C56</f>
        <v>0</v>
      </c>
      <c r="C56" s="119">
        <f>Data!E56</f>
        <v>0</v>
      </c>
      <c r="D56" s="101">
        <f>Data!G56</f>
        <v>0</v>
      </c>
      <c r="E56" s="539"/>
      <c r="F56" s="539"/>
      <c r="G56" s="539"/>
      <c r="H56" s="539"/>
      <c r="I56" s="539"/>
      <c r="J56" s="539"/>
      <c r="K56" s="539"/>
      <c r="L56" s="539"/>
      <c r="M56" s="122">
        <f t="shared" si="0"/>
        <v>0</v>
      </c>
      <c r="N56" s="105">
        <f>LOOKUP(M56,{0,32,33,41,51,61,71,81,91},{0,"इ-1","ड","क-2","क-1","ब-2 ","ब-1","अ-2","अ-1"})</f>
        <v>0</v>
      </c>
      <c r="O56" s="101">
        <f>Data!$B56</f>
        <v>0</v>
      </c>
      <c r="P56" s="101">
        <f>Data!C56</f>
        <v>0</v>
      </c>
      <c r="Q56" s="119">
        <f>Data!E56</f>
        <v>0</v>
      </c>
      <c r="R56" s="101">
        <f>Data!G56</f>
        <v>0</v>
      </c>
      <c r="S56" s="539"/>
      <c r="T56" s="539"/>
      <c r="U56" s="539"/>
      <c r="V56" s="539"/>
      <c r="W56" s="539"/>
      <c r="X56" s="539"/>
      <c r="Y56" s="539"/>
      <c r="Z56" s="539"/>
      <c r="AA56" s="122">
        <f t="shared" si="1"/>
        <v>0</v>
      </c>
      <c r="AB56" s="105">
        <f>LOOKUP(AA56,{0,32,33,41,51,61,71,81,91},{0,"इ-1","ड","क-2","क-1","ब-2 ","ब-1","अ-2","अ-1"})</f>
        <v>0</v>
      </c>
    </row>
    <row r="57" spans="1:28" ht="21.75" customHeight="1">
      <c r="A57" s="101">
        <f>Data!$B57</f>
        <v>0</v>
      </c>
      <c r="B57" s="101">
        <f>Data!C57</f>
        <v>0</v>
      </c>
      <c r="C57" s="119">
        <f>Data!E57</f>
        <v>0</v>
      </c>
      <c r="D57" s="101">
        <f>Data!G57</f>
        <v>0</v>
      </c>
      <c r="E57" s="539"/>
      <c r="F57" s="539"/>
      <c r="G57" s="539"/>
      <c r="H57" s="539"/>
      <c r="I57" s="539"/>
      <c r="J57" s="539"/>
      <c r="K57" s="539"/>
      <c r="L57" s="539"/>
      <c r="M57" s="122">
        <f t="shared" si="0"/>
        <v>0</v>
      </c>
      <c r="N57" s="105">
        <f>LOOKUP(M57,{0,32,33,41,51,61,71,81,91},{0,"इ-1","ड","क-2","क-1","ब-2 ","ब-1","अ-2","अ-1"})</f>
        <v>0</v>
      </c>
      <c r="O57" s="101">
        <f>Data!$B57</f>
        <v>0</v>
      </c>
      <c r="P57" s="101">
        <f>Data!C57</f>
        <v>0</v>
      </c>
      <c r="Q57" s="119">
        <f>Data!E57</f>
        <v>0</v>
      </c>
      <c r="R57" s="101">
        <f>Data!G57</f>
        <v>0</v>
      </c>
      <c r="S57" s="539"/>
      <c r="T57" s="539"/>
      <c r="U57" s="539"/>
      <c r="V57" s="539"/>
      <c r="W57" s="539"/>
      <c r="X57" s="539"/>
      <c r="Y57" s="539"/>
      <c r="Z57" s="539"/>
      <c r="AA57" s="122">
        <f t="shared" si="1"/>
        <v>0</v>
      </c>
      <c r="AB57" s="105">
        <f>LOOKUP(AA57,{0,32,33,41,51,61,71,81,91},{0,"इ-1","ड","क-2","क-1","ब-2 ","ब-1","अ-2","अ-1"})</f>
        <v>0</v>
      </c>
    </row>
    <row r="58" spans="1:28" ht="21.75" customHeight="1">
      <c r="A58" s="101">
        <f>Data!$B58</f>
        <v>0</v>
      </c>
      <c r="B58" s="101">
        <f>Data!C58</f>
        <v>0</v>
      </c>
      <c r="C58" s="119">
        <f>Data!E58</f>
        <v>0</v>
      </c>
      <c r="D58" s="101">
        <f>Data!G58</f>
        <v>0</v>
      </c>
      <c r="E58" s="539"/>
      <c r="F58" s="539"/>
      <c r="G58" s="539"/>
      <c r="H58" s="539"/>
      <c r="I58" s="539"/>
      <c r="J58" s="539"/>
      <c r="K58" s="539"/>
      <c r="L58" s="539"/>
      <c r="M58" s="122">
        <f t="shared" si="0"/>
        <v>0</v>
      </c>
      <c r="N58" s="105">
        <f>LOOKUP(M58,{0,32,33,41,51,61,71,81,91},{0,"इ-1","ड","क-2","क-1","ब-2 ","ब-1","अ-2","अ-1"})</f>
        <v>0</v>
      </c>
      <c r="O58" s="101">
        <f>Data!$B58</f>
        <v>0</v>
      </c>
      <c r="P58" s="101">
        <f>Data!C58</f>
        <v>0</v>
      </c>
      <c r="Q58" s="119">
        <f>Data!E58</f>
        <v>0</v>
      </c>
      <c r="R58" s="101">
        <f>Data!G58</f>
        <v>0</v>
      </c>
      <c r="S58" s="539"/>
      <c r="T58" s="539"/>
      <c r="U58" s="539"/>
      <c r="V58" s="539"/>
      <c r="W58" s="539"/>
      <c r="X58" s="539"/>
      <c r="Y58" s="539"/>
      <c r="Z58" s="539"/>
      <c r="AA58" s="122">
        <f t="shared" si="1"/>
        <v>0</v>
      </c>
      <c r="AB58" s="105">
        <f>LOOKUP(AA58,{0,32,33,41,51,61,71,81,91},{0,"इ-1","ड","क-2","क-1","ब-2 ","ब-1","अ-2","अ-1"})</f>
        <v>0</v>
      </c>
    </row>
    <row r="59" spans="1:28" ht="21.75" customHeight="1">
      <c r="A59" s="101">
        <f>Data!$B59</f>
        <v>0</v>
      </c>
      <c r="B59" s="101">
        <f>Data!C59</f>
        <v>0</v>
      </c>
      <c r="C59" s="119">
        <f>Data!E59</f>
        <v>0</v>
      </c>
      <c r="D59" s="101">
        <f>Data!G59</f>
        <v>0</v>
      </c>
      <c r="E59" s="539"/>
      <c r="F59" s="539"/>
      <c r="G59" s="539"/>
      <c r="H59" s="539"/>
      <c r="I59" s="539"/>
      <c r="J59" s="539"/>
      <c r="K59" s="539"/>
      <c r="L59" s="539"/>
      <c r="M59" s="122">
        <f t="shared" si="0"/>
        <v>0</v>
      </c>
      <c r="N59" s="105">
        <f>LOOKUP(M59,{0,32,33,41,51,61,71,81,91},{0,"इ-1","ड","क-2","क-1","ब-2 ","ब-1","अ-2","अ-1"})</f>
        <v>0</v>
      </c>
      <c r="O59" s="101">
        <f>Data!$B59</f>
        <v>0</v>
      </c>
      <c r="P59" s="101">
        <f>Data!C59</f>
        <v>0</v>
      </c>
      <c r="Q59" s="119">
        <f>Data!E59</f>
        <v>0</v>
      </c>
      <c r="R59" s="101">
        <f>Data!G59</f>
        <v>0</v>
      </c>
      <c r="S59" s="539"/>
      <c r="T59" s="539"/>
      <c r="U59" s="539"/>
      <c r="V59" s="539"/>
      <c r="W59" s="539"/>
      <c r="X59" s="539"/>
      <c r="Y59" s="539"/>
      <c r="Z59" s="539"/>
      <c r="AA59" s="122">
        <f t="shared" si="1"/>
        <v>0</v>
      </c>
      <c r="AB59" s="105">
        <f>LOOKUP(AA59,{0,32,33,41,51,61,71,81,91},{0,"इ-1","ड","क-2","क-1","ब-2 ","ब-1","अ-2","अ-1"})</f>
        <v>0</v>
      </c>
    </row>
    <row r="60" spans="1:28" ht="21.75" customHeight="1">
      <c r="A60" s="101">
        <f>Data!$B60</f>
        <v>0</v>
      </c>
      <c r="B60" s="101">
        <f>Data!C60</f>
        <v>0</v>
      </c>
      <c r="C60" s="119">
        <f>Data!E60</f>
        <v>0</v>
      </c>
      <c r="D60" s="101">
        <f>Data!G60</f>
        <v>0</v>
      </c>
      <c r="E60" s="539"/>
      <c r="F60" s="539"/>
      <c r="G60" s="539"/>
      <c r="H60" s="539"/>
      <c r="I60" s="539"/>
      <c r="J60" s="539"/>
      <c r="K60" s="539"/>
      <c r="L60" s="539"/>
      <c r="M60" s="122">
        <f t="shared" si="0"/>
        <v>0</v>
      </c>
      <c r="N60" s="105">
        <f>LOOKUP(M60,{0,32,33,41,51,61,71,81,91},{0,"इ-1","ड","क-2","क-1","ब-2 ","ब-1","अ-2","अ-1"})</f>
        <v>0</v>
      </c>
      <c r="O60" s="101">
        <f>Data!$B60</f>
        <v>0</v>
      </c>
      <c r="P60" s="101">
        <f>Data!C60</f>
        <v>0</v>
      </c>
      <c r="Q60" s="119">
        <f>Data!E60</f>
        <v>0</v>
      </c>
      <c r="R60" s="101">
        <f>Data!G60</f>
        <v>0</v>
      </c>
      <c r="S60" s="539"/>
      <c r="T60" s="539"/>
      <c r="U60" s="539"/>
      <c r="V60" s="539"/>
      <c r="W60" s="539"/>
      <c r="X60" s="539"/>
      <c r="Y60" s="539"/>
      <c r="Z60" s="539"/>
      <c r="AA60" s="122">
        <f t="shared" si="1"/>
        <v>0</v>
      </c>
      <c r="AB60" s="105">
        <f>LOOKUP(AA60,{0,32,33,41,51,61,71,81,91},{0,"इ-1","ड","क-2","क-1","ब-2 ","ब-1","अ-2","अ-1"})</f>
        <v>0</v>
      </c>
    </row>
    <row r="61" spans="1:28" ht="21.75" customHeight="1">
      <c r="A61" s="101">
        <f>Data!$B61</f>
        <v>0</v>
      </c>
      <c r="B61" s="101">
        <f>Data!C61</f>
        <v>0</v>
      </c>
      <c r="C61" s="119">
        <f>Data!E61</f>
        <v>0</v>
      </c>
      <c r="D61" s="101">
        <f>Data!G61</f>
        <v>0</v>
      </c>
      <c r="E61" s="539"/>
      <c r="F61" s="539"/>
      <c r="G61" s="539"/>
      <c r="H61" s="539"/>
      <c r="I61" s="539"/>
      <c r="J61" s="539"/>
      <c r="K61" s="539"/>
      <c r="L61" s="539"/>
      <c r="M61" s="122">
        <f t="shared" si="0"/>
        <v>0</v>
      </c>
      <c r="N61" s="105">
        <f>LOOKUP(M61,{0,32,33,41,51,61,71,81,91},{0,"इ-1","ड","क-2","क-1","ब-2 ","ब-1","अ-2","अ-1"})</f>
        <v>0</v>
      </c>
      <c r="O61" s="101">
        <f>Data!$B61</f>
        <v>0</v>
      </c>
      <c r="P61" s="101">
        <f>Data!C61</f>
        <v>0</v>
      </c>
      <c r="Q61" s="119">
        <f>Data!E61</f>
        <v>0</v>
      </c>
      <c r="R61" s="101">
        <f>Data!G61</f>
        <v>0</v>
      </c>
      <c r="S61" s="539"/>
      <c r="T61" s="539"/>
      <c r="U61" s="539"/>
      <c r="V61" s="539"/>
      <c r="W61" s="539"/>
      <c r="X61" s="539"/>
      <c r="Y61" s="539"/>
      <c r="Z61" s="539"/>
      <c r="AA61" s="122">
        <f t="shared" si="1"/>
        <v>0</v>
      </c>
      <c r="AB61" s="105">
        <f>LOOKUP(AA61,{0,32,33,41,51,61,71,81,91},{0,"इ-1","ड","क-2","क-1","ब-2 ","ब-1","अ-2","अ-1"})</f>
        <v>0</v>
      </c>
    </row>
    <row r="62" spans="1:28" ht="21.75" customHeight="1">
      <c r="A62" s="101">
        <f>Data!$B62</f>
        <v>0</v>
      </c>
      <c r="B62" s="101">
        <f>Data!C62</f>
        <v>0</v>
      </c>
      <c r="C62" s="119">
        <f>Data!E62</f>
        <v>0</v>
      </c>
      <c r="D62" s="101">
        <f>Data!G62</f>
        <v>0</v>
      </c>
      <c r="E62" s="539"/>
      <c r="F62" s="539"/>
      <c r="G62" s="539"/>
      <c r="H62" s="539"/>
      <c r="I62" s="539"/>
      <c r="J62" s="539"/>
      <c r="K62" s="539"/>
      <c r="L62" s="539"/>
      <c r="M62" s="122">
        <f t="shared" si="0"/>
        <v>0</v>
      </c>
      <c r="N62" s="105">
        <f>LOOKUP(M62,{0,32,33,41,51,61,71,81,91},{0,"इ-1","ड","क-2","क-1","ब-2 ","ब-1","अ-2","अ-1"})</f>
        <v>0</v>
      </c>
      <c r="O62" s="101">
        <f>Data!$B62</f>
        <v>0</v>
      </c>
      <c r="P62" s="101">
        <f>Data!C62</f>
        <v>0</v>
      </c>
      <c r="Q62" s="119">
        <f>Data!E62</f>
        <v>0</v>
      </c>
      <c r="R62" s="101">
        <f>Data!G62</f>
        <v>0</v>
      </c>
      <c r="S62" s="539"/>
      <c r="T62" s="539"/>
      <c r="U62" s="539"/>
      <c r="V62" s="539"/>
      <c r="W62" s="539"/>
      <c r="X62" s="539"/>
      <c r="Y62" s="539"/>
      <c r="Z62" s="539"/>
      <c r="AA62" s="122">
        <f t="shared" si="1"/>
        <v>0</v>
      </c>
      <c r="AB62" s="105">
        <f>LOOKUP(AA62,{0,32,33,41,51,61,71,81,91},{0,"इ-1","ड","क-2","क-1","ब-2 ","ब-1","अ-2","अ-1"})</f>
        <v>0</v>
      </c>
    </row>
    <row r="63" spans="1:28" ht="21.75" customHeight="1">
      <c r="A63" s="101">
        <f>Data!$B63</f>
        <v>0</v>
      </c>
      <c r="B63" s="101">
        <f>Data!C63</f>
        <v>0</v>
      </c>
      <c r="C63" s="119">
        <f>Data!E63</f>
        <v>0</v>
      </c>
      <c r="D63" s="101">
        <f>Data!G63</f>
        <v>0</v>
      </c>
      <c r="E63" s="539"/>
      <c r="F63" s="539"/>
      <c r="G63" s="539"/>
      <c r="H63" s="539"/>
      <c r="I63" s="539"/>
      <c r="J63" s="539"/>
      <c r="K63" s="539"/>
      <c r="L63" s="539"/>
      <c r="M63" s="122">
        <f t="shared" si="0"/>
        <v>0</v>
      </c>
      <c r="N63" s="105">
        <f>LOOKUP(M63,{0,32,33,41,51,61,71,81,91},{0,"इ-1","ड","क-2","क-1","ब-2 ","ब-1","अ-2","अ-1"})</f>
        <v>0</v>
      </c>
      <c r="O63" s="101">
        <f>Data!$B63</f>
        <v>0</v>
      </c>
      <c r="P63" s="101">
        <f>Data!C63</f>
        <v>0</v>
      </c>
      <c r="Q63" s="119">
        <f>Data!E63</f>
        <v>0</v>
      </c>
      <c r="R63" s="101">
        <f>Data!G63</f>
        <v>0</v>
      </c>
      <c r="S63" s="539"/>
      <c r="T63" s="539"/>
      <c r="U63" s="539"/>
      <c r="V63" s="539"/>
      <c r="W63" s="539"/>
      <c r="X63" s="539"/>
      <c r="Y63" s="539"/>
      <c r="Z63" s="539"/>
      <c r="AA63" s="122">
        <f t="shared" si="1"/>
        <v>0</v>
      </c>
      <c r="AB63" s="105">
        <f>LOOKUP(AA63,{0,32,33,41,51,61,71,81,91},{0,"इ-1","ड","क-2","क-1","ब-2 ","ब-1","अ-2","अ-1"})</f>
        <v>0</v>
      </c>
    </row>
    <row r="64" spans="1:28" ht="21.75" customHeight="1">
      <c r="A64" s="101">
        <f>Data!$B64</f>
        <v>0</v>
      </c>
      <c r="B64" s="101">
        <f>Data!C64</f>
        <v>0</v>
      </c>
      <c r="C64" s="119">
        <f>Data!E64</f>
        <v>0</v>
      </c>
      <c r="D64" s="101">
        <f>Data!G64</f>
        <v>0</v>
      </c>
      <c r="E64" s="539"/>
      <c r="F64" s="539"/>
      <c r="G64" s="539"/>
      <c r="H64" s="539"/>
      <c r="I64" s="539"/>
      <c r="J64" s="539"/>
      <c r="K64" s="539"/>
      <c r="L64" s="539"/>
      <c r="M64" s="122">
        <f t="shared" si="0"/>
        <v>0</v>
      </c>
      <c r="N64" s="105">
        <f>LOOKUP(M64,{0,32,33,41,51,61,71,81,91},{0,"इ-1","ड","क-2","क-1","ब-2 ","ब-1","अ-2","अ-1"})</f>
        <v>0</v>
      </c>
      <c r="O64" s="101">
        <f>Data!$B64</f>
        <v>0</v>
      </c>
      <c r="P64" s="101">
        <f>Data!C64</f>
        <v>0</v>
      </c>
      <c r="Q64" s="119">
        <f>Data!E64</f>
        <v>0</v>
      </c>
      <c r="R64" s="101">
        <f>Data!G64</f>
        <v>0</v>
      </c>
      <c r="S64" s="539"/>
      <c r="T64" s="539"/>
      <c r="U64" s="539"/>
      <c r="V64" s="539"/>
      <c r="W64" s="539"/>
      <c r="X64" s="539"/>
      <c r="Y64" s="539"/>
      <c r="Z64" s="539"/>
      <c r="AA64" s="122">
        <f t="shared" si="1"/>
        <v>0</v>
      </c>
      <c r="AB64" s="105">
        <f>LOOKUP(AA64,{0,32,33,41,51,61,71,81,91},{0,"इ-1","ड","क-2","क-1","ब-2 ","ब-1","अ-2","अ-1"})</f>
        <v>0</v>
      </c>
    </row>
    <row r="65" spans="1:28" ht="21.75" customHeight="1">
      <c r="A65" s="101">
        <f>Data!$B65</f>
        <v>0</v>
      </c>
      <c r="B65" s="101">
        <f>Data!C65</f>
        <v>0</v>
      </c>
      <c r="C65" s="119">
        <f>Data!E65</f>
        <v>0</v>
      </c>
      <c r="D65" s="101">
        <f>Data!G65</f>
        <v>0</v>
      </c>
      <c r="E65" s="539"/>
      <c r="F65" s="539"/>
      <c r="G65" s="539"/>
      <c r="H65" s="539"/>
      <c r="I65" s="539"/>
      <c r="J65" s="539"/>
      <c r="K65" s="539"/>
      <c r="L65" s="539"/>
      <c r="M65" s="122">
        <f t="shared" si="0"/>
        <v>0</v>
      </c>
      <c r="N65" s="105">
        <f>LOOKUP(M65,{0,32,33,41,51,61,71,81,91},{0,"इ-1","ड","क-2","क-1","ब-2 ","ब-1","अ-2","अ-1"})</f>
        <v>0</v>
      </c>
      <c r="O65" s="101">
        <f>Data!$B65</f>
        <v>0</v>
      </c>
      <c r="P65" s="101">
        <f>Data!C65</f>
        <v>0</v>
      </c>
      <c r="Q65" s="119">
        <f>Data!E65</f>
        <v>0</v>
      </c>
      <c r="R65" s="101">
        <f>Data!G65</f>
        <v>0</v>
      </c>
      <c r="S65" s="539"/>
      <c r="T65" s="539"/>
      <c r="U65" s="539"/>
      <c r="V65" s="539"/>
      <c r="W65" s="539"/>
      <c r="X65" s="539"/>
      <c r="Y65" s="539"/>
      <c r="Z65" s="539"/>
      <c r="AA65" s="122">
        <f t="shared" si="1"/>
        <v>0</v>
      </c>
      <c r="AB65" s="105">
        <f>LOOKUP(AA65,{0,32,33,41,51,61,71,81,91},{0,"इ-1","ड","क-2","क-1","ब-2 ","ब-1","अ-2","अ-1"})</f>
        <v>0</v>
      </c>
    </row>
    <row r="66" spans="1:28" ht="21.75" customHeight="1">
      <c r="A66" s="101">
        <f>Data!$B66</f>
        <v>0</v>
      </c>
      <c r="B66" s="101">
        <f>Data!C66</f>
        <v>0</v>
      </c>
      <c r="C66" s="119">
        <f>Data!E66</f>
        <v>0</v>
      </c>
      <c r="D66" s="101">
        <f>Data!G66</f>
        <v>0</v>
      </c>
      <c r="E66" s="539"/>
      <c r="F66" s="539"/>
      <c r="G66" s="539"/>
      <c r="H66" s="539"/>
      <c r="I66" s="539"/>
      <c r="J66" s="539"/>
      <c r="K66" s="539"/>
      <c r="L66" s="539"/>
      <c r="M66" s="122">
        <f t="shared" si="0"/>
        <v>0</v>
      </c>
      <c r="N66" s="105">
        <f>LOOKUP(M66,{0,32,33,41,51,61,71,81,91},{0,"इ-1","ड","क-2","क-1","ब-2 ","ब-1","अ-2","अ-1"})</f>
        <v>0</v>
      </c>
      <c r="O66" s="101">
        <f>Data!$B66</f>
        <v>0</v>
      </c>
      <c r="P66" s="101">
        <f>Data!C66</f>
        <v>0</v>
      </c>
      <c r="Q66" s="119">
        <f>Data!E66</f>
        <v>0</v>
      </c>
      <c r="R66" s="101">
        <f>Data!G66</f>
        <v>0</v>
      </c>
      <c r="S66" s="539"/>
      <c r="T66" s="539"/>
      <c r="U66" s="539"/>
      <c r="V66" s="539"/>
      <c r="W66" s="539"/>
      <c r="X66" s="539"/>
      <c r="Y66" s="539"/>
      <c r="Z66" s="539"/>
      <c r="AA66" s="122">
        <f t="shared" si="1"/>
        <v>0</v>
      </c>
      <c r="AB66" s="105">
        <f>LOOKUP(AA66,{0,32,33,41,51,61,71,81,91},{0,"इ-1","ड","क-2","क-1","ब-2 ","ब-1","अ-2","अ-1"})</f>
        <v>0</v>
      </c>
    </row>
    <row r="67" spans="1:28" ht="21.75" customHeight="1">
      <c r="A67" s="101">
        <f>Data!$B67</f>
        <v>0</v>
      </c>
      <c r="B67" s="101">
        <f>Data!C67</f>
        <v>0</v>
      </c>
      <c r="C67" s="119">
        <f>Data!E67</f>
        <v>0</v>
      </c>
      <c r="D67" s="101">
        <f>Data!G67</f>
        <v>0</v>
      </c>
      <c r="E67" s="539"/>
      <c r="F67" s="539"/>
      <c r="G67" s="539"/>
      <c r="H67" s="539"/>
      <c r="I67" s="539"/>
      <c r="J67" s="539"/>
      <c r="K67" s="539"/>
      <c r="L67" s="539"/>
      <c r="M67" s="122">
        <f t="shared" si="0"/>
        <v>0</v>
      </c>
      <c r="N67" s="105">
        <f>LOOKUP(M67,{0,32,33,41,51,61,71,81,91},{0,"इ-1","ड","क-2","क-1","ब-2 ","ब-1","अ-2","अ-1"})</f>
        <v>0</v>
      </c>
      <c r="O67" s="101">
        <f>Data!$B67</f>
        <v>0</v>
      </c>
      <c r="P67" s="101">
        <f>Data!C67</f>
        <v>0</v>
      </c>
      <c r="Q67" s="119">
        <f>Data!E67</f>
        <v>0</v>
      </c>
      <c r="R67" s="101">
        <f>Data!G67</f>
        <v>0</v>
      </c>
      <c r="S67" s="539"/>
      <c r="T67" s="539"/>
      <c r="U67" s="539"/>
      <c r="V67" s="539"/>
      <c r="W67" s="539"/>
      <c r="X67" s="539"/>
      <c r="Y67" s="539"/>
      <c r="Z67" s="539"/>
      <c r="AA67" s="122">
        <f t="shared" si="1"/>
        <v>0</v>
      </c>
      <c r="AB67" s="105">
        <f>LOOKUP(AA67,{0,32,33,41,51,61,71,81,91},{0,"इ-1","ड","क-2","क-1","ब-2 ","ब-1","अ-2","अ-1"})</f>
        <v>0</v>
      </c>
    </row>
    <row r="68" spans="1:28" ht="21.75" customHeight="1">
      <c r="A68" s="101">
        <f>Data!$B68</f>
        <v>0</v>
      </c>
      <c r="B68" s="101">
        <f>Data!C68</f>
        <v>0</v>
      </c>
      <c r="C68" s="119">
        <f>Data!E68</f>
        <v>0</v>
      </c>
      <c r="D68" s="101">
        <f>Data!G68</f>
        <v>0</v>
      </c>
      <c r="E68" s="539"/>
      <c r="F68" s="539"/>
      <c r="G68" s="539"/>
      <c r="H68" s="539"/>
      <c r="I68" s="539"/>
      <c r="J68" s="539"/>
      <c r="K68" s="539"/>
      <c r="L68" s="539"/>
      <c r="M68" s="122">
        <f t="shared" si="0"/>
        <v>0</v>
      </c>
      <c r="N68" s="105">
        <f>LOOKUP(M68,{0,32,33,41,51,61,71,81,91},{0,"इ-1","ड","क-2","क-1","ब-2 ","ब-1","अ-2","अ-1"})</f>
        <v>0</v>
      </c>
      <c r="O68" s="101">
        <f>Data!$B68</f>
        <v>0</v>
      </c>
      <c r="P68" s="101">
        <f>Data!C68</f>
        <v>0</v>
      </c>
      <c r="Q68" s="119">
        <f>Data!E68</f>
        <v>0</v>
      </c>
      <c r="R68" s="101">
        <f>Data!G68</f>
        <v>0</v>
      </c>
      <c r="S68" s="539"/>
      <c r="T68" s="539"/>
      <c r="U68" s="539"/>
      <c r="V68" s="539"/>
      <c r="W68" s="539"/>
      <c r="X68" s="539"/>
      <c r="Y68" s="539"/>
      <c r="Z68" s="539"/>
      <c r="AA68" s="122">
        <f t="shared" si="1"/>
        <v>0</v>
      </c>
      <c r="AB68" s="105">
        <f>LOOKUP(AA68,{0,32,33,41,51,61,71,81,91},{0,"इ-1","ड","क-2","क-1","ब-2 ","ब-1","अ-2","अ-1"})</f>
        <v>0</v>
      </c>
    </row>
    <row r="69" spans="1:28" ht="21.75" customHeight="1">
      <c r="A69" s="101">
        <f>Data!$B69</f>
        <v>0</v>
      </c>
      <c r="B69" s="101">
        <f>Data!C69</f>
        <v>0</v>
      </c>
      <c r="C69" s="119">
        <f>Data!E69</f>
        <v>0</v>
      </c>
      <c r="D69" s="101">
        <f>Data!G69</f>
        <v>0</v>
      </c>
      <c r="E69" s="539"/>
      <c r="F69" s="539"/>
      <c r="G69" s="539"/>
      <c r="H69" s="539"/>
      <c r="I69" s="539"/>
      <c r="J69" s="539"/>
      <c r="K69" s="539"/>
      <c r="L69" s="539"/>
      <c r="M69" s="122">
        <f t="shared" si="0"/>
        <v>0</v>
      </c>
      <c r="N69" s="105">
        <f>LOOKUP(M69,{0,32,33,41,51,61,71,81,91},{0,"इ-1","ड","क-2","क-1","ब-2 ","ब-1","अ-2","अ-1"})</f>
        <v>0</v>
      </c>
      <c r="O69" s="101">
        <f>Data!$B69</f>
        <v>0</v>
      </c>
      <c r="P69" s="101">
        <f>Data!C69</f>
        <v>0</v>
      </c>
      <c r="Q69" s="119">
        <f>Data!E69</f>
        <v>0</v>
      </c>
      <c r="R69" s="101">
        <f>Data!G69</f>
        <v>0</v>
      </c>
      <c r="S69" s="539"/>
      <c r="T69" s="539"/>
      <c r="U69" s="539"/>
      <c r="V69" s="539"/>
      <c r="W69" s="539"/>
      <c r="X69" s="539"/>
      <c r="Y69" s="539"/>
      <c r="Z69" s="539"/>
      <c r="AA69" s="122">
        <f t="shared" si="1"/>
        <v>0</v>
      </c>
      <c r="AB69" s="105">
        <f>LOOKUP(AA69,{0,32,33,41,51,61,71,81,91},{0,"इ-1","ड","क-2","क-1","ब-2 ","ब-1","अ-2","अ-1"})</f>
        <v>0</v>
      </c>
    </row>
    <row r="70" spans="1:28" ht="21.75" customHeight="1">
      <c r="A70" s="101">
        <f>Data!$B70</f>
        <v>0</v>
      </c>
      <c r="B70" s="101">
        <f>Data!C70</f>
        <v>0</v>
      </c>
      <c r="C70" s="119">
        <f>Data!E70</f>
        <v>0</v>
      </c>
      <c r="D70" s="101">
        <f>Data!G70</f>
        <v>0</v>
      </c>
      <c r="E70" s="539"/>
      <c r="F70" s="539"/>
      <c r="G70" s="539"/>
      <c r="H70" s="539"/>
      <c r="I70" s="539"/>
      <c r="J70" s="539"/>
      <c r="K70" s="539"/>
      <c r="L70" s="539"/>
      <c r="M70" s="122">
        <f t="shared" si="0"/>
        <v>0</v>
      </c>
      <c r="N70" s="105">
        <f>LOOKUP(M70,{0,32,33,41,51,61,71,81,91},{0,"इ-1","ड","क-2","क-1","ब-2 ","ब-1","अ-2","अ-1"})</f>
        <v>0</v>
      </c>
      <c r="O70" s="101">
        <f>Data!$B70</f>
        <v>0</v>
      </c>
      <c r="P70" s="101">
        <f>Data!C70</f>
        <v>0</v>
      </c>
      <c r="Q70" s="119">
        <f>Data!E70</f>
        <v>0</v>
      </c>
      <c r="R70" s="101">
        <f>Data!G70</f>
        <v>0</v>
      </c>
      <c r="S70" s="539"/>
      <c r="T70" s="539"/>
      <c r="U70" s="539"/>
      <c r="V70" s="539"/>
      <c r="W70" s="539"/>
      <c r="X70" s="539"/>
      <c r="Y70" s="539"/>
      <c r="Z70" s="539"/>
      <c r="AA70" s="122">
        <f t="shared" si="1"/>
        <v>0</v>
      </c>
      <c r="AB70" s="105">
        <f>LOOKUP(AA70,{0,32,33,41,51,61,71,81,91},{0,"इ-1","ड","क-2","क-1","ब-2 ","ब-1","अ-2","अ-1"})</f>
        <v>0</v>
      </c>
    </row>
    <row r="71" spans="1:28" ht="21.75" customHeight="1">
      <c r="A71" s="101">
        <f>Data!$B71</f>
        <v>0</v>
      </c>
      <c r="B71" s="101">
        <f>Data!C71</f>
        <v>0</v>
      </c>
      <c r="C71" s="119">
        <f>Data!E71</f>
        <v>0</v>
      </c>
      <c r="D71" s="101">
        <f>Data!G71</f>
        <v>0</v>
      </c>
      <c r="E71" s="539"/>
      <c r="F71" s="539"/>
      <c r="G71" s="539"/>
      <c r="H71" s="539"/>
      <c r="I71" s="539"/>
      <c r="J71" s="539"/>
      <c r="K71" s="539"/>
      <c r="L71" s="539"/>
      <c r="M71" s="122">
        <f t="shared" si="0"/>
        <v>0</v>
      </c>
      <c r="N71" s="105">
        <f>LOOKUP(M71,{0,32,33,41,51,61,71,81,91},{0,"इ-1","ड","क-2","क-1","ब-2 ","ब-1","अ-2","अ-1"})</f>
        <v>0</v>
      </c>
      <c r="O71" s="101">
        <f>Data!$B71</f>
        <v>0</v>
      </c>
      <c r="P71" s="101">
        <f>Data!C71</f>
        <v>0</v>
      </c>
      <c r="Q71" s="119">
        <f>Data!E71</f>
        <v>0</v>
      </c>
      <c r="R71" s="101">
        <f>Data!G71</f>
        <v>0</v>
      </c>
      <c r="S71" s="539"/>
      <c r="T71" s="539"/>
      <c r="U71" s="539"/>
      <c r="V71" s="539"/>
      <c r="W71" s="539"/>
      <c r="X71" s="539"/>
      <c r="Y71" s="539"/>
      <c r="Z71" s="539"/>
      <c r="AA71" s="122">
        <f t="shared" si="1"/>
        <v>0</v>
      </c>
      <c r="AB71" s="105">
        <f>LOOKUP(AA71,{0,32,33,41,51,61,71,81,91},{0,"इ-1","ड","क-2","क-1","ब-2 ","ब-1","अ-2","अ-1"})</f>
        <v>0</v>
      </c>
    </row>
    <row r="72" spans="1:28" ht="21.75" customHeight="1">
      <c r="A72" s="101">
        <f>Data!$B72</f>
        <v>0</v>
      </c>
      <c r="B72" s="101">
        <f>Data!C72</f>
        <v>0</v>
      </c>
      <c r="C72" s="119">
        <f>Data!E72</f>
        <v>0</v>
      </c>
      <c r="D72" s="101">
        <f>Data!G72</f>
        <v>0</v>
      </c>
      <c r="E72" s="539"/>
      <c r="F72" s="539"/>
      <c r="G72" s="539"/>
      <c r="H72" s="539"/>
      <c r="I72" s="539"/>
      <c r="J72" s="539"/>
      <c r="K72" s="539"/>
      <c r="L72" s="539"/>
      <c r="M72" s="122">
        <f t="shared" si="0"/>
        <v>0</v>
      </c>
      <c r="N72" s="105">
        <f>LOOKUP(M72,{0,32,33,41,51,61,71,81,91},{0,"इ-1","ड","क-2","क-1","ब-2 ","ब-1","अ-2","अ-1"})</f>
        <v>0</v>
      </c>
      <c r="O72" s="101">
        <f>Data!$B72</f>
        <v>0</v>
      </c>
      <c r="P72" s="101">
        <f>Data!C72</f>
        <v>0</v>
      </c>
      <c r="Q72" s="119">
        <f>Data!E72</f>
        <v>0</v>
      </c>
      <c r="R72" s="101">
        <f>Data!G72</f>
        <v>0</v>
      </c>
      <c r="S72" s="539"/>
      <c r="T72" s="539"/>
      <c r="U72" s="539"/>
      <c r="V72" s="539"/>
      <c r="W72" s="539"/>
      <c r="X72" s="539"/>
      <c r="Y72" s="539"/>
      <c r="Z72" s="539"/>
      <c r="AA72" s="122">
        <f t="shared" si="1"/>
        <v>0</v>
      </c>
      <c r="AB72" s="105">
        <f>LOOKUP(AA72,{0,32,33,41,51,61,71,81,91},{0,"इ-1","ड","क-2","क-1","ब-2 ","ब-1","अ-2","अ-1"})</f>
        <v>0</v>
      </c>
    </row>
    <row r="73" spans="1:28" ht="21.75" customHeight="1">
      <c r="A73" s="101">
        <f>Data!$B73</f>
        <v>0</v>
      </c>
      <c r="B73" s="101">
        <f>Data!C73</f>
        <v>0</v>
      </c>
      <c r="C73" s="119">
        <f>Data!E73</f>
        <v>0</v>
      </c>
      <c r="D73" s="101">
        <f>Data!G73</f>
        <v>0</v>
      </c>
      <c r="E73" s="539"/>
      <c r="F73" s="539"/>
      <c r="G73" s="539"/>
      <c r="H73" s="539"/>
      <c r="I73" s="539"/>
      <c r="J73" s="539"/>
      <c r="K73" s="539"/>
      <c r="L73" s="539"/>
      <c r="M73" s="122">
        <f t="shared" si="0"/>
        <v>0</v>
      </c>
      <c r="N73" s="105">
        <f>LOOKUP(M73,{0,32,33,41,51,61,71,81,91},{0,"इ-1","ड","क-2","क-1","ब-2 ","ब-1","अ-2","अ-1"})</f>
        <v>0</v>
      </c>
      <c r="O73" s="101">
        <f>Data!$B73</f>
        <v>0</v>
      </c>
      <c r="P73" s="101">
        <f>Data!C73</f>
        <v>0</v>
      </c>
      <c r="Q73" s="119">
        <f>Data!E73</f>
        <v>0</v>
      </c>
      <c r="R73" s="101">
        <f>Data!G73</f>
        <v>0</v>
      </c>
      <c r="S73" s="539"/>
      <c r="T73" s="539"/>
      <c r="U73" s="539"/>
      <c r="V73" s="539"/>
      <c r="W73" s="539"/>
      <c r="X73" s="539"/>
      <c r="Y73" s="539"/>
      <c r="Z73" s="539"/>
      <c r="AA73" s="122">
        <f t="shared" si="1"/>
        <v>0</v>
      </c>
      <c r="AB73" s="105">
        <f>LOOKUP(AA73,{0,32,33,41,51,61,71,81,91},{0,"इ-1","ड","क-2","क-1","ब-2 ","ब-1","अ-2","अ-1"})</f>
        <v>0</v>
      </c>
    </row>
    <row r="74" spans="1:28" ht="21.75" customHeight="1">
      <c r="A74" s="101">
        <f>Data!$B74</f>
        <v>0</v>
      </c>
      <c r="B74" s="101">
        <f>Data!C74</f>
        <v>0</v>
      </c>
      <c r="C74" s="119">
        <f>Data!E74</f>
        <v>0</v>
      </c>
      <c r="D74" s="101">
        <f>Data!G74</f>
        <v>0</v>
      </c>
      <c r="E74" s="539"/>
      <c r="F74" s="539"/>
      <c r="G74" s="539"/>
      <c r="H74" s="539"/>
      <c r="I74" s="539"/>
      <c r="J74" s="539"/>
      <c r="K74" s="539"/>
      <c r="L74" s="539"/>
      <c r="M74" s="122">
        <f t="shared" si="0"/>
        <v>0</v>
      </c>
      <c r="N74" s="105">
        <f>LOOKUP(M74,{0,32,33,41,51,61,71,81,91},{0,"इ-1","ड","क-2","क-1","ब-2 ","ब-1","अ-2","अ-1"})</f>
        <v>0</v>
      </c>
      <c r="O74" s="101">
        <f>Data!$B74</f>
        <v>0</v>
      </c>
      <c r="P74" s="101">
        <f>Data!C74</f>
        <v>0</v>
      </c>
      <c r="Q74" s="119">
        <f>Data!E74</f>
        <v>0</v>
      </c>
      <c r="R74" s="101">
        <f>Data!G74</f>
        <v>0</v>
      </c>
      <c r="S74" s="539"/>
      <c r="T74" s="539"/>
      <c r="U74" s="539"/>
      <c r="V74" s="539"/>
      <c r="W74" s="539"/>
      <c r="X74" s="539"/>
      <c r="Y74" s="539"/>
      <c r="Z74" s="539"/>
      <c r="AA74" s="122">
        <f t="shared" si="1"/>
        <v>0</v>
      </c>
      <c r="AB74" s="105">
        <f>LOOKUP(AA74,{0,32,33,41,51,61,71,81,91},{0,"इ-1","ड","क-2","क-1","ब-2 ","ब-1","अ-2","अ-1"})</f>
        <v>0</v>
      </c>
    </row>
    <row r="75" spans="1:28" ht="21.75" customHeight="1">
      <c r="A75" s="101">
        <f>Data!$B75</f>
        <v>0</v>
      </c>
      <c r="B75" s="101">
        <f>Data!C75</f>
        <v>0</v>
      </c>
      <c r="C75" s="119">
        <f>Data!E75</f>
        <v>0</v>
      </c>
      <c r="D75" s="101">
        <f>Data!G75</f>
        <v>0</v>
      </c>
      <c r="E75" s="539"/>
      <c r="F75" s="539"/>
      <c r="G75" s="539"/>
      <c r="H75" s="539"/>
      <c r="I75" s="539"/>
      <c r="J75" s="539"/>
      <c r="K75" s="539"/>
      <c r="L75" s="539"/>
      <c r="M75" s="122">
        <f t="shared" ref="M75:M138" si="2">SUM(E75:L75)</f>
        <v>0</v>
      </c>
      <c r="N75" s="105">
        <f>LOOKUP(M75,{0,32,33,41,51,61,71,81,91},{0,"इ-1","ड","क-2","क-1","ब-2 ","ब-1","अ-2","अ-1"})</f>
        <v>0</v>
      </c>
      <c r="O75" s="101">
        <f>Data!$B75</f>
        <v>0</v>
      </c>
      <c r="P75" s="101">
        <f>Data!C75</f>
        <v>0</v>
      </c>
      <c r="Q75" s="119">
        <f>Data!E75</f>
        <v>0</v>
      </c>
      <c r="R75" s="101">
        <f>Data!G75</f>
        <v>0</v>
      </c>
      <c r="S75" s="539"/>
      <c r="T75" s="539"/>
      <c r="U75" s="539"/>
      <c r="V75" s="539"/>
      <c r="W75" s="539"/>
      <c r="X75" s="539"/>
      <c r="Y75" s="539"/>
      <c r="Z75" s="539"/>
      <c r="AA75" s="122">
        <f t="shared" ref="AA75:AA138" si="3">SUM(S75:Z75)</f>
        <v>0</v>
      </c>
      <c r="AB75" s="105">
        <f>LOOKUP(AA75,{0,32,33,41,51,61,71,81,91},{0,"इ-1","ड","क-2","क-1","ब-2 ","ब-1","अ-2","अ-1"})</f>
        <v>0</v>
      </c>
    </row>
    <row r="76" spans="1:28" ht="21.75" customHeight="1">
      <c r="A76" s="101">
        <f>Data!$B76</f>
        <v>0</v>
      </c>
      <c r="B76" s="101">
        <f>Data!C76</f>
        <v>0</v>
      </c>
      <c r="C76" s="119">
        <f>Data!E76</f>
        <v>0</v>
      </c>
      <c r="D76" s="101">
        <f>Data!G76</f>
        <v>0</v>
      </c>
      <c r="E76" s="539"/>
      <c r="F76" s="539"/>
      <c r="G76" s="539"/>
      <c r="H76" s="539"/>
      <c r="I76" s="539"/>
      <c r="J76" s="539"/>
      <c r="K76" s="539"/>
      <c r="L76" s="539"/>
      <c r="M76" s="122">
        <f t="shared" si="2"/>
        <v>0</v>
      </c>
      <c r="N76" s="105">
        <f>LOOKUP(M76,{0,32,33,41,51,61,71,81,91},{0,"इ-1","ड","क-2","क-1","ब-2 ","ब-1","अ-2","अ-1"})</f>
        <v>0</v>
      </c>
      <c r="O76" s="101">
        <f>Data!$B76</f>
        <v>0</v>
      </c>
      <c r="P76" s="101">
        <f>Data!C76</f>
        <v>0</v>
      </c>
      <c r="Q76" s="119">
        <f>Data!E76</f>
        <v>0</v>
      </c>
      <c r="R76" s="101">
        <f>Data!G76</f>
        <v>0</v>
      </c>
      <c r="S76" s="539"/>
      <c r="T76" s="539"/>
      <c r="U76" s="539"/>
      <c r="V76" s="539"/>
      <c r="W76" s="539"/>
      <c r="X76" s="539"/>
      <c r="Y76" s="539"/>
      <c r="Z76" s="539"/>
      <c r="AA76" s="122">
        <f t="shared" si="3"/>
        <v>0</v>
      </c>
      <c r="AB76" s="105">
        <f>LOOKUP(AA76,{0,32,33,41,51,61,71,81,91},{0,"इ-1","ड","क-2","क-1","ब-2 ","ब-1","अ-2","अ-1"})</f>
        <v>0</v>
      </c>
    </row>
    <row r="77" spans="1:28" ht="21.75" customHeight="1">
      <c r="A77" s="101">
        <f>Data!$B77</f>
        <v>0</v>
      </c>
      <c r="B77" s="101">
        <f>Data!C77</f>
        <v>0</v>
      </c>
      <c r="C77" s="119">
        <f>Data!E77</f>
        <v>0</v>
      </c>
      <c r="D77" s="101">
        <f>Data!G77</f>
        <v>0</v>
      </c>
      <c r="E77" s="539"/>
      <c r="F77" s="539"/>
      <c r="G77" s="539"/>
      <c r="H77" s="539"/>
      <c r="I77" s="539"/>
      <c r="J77" s="539"/>
      <c r="K77" s="539"/>
      <c r="L77" s="539"/>
      <c r="M77" s="122">
        <f t="shared" si="2"/>
        <v>0</v>
      </c>
      <c r="N77" s="105">
        <f>LOOKUP(M77,{0,32,33,41,51,61,71,81,91},{0,"इ-1","ड","क-2","क-1","ब-2 ","ब-1","अ-2","अ-1"})</f>
        <v>0</v>
      </c>
      <c r="O77" s="101">
        <f>Data!$B77</f>
        <v>0</v>
      </c>
      <c r="P77" s="101">
        <f>Data!C77</f>
        <v>0</v>
      </c>
      <c r="Q77" s="119">
        <f>Data!E77</f>
        <v>0</v>
      </c>
      <c r="R77" s="101">
        <f>Data!G77</f>
        <v>0</v>
      </c>
      <c r="S77" s="539"/>
      <c r="T77" s="539"/>
      <c r="U77" s="539"/>
      <c r="V77" s="539"/>
      <c r="W77" s="539"/>
      <c r="X77" s="539"/>
      <c r="Y77" s="539"/>
      <c r="Z77" s="539"/>
      <c r="AA77" s="122">
        <f t="shared" si="3"/>
        <v>0</v>
      </c>
      <c r="AB77" s="105">
        <f>LOOKUP(AA77,{0,32,33,41,51,61,71,81,91},{0,"इ-1","ड","क-2","क-1","ब-2 ","ब-1","अ-2","अ-1"})</f>
        <v>0</v>
      </c>
    </row>
    <row r="78" spans="1:28" ht="21.75" customHeight="1">
      <c r="A78" s="101">
        <f>Data!$B78</f>
        <v>0</v>
      </c>
      <c r="B78" s="101">
        <f>Data!C78</f>
        <v>0</v>
      </c>
      <c r="C78" s="119">
        <f>Data!E78</f>
        <v>0</v>
      </c>
      <c r="D78" s="101">
        <f>Data!G78</f>
        <v>0</v>
      </c>
      <c r="E78" s="539"/>
      <c r="F78" s="539"/>
      <c r="G78" s="539"/>
      <c r="H78" s="539"/>
      <c r="I78" s="539"/>
      <c r="J78" s="539"/>
      <c r="K78" s="539"/>
      <c r="L78" s="539"/>
      <c r="M78" s="122">
        <f t="shared" si="2"/>
        <v>0</v>
      </c>
      <c r="N78" s="105">
        <f>LOOKUP(M78,{0,32,33,41,51,61,71,81,91},{0,"इ-1","ड","क-2","क-1","ब-2 ","ब-1","अ-2","अ-1"})</f>
        <v>0</v>
      </c>
      <c r="O78" s="101">
        <f>Data!$B78</f>
        <v>0</v>
      </c>
      <c r="P78" s="101">
        <f>Data!C78</f>
        <v>0</v>
      </c>
      <c r="Q78" s="119">
        <f>Data!E78</f>
        <v>0</v>
      </c>
      <c r="R78" s="101">
        <f>Data!G78</f>
        <v>0</v>
      </c>
      <c r="S78" s="539"/>
      <c r="T78" s="539"/>
      <c r="U78" s="539"/>
      <c r="V78" s="539"/>
      <c r="W78" s="539"/>
      <c r="X78" s="539"/>
      <c r="Y78" s="539"/>
      <c r="Z78" s="539"/>
      <c r="AA78" s="122">
        <f t="shared" si="3"/>
        <v>0</v>
      </c>
      <c r="AB78" s="105">
        <f>LOOKUP(AA78,{0,32,33,41,51,61,71,81,91},{0,"इ-1","ड","क-2","क-1","ब-2 ","ब-1","अ-2","अ-1"})</f>
        <v>0</v>
      </c>
    </row>
    <row r="79" spans="1:28" ht="21.75" customHeight="1">
      <c r="A79" s="101">
        <f>Data!$B79</f>
        <v>0</v>
      </c>
      <c r="B79" s="101">
        <f>Data!C79</f>
        <v>0</v>
      </c>
      <c r="C79" s="119">
        <f>Data!E79</f>
        <v>0</v>
      </c>
      <c r="D79" s="101">
        <f>Data!G79</f>
        <v>0</v>
      </c>
      <c r="E79" s="539"/>
      <c r="F79" s="539"/>
      <c r="G79" s="539"/>
      <c r="H79" s="539"/>
      <c r="I79" s="539"/>
      <c r="J79" s="539"/>
      <c r="K79" s="539"/>
      <c r="L79" s="539"/>
      <c r="M79" s="122">
        <f t="shared" si="2"/>
        <v>0</v>
      </c>
      <c r="N79" s="105">
        <f>LOOKUP(M79,{0,32,33,41,51,61,71,81,91},{0,"इ-1","ड","क-2","क-1","ब-2 ","ब-1","अ-2","अ-1"})</f>
        <v>0</v>
      </c>
      <c r="O79" s="101">
        <f>Data!$B79</f>
        <v>0</v>
      </c>
      <c r="P79" s="101">
        <f>Data!C79</f>
        <v>0</v>
      </c>
      <c r="Q79" s="119">
        <f>Data!E79</f>
        <v>0</v>
      </c>
      <c r="R79" s="101">
        <f>Data!G79</f>
        <v>0</v>
      </c>
      <c r="S79" s="539"/>
      <c r="T79" s="539"/>
      <c r="U79" s="539"/>
      <c r="V79" s="539"/>
      <c r="W79" s="539"/>
      <c r="X79" s="539"/>
      <c r="Y79" s="539"/>
      <c r="Z79" s="539"/>
      <c r="AA79" s="122">
        <f t="shared" si="3"/>
        <v>0</v>
      </c>
      <c r="AB79" s="105">
        <f>LOOKUP(AA79,{0,32,33,41,51,61,71,81,91},{0,"इ-1","ड","क-2","क-1","ब-2 ","ब-1","अ-2","अ-1"})</f>
        <v>0</v>
      </c>
    </row>
    <row r="80" spans="1:28" ht="21.75" customHeight="1">
      <c r="A80" s="101">
        <f>Data!$B80</f>
        <v>0</v>
      </c>
      <c r="B80" s="101">
        <f>Data!C80</f>
        <v>0</v>
      </c>
      <c r="C80" s="119">
        <f>Data!E80</f>
        <v>0</v>
      </c>
      <c r="D80" s="101">
        <f>Data!G80</f>
        <v>0</v>
      </c>
      <c r="E80" s="539"/>
      <c r="F80" s="539"/>
      <c r="G80" s="539"/>
      <c r="H80" s="539"/>
      <c r="I80" s="539"/>
      <c r="J80" s="539"/>
      <c r="K80" s="539"/>
      <c r="L80" s="539"/>
      <c r="M80" s="122">
        <f t="shared" si="2"/>
        <v>0</v>
      </c>
      <c r="N80" s="105">
        <f>LOOKUP(M80,{0,32,33,41,51,61,71,81,91},{0,"इ-1","ड","क-2","क-1","ब-2 ","ब-1","अ-2","अ-1"})</f>
        <v>0</v>
      </c>
      <c r="O80" s="101">
        <f>Data!$B80</f>
        <v>0</v>
      </c>
      <c r="P80" s="101">
        <f>Data!C80</f>
        <v>0</v>
      </c>
      <c r="Q80" s="119">
        <f>Data!E80</f>
        <v>0</v>
      </c>
      <c r="R80" s="101">
        <f>Data!G80</f>
        <v>0</v>
      </c>
      <c r="S80" s="539"/>
      <c r="T80" s="539"/>
      <c r="U80" s="539"/>
      <c r="V80" s="539"/>
      <c r="W80" s="539"/>
      <c r="X80" s="539"/>
      <c r="Y80" s="539"/>
      <c r="Z80" s="539"/>
      <c r="AA80" s="122">
        <f t="shared" si="3"/>
        <v>0</v>
      </c>
      <c r="AB80" s="105">
        <f>LOOKUP(AA80,{0,32,33,41,51,61,71,81,91},{0,"इ-1","ड","क-2","क-1","ब-2 ","ब-1","अ-2","अ-1"})</f>
        <v>0</v>
      </c>
    </row>
    <row r="81" spans="1:28" ht="21.75" customHeight="1">
      <c r="A81" s="101">
        <f>Data!$B81</f>
        <v>0</v>
      </c>
      <c r="B81" s="101">
        <f>Data!C81</f>
        <v>0</v>
      </c>
      <c r="C81" s="119">
        <f>Data!E81</f>
        <v>0</v>
      </c>
      <c r="D81" s="101">
        <f>Data!G81</f>
        <v>0</v>
      </c>
      <c r="E81" s="539"/>
      <c r="F81" s="539"/>
      <c r="G81" s="539"/>
      <c r="H81" s="539"/>
      <c r="I81" s="539"/>
      <c r="J81" s="539"/>
      <c r="K81" s="539"/>
      <c r="L81" s="539"/>
      <c r="M81" s="122">
        <f t="shared" si="2"/>
        <v>0</v>
      </c>
      <c r="N81" s="105">
        <f>LOOKUP(M81,{0,32,33,41,51,61,71,81,91},{0,"इ-1","ड","क-2","क-1","ब-2 ","ब-1","अ-2","अ-1"})</f>
        <v>0</v>
      </c>
      <c r="O81" s="101">
        <f>Data!$B81</f>
        <v>0</v>
      </c>
      <c r="P81" s="101">
        <f>Data!C81</f>
        <v>0</v>
      </c>
      <c r="Q81" s="119">
        <f>Data!E81</f>
        <v>0</v>
      </c>
      <c r="R81" s="101">
        <f>Data!G81</f>
        <v>0</v>
      </c>
      <c r="S81" s="539"/>
      <c r="T81" s="539"/>
      <c r="U81" s="539"/>
      <c r="V81" s="539"/>
      <c r="W81" s="539"/>
      <c r="X81" s="539"/>
      <c r="Y81" s="539"/>
      <c r="Z81" s="539"/>
      <c r="AA81" s="122">
        <f t="shared" si="3"/>
        <v>0</v>
      </c>
      <c r="AB81" s="105">
        <f>LOOKUP(AA81,{0,32,33,41,51,61,71,81,91},{0,"इ-1","ड","क-2","क-1","ब-2 ","ब-1","अ-2","अ-1"})</f>
        <v>0</v>
      </c>
    </row>
    <row r="82" spans="1:28" ht="21.75" customHeight="1">
      <c r="A82" s="101">
        <f>Data!$B82</f>
        <v>0</v>
      </c>
      <c r="B82" s="101">
        <f>Data!C82</f>
        <v>0</v>
      </c>
      <c r="C82" s="119">
        <f>Data!E82</f>
        <v>0</v>
      </c>
      <c r="D82" s="101">
        <f>Data!G82</f>
        <v>0</v>
      </c>
      <c r="E82" s="539"/>
      <c r="F82" s="539"/>
      <c r="G82" s="539"/>
      <c r="H82" s="539"/>
      <c r="I82" s="539"/>
      <c r="J82" s="539"/>
      <c r="K82" s="539"/>
      <c r="L82" s="539"/>
      <c r="M82" s="122">
        <f t="shared" si="2"/>
        <v>0</v>
      </c>
      <c r="N82" s="105">
        <f>LOOKUP(M82,{0,32,33,41,51,61,71,81,91},{0,"इ-1","ड","क-2","क-1","ब-2 ","ब-1","अ-2","अ-1"})</f>
        <v>0</v>
      </c>
      <c r="O82" s="101">
        <f>Data!$B82</f>
        <v>0</v>
      </c>
      <c r="P82" s="101">
        <f>Data!C82</f>
        <v>0</v>
      </c>
      <c r="Q82" s="119">
        <f>Data!E82</f>
        <v>0</v>
      </c>
      <c r="R82" s="101">
        <f>Data!G82</f>
        <v>0</v>
      </c>
      <c r="S82" s="539"/>
      <c r="T82" s="539"/>
      <c r="U82" s="539"/>
      <c r="V82" s="539"/>
      <c r="W82" s="539"/>
      <c r="X82" s="539"/>
      <c r="Y82" s="539"/>
      <c r="Z82" s="539"/>
      <c r="AA82" s="122">
        <f t="shared" si="3"/>
        <v>0</v>
      </c>
      <c r="AB82" s="105">
        <f>LOOKUP(AA82,{0,32,33,41,51,61,71,81,91},{0,"इ-1","ड","क-2","क-1","ब-2 ","ब-1","अ-2","अ-1"})</f>
        <v>0</v>
      </c>
    </row>
    <row r="83" spans="1:28" ht="21.75" customHeight="1">
      <c r="A83" s="101">
        <f>Data!$B83</f>
        <v>0</v>
      </c>
      <c r="B83" s="101">
        <f>Data!C83</f>
        <v>0</v>
      </c>
      <c r="C83" s="119">
        <f>Data!E83</f>
        <v>0</v>
      </c>
      <c r="D83" s="101">
        <f>Data!G83</f>
        <v>0</v>
      </c>
      <c r="E83" s="539"/>
      <c r="F83" s="539"/>
      <c r="G83" s="539"/>
      <c r="H83" s="539"/>
      <c r="I83" s="539"/>
      <c r="J83" s="539"/>
      <c r="K83" s="539"/>
      <c r="L83" s="539"/>
      <c r="M83" s="122">
        <f t="shared" si="2"/>
        <v>0</v>
      </c>
      <c r="N83" s="105">
        <f>LOOKUP(M83,{0,32,33,41,51,61,71,81,91},{0,"इ-1","ड","क-2","क-1","ब-2 ","ब-1","अ-2","अ-1"})</f>
        <v>0</v>
      </c>
      <c r="O83" s="101">
        <f>Data!$B83</f>
        <v>0</v>
      </c>
      <c r="P83" s="101">
        <f>Data!C83</f>
        <v>0</v>
      </c>
      <c r="Q83" s="119">
        <f>Data!E83</f>
        <v>0</v>
      </c>
      <c r="R83" s="101">
        <f>Data!G83</f>
        <v>0</v>
      </c>
      <c r="S83" s="539"/>
      <c r="T83" s="539"/>
      <c r="U83" s="539"/>
      <c r="V83" s="539"/>
      <c r="W83" s="539"/>
      <c r="X83" s="539"/>
      <c r="Y83" s="539"/>
      <c r="Z83" s="539"/>
      <c r="AA83" s="122">
        <f t="shared" si="3"/>
        <v>0</v>
      </c>
      <c r="AB83" s="105">
        <f>LOOKUP(AA83,{0,32,33,41,51,61,71,81,91},{0,"इ-1","ड","क-2","क-1","ब-2 ","ब-1","अ-2","अ-1"})</f>
        <v>0</v>
      </c>
    </row>
    <row r="84" spans="1:28" ht="21.75" customHeight="1">
      <c r="A84" s="101">
        <f>Data!$B84</f>
        <v>0</v>
      </c>
      <c r="B84" s="101">
        <f>Data!C84</f>
        <v>0</v>
      </c>
      <c r="C84" s="119">
        <f>Data!E84</f>
        <v>0</v>
      </c>
      <c r="D84" s="101">
        <f>Data!G84</f>
        <v>0</v>
      </c>
      <c r="E84" s="539"/>
      <c r="F84" s="539"/>
      <c r="G84" s="539"/>
      <c r="H84" s="539"/>
      <c r="I84" s="539"/>
      <c r="J84" s="539"/>
      <c r="K84" s="539"/>
      <c r="L84" s="539"/>
      <c r="M84" s="122">
        <f t="shared" si="2"/>
        <v>0</v>
      </c>
      <c r="N84" s="105">
        <f>LOOKUP(M84,{0,32,33,41,51,61,71,81,91},{0,"इ-1","ड","क-2","क-1","ब-2 ","ब-1","अ-2","अ-1"})</f>
        <v>0</v>
      </c>
      <c r="O84" s="101">
        <f>Data!$B84</f>
        <v>0</v>
      </c>
      <c r="P84" s="101">
        <f>Data!C84</f>
        <v>0</v>
      </c>
      <c r="Q84" s="119">
        <f>Data!E84</f>
        <v>0</v>
      </c>
      <c r="R84" s="101">
        <f>Data!G84</f>
        <v>0</v>
      </c>
      <c r="S84" s="539"/>
      <c r="T84" s="539"/>
      <c r="U84" s="539"/>
      <c r="V84" s="539"/>
      <c r="W84" s="539"/>
      <c r="X84" s="539"/>
      <c r="Y84" s="539"/>
      <c r="Z84" s="539"/>
      <c r="AA84" s="122">
        <f t="shared" si="3"/>
        <v>0</v>
      </c>
      <c r="AB84" s="105">
        <f>LOOKUP(AA84,{0,32,33,41,51,61,71,81,91},{0,"इ-1","ड","क-2","क-1","ब-2 ","ब-1","अ-2","अ-1"})</f>
        <v>0</v>
      </c>
    </row>
    <row r="85" spans="1:28" ht="21.75" customHeight="1">
      <c r="A85" s="101">
        <f>Data!$B85</f>
        <v>0</v>
      </c>
      <c r="B85" s="101">
        <f>Data!C85</f>
        <v>0</v>
      </c>
      <c r="C85" s="119">
        <f>Data!E85</f>
        <v>0</v>
      </c>
      <c r="D85" s="101">
        <f>Data!G85</f>
        <v>0</v>
      </c>
      <c r="E85" s="539"/>
      <c r="F85" s="539"/>
      <c r="G85" s="539"/>
      <c r="H85" s="539"/>
      <c r="I85" s="539"/>
      <c r="J85" s="539"/>
      <c r="K85" s="539"/>
      <c r="L85" s="539"/>
      <c r="M85" s="122">
        <f t="shared" si="2"/>
        <v>0</v>
      </c>
      <c r="N85" s="105">
        <f>LOOKUP(M85,{0,32,33,41,51,61,71,81,91},{0,"इ-1","ड","क-2","क-1","ब-2 ","ब-1","अ-2","अ-1"})</f>
        <v>0</v>
      </c>
      <c r="O85" s="101">
        <f>Data!$B85</f>
        <v>0</v>
      </c>
      <c r="P85" s="101">
        <f>Data!C85</f>
        <v>0</v>
      </c>
      <c r="Q85" s="119">
        <f>Data!E85</f>
        <v>0</v>
      </c>
      <c r="R85" s="101">
        <f>Data!G85</f>
        <v>0</v>
      </c>
      <c r="S85" s="539"/>
      <c r="T85" s="539"/>
      <c r="U85" s="539"/>
      <c r="V85" s="539"/>
      <c r="W85" s="539"/>
      <c r="X85" s="539"/>
      <c r="Y85" s="539"/>
      <c r="Z85" s="539"/>
      <c r="AA85" s="122">
        <f t="shared" si="3"/>
        <v>0</v>
      </c>
      <c r="AB85" s="105">
        <f>LOOKUP(AA85,{0,32,33,41,51,61,71,81,91},{0,"इ-1","ड","क-2","क-1","ब-2 ","ब-1","अ-2","अ-1"})</f>
        <v>0</v>
      </c>
    </row>
    <row r="86" spans="1:28" ht="21.75" customHeight="1">
      <c r="A86" s="101">
        <f>Data!$B86</f>
        <v>0</v>
      </c>
      <c r="B86" s="101">
        <f>Data!C86</f>
        <v>0</v>
      </c>
      <c r="C86" s="119">
        <f>Data!E86</f>
        <v>0</v>
      </c>
      <c r="D86" s="101">
        <f>Data!G86</f>
        <v>0</v>
      </c>
      <c r="E86" s="539"/>
      <c r="F86" s="539"/>
      <c r="G86" s="539"/>
      <c r="H86" s="539"/>
      <c r="I86" s="539"/>
      <c r="J86" s="539"/>
      <c r="K86" s="539"/>
      <c r="L86" s="539"/>
      <c r="M86" s="122">
        <f t="shared" si="2"/>
        <v>0</v>
      </c>
      <c r="N86" s="105">
        <f>LOOKUP(M86,{0,32,33,41,51,61,71,81,91},{0,"इ-1","ड","क-2","क-1","ब-2 ","ब-1","अ-2","अ-1"})</f>
        <v>0</v>
      </c>
      <c r="O86" s="101">
        <f>Data!$B86</f>
        <v>0</v>
      </c>
      <c r="P86" s="101">
        <f>Data!C86</f>
        <v>0</v>
      </c>
      <c r="Q86" s="119">
        <f>Data!E86</f>
        <v>0</v>
      </c>
      <c r="R86" s="101">
        <f>Data!G86</f>
        <v>0</v>
      </c>
      <c r="S86" s="539"/>
      <c r="T86" s="539"/>
      <c r="U86" s="539"/>
      <c r="V86" s="539"/>
      <c r="W86" s="539"/>
      <c r="X86" s="539"/>
      <c r="Y86" s="539"/>
      <c r="Z86" s="539"/>
      <c r="AA86" s="122">
        <f t="shared" si="3"/>
        <v>0</v>
      </c>
      <c r="AB86" s="105">
        <f>LOOKUP(AA86,{0,32,33,41,51,61,71,81,91},{0,"इ-1","ड","क-2","क-1","ब-2 ","ब-1","अ-2","अ-1"})</f>
        <v>0</v>
      </c>
    </row>
    <row r="87" spans="1:28" ht="21.75" customHeight="1">
      <c r="A87" s="101">
        <f>Data!$B87</f>
        <v>0</v>
      </c>
      <c r="B87" s="101">
        <f>Data!C87</f>
        <v>0</v>
      </c>
      <c r="C87" s="119">
        <f>Data!E87</f>
        <v>0</v>
      </c>
      <c r="D87" s="101">
        <f>Data!G87</f>
        <v>0</v>
      </c>
      <c r="E87" s="539"/>
      <c r="F87" s="539"/>
      <c r="G87" s="539"/>
      <c r="H87" s="539"/>
      <c r="I87" s="539"/>
      <c r="J87" s="539"/>
      <c r="K87" s="539"/>
      <c r="L87" s="539"/>
      <c r="M87" s="122">
        <f t="shared" si="2"/>
        <v>0</v>
      </c>
      <c r="N87" s="105">
        <f>LOOKUP(M87,{0,32,33,41,51,61,71,81,91},{0,"इ-1","ड","क-2","क-1","ब-2 ","ब-1","अ-2","अ-1"})</f>
        <v>0</v>
      </c>
      <c r="O87" s="101">
        <f>Data!$B87</f>
        <v>0</v>
      </c>
      <c r="P87" s="101">
        <f>Data!C87</f>
        <v>0</v>
      </c>
      <c r="Q87" s="119">
        <f>Data!E87</f>
        <v>0</v>
      </c>
      <c r="R87" s="101">
        <f>Data!G87</f>
        <v>0</v>
      </c>
      <c r="S87" s="539"/>
      <c r="T87" s="539"/>
      <c r="U87" s="539"/>
      <c r="V87" s="539"/>
      <c r="W87" s="539"/>
      <c r="X87" s="539"/>
      <c r="Y87" s="539"/>
      <c r="Z87" s="539"/>
      <c r="AA87" s="122">
        <f t="shared" si="3"/>
        <v>0</v>
      </c>
      <c r="AB87" s="105">
        <f>LOOKUP(AA87,{0,32,33,41,51,61,71,81,91},{0,"इ-1","ड","क-2","क-1","ब-2 ","ब-1","अ-2","अ-1"})</f>
        <v>0</v>
      </c>
    </row>
    <row r="88" spans="1:28" ht="21.75" customHeight="1">
      <c r="A88" s="101">
        <f>Data!$B88</f>
        <v>0</v>
      </c>
      <c r="B88" s="101">
        <f>Data!C88</f>
        <v>0</v>
      </c>
      <c r="C88" s="119">
        <f>Data!E88</f>
        <v>0</v>
      </c>
      <c r="D88" s="101">
        <f>Data!G88</f>
        <v>0</v>
      </c>
      <c r="E88" s="539"/>
      <c r="F88" s="539"/>
      <c r="G88" s="539"/>
      <c r="H88" s="539"/>
      <c r="I88" s="539"/>
      <c r="J88" s="539"/>
      <c r="K88" s="539"/>
      <c r="L88" s="539"/>
      <c r="M88" s="122">
        <f t="shared" si="2"/>
        <v>0</v>
      </c>
      <c r="N88" s="105">
        <f>LOOKUP(M88,{0,32,33,41,51,61,71,81,91},{0,"इ-1","ड","क-2","क-1","ब-2 ","ब-1","अ-2","अ-1"})</f>
        <v>0</v>
      </c>
      <c r="O88" s="101">
        <f>Data!$B88</f>
        <v>0</v>
      </c>
      <c r="P88" s="101">
        <f>Data!C88</f>
        <v>0</v>
      </c>
      <c r="Q88" s="119">
        <f>Data!E88</f>
        <v>0</v>
      </c>
      <c r="R88" s="101">
        <f>Data!G88</f>
        <v>0</v>
      </c>
      <c r="S88" s="539"/>
      <c r="T88" s="539"/>
      <c r="U88" s="539"/>
      <c r="V88" s="539"/>
      <c r="W88" s="539"/>
      <c r="X88" s="539"/>
      <c r="Y88" s="539"/>
      <c r="Z88" s="539"/>
      <c r="AA88" s="122">
        <f t="shared" si="3"/>
        <v>0</v>
      </c>
      <c r="AB88" s="105">
        <f>LOOKUP(AA88,{0,32,33,41,51,61,71,81,91},{0,"इ-1","ड","क-2","क-1","ब-2 ","ब-1","अ-2","अ-1"})</f>
        <v>0</v>
      </c>
    </row>
    <row r="89" spans="1:28" ht="21.75" customHeight="1">
      <c r="A89" s="101">
        <f>Data!$B89</f>
        <v>0</v>
      </c>
      <c r="B89" s="101">
        <f>Data!C89</f>
        <v>0</v>
      </c>
      <c r="C89" s="119">
        <f>Data!E89</f>
        <v>0</v>
      </c>
      <c r="D89" s="101">
        <f>Data!G89</f>
        <v>0</v>
      </c>
      <c r="E89" s="539"/>
      <c r="F89" s="539"/>
      <c r="G89" s="539"/>
      <c r="H89" s="539"/>
      <c r="I89" s="539"/>
      <c r="J89" s="539"/>
      <c r="K89" s="539"/>
      <c r="L89" s="539"/>
      <c r="M89" s="122">
        <f t="shared" si="2"/>
        <v>0</v>
      </c>
      <c r="N89" s="105">
        <f>LOOKUP(M89,{0,32,33,41,51,61,71,81,91},{0,"इ-1","ड","क-2","क-1","ब-2 ","ब-1","अ-2","अ-1"})</f>
        <v>0</v>
      </c>
      <c r="O89" s="101">
        <f>Data!$B89</f>
        <v>0</v>
      </c>
      <c r="P89" s="101">
        <f>Data!C89</f>
        <v>0</v>
      </c>
      <c r="Q89" s="119">
        <f>Data!E89</f>
        <v>0</v>
      </c>
      <c r="R89" s="101">
        <f>Data!G89</f>
        <v>0</v>
      </c>
      <c r="S89" s="539"/>
      <c r="T89" s="539"/>
      <c r="U89" s="539"/>
      <c r="V89" s="539"/>
      <c r="W89" s="539"/>
      <c r="X89" s="539"/>
      <c r="Y89" s="539"/>
      <c r="Z89" s="539"/>
      <c r="AA89" s="122">
        <f t="shared" si="3"/>
        <v>0</v>
      </c>
      <c r="AB89" s="105">
        <f>LOOKUP(AA89,{0,32,33,41,51,61,71,81,91},{0,"इ-1","ड","क-2","क-1","ब-2 ","ब-1","अ-2","अ-1"})</f>
        <v>0</v>
      </c>
    </row>
    <row r="90" spans="1:28" ht="21.75" customHeight="1">
      <c r="A90" s="101">
        <f>Data!$B90</f>
        <v>0</v>
      </c>
      <c r="B90" s="101">
        <f>Data!C90</f>
        <v>0</v>
      </c>
      <c r="C90" s="119">
        <f>Data!E90</f>
        <v>0</v>
      </c>
      <c r="D90" s="101">
        <f>Data!G90</f>
        <v>0</v>
      </c>
      <c r="E90" s="539"/>
      <c r="F90" s="539"/>
      <c r="G90" s="539"/>
      <c r="H90" s="539"/>
      <c r="I90" s="539"/>
      <c r="J90" s="539"/>
      <c r="K90" s="539"/>
      <c r="L90" s="539"/>
      <c r="M90" s="122">
        <f t="shared" si="2"/>
        <v>0</v>
      </c>
      <c r="N90" s="105">
        <f>LOOKUP(M90,{0,32,33,41,51,61,71,81,91},{0,"इ-1","ड","क-2","क-1","ब-2 ","ब-1","अ-2","अ-1"})</f>
        <v>0</v>
      </c>
      <c r="O90" s="101">
        <f>Data!$B90</f>
        <v>0</v>
      </c>
      <c r="P90" s="101">
        <f>Data!C90</f>
        <v>0</v>
      </c>
      <c r="Q90" s="119">
        <f>Data!E90</f>
        <v>0</v>
      </c>
      <c r="R90" s="101">
        <f>Data!G90</f>
        <v>0</v>
      </c>
      <c r="S90" s="539"/>
      <c r="T90" s="539"/>
      <c r="U90" s="539"/>
      <c r="V90" s="539"/>
      <c r="W90" s="539"/>
      <c r="X90" s="539"/>
      <c r="Y90" s="539"/>
      <c r="Z90" s="539"/>
      <c r="AA90" s="122">
        <f t="shared" si="3"/>
        <v>0</v>
      </c>
      <c r="AB90" s="105">
        <f>LOOKUP(AA90,{0,32,33,41,51,61,71,81,91},{0,"इ-1","ड","क-2","क-1","ब-2 ","ब-1","अ-2","अ-1"})</f>
        <v>0</v>
      </c>
    </row>
    <row r="91" spans="1:28" ht="21.75" customHeight="1">
      <c r="A91" s="101">
        <f>Data!$B91</f>
        <v>0</v>
      </c>
      <c r="B91" s="101">
        <f>Data!C91</f>
        <v>0</v>
      </c>
      <c r="C91" s="119">
        <f>Data!E91</f>
        <v>0</v>
      </c>
      <c r="D91" s="101">
        <f>Data!G91</f>
        <v>0</v>
      </c>
      <c r="E91" s="539"/>
      <c r="F91" s="539"/>
      <c r="G91" s="539"/>
      <c r="H91" s="539"/>
      <c r="I91" s="539"/>
      <c r="J91" s="539"/>
      <c r="K91" s="539"/>
      <c r="L91" s="539"/>
      <c r="M91" s="122">
        <f t="shared" si="2"/>
        <v>0</v>
      </c>
      <c r="N91" s="105">
        <f>LOOKUP(M91,{0,32,33,41,51,61,71,81,91},{0,"इ-1","ड","क-2","क-1","ब-2 ","ब-1","अ-2","अ-1"})</f>
        <v>0</v>
      </c>
      <c r="O91" s="101">
        <f>Data!$B91</f>
        <v>0</v>
      </c>
      <c r="P91" s="101">
        <f>Data!C91</f>
        <v>0</v>
      </c>
      <c r="Q91" s="119">
        <f>Data!E91</f>
        <v>0</v>
      </c>
      <c r="R91" s="101">
        <f>Data!G91</f>
        <v>0</v>
      </c>
      <c r="S91" s="539"/>
      <c r="T91" s="539"/>
      <c r="U91" s="539"/>
      <c r="V91" s="539"/>
      <c r="W91" s="539"/>
      <c r="X91" s="539"/>
      <c r="Y91" s="539"/>
      <c r="Z91" s="539"/>
      <c r="AA91" s="122">
        <f t="shared" si="3"/>
        <v>0</v>
      </c>
      <c r="AB91" s="105">
        <f>LOOKUP(AA91,{0,32,33,41,51,61,71,81,91},{0,"इ-1","ड","क-2","क-1","ब-2 ","ब-1","अ-2","अ-1"})</f>
        <v>0</v>
      </c>
    </row>
    <row r="92" spans="1:28" ht="21.75" customHeight="1">
      <c r="A92" s="101">
        <f>Data!$B92</f>
        <v>0</v>
      </c>
      <c r="B92" s="101">
        <f>Data!C92</f>
        <v>0</v>
      </c>
      <c r="C92" s="119">
        <f>Data!E92</f>
        <v>0</v>
      </c>
      <c r="D92" s="101">
        <f>Data!G92</f>
        <v>0</v>
      </c>
      <c r="E92" s="539"/>
      <c r="F92" s="539"/>
      <c r="G92" s="539"/>
      <c r="H92" s="539"/>
      <c r="I92" s="539"/>
      <c r="J92" s="539"/>
      <c r="K92" s="539"/>
      <c r="L92" s="539"/>
      <c r="M92" s="122">
        <f t="shared" si="2"/>
        <v>0</v>
      </c>
      <c r="N92" s="105">
        <f>LOOKUP(M92,{0,32,33,41,51,61,71,81,91},{0,"इ-1","ड","क-2","क-1","ब-2 ","ब-1","अ-2","अ-1"})</f>
        <v>0</v>
      </c>
      <c r="O92" s="101">
        <f>Data!$B92</f>
        <v>0</v>
      </c>
      <c r="P92" s="101">
        <f>Data!C92</f>
        <v>0</v>
      </c>
      <c r="Q92" s="119">
        <f>Data!E92</f>
        <v>0</v>
      </c>
      <c r="R92" s="101">
        <f>Data!G92</f>
        <v>0</v>
      </c>
      <c r="S92" s="539"/>
      <c r="T92" s="539"/>
      <c r="U92" s="539"/>
      <c r="V92" s="539"/>
      <c r="W92" s="539"/>
      <c r="X92" s="539"/>
      <c r="Y92" s="539"/>
      <c r="Z92" s="539"/>
      <c r="AA92" s="122">
        <f t="shared" si="3"/>
        <v>0</v>
      </c>
      <c r="AB92" s="105">
        <f>LOOKUP(AA92,{0,32,33,41,51,61,71,81,91},{0,"इ-1","ड","क-2","क-1","ब-2 ","ब-1","अ-2","अ-1"})</f>
        <v>0</v>
      </c>
    </row>
    <row r="93" spans="1:28" ht="21.75" customHeight="1">
      <c r="A93" s="101">
        <f>Data!$B93</f>
        <v>0</v>
      </c>
      <c r="B93" s="101">
        <f>Data!C93</f>
        <v>0</v>
      </c>
      <c r="C93" s="119">
        <f>Data!E93</f>
        <v>0</v>
      </c>
      <c r="D93" s="101">
        <f>Data!G93</f>
        <v>0</v>
      </c>
      <c r="E93" s="539"/>
      <c r="F93" s="539"/>
      <c r="G93" s="539"/>
      <c r="H93" s="539"/>
      <c r="I93" s="539"/>
      <c r="J93" s="539"/>
      <c r="K93" s="539"/>
      <c r="L93" s="539"/>
      <c r="M93" s="122">
        <f t="shared" si="2"/>
        <v>0</v>
      </c>
      <c r="N93" s="105">
        <f>LOOKUP(M93,{0,32,33,41,51,61,71,81,91},{0,"इ-1","ड","क-2","क-1","ब-2 ","ब-1","अ-2","अ-1"})</f>
        <v>0</v>
      </c>
      <c r="O93" s="101">
        <f>Data!$B93</f>
        <v>0</v>
      </c>
      <c r="P93" s="101">
        <f>Data!C93</f>
        <v>0</v>
      </c>
      <c r="Q93" s="119">
        <f>Data!E93</f>
        <v>0</v>
      </c>
      <c r="R93" s="101">
        <f>Data!G93</f>
        <v>0</v>
      </c>
      <c r="S93" s="539"/>
      <c r="T93" s="539"/>
      <c r="U93" s="539"/>
      <c r="V93" s="539"/>
      <c r="W93" s="539"/>
      <c r="X93" s="539"/>
      <c r="Y93" s="539"/>
      <c r="Z93" s="539"/>
      <c r="AA93" s="122">
        <f t="shared" si="3"/>
        <v>0</v>
      </c>
      <c r="AB93" s="105">
        <f>LOOKUP(AA93,{0,32,33,41,51,61,71,81,91},{0,"इ-1","ड","क-2","क-1","ब-2 ","ब-1","अ-2","अ-1"})</f>
        <v>0</v>
      </c>
    </row>
    <row r="94" spans="1:28" ht="21.75" customHeight="1">
      <c r="A94" s="101">
        <f>Data!$B94</f>
        <v>0</v>
      </c>
      <c r="B94" s="101">
        <f>Data!C94</f>
        <v>0</v>
      </c>
      <c r="C94" s="119">
        <f>Data!E94</f>
        <v>0</v>
      </c>
      <c r="D94" s="101">
        <f>Data!G94</f>
        <v>0</v>
      </c>
      <c r="E94" s="539"/>
      <c r="F94" s="539"/>
      <c r="G94" s="539"/>
      <c r="H94" s="539"/>
      <c r="I94" s="539"/>
      <c r="J94" s="539"/>
      <c r="K94" s="539"/>
      <c r="L94" s="539"/>
      <c r="M94" s="122">
        <f t="shared" si="2"/>
        <v>0</v>
      </c>
      <c r="N94" s="105">
        <f>LOOKUP(M94,{0,32,33,41,51,61,71,81,91},{0,"इ-1","ड","क-2","क-1","ब-2 ","ब-1","अ-2","अ-1"})</f>
        <v>0</v>
      </c>
      <c r="O94" s="101">
        <f>Data!$B94</f>
        <v>0</v>
      </c>
      <c r="P94" s="101">
        <f>Data!C94</f>
        <v>0</v>
      </c>
      <c r="Q94" s="119">
        <f>Data!E94</f>
        <v>0</v>
      </c>
      <c r="R94" s="101">
        <f>Data!G94</f>
        <v>0</v>
      </c>
      <c r="S94" s="539"/>
      <c r="T94" s="539"/>
      <c r="U94" s="539"/>
      <c r="V94" s="539"/>
      <c r="W94" s="539"/>
      <c r="X94" s="539"/>
      <c r="Y94" s="539"/>
      <c r="Z94" s="539"/>
      <c r="AA94" s="122">
        <f t="shared" si="3"/>
        <v>0</v>
      </c>
      <c r="AB94" s="105">
        <f>LOOKUP(AA94,{0,32,33,41,51,61,71,81,91},{0,"इ-1","ड","क-2","क-1","ब-2 ","ब-1","अ-2","अ-1"})</f>
        <v>0</v>
      </c>
    </row>
    <row r="95" spans="1:28" ht="21.75" customHeight="1">
      <c r="A95" s="101">
        <f>Data!$B95</f>
        <v>0</v>
      </c>
      <c r="B95" s="101">
        <f>Data!C95</f>
        <v>0</v>
      </c>
      <c r="C95" s="119">
        <f>Data!E95</f>
        <v>0</v>
      </c>
      <c r="D95" s="101">
        <f>Data!G95</f>
        <v>0</v>
      </c>
      <c r="E95" s="539"/>
      <c r="F95" s="539"/>
      <c r="G95" s="539"/>
      <c r="H95" s="539"/>
      <c r="I95" s="539"/>
      <c r="J95" s="539"/>
      <c r="K95" s="539"/>
      <c r="L95" s="539"/>
      <c r="M95" s="122">
        <f t="shared" si="2"/>
        <v>0</v>
      </c>
      <c r="N95" s="105">
        <f>LOOKUP(M95,{0,32,33,41,51,61,71,81,91},{0,"इ-1","ड","क-2","क-1","ब-2 ","ब-1","अ-2","अ-1"})</f>
        <v>0</v>
      </c>
      <c r="O95" s="101">
        <f>Data!$B95</f>
        <v>0</v>
      </c>
      <c r="P95" s="101">
        <f>Data!C95</f>
        <v>0</v>
      </c>
      <c r="Q95" s="119">
        <f>Data!E95</f>
        <v>0</v>
      </c>
      <c r="R95" s="101">
        <f>Data!G95</f>
        <v>0</v>
      </c>
      <c r="S95" s="539"/>
      <c r="T95" s="539"/>
      <c r="U95" s="539"/>
      <c r="V95" s="539"/>
      <c r="W95" s="539"/>
      <c r="X95" s="539"/>
      <c r="Y95" s="539"/>
      <c r="Z95" s="539"/>
      <c r="AA95" s="122">
        <f t="shared" si="3"/>
        <v>0</v>
      </c>
      <c r="AB95" s="105">
        <f>LOOKUP(AA95,{0,32,33,41,51,61,71,81,91},{0,"इ-1","ड","क-2","क-1","ब-2 ","ब-1","अ-2","अ-1"})</f>
        <v>0</v>
      </c>
    </row>
    <row r="96" spans="1:28" ht="21.75" customHeight="1">
      <c r="A96" s="101">
        <f>Data!$B96</f>
        <v>0</v>
      </c>
      <c r="B96" s="101">
        <f>Data!C96</f>
        <v>0</v>
      </c>
      <c r="C96" s="119">
        <f>Data!E96</f>
        <v>0</v>
      </c>
      <c r="D96" s="101">
        <f>Data!G96</f>
        <v>0</v>
      </c>
      <c r="E96" s="539"/>
      <c r="F96" s="539"/>
      <c r="G96" s="539"/>
      <c r="H96" s="539"/>
      <c r="I96" s="539"/>
      <c r="J96" s="539"/>
      <c r="K96" s="539"/>
      <c r="L96" s="539"/>
      <c r="M96" s="122">
        <f t="shared" si="2"/>
        <v>0</v>
      </c>
      <c r="N96" s="105">
        <f>LOOKUP(M96,{0,32,33,41,51,61,71,81,91},{0,"इ-1","ड","क-2","क-1","ब-2 ","ब-1","अ-2","अ-1"})</f>
        <v>0</v>
      </c>
      <c r="O96" s="101">
        <f>Data!$B96</f>
        <v>0</v>
      </c>
      <c r="P96" s="101">
        <f>Data!C96</f>
        <v>0</v>
      </c>
      <c r="Q96" s="119">
        <f>Data!E96</f>
        <v>0</v>
      </c>
      <c r="R96" s="101">
        <f>Data!G96</f>
        <v>0</v>
      </c>
      <c r="S96" s="539"/>
      <c r="T96" s="539"/>
      <c r="U96" s="539"/>
      <c r="V96" s="539"/>
      <c r="W96" s="539"/>
      <c r="X96" s="539"/>
      <c r="Y96" s="539"/>
      <c r="Z96" s="539"/>
      <c r="AA96" s="122">
        <f t="shared" si="3"/>
        <v>0</v>
      </c>
      <c r="AB96" s="105">
        <f>LOOKUP(AA96,{0,32,33,41,51,61,71,81,91},{0,"इ-1","ड","क-2","क-1","ब-2 ","ब-1","अ-2","अ-1"})</f>
        <v>0</v>
      </c>
    </row>
    <row r="97" spans="1:28" ht="21.75" customHeight="1">
      <c r="A97" s="101">
        <f>Data!$B97</f>
        <v>0</v>
      </c>
      <c r="B97" s="101">
        <f>Data!C97</f>
        <v>0</v>
      </c>
      <c r="C97" s="119">
        <f>Data!E97</f>
        <v>0</v>
      </c>
      <c r="D97" s="101">
        <f>Data!G97</f>
        <v>0</v>
      </c>
      <c r="E97" s="539"/>
      <c r="F97" s="539"/>
      <c r="G97" s="539"/>
      <c r="H97" s="539"/>
      <c r="I97" s="539"/>
      <c r="J97" s="539"/>
      <c r="K97" s="539"/>
      <c r="L97" s="539"/>
      <c r="M97" s="122">
        <f t="shared" si="2"/>
        <v>0</v>
      </c>
      <c r="N97" s="105">
        <f>LOOKUP(M97,{0,32,33,41,51,61,71,81,91},{0,"इ-1","ड","क-2","क-1","ब-2 ","ब-1","अ-2","अ-1"})</f>
        <v>0</v>
      </c>
      <c r="O97" s="101">
        <f>Data!$B97</f>
        <v>0</v>
      </c>
      <c r="P97" s="101">
        <f>Data!C97</f>
        <v>0</v>
      </c>
      <c r="Q97" s="119">
        <f>Data!E97</f>
        <v>0</v>
      </c>
      <c r="R97" s="101">
        <f>Data!G97</f>
        <v>0</v>
      </c>
      <c r="S97" s="539"/>
      <c r="T97" s="539"/>
      <c r="U97" s="539"/>
      <c r="V97" s="539"/>
      <c r="W97" s="539"/>
      <c r="X97" s="539"/>
      <c r="Y97" s="539"/>
      <c r="Z97" s="539"/>
      <c r="AA97" s="122">
        <f t="shared" si="3"/>
        <v>0</v>
      </c>
      <c r="AB97" s="105">
        <f>LOOKUP(AA97,{0,32,33,41,51,61,71,81,91},{0,"इ-1","ड","क-2","क-1","ब-2 ","ब-1","अ-2","अ-1"})</f>
        <v>0</v>
      </c>
    </row>
    <row r="98" spans="1:28" ht="21.75" customHeight="1">
      <c r="A98" s="101">
        <f>Data!$B98</f>
        <v>0</v>
      </c>
      <c r="B98" s="101">
        <f>Data!C98</f>
        <v>0</v>
      </c>
      <c r="C98" s="119">
        <f>Data!E98</f>
        <v>0</v>
      </c>
      <c r="D98" s="101">
        <f>Data!G98</f>
        <v>0</v>
      </c>
      <c r="E98" s="539"/>
      <c r="F98" s="539"/>
      <c r="G98" s="539"/>
      <c r="H98" s="539"/>
      <c r="I98" s="539"/>
      <c r="J98" s="539"/>
      <c r="K98" s="539"/>
      <c r="L98" s="539"/>
      <c r="M98" s="122">
        <f t="shared" si="2"/>
        <v>0</v>
      </c>
      <c r="N98" s="105">
        <f>LOOKUP(M98,{0,32,33,41,51,61,71,81,91},{0,"इ-1","ड","क-2","क-1","ब-2 ","ब-1","अ-2","अ-1"})</f>
        <v>0</v>
      </c>
      <c r="O98" s="101">
        <f>Data!$B98</f>
        <v>0</v>
      </c>
      <c r="P98" s="101">
        <f>Data!C98</f>
        <v>0</v>
      </c>
      <c r="Q98" s="119">
        <f>Data!E98</f>
        <v>0</v>
      </c>
      <c r="R98" s="101">
        <f>Data!G98</f>
        <v>0</v>
      </c>
      <c r="S98" s="539"/>
      <c r="T98" s="539"/>
      <c r="U98" s="539"/>
      <c r="V98" s="539"/>
      <c r="W98" s="539"/>
      <c r="X98" s="539"/>
      <c r="Y98" s="539"/>
      <c r="Z98" s="539"/>
      <c r="AA98" s="122">
        <f t="shared" si="3"/>
        <v>0</v>
      </c>
      <c r="AB98" s="105">
        <f>LOOKUP(AA98,{0,32,33,41,51,61,71,81,91},{0,"इ-1","ड","क-2","क-1","ब-2 ","ब-1","अ-2","अ-1"})</f>
        <v>0</v>
      </c>
    </row>
    <row r="99" spans="1:28" ht="21.75" customHeight="1">
      <c r="A99" s="101">
        <f>Data!$B99</f>
        <v>0</v>
      </c>
      <c r="B99" s="101">
        <f>Data!C99</f>
        <v>0</v>
      </c>
      <c r="C99" s="119">
        <f>Data!E99</f>
        <v>0</v>
      </c>
      <c r="D99" s="101">
        <f>Data!G99</f>
        <v>0</v>
      </c>
      <c r="E99" s="539"/>
      <c r="F99" s="539"/>
      <c r="G99" s="539"/>
      <c r="H99" s="539"/>
      <c r="I99" s="539"/>
      <c r="J99" s="539"/>
      <c r="K99" s="539"/>
      <c r="L99" s="539"/>
      <c r="M99" s="122">
        <f t="shared" si="2"/>
        <v>0</v>
      </c>
      <c r="N99" s="105">
        <f>LOOKUP(M99,{0,32,33,41,51,61,71,81,91},{0,"इ-1","ड","क-2","क-1","ब-2 ","ब-1","अ-2","अ-1"})</f>
        <v>0</v>
      </c>
      <c r="O99" s="101">
        <f>Data!$B99</f>
        <v>0</v>
      </c>
      <c r="P99" s="101">
        <f>Data!C99</f>
        <v>0</v>
      </c>
      <c r="Q99" s="119">
        <f>Data!E99</f>
        <v>0</v>
      </c>
      <c r="R99" s="101">
        <f>Data!G99</f>
        <v>0</v>
      </c>
      <c r="S99" s="539"/>
      <c r="T99" s="539"/>
      <c r="U99" s="539"/>
      <c r="V99" s="539"/>
      <c r="W99" s="539"/>
      <c r="X99" s="539"/>
      <c r="Y99" s="539"/>
      <c r="Z99" s="539"/>
      <c r="AA99" s="122">
        <f t="shared" si="3"/>
        <v>0</v>
      </c>
      <c r="AB99" s="105">
        <f>LOOKUP(AA99,{0,32,33,41,51,61,71,81,91},{0,"इ-1","ड","क-2","क-1","ब-2 ","ब-1","अ-2","अ-1"})</f>
        <v>0</v>
      </c>
    </row>
    <row r="100" spans="1:28" ht="21.75" customHeight="1">
      <c r="A100" s="101">
        <f>Data!$B100</f>
        <v>0</v>
      </c>
      <c r="B100" s="101">
        <f>Data!C100</f>
        <v>0</v>
      </c>
      <c r="C100" s="119">
        <f>Data!E100</f>
        <v>0</v>
      </c>
      <c r="D100" s="101">
        <f>Data!G100</f>
        <v>0</v>
      </c>
      <c r="E100" s="539"/>
      <c r="F100" s="539"/>
      <c r="G100" s="539"/>
      <c r="H100" s="539"/>
      <c r="I100" s="539"/>
      <c r="J100" s="539"/>
      <c r="K100" s="539"/>
      <c r="L100" s="539"/>
      <c r="M100" s="122">
        <f t="shared" si="2"/>
        <v>0</v>
      </c>
      <c r="N100" s="105">
        <f>LOOKUP(M100,{0,32,33,41,51,61,71,81,91},{0,"इ-1","ड","क-2","क-1","ब-2 ","ब-1","अ-2","अ-1"})</f>
        <v>0</v>
      </c>
      <c r="O100" s="101">
        <f>Data!$B100</f>
        <v>0</v>
      </c>
      <c r="P100" s="101">
        <f>Data!C100</f>
        <v>0</v>
      </c>
      <c r="Q100" s="119">
        <f>Data!E100</f>
        <v>0</v>
      </c>
      <c r="R100" s="101">
        <f>Data!G100</f>
        <v>0</v>
      </c>
      <c r="S100" s="539"/>
      <c r="T100" s="539"/>
      <c r="U100" s="539"/>
      <c r="V100" s="539"/>
      <c r="W100" s="539"/>
      <c r="X100" s="539"/>
      <c r="Y100" s="539"/>
      <c r="Z100" s="539"/>
      <c r="AA100" s="122">
        <f t="shared" si="3"/>
        <v>0</v>
      </c>
      <c r="AB100" s="105">
        <f>LOOKUP(AA100,{0,32,33,41,51,61,71,81,91},{0,"इ-1","ड","क-2","क-1","ब-2 ","ब-1","अ-2","अ-1"})</f>
        <v>0</v>
      </c>
    </row>
    <row r="101" spans="1:28" ht="21.75" customHeight="1">
      <c r="A101" s="101">
        <f>Data!$B101</f>
        <v>0</v>
      </c>
      <c r="B101" s="101">
        <f>Data!C101</f>
        <v>0</v>
      </c>
      <c r="C101" s="119">
        <f>Data!E101</f>
        <v>0</v>
      </c>
      <c r="D101" s="101">
        <f>Data!G101</f>
        <v>0</v>
      </c>
      <c r="E101" s="539"/>
      <c r="F101" s="539"/>
      <c r="G101" s="539"/>
      <c r="H101" s="539"/>
      <c r="I101" s="539"/>
      <c r="J101" s="539"/>
      <c r="K101" s="539"/>
      <c r="L101" s="539"/>
      <c r="M101" s="122">
        <f t="shared" si="2"/>
        <v>0</v>
      </c>
      <c r="N101" s="105">
        <f>LOOKUP(M101,{0,32,33,41,51,61,71,81,91},{0,"इ-1","ड","क-2","क-1","ब-2 ","ब-1","अ-2","अ-1"})</f>
        <v>0</v>
      </c>
      <c r="O101" s="101">
        <f>Data!$B101</f>
        <v>0</v>
      </c>
      <c r="P101" s="101">
        <f>Data!C101</f>
        <v>0</v>
      </c>
      <c r="Q101" s="119">
        <f>Data!E101</f>
        <v>0</v>
      </c>
      <c r="R101" s="101">
        <f>Data!G101</f>
        <v>0</v>
      </c>
      <c r="S101" s="539"/>
      <c r="T101" s="539"/>
      <c r="U101" s="539"/>
      <c r="V101" s="539"/>
      <c r="W101" s="539"/>
      <c r="X101" s="539"/>
      <c r="Y101" s="539"/>
      <c r="Z101" s="539"/>
      <c r="AA101" s="122">
        <f t="shared" si="3"/>
        <v>0</v>
      </c>
      <c r="AB101" s="105">
        <f>LOOKUP(AA101,{0,32,33,41,51,61,71,81,91},{0,"इ-1","ड","क-2","क-1","ब-2 ","ब-1","अ-2","अ-1"})</f>
        <v>0</v>
      </c>
    </row>
    <row r="102" spans="1:28" ht="21.75" customHeight="1">
      <c r="A102" s="101">
        <f>Data!$B102</f>
        <v>0</v>
      </c>
      <c r="B102" s="101">
        <f>Data!C102</f>
        <v>0</v>
      </c>
      <c r="C102" s="119">
        <f>Data!E102</f>
        <v>0</v>
      </c>
      <c r="D102" s="101">
        <f>Data!G102</f>
        <v>0</v>
      </c>
      <c r="E102" s="539"/>
      <c r="F102" s="539"/>
      <c r="G102" s="539"/>
      <c r="H102" s="539"/>
      <c r="I102" s="539"/>
      <c r="J102" s="539"/>
      <c r="K102" s="539"/>
      <c r="L102" s="539"/>
      <c r="M102" s="122">
        <f t="shared" si="2"/>
        <v>0</v>
      </c>
      <c r="N102" s="105">
        <f>LOOKUP(M102,{0,32,33,41,51,61,71,81,91},{0,"इ-1","ड","क-2","क-1","ब-2 ","ब-1","अ-2","अ-1"})</f>
        <v>0</v>
      </c>
      <c r="O102" s="101">
        <f>Data!$B102</f>
        <v>0</v>
      </c>
      <c r="P102" s="101">
        <f>Data!C102</f>
        <v>0</v>
      </c>
      <c r="Q102" s="119">
        <f>Data!E102</f>
        <v>0</v>
      </c>
      <c r="R102" s="101">
        <f>Data!G102</f>
        <v>0</v>
      </c>
      <c r="S102" s="539"/>
      <c r="T102" s="539"/>
      <c r="U102" s="539"/>
      <c r="V102" s="539"/>
      <c r="W102" s="539"/>
      <c r="X102" s="539"/>
      <c r="Y102" s="539"/>
      <c r="Z102" s="539"/>
      <c r="AA102" s="122">
        <f t="shared" si="3"/>
        <v>0</v>
      </c>
      <c r="AB102" s="105">
        <f>LOOKUP(AA102,{0,32,33,41,51,61,71,81,91},{0,"इ-1","ड","क-2","क-1","ब-2 ","ब-1","अ-2","अ-1"})</f>
        <v>0</v>
      </c>
    </row>
    <row r="103" spans="1:28" ht="21.75" customHeight="1">
      <c r="A103" s="101">
        <f>Data!$B103</f>
        <v>0</v>
      </c>
      <c r="B103" s="101">
        <f>Data!C103</f>
        <v>0</v>
      </c>
      <c r="C103" s="119">
        <f>Data!E103</f>
        <v>0</v>
      </c>
      <c r="D103" s="101">
        <f>Data!G103</f>
        <v>0</v>
      </c>
      <c r="E103" s="539"/>
      <c r="F103" s="539"/>
      <c r="G103" s="539"/>
      <c r="H103" s="539"/>
      <c r="I103" s="539"/>
      <c r="J103" s="539"/>
      <c r="K103" s="539"/>
      <c r="L103" s="539"/>
      <c r="M103" s="122">
        <f t="shared" si="2"/>
        <v>0</v>
      </c>
      <c r="N103" s="105">
        <f>LOOKUP(M103,{0,32,33,41,51,61,71,81,91},{0,"इ-1","ड","क-2","क-1","ब-2 ","ब-1","अ-2","अ-1"})</f>
        <v>0</v>
      </c>
      <c r="O103" s="101">
        <f>Data!$B103</f>
        <v>0</v>
      </c>
      <c r="P103" s="101">
        <f>Data!C103</f>
        <v>0</v>
      </c>
      <c r="Q103" s="119">
        <f>Data!E103</f>
        <v>0</v>
      </c>
      <c r="R103" s="101">
        <f>Data!G103</f>
        <v>0</v>
      </c>
      <c r="S103" s="539"/>
      <c r="T103" s="539"/>
      <c r="U103" s="539"/>
      <c r="V103" s="539"/>
      <c r="W103" s="539"/>
      <c r="X103" s="539"/>
      <c r="Y103" s="539"/>
      <c r="Z103" s="539"/>
      <c r="AA103" s="122">
        <f t="shared" si="3"/>
        <v>0</v>
      </c>
      <c r="AB103" s="105">
        <f>LOOKUP(AA103,{0,32,33,41,51,61,71,81,91},{0,"इ-1","ड","क-2","क-1","ब-2 ","ब-1","अ-2","अ-1"})</f>
        <v>0</v>
      </c>
    </row>
    <row r="104" spans="1:28" ht="21.75" customHeight="1">
      <c r="A104" s="101">
        <f>Data!$B104</f>
        <v>0</v>
      </c>
      <c r="B104" s="101">
        <f>Data!C104</f>
        <v>0</v>
      </c>
      <c r="C104" s="119">
        <f>Data!E104</f>
        <v>0</v>
      </c>
      <c r="D104" s="101">
        <f>Data!G104</f>
        <v>0</v>
      </c>
      <c r="E104" s="539"/>
      <c r="F104" s="539"/>
      <c r="G104" s="539"/>
      <c r="H104" s="539"/>
      <c r="I104" s="539"/>
      <c r="J104" s="539"/>
      <c r="K104" s="539"/>
      <c r="L104" s="539"/>
      <c r="M104" s="122">
        <f t="shared" si="2"/>
        <v>0</v>
      </c>
      <c r="N104" s="105">
        <f>LOOKUP(M104,{0,32,33,41,51,61,71,81,91},{0,"इ-1","ड","क-2","क-1","ब-2 ","ब-1","अ-2","अ-1"})</f>
        <v>0</v>
      </c>
      <c r="O104" s="101">
        <f>Data!$B104</f>
        <v>0</v>
      </c>
      <c r="P104" s="101">
        <f>Data!C104</f>
        <v>0</v>
      </c>
      <c r="Q104" s="119">
        <f>Data!E104</f>
        <v>0</v>
      </c>
      <c r="R104" s="101">
        <f>Data!G104</f>
        <v>0</v>
      </c>
      <c r="S104" s="539"/>
      <c r="T104" s="539"/>
      <c r="U104" s="539"/>
      <c r="V104" s="539"/>
      <c r="W104" s="539"/>
      <c r="X104" s="539"/>
      <c r="Y104" s="539"/>
      <c r="Z104" s="539"/>
      <c r="AA104" s="122">
        <f t="shared" si="3"/>
        <v>0</v>
      </c>
      <c r="AB104" s="105">
        <f>LOOKUP(AA104,{0,32,33,41,51,61,71,81,91},{0,"इ-1","ड","क-2","क-1","ब-2 ","ब-1","अ-2","अ-1"})</f>
        <v>0</v>
      </c>
    </row>
    <row r="105" spans="1:28" ht="21.75" customHeight="1">
      <c r="A105" s="101">
        <f>Data!$B105</f>
        <v>0</v>
      </c>
      <c r="B105" s="101">
        <f>Data!C105</f>
        <v>0</v>
      </c>
      <c r="C105" s="119">
        <f>Data!E105</f>
        <v>0</v>
      </c>
      <c r="D105" s="101">
        <f>Data!G105</f>
        <v>0</v>
      </c>
      <c r="E105" s="539"/>
      <c r="F105" s="539"/>
      <c r="G105" s="539"/>
      <c r="H105" s="539"/>
      <c r="I105" s="539"/>
      <c r="J105" s="539"/>
      <c r="K105" s="539"/>
      <c r="L105" s="539"/>
      <c r="M105" s="122">
        <f t="shared" si="2"/>
        <v>0</v>
      </c>
      <c r="N105" s="105">
        <f>LOOKUP(M105,{0,32,33,41,51,61,71,81,91},{0,"इ-1","ड","क-2","क-1","ब-2 ","ब-1","अ-2","अ-1"})</f>
        <v>0</v>
      </c>
      <c r="O105" s="101">
        <f>Data!$B105</f>
        <v>0</v>
      </c>
      <c r="P105" s="101">
        <f>Data!C105</f>
        <v>0</v>
      </c>
      <c r="Q105" s="119">
        <f>Data!E105</f>
        <v>0</v>
      </c>
      <c r="R105" s="101">
        <f>Data!G105</f>
        <v>0</v>
      </c>
      <c r="S105" s="539"/>
      <c r="T105" s="539"/>
      <c r="U105" s="539"/>
      <c r="V105" s="539"/>
      <c r="W105" s="539"/>
      <c r="X105" s="539"/>
      <c r="Y105" s="539"/>
      <c r="Z105" s="539"/>
      <c r="AA105" s="122">
        <f t="shared" si="3"/>
        <v>0</v>
      </c>
      <c r="AB105" s="105">
        <f>LOOKUP(AA105,{0,32,33,41,51,61,71,81,91},{0,"इ-1","ड","क-2","क-1","ब-2 ","ब-1","अ-2","अ-1"})</f>
        <v>0</v>
      </c>
    </row>
    <row r="106" spans="1:28" ht="21.75" customHeight="1">
      <c r="A106" s="101">
        <f>Data!$B106</f>
        <v>0</v>
      </c>
      <c r="B106" s="101">
        <f>Data!C106</f>
        <v>0</v>
      </c>
      <c r="C106" s="119">
        <f>Data!E106</f>
        <v>0</v>
      </c>
      <c r="D106" s="101">
        <f>Data!G106</f>
        <v>0</v>
      </c>
      <c r="E106" s="539"/>
      <c r="F106" s="539"/>
      <c r="G106" s="539"/>
      <c r="H106" s="539"/>
      <c r="I106" s="539"/>
      <c r="J106" s="539"/>
      <c r="K106" s="539"/>
      <c r="L106" s="539"/>
      <c r="M106" s="122">
        <f t="shared" si="2"/>
        <v>0</v>
      </c>
      <c r="N106" s="105">
        <f>LOOKUP(M106,{0,32,33,41,51,61,71,81,91},{0,"इ-1","ड","क-2","क-1","ब-2 ","ब-1","अ-2","अ-1"})</f>
        <v>0</v>
      </c>
      <c r="O106" s="101">
        <f>Data!$B106</f>
        <v>0</v>
      </c>
      <c r="P106" s="101">
        <f>Data!C106</f>
        <v>0</v>
      </c>
      <c r="Q106" s="119">
        <f>Data!E106</f>
        <v>0</v>
      </c>
      <c r="R106" s="101">
        <f>Data!G106</f>
        <v>0</v>
      </c>
      <c r="S106" s="539"/>
      <c r="T106" s="539"/>
      <c r="U106" s="539"/>
      <c r="V106" s="539"/>
      <c r="W106" s="539"/>
      <c r="X106" s="539"/>
      <c r="Y106" s="539"/>
      <c r="Z106" s="539"/>
      <c r="AA106" s="122">
        <f t="shared" si="3"/>
        <v>0</v>
      </c>
      <c r="AB106" s="105">
        <f>LOOKUP(AA106,{0,32,33,41,51,61,71,81,91},{0,"इ-1","ड","क-2","क-1","ब-2 ","ब-1","अ-2","अ-1"})</f>
        <v>0</v>
      </c>
    </row>
    <row r="107" spans="1:28" ht="21.75" customHeight="1">
      <c r="A107" s="101">
        <f>Data!$B107</f>
        <v>0</v>
      </c>
      <c r="B107" s="101">
        <f>Data!C107</f>
        <v>0</v>
      </c>
      <c r="C107" s="119">
        <f>Data!E107</f>
        <v>0</v>
      </c>
      <c r="D107" s="101">
        <f>Data!G107</f>
        <v>0</v>
      </c>
      <c r="E107" s="539"/>
      <c r="F107" s="539"/>
      <c r="G107" s="539"/>
      <c r="H107" s="539"/>
      <c r="I107" s="539"/>
      <c r="J107" s="539"/>
      <c r="K107" s="539"/>
      <c r="L107" s="539"/>
      <c r="M107" s="122">
        <f t="shared" si="2"/>
        <v>0</v>
      </c>
      <c r="N107" s="105">
        <f>LOOKUP(M107,{0,32,33,41,51,61,71,81,91},{0,"इ-1","ड","क-2","क-1","ब-2 ","ब-1","अ-2","अ-1"})</f>
        <v>0</v>
      </c>
      <c r="O107" s="101">
        <f>Data!$B107</f>
        <v>0</v>
      </c>
      <c r="P107" s="101">
        <f>Data!C107</f>
        <v>0</v>
      </c>
      <c r="Q107" s="119">
        <f>Data!E107</f>
        <v>0</v>
      </c>
      <c r="R107" s="101">
        <f>Data!G107</f>
        <v>0</v>
      </c>
      <c r="S107" s="539"/>
      <c r="T107" s="539"/>
      <c r="U107" s="539"/>
      <c r="V107" s="539"/>
      <c r="W107" s="539"/>
      <c r="X107" s="539"/>
      <c r="Y107" s="539"/>
      <c r="Z107" s="539"/>
      <c r="AA107" s="122">
        <f t="shared" si="3"/>
        <v>0</v>
      </c>
      <c r="AB107" s="105">
        <f>LOOKUP(AA107,{0,32,33,41,51,61,71,81,91},{0,"इ-1","ड","क-2","क-1","ब-2 ","ब-1","अ-2","अ-1"})</f>
        <v>0</v>
      </c>
    </row>
    <row r="108" spans="1:28" ht="21.75" customHeight="1">
      <c r="A108" s="101">
        <f>Data!$B108</f>
        <v>0</v>
      </c>
      <c r="B108" s="101">
        <f>Data!C108</f>
        <v>0</v>
      </c>
      <c r="C108" s="119">
        <f>Data!E108</f>
        <v>0</v>
      </c>
      <c r="D108" s="101">
        <f>Data!G108</f>
        <v>0</v>
      </c>
      <c r="E108" s="539"/>
      <c r="F108" s="539"/>
      <c r="G108" s="539"/>
      <c r="H108" s="539"/>
      <c r="I108" s="539"/>
      <c r="J108" s="539"/>
      <c r="K108" s="539"/>
      <c r="L108" s="539"/>
      <c r="M108" s="122">
        <f t="shared" si="2"/>
        <v>0</v>
      </c>
      <c r="N108" s="105">
        <f>LOOKUP(M108,{0,32,33,41,51,61,71,81,91},{0,"इ-1","ड","क-2","क-1","ब-2 ","ब-1","अ-2","अ-1"})</f>
        <v>0</v>
      </c>
      <c r="O108" s="101">
        <f>Data!$B108</f>
        <v>0</v>
      </c>
      <c r="P108" s="101">
        <f>Data!C108</f>
        <v>0</v>
      </c>
      <c r="Q108" s="119">
        <f>Data!E108</f>
        <v>0</v>
      </c>
      <c r="R108" s="101">
        <f>Data!G108</f>
        <v>0</v>
      </c>
      <c r="S108" s="539"/>
      <c r="T108" s="539"/>
      <c r="U108" s="539"/>
      <c r="V108" s="539"/>
      <c r="W108" s="539"/>
      <c r="X108" s="539"/>
      <c r="Y108" s="539"/>
      <c r="Z108" s="539"/>
      <c r="AA108" s="122">
        <f t="shared" si="3"/>
        <v>0</v>
      </c>
      <c r="AB108" s="105">
        <f>LOOKUP(AA108,{0,32,33,41,51,61,71,81,91},{0,"इ-1","ड","क-2","क-1","ब-2 ","ब-1","अ-2","अ-1"})</f>
        <v>0</v>
      </c>
    </row>
    <row r="109" spans="1:28" ht="21.75" customHeight="1">
      <c r="A109" s="101">
        <f>Data!$B109</f>
        <v>0</v>
      </c>
      <c r="B109" s="101">
        <f>Data!C109</f>
        <v>0</v>
      </c>
      <c r="C109" s="119">
        <f>Data!E109</f>
        <v>0</v>
      </c>
      <c r="D109" s="101">
        <f>Data!G109</f>
        <v>0</v>
      </c>
      <c r="E109" s="539"/>
      <c r="F109" s="539"/>
      <c r="G109" s="539"/>
      <c r="H109" s="539"/>
      <c r="I109" s="539"/>
      <c r="J109" s="539"/>
      <c r="K109" s="539"/>
      <c r="L109" s="539"/>
      <c r="M109" s="122">
        <f t="shared" si="2"/>
        <v>0</v>
      </c>
      <c r="N109" s="105">
        <f>LOOKUP(M109,{0,32,33,41,51,61,71,81,91},{0,"इ-1","ड","क-2","क-1","ब-2 ","ब-1","अ-2","अ-1"})</f>
        <v>0</v>
      </c>
      <c r="O109" s="101">
        <f>Data!$B109</f>
        <v>0</v>
      </c>
      <c r="P109" s="101">
        <f>Data!C109</f>
        <v>0</v>
      </c>
      <c r="Q109" s="119">
        <f>Data!E109</f>
        <v>0</v>
      </c>
      <c r="R109" s="101">
        <f>Data!G109</f>
        <v>0</v>
      </c>
      <c r="S109" s="539"/>
      <c r="T109" s="539"/>
      <c r="U109" s="539"/>
      <c r="V109" s="539"/>
      <c r="W109" s="539"/>
      <c r="X109" s="539"/>
      <c r="Y109" s="539"/>
      <c r="Z109" s="539"/>
      <c r="AA109" s="122">
        <f t="shared" si="3"/>
        <v>0</v>
      </c>
      <c r="AB109" s="105">
        <f>LOOKUP(AA109,{0,32,33,41,51,61,71,81,91},{0,"इ-1","ड","क-2","क-1","ब-2 ","ब-1","अ-2","अ-1"})</f>
        <v>0</v>
      </c>
    </row>
    <row r="110" spans="1:28" ht="21.75" customHeight="1">
      <c r="A110" s="101">
        <f>Data!$B110</f>
        <v>0</v>
      </c>
      <c r="B110" s="101">
        <f>Data!C110</f>
        <v>0</v>
      </c>
      <c r="C110" s="119">
        <f>Data!E110</f>
        <v>0</v>
      </c>
      <c r="D110" s="101">
        <f>Data!G110</f>
        <v>0</v>
      </c>
      <c r="E110" s="539"/>
      <c r="F110" s="539"/>
      <c r="G110" s="539"/>
      <c r="H110" s="539"/>
      <c r="I110" s="539"/>
      <c r="J110" s="539"/>
      <c r="K110" s="539"/>
      <c r="L110" s="539"/>
      <c r="M110" s="122">
        <f t="shared" si="2"/>
        <v>0</v>
      </c>
      <c r="N110" s="105">
        <f>LOOKUP(M110,{0,32,33,41,51,61,71,81,91},{0,"इ-1","ड","क-2","क-1","ब-2 ","ब-1","अ-2","अ-1"})</f>
        <v>0</v>
      </c>
      <c r="O110" s="101">
        <f>Data!$B110</f>
        <v>0</v>
      </c>
      <c r="P110" s="101">
        <f>Data!C110</f>
        <v>0</v>
      </c>
      <c r="Q110" s="119">
        <f>Data!E110</f>
        <v>0</v>
      </c>
      <c r="R110" s="101">
        <f>Data!G110</f>
        <v>0</v>
      </c>
      <c r="S110" s="539"/>
      <c r="T110" s="539"/>
      <c r="U110" s="539"/>
      <c r="V110" s="539"/>
      <c r="W110" s="539"/>
      <c r="X110" s="539"/>
      <c r="Y110" s="539"/>
      <c r="Z110" s="539"/>
      <c r="AA110" s="122">
        <f t="shared" si="3"/>
        <v>0</v>
      </c>
      <c r="AB110" s="105">
        <f>LOOKUP(AA110,{0,32,33,41,51,61,71,81,91},{0,"इ-1","ड","क-2","क-1","ब-2 ","ब-1","अ-2","अ-1"})</f>
        <v>0</v>
      </c>
    </row>
    <row r="111" spans="1:28" ht="21.75" customHeight="1">
      <c r="A111" s="101">
        <f>Data!$B111</f>
        <v>0</v>
      </c>
      <c r="B111" s="101">
        <f>Data!C111</f>
        <v>0</v>
      </c>
      <c r="C111" s="119">
        <f>Data!E111</f>
        <v>0</v>
      </c>
      <c r="D111" s="101">
        <f>Data!G111</f>
        <v>0</v>
      </c>
      <c r="E111" s="539"/>
      <c r="F111" s="539"/>
      <c r="G111" s="539"/>
      <c r="H111" s="539"/>
      <c r="I111" s="539"/>
      <c r="J111" s="539"/>
      <c r="K111" s="539"/>
      <c r="L111" s="539"/>
      <c r="M111" s="122">
        <f t="shared" si="2"/>
        <v>0</v>
      </c>
      <c r="N111" s="105">
        <f>LOOKUP(M111,{0,32,33,41,51,61,71,81,91},{0,"इ-1","ड","क-2","क-1","ब-2 ","ब-1","अ-2","अ-1"})</f>
        <v>0</v>
      </c>
      <c r="O111" s="101">
        <f>Data!$B111</f>
        <v>0</v>
      </c>
      <c r="P111" s="101">
        <f>Data!C111</f>
        <v>0</v>
      </c>
      <c r="Q111" s="119">
        <f>Data!E111</f>
        <v>0</v>
      </c>
      <c r="R111" s="101">
        <f>Data!G111</f>
        <v>0</v>
      </c>
      <c r="S111" s="539"/>
      <c r="T111" s="539"/>
      <c r="U111" s="539"/>
      <c r="V111" s="539"/>
      <c r="W111" s="539"/>
      <c r="X111" s="539"/>
      <c r="Y111" s="539"/>
      <c r="Z111" s="539"/>
      <c r="AA111" s="122">
        <f t="shared" si="3"/>
        <v>0</v>
      </c>
      <c r="AB111" s="105">
        <f>LOOKUP(AA111,{0,32,33,41,51,61,71,81,91},{0,"इ-1","ड","क-2","क-1","ब-2 ","ब-1","अ-2","अ-1"})</f>
        <v>0</v>
      </c>
    </row>
    <row r="112" spans="1:28" ht="21.75" customHeight="1">
      <c r="A112" s="101">
        <f>Data!$B112</f>
        <v>0</v>
      </c>
      <c r="B112" s="101">
        <f>Data!C112</f>
        <v>0</v>
      </c>
      <c r="C112" s="119">
        <f>Data!E112</f>
        <v>0</v>
      </c>
      <c r="D112" s="101">
        <f>Data!G112</f>
        <v>0</v>
      </c>
      <c r="E112" s="539"/>
      <c r="F112" s="539"/>
      <c r="G112" s="539"/>
      <c r="H112" s="539"/>
      <c r="I112" s="539"/>
      <c r="J112" s="539"/>
      <c r="K112" s="539"/>
      <c r="L112" s="539"/>
      <c r="M112" s="122">
        <f t="shared" si="2"/>
        <v>0</v>
      </c>
      <c r="N112" s="105">
        <f>LOOKUP(M112,{0,32,33,41,51,61,71,81,91},{0,"इ-1","ड","क-2","क-1","ब-2 ","ब-1","अ-2","अ-1"})</f>
        <v>0</v>
      </c>
      <c r="O112" s="101">
        <f>Data!$B112</f>
        <v>0</v>
      </c>
      <c r="P112" s="101">
        <f>Data!C112</f>
        <v>0</v>
      </c>
      <c r="Q112" s="119">
        <f>Data!E112</f>
        <v>0</v>
      </c>
      <c r="R112" s="101">
        <f>Data!G112</f>
        <v>0</v>
      </c>
      <c r="S112" s="539"/>
      <c r="T112" s="539"/>
      <c r="U112" s="539"/>
      <c r="V112" s="539"/>
      <c r="W112" s="539"/>
      <c r="X112" s="539"/>
      <c r="Y112" s="539"/>
      <c r="Z112" s="539"/>
      <c r="AA112" s="122">
        <f t="shared" si="3"/>
        <v>0</v>
      </c>
      <c r="AB112" s="105">
        <f>LOOKUP(AA112,{0,32,33,41,51,61,71,81,91},{0,"इ-1","ड","क-2","क-1","ब-2 ","ब-1","अ-2","अ-1"})</f>
        <v>0</v>
      </c>
    </row>
    <row r="113" spans="1:28" ht="21.75" customHeight="1">
      <c r="A113" s="101">
        <f>Data!$B113</f>
        <v>0</v>
      </c>
      <c r="B113" s="101">
        <f>Data!C113</f>
        <v>0</v>
      </c>
      <c r="C113" s="119">
        <f>Data!E113</f>
        <v>0</v>
      </c>
      <c r="D113" s="101">
        <f>Data!G113</f>
        <v>0</v>
      </c>
      <c r="E113" s="539"/>
      <c r="F113" s="539"/>
      <c r="G113" s="539"/>
      <c r="H113" s="539"/>
      <c r="I113" s="539"/>
      <c r="J113" s="539"/>
      <c r="K113" s="539"/>
      <c r="L113" s="539"/>
      <c r="M113" s="122">
        <f t="shared" si="2"/>
        <v>0</v>
      </c>
      <c r="N113" s="105">
        <f>LOOKUP(M113,{0,32,33,41,51,61,71,81,91},{0,"इ-1","ड","क-2","क-1","ब-2 ","ब-1","अ-2","अ-1"})</f>
        <v>0</v>
      </c>
      <c r="O113" s="101">
        <f>Data!$B113</f>
        <v>0</v>
      </c>
      <c r="P113" s="101">
        <f>Data!C113</f>
        <v>0</v>
      </c>
      <c r="Q113" s="119">
        <f>Data!E113</f>
        <v>0</v>
      </c>
      <c r="R113" s="101">
        <f>Data!G113</f>
        <v>0</v>
      </c>
      <c r="S113" s="539"/>
      <c r="T113" s="539"/>
      <c r="U113" s="539"/>
      <c r="V113" s="539"/>
      <c r="W113" s="539"/>
      <c r="X113" s="539"/>
      <c r="Y113" s="539"/>
      <c r="Z113" s="539"/>
      <c r="AA113" s="122">
        <f t="shared" si="3"/>
        <v>0</v>
      </c>
      <c r="AB113" s="105">
        <f>LOOKUP(AA113,{0,32,33,41,51,61,71,81,91},{0,"इ-1","ड","क-2","क-1","ब-2 ","ब-1","अ-2","अ-1"})</f>
        <v>0</v>
      </c>
    </row>
    <row r="114" spans="1:28" ht="21.75" customHeight="1">
      <c r="A114" s="101">
        <f>Data!$B114</f>
        <v>0</v>
      </c>
      <c r="B114" s="101">
        <f>Data!C114</f>
        <v>0</v>
      </c>
      <c r="C114" s="119">
        <f>Data!E114</f>
        <v>0</v>
      </c>
      <c r="D114" s="101">
        <f>Data!G114</f>
        <v>0</v>
      </c>
      <c r="E114" s="539"/>
      <c r="F114" s="539"/>
      <c r="G114" s="539"/>
      <c r="H114" s="539"/>
      <c r="I114" s="539"/>
      <c r="J114" s="539"/>
      <c r="K114" s="539"/>
      <c r="L114" s="539"/>
      <c r="M114" s="122">
        <f t="shared" si="2"/>
        <v>0</v>
      </c>
      <c r="N114" s="105">
        <f>LOOKUP(M114,{0,32,33,41,51,61,71,81,91},{0,"इ-1","ड","क-2","क-1","ब-2 ","ब-1","अ-2","अ-1"})</f>
        <v>0</v>
      </c>
      <c r="O114" s="101">
        <f>Data!$B114</f>
        <v>0</v>
      </c>
      <c r="P114" s="101">
        <f>Data!C114</f>
        <v>0</v>
      </c>
      <c r="Q114" s="119">
        <f>Data!E114</f>
        <v>0</v>
      </c>
      <c r="R114" s="101">
        <f>Data!G114</f>
        <v>0</v>
      </c>
      <c r="S114" s="539"/>
      <c r="T114" s="539"/>
      <c r="U114" s="539"/>
      <c r="V114" s="539"/>
      <c r="W114" s="539"/>
      <c r="X114" s="539"/>
      <c r="Y114" s="539"/>
      <c r="Z114" s="539"/>
      <c r="AA114" s="122">
        <f t="shared" si="3"/>
        <v>0</v>
      </c>
      <c r="AB114" s="105">
        <f>LOOKUP(AA114,{0,32,33,41,51,61,71,81,91},{0,"इ-1","ड","क-2","क-1","ब-2 ","ब-1","अ-2","अ-1"})</f>
        <v>0</v>
      </c>
    </row>
    <row r="115" spans="1:28" ht="21.75" customHeight="1">
      <c r="A115" s="101">
        <f>Data!$B115</f>
        <v>0</v>
      </c>
      <c r="B115" s="101">
        <f>Data!C115</f>
        <v>0</v>
      </c>
      <c r="C115" s="119">
        <f>Data!E115</f>
        <v>0</v>
      </c>
      <c r="D115" s="101">
        <f>Data!G115</f>
        <v>0</v>
      </c>
      <c r="E115" s="539"/>
      <c r="F115" s="539"/>
      <c r="G115" s="539"/>
      <c r="H115" s="539"/>
      <c r="I115" s="539"/>
      <c r="J115" s="539"/>
      <c r="K115" s="539"/>
      <c r="L115" s="539"/>
      <c r="M115" s="122">
        <f t="shared" si="2"/>
        <v>0</v>
      </c>
      <c r="N115" s="105">
        <f>LOOKUP(M115,{0,32,33,41,51,61,71,81,91},{0,"इ-1","ड","क-2","क-1","ब-2 ","ब-1","अ-2","अ-1"})</f>
        <v>0</v>
      </c>
      <c r="O115" s="101">
        <f>Data!$B115</f>
        <v>0</v>
      </c>
      <c r="P115" s="101">
        <f>Data!C115</f>
        <v>0</v>
      </c>
      <c r="Q115" s="119">
        <f>Data!E115</f>
        <v>0</v>
      </c>
      <c r="R115" s="101">
        <f>Data!G115</f>
        <v>0</v>
      </c>
      <c r="S115" s="539"/>
      <c r="T115" s="539"/>
      <c r="U115" s="539"/>
      <c r="V115" s="539"/>
      <c r="W115" s="539"/>
      <c r="X115" s="539"/>
      <c r="Y115" s="539"/>
      <c r="Z115" s="539"/>
      <c r="AA115" s="122">
        <f t="shared" si="3"/>
        <v>0</v>
      </c>
      <c r="AB115" s="105">
        <f>LOOKUP(AA115,{0,32,33,41,51,61,71,81,91},{0,"इ-1","ड","क-2","क-1","ब-2 ","ब-1","अ-2","अ-1"})</f>
        <v>0</v>
      </c>
    </row>
    <row r="116" spans="1:28" ht="21.75" customHeight="1">
      <c r="A116" s="101">
        <f>Data!$B116</f>
        <v>0</v>
      </c>
      <c r="B116" s="101">
        <f>Data!C116</f>
        <v>0</v>
      </c>
      <c r="C116" s="119">
        <f>Data!E116</f>
        <v>0</v>
      </c>
      <c r="D116" s="101">
        <f>Data!G116</f>
        <v>0</v>
      </c>
      <c r="E116" s="539"/>
      <c r="F116" s="539"/>
      <c r="G116" s="539"/>
      <c r="H116" s="539"/>
      <c r="I116" s="539"/>
      <c r="J116" s="539"/>
      <c r="K116" s="539"/>
      <c r="L116" s="539"/>
      <c r="M116" s="122">
        <f t="shared" si="2"/>
        <v>0</v>
      </c>
      <c r="N116" s="105">
        <f>LOOKUP(M116,{0,32,33,41,51,61,71,81,91},{0,"इ-1","ड","क-2","क-1","ब-2 ","ब-1","अ-2","अ-1"})</f>
        <v>0</v>
      </c>
      <c r="O116" s="101">
        <f>Data!$B116</f>
        <v>0</v>
      </c>
      <c r="P116" s="101">
        <f>Data!C116</f>
        <v>0</v>
      </c>
      <c r="Q116" s="119">
        <f>Data!E116</f>
        <v>0</v>
      </c>
      <c r="R116" s="101">
        <f>Data!G116</f>
        <v>0</v>
      </c>
      <c r="S116" s="539"/>
      <c r="T116" s="539"/>
      <c r="U116" s="539"/>
      <c r="V116" s="539"/>
      <c r="W116" s="539"/>
      <c r="X116" s="539"/>
      <c r="Y116" s="539"/>
      <c r="Z116" s="539"/>
      <c r="AA116" s="122">
        <f t="shared" si="3"/>
        <v>0</v>
      </c>
      <c r="AB116" s="105">
        <f>LOOKUP(AA116,{0,32,33,41,51,61,71,81,91},{0,"इ-1","ड","क-2","क-1","ब-2 ","ब-1","अ-2","अ-1"})</f>
        <v>0</v>
      </c>
    </row>
    <row r="117" spans="1:28" ht="21.75" customHeight="1">
      <c r="A117" s="101">
        <f>Data!$B117</f>
        <v>0</v>
      </c>
      <c r="B117" s="101">
        <f>Data!C117</f>
        <v>0</v>
      </c>
      <c r="C117" s="119">
        <f>Data!E117</f>
        <v>0</v>
      </c>
      <c r="D117" s="101">
        <f>Data!G117</f>
        <v>0</v>
      </c>
      <c r="E117" s="539"/>
      <c r="F117" s="539"/>
      <c r="G117" s="539"/>
      <c r="H117" s="539"/>
      <c r="I117" s="539"/>
      <c r="J117" s="539"/>
      <c r="K117" s="539"/>
      <c r="L117" s="539"/>
      <c r="M117" s="122">
        <f t="shared" si="2"/>
        <v>0</v>
      </c>
      <c r="N117" s="105">
        <f>LOOKUP(M117,{0,32,33,41,51,61,71,81,91},{0,"इ-1","ड","क-2","क-1","ब-2 ","ब-1","अ-2","अ-1"})</f>
        <v>0</v>
      </c>
      <c r="O117" s="101">
        <f>Data!$B117</f>
        <v>0</v>
      </c>
      <c r="P117" s="101">
        <f>Data!C117</f>
        <v>0</v>
      </c>
      <c r="Q117" s="119">
        <f>Data!E117</f>
        <v>0</v>
      </c>
      <c r="R117" s="101">
        <f>Data!G117</f>
        <v>0</v>
      </c>
      <c r="S117" s="539"/>
      <c r="T117" s="539"/>
      <c r="U117" s="539"/>
      <c r="V117" s="539"/>
      <c r="W117" s="539"/>
      <c r="X117" s="539"/>
      <c r="Y117" s="539"/>
      <c r="Z117" s="539"/>
      <c r="AA117" s="122">
        <f t="shared" si="3"/>
        <v>0</v>
      </c>
      <c r="AB117" s="105">
        <f>LOOKUP(AA117,{0,32,33,41,51,61,71,81,91},{0,"इ-1","ड","क-2","क-1","ब-2 ","ब-1","अ-2","अ-1"})</f>
        <v>0</v>
      </c>
    </row>
    <row r="118" spans="1:28" ht="21.75" customHeight="1">
      <c r="A118" s="101">
        <f>Data!$B118</f>
        <v>0</v>
      </c>
      <c r="B118" s="101">
        <f>Data!C118</f>
        <v>0</v>
      </c>
      <c r="C118" s="119">
        <f>Data!E118</f>
        <v>0</v>
      </c>
      <c r="D118" s="101">
        <f>Data!G118</f>
        <v>0</v>
      </c>
      <c r="E118" s="539"/>
      <c r="F118" s="539"/>
      <c r="G118" s="539"/>
      <c r="H118" s="539"/>
      <c r="I118" s="539"/>
      <c r="J118" s="539"/>
      <c r="K118" s="539"/>
      <c r="L118" s="539"/>
      <c r="M118" s="122">
        <f t="shared" si="2"/>
        <v>0</v>
      </c>
      <c r="N118" s="105">
        <f>LOOKUP(M118,{0,32,33,41,51,61,71,81,91},{0,"इ-1","ड","क-2","क-1","ब-2 ","ब-1","अ-2","अ-1"})</f>
        <v>0</v>
      </c>
      <c r="O118" s="101">
        <f>Data!$B118</f>
        <v>0</v>
      </c>
      <c r="P118" s="101">
        <f>Data!C118</f>
        <v>0</v>
      </c>
      <c r="Q118" s="119">
        <f>Data!E118</f>
        <v>0</v>
      </c>
      <c r="R118" s="101">
        <f>Data!G118</f>
        <v>0</v>
      </c>
      <c r="S118" s="539"/>
      <c r="T118" s="539"/>
      <c r="U118" s="539"/>
      <c r="V118" s="539"/>
      <c r="W118" s="539"/>
      <c r="X118" s="539"/>
      <c r="Y118" s="539"/>
      <c r="Z118" s="539"/>
      <c r="AA118" s="122">
        <f t="shared" si="3"/>
        <v>0</v>
      </c>
      <c r="AB118" s="105">
        <f>LOOKUP(AA118,{0,32,33,41,51,61,71,81,91},{0,"इ-1","ड","क-2","क-1","ब-2 ","ब-1","अ-2","अ-1"})</f>
        <v>0</v>
      </c>
    </row>
    <row r="119" spans="1:28" ht="21.75" customHeight="1">
      <c r="A119" s="101">
        <f>Data!$B119</f>
        <v>0</v>
      </c>
      <c r="B119" s="101">
        <f>Data!C119</f>
        <v>0</v>
      </c>
      <c r="C119" s="119">
        <f>Data!E119</f>
        <v>0</v>
      </c>
      <c r="D119" s="101">
        <f>Data!G119</f>
        <v>0</v>
      </c>
      <c r="E119" s="539"/>
      <c r="F119" s="539"/>
      <c r="G119" s="539"/>
      <c r="H119" s="539"/>
      <c r="I119" s="539"/>
      <c r="J119" s="539"/>
      <c r="K119" s="539"/>
      <c r="L119" s="539"/>
      <c r="M119" s="122">
        <f t="shared" si="2"/>
        <v>0</v>
      </c>
      <c r="N119" s="105">
        <f>LOOKUP(M119,{0,32,33,41,51,61,71,81,91},{0,"इ-1","ड","क-2","क-1","ब-2 ","ब-1","अ-2","अ-1"})</f>
        <v>0</v>
      </c>
      <c r="O119" s="101">
        <f>Data!$B119</f>
        <v>0</v>
      </c>
      <c r="P119" s="101">
        <f>Data!C119</f>
        <v>0</v>
      </c>
      <c r="Q119" s="119">
        <f>Data!E119</f>
        <v>0</v>
      </c>
      <c r="R119" s="101">
        <f>Data!G119</f>
        <v>0</v>
      </c>
      <c r="S119" s="539"/>
      <c r="T119" s="539"/>
      <c r="U119" s="539"/>
      <c r="V119" s="539"/>
      <c r="W119" s="539"/>
      <c r="X119" s="539"/>
      <c r="Y119" s="539"/>
      <c r="Z119" s="539"/>
      <c r="AA119" s="122">
        <f t="shared" si="3"/>
        <v>0</v>
      </c>
      <c r="AB119" s="105">
        <f>LOOKUP(AA119,{0,32,33,41,51,61,71,81,91},{0,"इ-1","ड","क-2","क-1","ब-2 ","ब-1","अ-2","अ-1"})</f>
        <v>0</v>
      </c>
    </row>
    <row r="120" spans="1:28" ht="21.75" customHeight="1">
      <c r="A120" s="101">
        <f>Data!$B120</f>
        <v>0</v>
      </c>
      <c r="B120" s="101">
        <f>Data!C120</f>
        <v>0</v>
      </c>
      <c r="C120" s="119">
        <f>Data!E120</f>
        <v>0</v>
      </c>
      <c r="D120" s="101">
        <f>Data!G120</f>
        <v>0</v>
      </c>
      <c r="E120" s="539"/>
      <c r="F120" s="539"/>
      <c r="G120" s="539"/>
      <c r="H120" s="539"/>
      <c r="I120" s="539"/>
      <c r="J120" s="539"/>
      <c r="K120" s="539"/>
      <c r="L120" s="539"/>
      <c r="M120" s="122">
        <f t="shared" si="2"/>
        <v>0</v>
      </c>
      <c r="N120" s="105">
        <f>LOOKUP(M120,{0,32,33,41,51,61,71,81,91},{0,"इ-1","ड","क-2","क-1","ब-2 ","ब-1","अ-2","अ-1"})</f>
        <v>0</v>
      </c>
      <c r="O120" s="101">
        <f>Data!$B120</f>
        <v>0</v>
      </c>
      <c r="P120" s="101">
        <f>Data!C120</f>
        <v>0</v>
      </c>
      <c r="Q120" s="119">
        <f>Data!E120</f>
        <v>0</v>
      </c>
      <c r="R120" s="101">
        <f>Data!G120</f>
        <v>0</v>
      </c>
      <c r="S120" s="539"/>
      <c r="T120" s="539"/>
      <c r="U120" s="539"/>
      <c r="V120" s="539"/>
      <c r="W120" s="539"/>
      <c r="X120" s="539"/>
      <c r="Y120" s="539"/>
      <c r="Z120" s="539"/>
      <c r="AA120" s="122">
        <f t="shared" si="3"/>
        <v>0</v>
      </c>
      <c r="AB120" s="105">
        <f>LOOKUP(AA120,{0,32,33,41,51,61,71,81,91},{0,"इ-1","ड","क-2","क-1","ब-2 ","ब-1","अ-2","अ-1"})</f>
        <v>0</v>
      </c>
    </row>
    <row r="121" spans="1:28" ht="21.75" customHeight="1">
      <c r="A121" s="101">
        <f>Data!$B121</f>
        <v>0</v>
      </c>
      <c r="B121" s="101">
        <f>Data!C121</f>
        <v>0</v>
      </c>
      <c r="C121" s="119">
        <f>Data!E121</f>
        <v>0</v>
      </c>
      <c r="D121" s="101">
        <f>Data!G121</f>
        <v>0</v>
      </c>
      <c r="E121" s="539"/>
      <c r="F121" s="539"/>
      <c r="G121" s="539"/>
      <c r="H121" s="539"/>
      <c r="I121" s="539"/>
      <c r="J121" s="539"/>
      <c r="K121" s="539"/>
      <c r="L121" s="539"/>
      <c r="M121" s="122">
        <f t="shared" si="2"/>
        <v>0</v>
      </c>
      <c r="N121" s="105">
        <f>LOOKUP(M121,{0,32,33,41,51,61,71,81,91},{0,"इ-1","ड","क-2","क-1","ब-2 ","ब-1","अ-2","अ-1"})</f>
        <v>0</v>
      </c>
      <c r="O121" s="101">
        <f>Data!$B121</f>
        <v>0</v>
      </c>
      <c r="P121" s="101">
        <f>Data!C121</f>
        <v>0</v>
      </c>
      <c r="Q121" s="119">
        <f>Data!E121</f>
        <v>0</v>
      </c>
      <c r="R121" s="101">
        <f>Data!G121</f>
        <v>0</v>
      </c>
      <c r="S121" s="539"/>
      <c r="T121" s="539"/>
      <c r="U121" s="539"/>
      <c r="V121" s="539"/>
      <c r="W121" s="539"/>
      <c r="X121" s="539"/>
      <c r="Y121" s="539"/>
      <c r="Z121" s="539"/>
      <c r="AA121" s="122">
        <f t="shared" si="3"/>
        <v>0</v>
      </c>
      <c r="AB121" s="105">
        <f>LOOKUP(AA121,{0,32,33,41,51,61,71,81,91},{0,"इ-1","ड","क-2","क-1","ब-2 ","ब-1","अ-2","अ-1"})</f>
        <v>0</v>
      </c>
    </row>
    <row r="122" spans="1:28" ht="21.75" customHeight="1">
      <c r="A122" s="101">
        <f>Data!$B122</f>
        <v>0</v>
      </c>
      <c r="B122" s="101">
        <f>Data!C122</f>
        <v>0</v>
      </c>
      <c r="C122" s="119">
        <f>Data!E122</f>
        <v>0</v>
      </c>
      <c r="D122" s="101">
        <f>Data!G122</f>
        <v>0</v>
      </c>
      <c r="E122" s="539"/>
      <c r="F122" s="539"/>
      <c r="G122" s="539"/>
      <c r="H122" s="539"/>
      <c r="I122" s="539"/>
      <c r="J122" s="539"/>
      <c r="K122" s="539"/>
      <c r="L122" s="539"/>
      <c r="M122" s="122">
        <f t="shared" si="2"/>
        <v>0</v>
      </c>
      <c r="N122" s="105">
        <f>LOOKUP(M122,{0,32,33,41,51,61,71,81,91},{0,"इ-1","ड","क-2","क-1","ब-2 ","ब-1","अ-2","अ-1"})</f>
        <v>0</v>
      </c>
      <c r="O122" s="101">
        <f>Data!$B122</f>
        <v>0</v>
      </c>
      <c r="P122" s="101">
        <f>Data!C122</f>
        <v>0</v>
      </c>
      <c r="Q122" s="119">
        <f>Data!E122</f>
        <v>0</v>
      </c>
      <c r="R122" s="101">
        <f>Data!G122</f>
        <v>0</v>
      </c>
      <c r="S122" s="539"/>
      <c r="T122" s="539"/>
      <c r="U122" s="539"/>
      <c r="V122" s="539"/>
      <c r="W122" s="539"/>
      <c r="X122" s="539"/>
      <c r="Y122" s="539"/>
      <c r="Z122" s="539"/>
      <c r="AA122" s="122">
        <f t="shared" si="3"/>
        <v>0</v>
      </c>
      <c r="AB122" s="105">
        <f>LOOKUP(AA122,{0,32,33,41,51,61,71,81,91},{0,"इ-1","ड","क-2","क-1","ब-2 ","ब-1","अ-2","अ-1"})</f>
        <v>0</v>
      </c>
    </row>
    <row r="123" spans="1:28" ht="21.75" customHeight="1">
      <c r="A123" s="101">
        <f>Data!$B123</f>
        <v>0</v>
      </c>
      <c r="B123" s="101">
        <f>Data!C123</f>
        <v>0</v>
      </c>
      <c r="C123" s="119">
        <f>Data!E123</f>
        <v>0</v>
      </c>
      <c r="D123" s="101">
        <f>Data!G123</f>
        <v>0</v>
      </c>
      <c r="E123" s="539"/>
      <c r="F123" s="539"/>
      <c r="G123" s="539"/>
      <c r="H123" s="539"/>
      <c r="I123" s="539"/>
      <c r="J123" s="539"/>
      <c r="K123" s="539"/>
      <c r="L123" s="539"/>
      <c r="M123" s="122">
        <f t="shared" si="2"/>
        <v>0</v>
      </c>
      <c r="N123" s="105">
        <f>LOOKUP(M123,{0,32,33,41,51,61,71,81,91},{0,"इ-1","ड","क-2","क-1","ब-2 ","ब-1","अ-2","अ-1"})</f>
        <v>0</v>
      </c>
      <c r="O123" s="101">
        <f>Data!$B123</f>
        <v>0</v>
      </c>
      <c r="P123" s="101">
        <f>Data!C123</f>
        <v>0</v>
      </c>
      <c r="Q123" s="119">
        <f>Data!E123</f>
        <v>0</v>
      </c>
      <c r="R123" s="101">
        <f>Data!G123</f>
        <v>0</v>
      </c>
      <c r="S123" s="539"/>
      <c r="T123" s="539"/>
      <c r="U123" s="539"/>
      <c r="V123" s="539"/>
      <c r="W123" s="539"/>
      <c r="X123" s="539"/>
      <c r="Y123" s="539"/>
      <c r="Z123" s="539"/>
      <c r="AA123" s="122">
        <f t="shared" si="3"/>
        <v>0</v>
      </c>
      <c r="AB123" s="105">
        <f>LOOKUP(AA123,{0,32,33,41,51,61,71,81,91},{0,"इ-1","ड","क-2","क-1","ब-2 ","ब-1","अ-2","अ-1"})</f>
        <v>0</v>
      </c>
    </row>
    <row r="124" spans="1:28" ht="21.75" customHeight="1">
      <c r="A124" s="101">
        <f>Data!$B124</f>
        <v>0</v>
      </c>
      <c r="B124" s="101">
        <f>Data!C124</f>
        <v>0</v>
      </c>
      <c r="C124" s="119">
        <f>Data!E124</f>
        <v>0</v>
      </c>
      <c r="D124" s="101">
        <f>Data!G124</f>
        <v>0</v>
      </c>
      <c r="E124" s="539"/>
      <c r="F124" s="539"/>
      <c r="G124" s="539"/>
      <c r="H124" s="539"/>
      <c r="I124" s="539"/>
      <c r="J124" s="539"/>
      <c r="K124" s="539"/>
      <c r="L124" s="539"/>
      <c r="M124" s="122">
        <f t="shared" si="2"/>
        <v>0</v>
      </c>
      <c r="N124" s="105">
        <f>LOOKUP(M124,{0,32,33,41,51,61,71,81,91},{0,"इ-1","ड","क-2","क-1","ब-2 ","ब-1","अ-2","अ-1"})</f>
        <v>0</v>
      </c>
      <c r="O124" s="101">
        <f>Data!$B124</f>
        <v>0</v>
      </c>
      <c r="P124" s="101">
        <f>Data!C124</f>
        <v>0</v>
      </c>
      <c r="Q124" s="119">
        <f>Data!E124</f>
        <v>0</v>
      </c>
      <c r="R124" s="101">
        <f>Data!G124</f>
        <v>0</v>
      </c>
      <c r="S124" s="539"/>
      <c r="T124" s="539"/>
      <c r="U124" s="539"/>
      <c r="V124" s="539"/>
      <c r="W124" s="539"/>
      <c r="X124" s="539"/>
      <c r="Y124" s="539"/>
      <c r="Z124" s="539"/>
      <c r="AA124" s="122">
        <f t="shared" si="3"/>
        <v>0</v>
      </c>
      <c r="AB124" s="105">
        <f>LOOKUP(AA124,{0,32,33,41,51,61,71,81,91},{0,"इ-1","ड","क-2","क-1","ब-2 ","ब-1","अ-2","अ-1"})</f>
        <v>0</v>
      </c>
    </row>
    <row r="125" spans="1:28" ht="21.75" customHeight="1">
      <c r="A125" s="101">
        <f>Data!$B125</f>
        <v>0</v>
      </c>
      <c r="B125" s="101">
        <f>Data!C125</f>
        <v>0</v>
      </c>
      <c r="C125" s="119">
        <f>Data!E125</f>
        <v>0</v>
      </c>
      <c r="D125" s="101">
        <f>Data!G125</f>
        <v>0</v>
      </c>
      <c r="E125" s="539"/>
      <c r="F125" s="539"/>
      <c r="G125" s="539"/>
      <c r="H125" s="539"/>
      <c r="I125" s="539"/>
      <c r="J125" s="539"/>
      <c r="K125" s="539"/>
      <c r="L125" s="539"/>
      <c r="M125" s="122">
        <f t="shared" si="2"/>
        <v>0</v>
      </c>
      <c r="N125" s="105">
        <f>LOOKUP(M125,{0,32,33,41,51,61,71,81,91},{0,"इ-1","ड","क-2","क-1","ब-2 ","ब-1","अ-2","अ-1"})</f>
        <v>0</v>
      </c>
      <c r="O125" s="101">
        <f>Data!$B125</f>
        <v>0</v>
      </c>
      <c r="P125" s="101">
        <f>Data!C125</f>
        <v>0</v>
      </c>
      <c r="Q125" s="119">
        <f>Data!E125</f>
        <v>0</v>
      </c>
      <c r="R125" s="101">
        <f>Data!G125</f>
        <v>0</v>
      </c>
      <c r="S125" s="539"/>
      <c r="T125" s="539"/>
      <c r="U125" s="539"/>
      <c r="V125" s="539"/>
      <c r="W125" s="539"/>
      <c r="X125" s="539"/>
      <c r="Y125" s="539"/>
      <c r="Z125" s="539"/>
      <c r="AA125" s="122">
        <f t="shared" si="3"/>
        <v>0</v>
      </c>
      <c r="AB125" s="105">
        <f>LOOKUP(AA125,{0,32,33,41,51,61,71,81,91},{0,"इ-1","ड","क-2","क-1","ब-2 ","ब-1","अ-2","अ-1"})</f>
        <v>0</v>
      </c>
    </row>
    <row r="126" spans="1:28" ht="21.75" customHeight="1">
      <c r="A126" s="101">
        <f>Data!$B126</f>
        <v>0</v>
      </c>
      <c r="B126" s="101">
        <f>Data!C126</f>
        <v>0</v>
      </c>
      <c r="C126" s="119">
        <f>Data!E126</f>
        <v>0</v>
      </c>
      <c r="D126" s="101">
        <f>Data!G126</f>
        <v>0</v>
      </c>
      <c r="E126" s="539"/>
      <c r="F126" s="539"/>
      <c r="G126" s="539"/>
      <c r="H126" s="539"/>
      <c r="I126" s="539"/>
      <c r="J126" s="539"/>
      <c r="K126" s="539"/>
      <c r="L126" s="539"/>
      <c r="M126" s="122">
        <f t="shared" si="2"/>
        <v>0</v>
      </c>
      <c r="N126" s="105">
        <f>LOOKUP(M126,{0,32,33,41,51,61,71,81,91},{0,"इ-1","ड","क-2","क-1","ब-2 ","ब-1","अ-2","अ-1"})</f>
        <v>0</v>
      </c>
      <c r="O126" s="101">
        <f>Data!$B126</f>
        <v>0</v>
      </c>
      <c r="P126" s="101">
        <f>Data!C126</f>
        <v>0</v>
      </c>
      <c r="Q126" s="119">
        <f>Data!E126</f>
        <v>0</v>
      </c>
      <c r="R126" s="101">
        <f>Data!G126</f>
        <v>0</v>
      </c>
      <c r="S126" s="539"/>
      <c r="T126" s="539"/>
      <c r="U126" s="539"/>
      <c r="V126" s="539"/>
      <c r="W126" s="539"/>
      <c r="X126" s="539"/>
      <c r="Y126" s="539"/>
      <c r="Z126" s="539"/>
      <c r="AA126" s="122">
        <f t="shared" si="3"/>
        <v>0</v>
      </c>
      <c r="AB126" s="105">
        <f>LOOKUP(AA126,{0,32,33,41,51,61,71,81,91},{0,"इ-1","ड","क-2","क-1","ब-2 ","ब-1","अ-2","अ-1"})</f>
        <v>0</v>
      </c>
    </row>
    <row r="127" spans="1:28" ht="21.75" customHeight="1">
      <c r="A127" s="101">
        <f>Data!$B127</f>
        <v>0</v>
      </c>
      <c r="B127" s="101">
        <f>Data!C127</f>
        <v>0</v>
      </c>
      <c r="C127" s="119">
        <f>Data!E127</f>
        <v>0</v>
      </c>
      <c r="D127" s="101">
        <f>Data!G127</f>
        <v>0</v>
      </c>
      <c r="E127" s="539"/>
      <c r="F127" s="539"/>
      <c r="G127" s="539"/>
      <c r="H127" s="539"/>
      <c r="I127" s="539"/>
      <c r="J127" s="539"/>
      <c r="K127" s="539"/>
      <c r="L127" s="539"/>
      <c r="M127" s="122">
        <f t="shared" si="2"/>
        <v>0</v>
      </c>
      <c r="N127" s="105">
        <f>LOOKUP(M127,{0,32,33,41,51,61,71,81,91},{0,"इ-1","ड","क-2","क-1","ब-2 ","ब-1","अ-2","अ-1"})</f>
        <v>0</v>
      </c>
      <c r="O127" s="101">
        <f>Data!$B127</f>
        <v>0</v>
      </c>
      <c r="P127" s="101">
        <f>Data!C127</f>
        <v>0</v>
      </c>
      <c r="Q127" s="119">
        <f>Data!E127</f>
        <v>0</v>
      </c>
      <c r="R127" s="101">
        <f>Data!G127</f>
        <v>0</v>
      </c>
      <c r="S127" s="539"/>
      <c r="T127" s="539"/>
      <c r="U127" s="539"/>
      <c r="V127" s="539"/>
      <c r="W127" s="539"/>
      <c r="X127" s="539"/>
      <c r="Y127" s="539"/>
      <c r="Z127" s="539"/>
      <c r="AA127" s="122">
        <f t="shared" si="3"/>
        <v>0</v>
      </c>
      <c r="AB127" s="105">
        <f>LOOKUP(AA127,{0,32,33,41,51,61,71,81,91},{0,"इ-1","ड","क-2","क-1","ब-2 ","ब-1","अ-2","अ-1"})</f>
        <v>0</v>
      </c>
    </row>
    <row r="128" spans="1:28" ht="21.75" customHeight="1">
      <c r="A128" s="101">
        <f>Data!$B128</f>
        <v>0</v>
      </c>
      <c r="B128" s="101">
        <f>Data!C128</f>
        <v>0</v>
      </c>
      <c r="C128" s="119">
        <f>Data!E128</f>
        <v>0</v>
      </c>
      <c r="D128" s="101">
        <f>Data!G128</f>
        <v>0</v>
      </c>
      <c r="E128" s="539"/>
      <c r="F128" s="539"/>
      <c r="G128" s="539"/>
      <c r="H128" s="539"/>
      <c r="I128" s="539"/>
      <c r="J128" s="539"/>
      <c r="K128" s="539"/>
      <c r="L128" s="539"/>
      <c r="M128" s="122">
        <f t="shared" si="2"/>
        <v>0</v>
      </c>
      <c r="N128" s="105">
        <f>LOOKUP(M128,{0,32,33,41,51,61,71,81,91},{0,"इ-1","ड","क-2","क-1","ब-2 ","ब-1","अ-2","अ-1"})</f>
        <v>0</v>
      </c>
      <c r="O128" s="101">
        <f>Data!$B128</f>
        <v>0</v>
      </c>
      <c r="P128" s="101">
        <f>Data!C128</f>
        <v>0</v>
      </c>
      <c r="Q128" s="119">
        <f>Data!E128</f>
        <v>0</v>
      </c>
      <c r="R128" s="101">
        <f>Data!G128</f>
        <v>0</v>
      </c>
      <c r="S128" s="539"/>
      <c r="T128" s="539"/>
      <c r="U128" s="539"/>
      <c r="V128" s="539"/>
      <c r="W128" s="539"/>
      <c r="X128" s="539"/>
      <c r="Y128" s="539"/>
      <c r="Z128" s="539"/>
      <c r="AA128" s="122">
        <f t="shared" si="3"/>
        <v>0</v>
      </c>
      <c r="AB128" s="105">
        <f>LOOKUP(AA128,{0,32,33,41,51,61,71,81,91},{0,"इ-1","ड","क-2","क-1","ब-2 ","ब-1","अ-2","अ-1"})</f>
        <v>0</v>
      </c>
    </row>
    <row r="129" spans="1:28" ht="21.75" customHeight="1">
      <c r="A129" s="101">
        <f>Data!$B129</f>
        <v>0</v>
      </c>
      <c r="B129" s="101">
        <f>Data!C129</f>
        <v>0</v>
      </c>
      <c r="C129" s="119">
        <f>Data!E129</f>
        <v>0</v>
      </c>
      <c r="D129" s="101">
        <f>Data!G129</f>
        <v>0</v>
      </c>
      <c r="E129" s="539"/>
      <c r="F129" s="539"/>
      <c r="G129" s="539"/>
      <c r="H129" s="539"/>
      <c r="I129" s="539"/>
      <c r="J129" s="539"/>
      <c r="K129" s="539"/>
      <c r="L129" s="539"/>
      <c r="M129" s="122">
        <f t="shared" si="2"/>
        <v>0</v>
      </c>
      <c r="N129" s="105">
        <f>LOOKUP(M129,{0,32,33,41,51,61,71,81,91},{0,"इ-1","ड","क-2","क-1","ब-2 ","ब-1","अ-2","अ-1"})</f>
        <v>0</v>
      </c>
      <c r="O129" s="101">
        <f>Data!$B129</f>
        <v>0</v>
      </c>
      <c r="P129" s="101">
        <f>Data!C129</f>
        <v>0</v>
      </c>
      <c r="Q129" s="119">
        <f>Data!E129</f>
        <v>0</v>
      </c>
      <c r="R129" s="101">
        <f>Data!G129</f>
        <v>0</v>
      </c>
      <c r="S129" s="539"/>
      <c r="T129" s="539"/>
      <c r="U129" s="539"/>
      <c r="V129" s="539"/>
      <c r="W129" s="539"/>
      <c r="X129" s="539"/>
      <c r="Y129" s="539"/>
      <c r="Z129" s="539"/>
      <c r="AA129" s="122">
        <f t="shared" si="3"/>
        <v>0</v>
      </c>
      <c r="AB129" s="105">
        <f>LOOKUP(AA129,{0,32,33,41,51,61,71,81,91},{0,"इ-1","ड","क-2","क-1","ब-2 ","ब-1","अ-2","अ-1"})</f>
        <v>0</v>
      </c>
    </row>
    <row r="130" spans="1:28" ht="21.75" customHeight="1">
      <c r="A130" s="101">
        <f>Data!$B130</f>
        <v>0</v>
      </c>
      <c r="B130" s="101">
        <f>Data!C130</f>
        <v>0</v>
      </c>
      <c r="C130" s="119">
        <f>Data!E130</f>
        <v>0</v>
      </c>
      <c r="D130" s="101">
        <f>Data!G130</f>
        <v>0</v>
      </c>
      <c r="E130" s="539"/>
      <c r="F130" s="539"/>
      <c r="G130" s="539"/>
      <c r="H130" s="539"/>
      <c r="I130" s="539"/>
      <c r="J130" s="539"/>
      <c r="K130" s="539"/>
      <c r="L130" s="539"/>
      <c r="M130" s="122">
        <f t="shared" si="2"/>
        <v>0</v>
      </c>
      <c r="N130" s="105">
        <f>LOOKUP(M130,{0,32,33,41,51,61,71,81,91},{0,"इ-1","ड","क-2","क-1","ब-2 ","ब-1","अ-2","अ-1"})</f>
        <v>0</v>
      </c>
      <c r="O130" s="101">
        <f>Data!$B130</f>
        <v>0</v>
      </c>
      <c r="P130" s="101">
        <f>Data!C130</f>
        <v>0</v>
      </c>
      <c r="Q130" s="119">
        <f>Data!E130</f>
        <v>0</v>
      </c>
      <c r="R130" s="101">
        <f>Data!G130</f>
        <v>0</v>
      </c>
      <c r="S130" s="539"/>
      <c r="T130" s="539"/>
      <c r="U130" s="539"/>
      <c r="V130" s="539"/>
      <c r="W130" s="539"/>
      <c r="X130" s="539"/>
      <c r="Y130" s="539"/>
      <c r="Z130" s="539"/>
      <c r="AA130" s="122">
        <f t="shared" si="3"/>
        <v>0</v>
      </c>
      <c r="AB130" s="105">
        <f>LOOKUP(AA130,{0,32,33,41,51,61,71,81,91},{0,"इ-1","ड","क-2","क-1","ब-2 ","ब-1","अ-2","अ-1"})</f>
        <v>0</v>
      </c>
    </row>
    <row r="131" spans="1:28" ht="21.75" customHeight="1">
      <c r="A131" s="101">
        <f>Data!$B131</f>
        <v>0</v>
      </c>
      <c r="B131" s="101">
        <f>Data!C131</f>
        <v>0</v>
      </c>
      <c r="C131" s="119">
        <f>Data!E131</f>
        <v>0</v>
      </c>
      <c r="D131" s="101">
        <f>Data!G131</f>
        <v>0</v>
      </c>
      <c r="E131" s="539"/>
      <c r="F131" s="539"/>
      <c r="G131" s="539"/>
      <c r="H131" s="539"/>
      <c r="I131" s="539"/>
      <c r="J131" s="539"/>
      <c r="K131" s="539"/>
      <c r="L131" s="539"/>
      <c r="M131" s="122">
        <f t="shared" si="2"/>
        <v>0</v>
      </c>
      <c r="N131" s="105">
        <f>LOOKUP(M131,{0,32,33,41,51,61,71,81,91},{0,"इ-1","ड","क-2","क-1","ब-2 ","ब-1","अ-2","अ-1"})</f>
        <v>0</v>
      </c>
      <c r="O131" s="101">
        <f>Data!$B131</f>
        <v>0</v>
      </c>
      <c r="P131" s="101">
        <f>Data!C131</f>
        <v>0</v>
      </c>
      <c r="Q131" s="119">
        <f>Data!E131</f>
        <v>0</v>
      </c>
      <c r="R131" s="101">
        <f>Data!G131</f>
        <v>0</v>
      </c>
      <c r="S131" s="539"/>
      <c r="T131" s="539"/>
      <c r="U131" s="539"/>
      <c r="V131" s="539"/>
      <c r="W131" s="539"/>
      <c r="X131" s="539"/>
      <c r="Y131" s="539"/>
      <c r="Z131" s="539"/>
      <c r="AA131" s="122">
        <f t="shared" si="3"/>
        <v>0</v>
      </c>
      <c r="AB131" s="105">
        <f>LOOKUP(AA131,{0,32,33,41,51,61,71,81,91},{0,"इ-1","ड","क-2","क-1","ब-2 ","ब-1","अ-2","अ-1"})</f>
        <v>0</v>
      </c>
    </row>
    <row r="132" spans="1:28" ht="21.75" customHeight="1">
      <c r="A132" s="101">
        <f>Data!$B132</f>
        <v>0</v>
      </c>
      <c r="B132" s="101">
        <f>Data!C132</f>
        <v>0</v>
      </c>
      <c r="C132" s="119">
        <f>Data!E132</f>
        <v>0</v>
      </c>
      <c r="D132" s="101">
        <f>Data!G132</f>
        <v>0</v>
      </c>
      <c r="E132" s="539"/>
      <c r="F132" s="539"/>
      <c r="G132" s="539"/>
      <c r="H132" s="539"/>
      <c r="I132" s="539"/>
      <c r="J132" s="539"/>
      <c r="K132" s="539"/>
      <c r="L132" s="539"/>
      <c r="M132" s="122">
        <f t="shared" si="2"/>
        <v>0</v>
      </c>
      <c r="N132" s="105">
        <f>LOOKUP(M132,{0,32,33,41,51,61,71,81,91},{0,"इ-1","ड","क-2","क-1","ब-2 ","ब-1","अ-2","अ-1"})</f>
        <v>0</v>
      </c>
      <c r="O132" s="101">
        <f>Data!$B132</f>
        <v>0</v>
      </c>
      <c r="P132" s="101">
        <f>Data!C132</f>
        <v>0</v>
      </c>
      <c r="Q132" s="119">
        <f>Data!E132</f>
        <v>0</v>
      </c>
      <c r="R132" s="101">
        <f>Data!G132</f>
        <v>0</v>
      </c>
      <c r="S132" s="539"/>
      <c r="T132" s="539"/>
      <c r="U132" s="539"/>
      <c r="V132" s="539"/>
      <c r="W132" s="539"/>
      <c r="X132" s="539"/>
      <c r="Y132" s="539"/>
      <c r="Z132" s="539"/>
      <c r="AA132" s="122">
        <f t="shared" si="3"/>
        <v>0</v>
      </c>
      <c r="AB132" s="105">
        <f>LOOKUP(AA132,{0,32,33,41,51,61,71,81,91},{0,"इ-1","ड","क-2","क-1","ब-2 ","ब-1","अ-2","अ-1"})</f>
        <v>0</v>
      </c>
    </row>
    <row r="133" spans="1:28" ht="21.75" customHeight="1">
      <c r="A133" s="101">
        <f>Data!$B133</f>
        <v>0</v>
      </c>
      <c r="B133" s="101">
        <f>Data!C133</f>
        <v>0</v>
      </c>
      <c r="C133" s="119">
        <f>Data!E133</f>
        <v>0</v>
      </c>
      <c r="D133" s="101">
        <f>Data!G133</f>
        <v>0</v>
      </c>
      <c r="E133" s="539"/>
      <c r="F133" s="539"/>
      <c r="G133" s="539"/>
      <c r="H133" s="539"/>
      <c r="I133" s="539"/>
      <c r="J133" s="539"/>
      <c r="K133" s="539"/>
      <c r="L133" s="539"/>
      <c r="M133" s="122">
        <f t="shared" si="2"/>
        <v>0</v>
      </c>
      <c r="N133" s="105">
        <f>LOOKUP(M133,{0,32,33,41,51,61,71,81,91},{0,"इ-1","ड","क-2","क-1","ब-2 ","ब-1","अ-2","अ-1"})</f>
        <v>0</v>
      </c>
      <c r="O133" s="101">
        <f>Data!$B133</f>
        <v>0</v>
      </c>
      <c r="P133" s="101">
        <f>Data!C133</f>
        <v>0</v>
      </c>
      <c r="Q133" s="119">
        <f>Data!E133</f>
        <v>0</v>
      </c>
      <c r="R133" s="101">
        <f>Data!G133</f>
        <v>0</v>
      </c>
      <c r="S133" s="539"/>
      <c r="T133" s="539"/>
      <c r="U133" s="539"/>
      <c r="V133" s="539"/>
      <c r="W133" s="539"/>
      <c r="X133" s="539"/>
      <c r="Y133" s="539"/>
      <c r="Z133" s="539"/>
      <c r="AA133" s="122">
        <f t="shared" si="3"/>
        <v>0</v>
      </c>
      <c r="AB133" s="105">
        <f>LOOKUP(AA133,{0,32,33,41,51,61,71,81,91},{0,"इ-1","ड","क-2","क-1","ब-2 ","ब-1","अ-2","अ-1"})</f>
        <v>0</v>
      </c>
    </row>
    <row r="134" spans="1:28" ht="21.75" customHeight="1">
      <c r="A134" s="101">
        <f>Data!$B134</f>
        <v>0</v>
      </c>
      <c r="B134" s="101">
        <f>Data!C134</f>
        <v>0</v>
      </c>
      <c r="C134" s="119">
        <f>Data!E134</f>
        <v>0</v>
      </c>
      <c r="D134" s="101">
        <f>Data!G134</f>
        <v>0</v>
      </c>
      <c r="E134" s="539"/>
      <c r="F134" s="539"/>
      <c r="G134" s="539"/>
      <c r="H134" s="539"/>
      <c r="I134" s="539"/>
      <c r="J134" s="539"/>
      <c r="K134" s="539"/>
      <c r="L134" s="539"/>
      <c r="M134" s="122">
        <f t="shared" si="2"/>
        <v>0</v>
      </c>
      <c r="N134" s="105">
        <f>LOOKUP(M134,{0,32,33,41,51,61,71,81,91},{0,"इ-1","ड","क-2","क-1","ब-2 ","ब-1","अ-2","अ-1"})</f>
        <v>0</v>
      </c>
      <c r="O134" s="101">
        <f>Data!$B134</f>
        <v>0</v>
      </c>
      <c r="P134" s="101">
        <f>Data!C134</f>
        <v>0</v>
      </c>
      <c r="Q134" s="119">
        <f>Data!E134</f>
        <v>0</v>
      </c>
      <c r="R134" s="101">
        <f>Data!G134</f>
        <v>0</v>
      </c>
      <c r="S134" s="539"/>
      <c r="T134" s="539"/>
      <c r="U134" s="539"/>
      <c r="V134" s="539"/>
      <c r="W134" s="539"/>
      <c r="X134" s="539"/>
      <c r="Y134" s="539"/>
      <c r="Z134" s="539"/>
      <c r="AA134" s="122">
        <f t="shared" si="3"/>
        <v>0</v>
      </c>
      <c r="AB134" s="105">
        <f>LOOKUP(AA134,{0,32,33,41,51,61,71,81,91},{0,"इ-1","ड","क-2","क-1","ब-2 ","ब-1","अ-2","अ-1"})</f>
        <v>0</v>
      </c>
    </row>
    <row r="135" spans="1:28" ht="21.75" customHeight="1">
      <c r="A135" s="101">
        <f>Data!$B135</f>
        <v>0</v>
      </c>
      <c r="B135" s="101">
        <f>Data!C135</f>
        <v>0</v>
      </c>
      <c r="C135" s="119">
        <f>Data!E135</f>
        <v>0</v>
      </c>
      <c r="D135" s="101">
        <f>Data!G135</f>
        <v>0</v>
      </c>
      <c r="E135" s="539"/>
      <c r="F135" s="539"/>
      <c r="G135" s="539"/>
      <c r="H135" s="539"/>
      <c r="I135" s="539"/>
      <c r="J135" s="539"/>
      <c r="K135" s="539"/>
      <c r="L135" s="539"/>
      <c r="M135" s="122">
        <f t="shared" si="2"/>
        <v>0</v>
      </c>
      <c r="N135" s="105">
        <f>LOOKUP(M135,{0,32,33,41,51,61,71,81,91},{0,"इ-1","ड","क-2","क-1","ब-2 ","ब-1","अ-2","अ-1"})</f>
        <v>0</v>
      </c>
      <c r="O135" s="101">
        <f>Data!$B135</f>
        <v>0</v>
      </c>
      <c r="P135" s="101">
        <f>Data!C135</f>
        <v>0</v>
      </c>
      <c r="Q135" s="119">
        <f>Data!E135</f>
        <v>0</v>
      </c>
      <c r="R135" s="101">
        <f>Data!G135</f>
        <v>0</v>
      </c>
      <c r="S135" s="539"/>
      <c r="T135" s="539"/>
      <c r="U135" s="539"/>
      <c r="V135" s="539"/>
      <c r="W135" s="539"/>
      <c r="X135" s="539"/>
      <c r="Y135" s="539"/>
      <c r="Z135" s="539"/>
      <c r="AA135" s="122">
        <f t="shared" si="3"/>
        <v>0</v>
      </c>
      <c r="AB135" s="105">
        <f>LOOKUP(AA135,{0,32,33,41,51,61,71,81,91},{0,"इ-1","ड","क-2","क-1","ब-2 ","ब-1","अ-2","अ-1"})</f>
        <v>0</v>
      </c>
    </row>
    <row r="136" spans="1:28" ht="21.75" customHeight="1">
      <c r="A136" s="101">
        <f>Data!$B136</f>
        <v>0</v>
      </c>
      <c r="B136" s="101">
        <f>Data!C136</f>
        <v>0</v>
      </c>
      <c r="C136" s="119">
        <f>Data!E136</f>
        <v>0</v>
      </c>
      <c r="D136" s="101">
        <f>Data!G136</f>
        <v>0</v>
      </c>
      <c r="E136" s="539"/>
      <c r="F136" s="539"/>
      <c r="G136" s="539"/>
      <c r="H136" s="539"/>
      <c r="I136" s="539"/>
      <c r="J136" s="539"/>
      <c r="K136" s="539"/>
      <c r="L136" s="539"/>
      <c r="M136" s="122">
        <f t="shared" si="2"/>
        <v>0</v>
      </c>
      <c r="N136" s="105">
        <f>LOOKUP(M136,{0,32,33,41,51,61,71,81,91},{0,"इ-1","ड","क-2","क-1","ब-2 ","ब-1","अ-2","अ-1"})</f>
        <v>0</v>
      </c>
      <c r="O136" s="101">
        <f>Data!$B136</f>
        <v>0</v>
      </c>
      <c r="P136" s="101">
        <f>Data!C136</f>
        <v>0</v>
      </c>
      <c r="Q136" s="119">
        <f>Data!E136</f>
        <v>0</v>
      </c>
      <c r="R136" s="101">
        <f>Data!G136</f>
        <v>0</v>
      </c>
      <c r="S136" s="539"/>
      <c r="T136" s="539"/>
      <c r="U136" s="539"/>
      <c r="V136" s="539"/>
      <c r="W136" s="539"/>
      <c r="X136" s="539"/>
      <c r="Y136" s="539"/>
      <c r="Z136" s="539"/>
      <c r="AA136" s="122">
        <f t="shared" si="3"/>
        <v>0</v>
      </c>
      <c r="AB136" s="105">
        <f>LOOKUP(AA136,{0,32,33,41,51,61,71,81,91},{0,"इ-1","ड","क-2","क-1","ब-2 ","ब-1","अ-2","अ-1"})</f>
        <v>0</v>
      </c>
    </row>
    <row r="137" spans="1:28" ht="21.75" customHeight="1">
      <c r="A137" s="101">
        <f>Data!$B137</f>
        <v>0</v>
      </c>
      <c r="B137" s="101">
        <f>Data!C137</f>
        <v>0</v>
      </c>
      <c r="C137" s="119">
        <f>Data!E137</f>
        <v>0</v>
      </c>
      <c r="D137" s="101">
        <f>Data!G137</f>
        <v>0</v>
      </c>
      <c r="E137" s="539"/>
      <c r="F137" s="539"/>
      <c r="G137" s="539"/>
      <c r="H137" s="539"/>
      <c r="I137" s="539"/>
      <c r="J137" s="539"/>
      <c r="K137" s="539"/>
      <c r="L137" s="539"/>
      <c r="M137" s="122">
        <f t="shared" si="2"/>
        <v>0</v>
      </c>
      <c r="N137" s="105">
        <f>LOOKUP(M137,{0,32,33,41,51,61,71,81,91},{0,"इ-1","ड","क-2","क-1","ब-2 ","ब-1","अ-2","अ-1"})</f>
        <v>0</v>
      </c>
      <c r="O137" s="101">
        <f>Data!$B137</f>
        <v>0</v>
      </c>
      <c r="P137" s="101">
        <f>Data!C137</f>
        <v>0</v>
      </c>
      <c r="Q137" s="119">
        <f>Data!E137</f>
        <v>0</v>
      </c>
      <c r="R137" s="101">
        <f>Data!G137</f>
        <v>0</v>
      </c>
      <c r="S137" s="539"/>
      <c r="T137" s="539"/>
      <c r="U137" s="539"/>
      <c r="V137" s="539"/>
      <c r="W137" s="539"/>
      <c r="X137" s="539"/>
      <c r="Y137" s="539"/>
      <c r="Z137" s="539"/>
      <c r="AA137" s="122">
        <f t="shared" si="3"/>
        <v>0</v>
      </c>
      <c r="AB137" s="105">
        <f>LOOKUP(AA137,{0,32,33,41,51,61,71,81,91},{0,"इ-1","ड","क-2","क-1","ब-2 ","ब-1","अ-2","अ-1"})</f>
        <v>0</v>
      </c>
    </row>
    <row r="138" spans="1:28" ht="21.75" customHeight="1">
      <c r="A138" s="101">
        <f>Data!$B138</f>
        <v>0</v>
      </c>
      <c r="B138" s="101">
        <f>Data!C138</f>
        <v>0</v>
      </c>
      <c r="C138" s="119">
        <f>Data!E138</f>
        <v>0</v>
      </c>
      <c r="D138" s="101">
        <f>Data!G138</f>
        <v>0</v>
      </c>
      <c r="E138" s="539"/>
      <c r="F138" s="539"/>
      <c r="G138" s="539"/>
      <c r="H138" s="539"/>
      <c r="I138" s="539"/>
      <c r="J138" s="539"/>
      <c r="K138" s="539"/>
      <c r="L138" s="539"/>
      <c r="M138" s="122">
        <f t="shared" si="2"/>
        <v>0</v>
      </c>
      <c r="N138" s="105">
        <f>LOOKUP(M138,{0,32,33,41,51,61,71,81,91},{0,"इ-1","ड","क-2","क-1","ब-2 ","ब-1","अ-2","अ-1"})</f>
        <v>0</v>
      </c>
      <c r="O138" s="101">
        <f>Data!$B138</f>
        <v>0</v>
      </c>
      <c r="P138" s="101">
        <f>Data!C138</f>
        <v>0</v>
      </c>
      <c r="Q138" s="119">
        <f>Data!E138</f>
        <v>0</v>
      </c>
      <c r="R138" s="101">
        <f>Data!G138</f>
        <v>0</v>
      </c>
      <c r="S138" s="539"/>
      <c r="T138" s="539"/>
      <c r="U138" s="539"/>
      <c r="V138" s="539"/>
      <c r="W138" s="539"/>
      <c r="X138" s="539"/>
      <c r="Y138" s="539"/>
      <c r="Z138" s="539"/>
      <c r="AA138" s="122">
        <f t="shared" si="3"/>
        <v>0</v>
      </c>
      <c r="AB138" s="105">
        <f>LOOKUP(AA138,{0,32,33,41,51,61,71,81,91},{0,"इ-1","ड","क-2","क-1","ब-2 ","ब-1","अ-2","अ-1"})</f>
        <v>0</v>
      </c>
    </row>
    <row r="139" spans="1:28" ht="21.75" customHeight="1">
      <c r="A139" s="101">
        <f>Data!$B139</f>
        <v>0</v>
      </c>
      <c r="B139" s="101">
        <f>Data!C139</f>
        <v>0</v>
      </c>
      <c r="C139" s="119">
        <f>Data!E139</f>
        <v>0</v>
      </c>
      <c r="D139" s="101">
        <f>Data!G139</f>
        <v>0</v>
      </c>
      <c r="E139" s="539"/>
      <c r="F139" s="539"/>
      <c r="G139" s="539"/>
      <c r="H139" s="539"/>
      <c r="I139" s="539"/>
      <c r="J139" s="539"/>
      <c r="K139" s="539"/>
      <c r="L139" s="539"/>
      <c r="M139" s="122">
        <f t="shared" ref="M139:M202" si="4">SUM(E139:L139)</f>
        <v>0</v>
      </c>
      <c r="N139" s="105">
        <f>LOOKUP(M139,{0,32,33,41,51,61,71,81,91},{0,"इ-1","ड","क-2","क-1","ब-2 ","ब-1","अ-2","अ-1"})</f>
        <v>0</v>
      </c>
      <c r="O139" s="101">
        <f>Data!$B139</f>
        <v>0</v>
      </c>
      <c r="P139" s="101">
        <f>Data!C139</f>
        <v>0</v>
      </c>
      <c r="Q139" s="119">
        <f>Data!E139</f>
        <v>0</v>
      </c>
      <c r="R139" s="101">
        <f>Data!G139</f>
        <v>0</v>
      </c>
      <c r="S139" s="539"/>
      <c r="T139" s="539"/>
      <c r="U139" s="539"/>
      <c r="V139" s="539"/>
      <c r="W139" s="539"/>
      <c r="X139" s="539"/>
      <c r="Y139" s="539"/>
      <c r="Z139" s="539"/>
      <c r="AA139" s="122">
        <f t="shared" ref="AA139:AA202" si="5">SUM(S139:Z139)</f>
        <v>0</v>
      </c>
      <c r="AB139" s="105">
        <f>LOOKUP(AA139,{0,32,33,41,51,61,71,81,91},{0,"इ-1","ड","क-2","क-1","ब-2 ","ब-1","अ-2","अ-1"})</f>
        <v>0</v>
      </c>
    </row>
    <row r="140" spans="1:28" ht="21.75" customHeight="1">
      <c r="A140" s="101">
        <f>Data!$B140</f>
        <v>0</v>
      </c>
      <c r="B140" s="101">
        <f>Data!C140</f>
        <v>0</v>
      </c>
      <c r="C140" s="119">
        <f>Data!E140</f>
        <v>0</v>
      </c>
      <c r="D140" s="101">
        <f>Data!G140</f>
        <v>0</v>
      </c>
      <c r="E140" s="539"/>
      <c r="F140" s="539"/>
      <c r="G140" s="539"/>
      <c r="H140" s="539"/>
      <c r="I140" s="539"/>
      <c r="J140" s="539"/>
      <c r="K140" s="539"/>
      <c r="L140" s="539"/>
      <c r="M140" s="122">
        <f t="shared" si="4"/>
        <v>0</v>
      </c>
      <c r="N140" s="105">
        <f>LOOKUP(M140,{0,32,33,41,51,61,71,81,91},{0,"इ-1","ड","क-2","क-1","ब-2 ","ब-1","अ-2","अ-1"})</f>
        <v>0</v>
      </c>
      <c r="O140" s="101">
        <f>Data!$B140</f>
        <v>0</v>
      </c>
      <c r="P140" s="101">
        <f>Data!C140</f>
        <v>0</v>
      </c>
      <c r="Q140" s="119">
        <f>Data!E140</f>
        <v>0</v>
      </c>
      <c r="R140" s="101">
        <f>Data!G140</f>
        <v>0</v>
      </c>
      <c r="S140" s="539"/>
      <c r="T140" s="539"/>
      <c r="U140" s="539"/>
      <c r="V140" s="539"/>
      <c r="W140" s="539"/>
      <c r="X140" s="539"/>
      <c r="Y140" s="539"/>
      <c r="Z140" s="539"/>
      <c r="AA140" s="122">
        <f t="shared" si="5"/>
        <v>0</v>
      </c>
      <c r="AB140" s="105">
        <f>LOOKUP(AA140,{0,32,33,41,51,61,71,81,91},{0,"इ-1","ड","क-2","क-1","ब-2 ","ब-1","अ-2","अ-1"})</f>
        <v>0</v>
      </c>
    </row>
    <row r="141" spans="1:28" ht="21.75" customHeight="1">
      <c r="A141" s="101">
        <f>Data!$B141</f>
        <v>0</v>
      </c>
      <c r="B141" s="101">
        <f>Data!C141</f>
        <v>0</v>
      </c>
      <c r="C141" s="119">
        <f>Data!E141</f>
        <v>0</v>
      </c>
      <c r="D141" s="101">
        <f>Data!G141</f>
        <v>0</v>
      </c>
      <c r="E141" s="539"/>
      <c r="F141" s="539"/>
      <c r="G141" s="539"/>
      <c r="H141" s="539"/>
      <c r="I141" s="539"/>
      <c r="J141" s="539"/>
      <c r="K141" s="539"/>
      <c r="L141" s="539"/>
      <c r="M141" s="122">
        <f t="shared" si="4"/>
        <v>0</v>
      </c>
      <c r="N141" s="105">
        <f>LOOKUP(M141,{0,32,33,41,51,61,71,81,91},{0,"इ-1","ड","क-2","क-1","ब-2 ","ब-1","अ-2","अ-1"})</f>
        <v>0</v>
      </c>
      <c r="O141" s="101">
        <f>Data!$B141</f>
        <v>0</v>
      </c>
      <c r="P141" s="101">
        <f>Data!C141</f>
        <v>0</v>
      </c>
      <c r="Q141" s="119">
        <f>Data!E141</f>
        <v>0</v>
      </c>
      <c r="R141" s="101">
        <f>Data!G141</f>
        <v>0</v>
      </c>
      <c r="S141" s="539"/>
      <c r="T141" s="539"/>
      <c r="U141" s="539"/>
      <c r="V141" s="539"/>
      <c r="W141" s="539"/>
      <c r="X141" s="539"/>
      <c r="Y141" s="539"/>
      <c r="Z141" s="539"/>
      <c r="AA141" s="122">
        <f t="shared" si="5"/>
        <v>0</v>
      </c>
      <c r="AB141" s="105">
        <f>LOOKUP(AA141,{0,32,33,41,51,61,71,81,91},{0,"इ-1","ड","क-2","क-1","ब-2 ","ब-1","अ-2","अ-1"})</f>
        <v>0</v>
      </c>
    </row>
    <row r="142" spans="1:28" ht="21.75" customHeight="1">
      <c r="A142" s="101">
        <f>Data!$B142</f>
        <v>0</v>
      </c>
      <c r="B142" s="101">
        <f>Data!C142</f>
        <v>0</v>
      </c>
      <c r="C142" s="119">
        <f>Data!E142</f>
        <v>0</v>
      </c>
      <c r="D142" s="101">
        <f>Data!G142</f>
        <v>0</v>
      </c>
      <c r="E142" s="539"/>
      <c r="F142" s="539"/>
      <c r="G142" s="539"/>
      <c r="H142" s="539"/>
      <c r="I142" s="539"/>
      <c r="J142" s="539"/>
      <c r="K142" s="539"/>
      <c r="L142" s="539"/>
      <c r="M142" s="122">
        <f t="shared" si="4"/>
        <v>0</v>
      </c>
      <c r="N142" s="105">
        <f>LOOKUP(M142,{0,32,33,41,51,61,71,81,91},{0,"इ-1","ड","क-2","क-1","ब-2 ","ब-1","अ-2","अ-1"})</f>
        <v>0</v>
      </c>
      <c r="O142" s="101">
        <f>Data!$B142</f>
        <v>0</v>
      </c>
      <c r="P142" s="101">
        <f>Data!C142</f>
        <v>0</v>
      </c>
      <c r="Q142" s="119">
        <f>Data!E142</f>
        <v>0</v>
      </c>
      <c r="R142" s="101">
        <f>Data!G142</f>
        <v>0</v>
      </c>
      <c r="S142" s="539"/>
      <c r="T142" s="539"/>
      <c r="U142" s="539"/>
      <c r="V142" s="539"/>
      <c r="W142" s="539"/>
      <c r="X142" s="539"/>
      <c r="Y142" s="539"/>
      <c r="Z142" s="539"/>
      <c r="AA142" s="122">
        <f t="shared" si="5"/>
        <v>0</v>
      </c>
      <c r="AB142" s="105">
        <f>LOOKUP(AA142,{0,32,33,41,51,61,71,81,91},{0,"इ-1","ड","क-2","क-1","ब-2 ","ब-1","अ-2","अ-1"})</f>
        <v>0</v>
      </c>
    </row>
    <row r="143" spans="1:28" ht="21.75" customHeight="1">
      <c r="A143" s="101">
        <f>Data!$B143</f>
        <v>0</v>
      </c>
      <c r="B143" s="101">
        <f>Data!C143</f>
        <v>0</v>
      </c>
      <c r="C143" s="119">
        <f>Data!E143</f>
        <v>0</v>
      </c>
      <c r="D143" s="101">
        <f>Data!G143</f>
        <v>0</v>
      </c>
      <c r="E143" s="539"/>
      <c r="F143" s="539"/>
      <c r="G143" s="539"/>
      <c r="H143" s="539"/>
      <c r="I143" s="539"/>
      <c r="J143" s="539"/>
      <c r="K143" s="539"/>
      <c r="L143" s="539"/>
      <c r="M143" s="122">
        <f t="shared" si="4"/>
        <v>0</v>
      </c>
      <c r="N143" s="105">
        <f>LOOKUP(M143,{0,32,33,41,51,61,71,81,91},{0,"इ-1","ड","क-2","क-1","ब-2 ","ब-1","अ-2","अ-1"})</f>
        <v>0</v>
      </c>
      <c r="O143" s="101">
        <f>Data!$B143</f>
        <v>0</v>
      </c>
      <c r="P143" s="101">
        <f>Data!C143</f>
        <v>0</v>
      </c>
      <c r="Q143" s="119">
        <f>Data!E143</f>
        <v>0</v>
      </c>
      <c r="R143" s="101">
        <f>Data!G143</f>
        <v>0</v>
      </c>
      <c r="S143" s="539"/>
      <c r="T143" s="539"/>
      <c r="U143" s="539"/>
      <c r="V143" s="539"/>
      <c r="W143" s="539"/>
      <c r="X143" s="539"/>
      <c r="Y143" s="539"/>
      <c r="Z143" s="539"/>
      <c r="AA143" s="122">
        <f t="shared" si="5"/>
        <v>0</v>
      </c>
      <c r="AB143" s="105">
        <f>LOOKUP(AA143,{0,32,33,41,51,61,71,81,91},{0,"इ-1","ड","क-2","क-1","ब-2 ","ब-1","अ-2","अ-1"})</f>
        <v>0</v>
      </c>
    </row>
    <row r="144" spans="1:28" ht="21.75" customHeight="1">
      <c r="A144" s="101">
        <f>Data!$B144</f>
        <v>0</v>
      </c>
      <c r="B144" s="101">
        <f>Data!C144</f>
        <v>0</v>
      </c>
      <c r="C144" s="119">
        <f>Data!E144</f>
        <v>0</v>
      </c>
      <c r="D144" s="101">
        <f>Data!G144</f>
        <v>0</v>
      </c>
      <c r="E144" s="539"/>
      <c r="F144" s="539"/>
      <c r="G144" s="539"/>
      <c r="H144" s="539"/>
      <c r="I144" s="539"/>
      <c r="J144" s="539"/>
      <c r="K144" s="539"/>
      <c r="L144" s="539"/>
      <c r="M144" s="122">
        <f t="shared" si="4"/>
        <v>0</v>
      </c>
      <c r="N144" s="105">
        <f>LOOKUP(M144,{0,32,33,41,51,61,71,81,91},{0,"इ-1","ड","क-2","क-1","ब-2 ","ब-1","अ-2","अ-1"})</f>
        <v>0</v>
      </c>
      <c r="O144" s="101">
        <f>Data!$B144</f>
        <v>0</v>
      </c>
      <c r="P144" s="101">
        <f>Data!C144</f>
        <v>0</v>
      </c>
      <c r="Q144" s="119">
        <f>Data!E144</f>
        <v>0</v>
      </c>
      <c r="R144" s="101">
        <f>Data!G144</f>
        <v>0</v>
      </c>
      <c r="S144" s="539"/>
      <c r="T144" s="539"/>
      <c r="U144" s="539"/>
      <c r="V144" s="539"/>
      <c r="W144" s="539"/>
      <c r="X144" s="539"/>
      <c r="Y144" s="539"/>
      <c r="Z144" s="539"/>
      <c r="AA144" s="122">
        <f t="shared" si="5"/>
        <v>0</v>
      </c>
      <c r="AB144" s="105">
        <f>LOOKUP(AA144,{0,32,33,41,51,61,71,81,91},{0,"इ-1","ड","क-2","क-1","ब-2 ","ब-1","अ-2","अ-1"})</f>
        <v>0</v>
      </c>
    </row>
    <row r="145" spans="1:28" ht="21.75" customHeight="1">
      <c r="A145" s="101">
        <f>Data!$B145</f>
        <v>0</v>
      </c>
      <c r="B145" s="101">
        <f>Data!C145</f>
        <v>0</v>
      </c>
      <c r="C145" s="119">
        <f>Data!E145</f>
        <v>0</v>
      </c>
      <c r="D145" s="101">
        <f>Data!G145</f>
        <v>0</v>
      </c>
      <c r="E145" s="539"/>
      <c r="F145" s="539"/>
      <c r="G145" s="539"/>
      <c r="H145" s="539"/>
      <c r="I145" s="539"/>
      <c r="J145" s="539"/>
      <c r="K145" s="539"/>
      <c r="L145" s="539"/>
      <c r="M145" s="122">
        <f t="shared" si="4"/>
        <v>0</v>
      </c>
      <c r="N145" s="105">
        <f>LOOKUP(M145,{0,32,33,41,51,61,71,81,91},{0,"इ-1","ड","क-2","क-1","ब-2 ","ब-1","अ-2","अ-1"})</f>
        <v>0</v>
      </c>
      <c r="O145" s="101">
        <f>Data!$B145</f>
        <v>0</v>
      </c>
      <c r="P145" s="101">
        <f>Data!C145</f>
        <v>0</v>
      </c>
      <c r="Q145" s="119">
        <f>Data!E145</f>
        <v>0</v>
      </c>
      <c r="R145" s="101">
        <f>Data!G145</f>
        <v>0</v>
      </c>
      <c r="S145" s="539"/>
      <c r="T145" s="539"/>
      <c r="U145" s="539"/>
      <c r="V145" s="539"/>
      <c r="W145" s="539"/>
      <c r="X145" s="539"/>
      <c r="Y145" s="539"/>
      <c r="Z145" s="539"/>
      <c r="AA145" s="122">
        <f t="shared" si="5"/>
        <v>0</v>
      </c>
      <c r="AB145" s="105">
        <f>LOOKUP(AA145,{0,32,33,41,51,61,71,81,91},{0,"इ-1","ड","क-2","क-1","ब-2 ","ब-1","अ-2","अ-1"})</f>
        <v>0</v>
      </c>
    </row>
    <row r="146" spans="1:28" ht="21.75" customHeight="1">
      <c r="A146" s="101">
        <f>Data!$B146</f>
        <v>0</v>
      </c>
      <c r="B146" s="101">
        <f>Data!C146</f>
        <v>0</v>
      </c>
      <c r="C146" s="119">
        <f>Data!E146</f>
        <v>0</v>
      </c>
      <c r="D146" s="101">
        <f>Data!G146</f>
        <v>0</v>
      </c>
      <c r="E146" s="539"/>
      <c r="F146" s="539"/>
      <c r="G146" s="539"/>
      <c r="H146" s="539"/>
      <c r="I146" s="539"/>
      <c r="J146" s="539"/>
      <c r="K146" s="539"/>
      <c r="L146" s="539"/>
      <c r="M146" s="122">
        <f t="shared" si="4"/>
        <v>0</v>
      </c>
      <c r="N146" s="105">
        <f>LOOKUP(M146,{0,32,33,41,51,61,71,81,91},{0,"इ-1","ड","क-2","क-1","ब-2 ","ब-1","अ-2","अ-1"})</f>
        <v>0</v>
      </c>
      <c r="O146" s="101">
        <f>Data!$B146</f>
        <v>0</v>
      </c>
      <c r="P146" s="101">
        <f>Data!C146</f>
        <v>0</v>
      </c>
      <c r="Q146" s="119">
        <f>Data!E146</f>
        <v>0</v>
      </c>
      <c r="R146" s="101">
        <f>Data!G146</f>
        <v>0</v>
      </c>
      <c r="S146" s="539"/>
      <c r="T146" s="539"/>
      <c r="U146" s="539"/>
      <c r="V146" s="539"/>
      <c r="W146" s="539"/>
      <c r="X146" s="539"/>
      <c r="Y146" s="539"/>
      <c r="Z146" s="539"/>
      <c r="AA146" s="122">
        <f t="shared" si="5"/>
        <v>0</v>
      </c>
      <c r="AB146" s="105">
        <f>LOOKUP(AA146,{0,32,33,41,51,61,71,81,91},{0,"इ-1","ड","क-2","क-1","ब-2 ","ब-1","अ-2","अ-1"})</f>
        <v>0</v>
      </c>
    </row>
    <row r="147" spans="1:28" ht="21.75" customHeight="1">
      <c r="A147" s="101">
        <f>Data!$B147</f>
        <v>0</v>
      </c>
      <c r="B147" s="101">
        <f>Data!C147</f>
        <v>0</v>
      </c>
      <c r="C147" s="119">
        <f>Data!E147</f>
        <v>0</v>
      </c>
      <c r="D147" s="101">
        <f>Data!G147</f>
        <v>0</v>
      </c>
      <c r="E147" s="539"/>
      <c r="F147" s="539"/>
      <c r="G147" s="539"/>
      <c r="H147" s="539"/>
      <c r="I147" s="539"/>
      <c r="J147" s="539"/>
      <c r="K147" s="539"/>
      <c r="L147" s="539"/>
      <c r="M147" s="122">
        <f t="shared" si="4"/>
        <v>0</v>
      </c>
      <c r="N147" s="105">
        <f>LOOKUP(M147,{0,32,33,41,51,61,71,81,91},{0,"इ-1","ड","क-2","क-1","ब-2 ","ब-1","अ-2","अ-1"})</f>
        <v>0</v>
      </c>
      <c r="O147" s="101">
        <f>Data!$B147</f>
        <v>0</v>
      </c>
      <c r="P147" s="101">
        <f>Data!C147</f>
        <v>0</v>
      </c>
      <c r="Q147" s="119">
        <f>Data!E147</f>
        <v>0</v>
      </c>
      <c r="R147" s="101">
        <f>Data!G147</f>
        <v>0</v>
      </c>
      <c r="S147" s="539"/>
      <c r="T147" s="539"/>
      <c r="U147" s="539"/>
      <c r="V147" s="539"/>
      <c r="W147" s="539"/>
      <c r="X147" s="539"/>
      <c r="Y147" s="539"/>
      <c r="Z147" s="539"/>
      <c r="AA147" s="122">
        <f t="shared" si="5"/>
        <v>0</v>
      </c>
      <c r="AB147" s="105">
        <f>LOOKUP(AA147,{0,32,33,41,51,61,71,81,91},{0,"इ-1","ड","क-2","क-1","ब-2 ","ब-1","अ-2","अ-1"})</f>
        <v>0</v>
      </c>
    </row>
    <row r="148" spans="1:28" ht="21.75" customHeight="1">
      <c r="A148" s="101">
        <f>Data!$B148</f>
        <v>0</v>
      </c>
      <c r="B148" s="101">
        <f>Data!C148</f>
        <v>0</v>
      </c>
      <c r="C148" s="119">
        <f>Data!E148</f>
        <v>0</v>
      </c>
      <c r="D148" s="101">
        <f>Data!G148</f>
        <v>0</v>
      </c>
      <c r="E148" s="539"/>
      <c r="F148" s="539"/>
      <c r="G148" s="539"/>
      <c r="H148" s="539"/>
      <c r="I148" s="539"/>
      <c r="J148" s="539"/>
      <c r="K148" s="539"/>
      <c r="L148" s="539"/>
      <c r="M148" s="122">
        <f t="shared" si="4"/>
        <v>0</v>
      </c>
      <c r="N148" s="105">
        <f>LOOKUP(M148,{0,32,33,41,51,61,71,81,91},{0,"इ-1","ड","क-2","क-1","ब-2 ","ब-1","अ-2","अ-1"})</f>
        <v>0</v>
      </c>
      <c r="O148" s="101">
        <f>Data!$B148</f>
        <v>0</v>
      </c>
      <c r="P148" s="101">
        <f>Data!C148</f>
        <v>0</v>
      </c>
      <c r="Q148" s="119">
        <f>Data!E148</f>
        <v>0</v>
      </c>
      <c r="R148" s="101">
        <f>Data!G148</f>
        <v>0</v>
      </c>
      <c r="S148" s="539"/>
      <c r="T148" s="539"/>
      <c r="U148" s="539"/>
      <c r="V148" s="539"/>
      <c r="W148" s="539"/>
      <c r="X148" s="539"/>
      <c r="Y148" s="539"/>
      <c r="Z148" s="539"/>
      <c r="AA148" s="122">
        <f t="shared" si="5"/>
        <v>0</v>
      </c>
      <c r="AB148" s="105">
        <f>LOOKUP(AA148,{0,32,33,41,51,61,71,81,91},{0,"इ-1","ड","क-2","क-1","ब-2 ","ब-1","अ-2","अ-1"})</f>
        <v>0</v>
      </c>
    </row>
    <row r="149" spans="1:28" ht="21.75" customHeight="1">
      <c r="A149" s="101">
        <f>Data!$B149</f>
        <v>0</v>
      </c>
      <c r="B149" s="101">
        <f>Data!C149</f>
        <v>0</v>
      </c>
      <c r="C149" s="119">
        <f>Data!E149</f>
        <v>0</v>
      </c>
      <c r="D149" s="101">
        <f>Data!G149</f>
        <v>0</v>
      </c>
      <c r="E149" s="539"/>
      <c r="F149" s="539"/>
      <c r="G149" s="539"/>
      <c r="H149" s="539"/>
      <c r="I149" s="539"/>
      <c r="J149" s="539"/>
      <c r="K149" s="539"/>
      <c r="L149" s="539"/>
      <c r="M149" s="122">
        <f t="shared" si="4"/>
        <v>0</v>
      </c>
      <c r="N149" s="105">
        <f>LOOKUP(M149,{0,32,33,41,51,61,71,81,91},{0,"इ-1","ड","क-2","क-1","ब-2 ","ब-1","अ-2","अ-1"})</f>
        <v>0</v>
      </c>
      <c r="O149" s="101">
        <f>Data!$B149</f>
        <v>0</v>
      </c>
      <c r="P149" s="101">
        <f>Data!C149</f>
        <v>0</v>
      </c>
      <c r="Q149" s="119">
        <f>Data!E149</f>
        <v>0</v>
      </c>
      <c r="R149" s="101">
        <f>Data!G149</f>
        <v>0</v>
      </c>
      <c r="S149" s="539"/>
      <c r="T149" s="539"/>
      <c r="U149" s="539"/>
      <c r="V149" s="539"/>
      <c r="W149" s="539"/>
      <c r="X149" s="539"/>
      <c r="Y149" s="539"/>
      <c r="Z149" s="539"/>
      <c r="AA149" s="122">
        <f t="shared" si="5"/>
        <v>0</v>
      </c>
      <c r="AB149" s="105">
        <f>LOOKUP(AA149,{0,32,33,41,51,61,71,81,91},{0,"इ-1","ड","क-2","क-1","ब-2 ","ब-1","अ-2","अ-1"})</f>
        <v>0</v>
      </c>
    </row>
    <row r="150" spans="1:28" ht="21.75" customHeight="1">
      <c r="A150" s="101">
        <f>Data!$B150</f>
        <v>0</v>
      </c>
      <c r="B150" s="101">
        <f>Data!C150</f>
        <v>0</v>
      </c>
      <c r="C150" s="119">
        <f>Data!E150</f>
        <v>0</v>
      </c>
      <c r="D150" s="101">
        <f>Data!G150</f>
        <v>0</v>
      </c>
      <c r="E150" s="539"/>
      <c r="F150" s="539"/>
      <c r="G150" s="539"/>
      <c r="H150" s="539"/>
      <c r="I150" s="539"/>
      <c r="J150" s="539"/>
      <c r="K150" s="539"/>
      <c r="L150" s="539"/>
      <c r="M150" s="122">
        <f t="shared" si="4"/>
        <v>0</v>
      </c>
      <c r="N150" s="105">
        <f>LOOKUP(M150,{0,32,33,41,51,61,71,81,91},{0,"इ-1","ड","क-2","क-1","ब-2 ","ब-1","अ-2","अ-1"})</f>
        <v>0</v>
      </c>
      <c r="O150" s="101">
        <f>Data!$B150</f>
        <v>0</v>
      </c>
      <c r="P150" s="101">
        <f>Data!C150</f>
        <v>0</v>
      </c>
      <c r="Q150" s="119">
        <f>Data!E150</f>
        <v>0</v>
      </c>
      <c r="R150" s="101">
        <f>Data!G150</f>
        <v>0</v>
      </c>
      <c r="S150" s="539"/>
      <c r="T150" s="539"/>
      <c r="U150" s="539"/>
      <c r="V150" s="539"/>
      <c r="W150" s="539"/>
      <c r="X150" s="539"/>
      <c r="Y150" s="539"/>
      <c r="Z150" s="539"/>
      <c r="AA150" s="122">
        <f t="shared" si="5"/>
        <v>0</v>
      </c>
      <c r="AB150" s="105">
        <f>LOOKUP(AA150,{0,32,33,41,51,61,71,81,91},{0,"इ-1","ड","क-2","क-1","ब-2 ","ब-1","अ-2","अ-1"})</f>
        <v>0</v>
      </c>
    </row>
    <row r="151" spans="1:28" ht="21.75" customHeight="1">
      <c r="A151" s="101">
        <f>Data!$B151</f>
        <v>0</v>
      </c>
      <c r="B151" s="101">
        <f>Data!C151</f>
        <v>0</v>
      </c>
      <c r="C151" s="119">
        <f>Data!E151</f>
        <v>0</v>
      </c>
      <c r="D151" s="101">
        <f>Data!G151</f>
        <v>0</v>
      </c>
      <c r="E151" s="539"/>
      <c r="F151" s="539"/>
      <c r="G151" s="539"/>
      <c r="H151" s="539"/>
      <c r="I151" s="539"/>
      <c r="J151" s="539"/>
      <c r="K151" s="539"/>
      <c r="L151" s="539"/>
      <c r="M151" s="122">
        <f t="shared" si="4"/>
        <v>0</v>
      </c>
      <c r="N151" s="105">
        <f>LOOKUP(M151,{0,32,33,41,51,61,71,81,91},{0,"इ-1","ड","क-2","क-1","ब-2 ","ब-1","अ-2","अ-1"})</f>
        <v>0</v>
      </c>
      <c r="O151" s="101">
        <f>Data!$B151</f>
        <v>0</v>
      </c>
      <c r="P151" s="101">
        <f>Data!C151</f>
        <v>0</v>
      </c>
      <c r="Q151" s="119">
        <f>Data!E151</f>
        <v>0</v>
      </c>
      <c r="R151" s="101">
        <f>Data!G151</f>
        <v>0</v>
      </c>
      <c r="S151" s="539"/>
      <c r="T151" s="539"/>
      <c r="U151" s="539"/>
      <c r="V151" s="539"/>
      <c r="W151" s="539"/>
      <c r="X151" s="539"/>
      <c r="Y151" s="539"/>
      <c r="Z151" s="539"/>
      <c r="AA151" s="122">
        <f t="shared" si="5"/>
        <v>0</v>
      </c>
      <c r="AB151" s="105">
        <f>LOOKUP(AA151,{0,32,33,41,51,61,71,81,91},{0,"इ-1","ड","क-2","क-1","ब-2 ","ब-1","अ-2","अ-1"})</f>
        <v>0</v>
      </c>
    </row>
    <row r="152" spans="1:28" ht="21.75" customHeight="1">
      <c r="A152" s="101">
        <f>Data!$B152</f>
        <v>0</v>
      </c>
      <c r="B152" s="101">
        <f>Data!C152</f>
        <v>0</v>
      </c>
      <c r="C152" s="119">
        <f>Data!E152</f>
        <v>0</v>
      </c>
      <c r="D152" s="101">
        <f>Data!G152</f>
        <v>0</v>
      </c>
      <c r="E152" s="539"/>
      <c r="F152" s="539"/>
      <c r="G152" s="539"/>
      <c r="H152" s="539"/>
      <c r="I152" s="539"/>
      <c r="J152" s="539"/>
      <c r="K152" s="539"/>
      <c r="L152" s="539"/>
      <c r="M152" s="122">
        <f t="shared" si="4"/>
        <v>0</v>
      </c>
      <c r="N152" s="105">
        <f>LOOKUP(M152,{0,32,33,41,51,61,71,81,91},{0,"इ-1","ड","क-2","क-1","ब-2 ","ब-1","अ-2","अ-1"})</f>
        <v>0</v>
      </c>
      <c r="O152" s="101">
        <f>Data!$B152</f>
        <v>0</v>
      </c>
      <c r="P152" s="101">
        <f>Data!C152</f>
        <v>0</v>
      </c>
      <c r="Q152" s="119">
        <f>Data!E152</f>
        <v>0</v>
      </c>
      <c r="R152" s="101">
        <f>Data!G152</f>
        <v>0</v>
      </c>
      <c r="S152" s="539"/>
      <c r="T152" s="539"/>
      <c r="U152" s="539"/>
      <c r="V152" s="539"/>
      <c r="W152" s="539"/>
      <c r="X152" s="539"/>
      <c r="Y152" s="539"/>
      <c r="Z152" s="539"/>
      <c r="AA152" s="122">
        <f t="shared" si="5"/>
        <v>0</v>
      </c>
      <c r="AB152" s="105">
        <f>LOOKUP(AA152,{0,32,33,41,51,61,71,81,91},{0,"इ-1","ड","क-2","क-1","ब-2 ","ब-1","अ-2","अ-1"})</f>
        <v>0</v>
      </c>
    </row>
    <row r="153" spans="1:28" ht="21.75" customHeight="1">
      <c r="A153" s="101">
        <f>Data!$B153</f>
        <v>0</v>
      </c>
      <c r="B153" s="101">
        <f>Data!C153</f>
        <v>0</v>
      </c>
      <c r="C153" s="119">
        <f>Data!E153</f>
        <v>0</v>
      </c>
      <c r="D153" s="101">
        <f>Data!G153</f>
        <v>0</v>
      </c>
      <c r="E153" s="539"/>
      <c r="F153" s="539"/>
      <c r="G153" s="539"/>
      <c r="H153" s="539"/>
      <c r="I153" s="539"/>
      <c r="J153" s="539"/>
      <c r="K153" s="539"/>
      <c r="L153" s="539"/>
      <c r="M153" s="122">
        <f t="shared" si="4"/>
        <v>0</v>
      </c>
      <c r="N153" s="105">
        <f>LOOKUP(M153,{0,32,33,41,51,61,71,81,91},{0,"इ-1","ड","क-2","क-1","ब-2 ","ब-1","अ-2","अ-1"})</f>
        <v>0</v>
      </c>
      <c r="O153" s="101">
        <f>Data!$B153</f>
        <v>0</v>
      </c>
      <c r="P153" s="101">
        <f>Data!C153</f>
        <v>0</v>
      </c>
      <c r="Q153" s="119">
        <f>Data!E153</f>
        <v>0</v>
      </c>
      <c r="R153" s="101">
        <f>Data!G153</f>
        <v>0</v>
      </c>
      <c r="S153" s="539"/>
      <c r="T153" s="539"/>
      <c r="U153" s="539"/>
      <c r="V153" s="539"/>
      <c r="W153" s="539"/>
      <c r="X153" s="539"/>
      <c r="Y153" s="539"/>
      <c r="Z153" s="539"/>
      <c r="AA153" s="122">
        <f t="shared" si="5"/>
        <v>0</v>
      </c>
      <c r="AB153" s="105">
        <f>LOOKUP(AA153,{0,32,33,41,51,61,71,81,91},{0,"इ-1","ड","क-2","क-1","ब-2 ","ब-1","अ-2","अ-1"})</f>
        <v>0</v>
      </c>
    </row>
    <row r="154" spans="1:28" ht="21.75" customHeight="1">
      <c r="A154" s="101">
        <f>Data!$B154</f>
        <v>0</v>
      </c>
      <c r="B154" s="101">
        <f>Data!C154</f>
        <v>0</v>
      </c>
      <c r="C154" s="119">
        <f>Data!E154</f>
        <v>0</v>
      </c>
      <c r="D154" s="101">
        <f>Data!G154</f>
        <v>0</v>
      </c>
      <c r="E154" s="539"/>
      <c r="F154" s="539"/>
      <c r="G154" s="539"/>
      <c r="H154" s="539"/>
      <c r="I154" s="539"/>
      <c r="J154" s="539"/>
      <c r="K154" s="539"/>
      <c r="L154" s="539"/>
      <c r="M154" s="122">
        <f t="shared" si="4"/>
        <v>0</v>
      </c>
      <c r="N154" s="105">
        <f>LOOKUP(M154,{0,32,33,41,51,61,71,81,91},{0,"इ-1","ड","क-2","क-1","ब-2 ","ब-1","अ-2","अ-1"})</f>
        <v>0</v>
      </c>
      <c r="O154" s="101">
        <f>Data!$B154</f>
        <v>0</v>
      </c>
      <c r="P154" s="101">
        <f>Data!C154</f>
        <v>0</v>
      </c>
      <c r="Q154" s="119">
        <f>Data!E154</f>
        <v>0</v>
      </c>
      <c r="R154" s="101">
        <f>Data!G154</f>
        <v>0</v>
      </c>
      <c r="S154" s="539"/>
      <c r="T154" s="539"/>
      <c r="U154" s="539"/>
      <c r="V154" s="539"/>
      <c r="W154" s="539"/>
      <c r="X154" s="539"/>
      <c r="Y154" s="539"/>
      <c r="Z154" s="539"/>
      <c r="AA154" s="122">
        <f t="shared" si="5"/>
        <v>0</v>
      </c>
      <c r="AB154" s="105">
        <f>LOOKUP(AA154,{0,32,33,41,51,61,71,81,91},{0,"इ-1","ड","क-2","क-1","ब-2 ","ब-1","अ-2","अ-1"})</f>
        <v>0</v>
      </c>
    </row>
    <row r="155" spans="1:28" ht="21.75" customHeight="1">
      <c r="A155" s="101">
        <f>Data!$B155</f>
        <v>0</v>
      </c>
      <c r="B155" s="101">
        <f>Data!C155</f>
        <v>0</v>
      </c>
      <c r="C155" s="119">
        <f>Data!E155</f>
        <v>0</v>
      </c>
      <c r="D155" s="101">
        <f>Data!G155</f>
        <v>0</v>
      </c>
      <c r="E155" s="539"/>
      <c r="F155" s="539"/>
      <c r="G155" s="539"/>
      <c r="H155" s="539"/>
      <c r="I155" s="539"/>
      <c r="J155" s="539"/>
      <c r="K155" s="539"/>
      <c r="L155" s="539"/>
      <c r="M155" s="122">
        <f t="shared" si="4"/>
        <v>0</v>
      </c>
      <c r="N155" s="105">
        <f>LOOKUP(M155,{0,32,33,41,51,61,71,81,91},{0,"इ-1","ड","क-2","क-1","ब-2 ","ब-1","अ-2","अ-1"})</f>
        <v>0</v>
      </c>
      <c r="O155" s="101">
        <f>Data!$B155</f>
        <v>0</v>
      </c>
      <c r="P155" s="101">
        <f>Data!C155</f>
        <v>0</v>
      </c>
      <c r="Q155" s="119">
        <f>Data!E155</f>
        <v>0</v>
      </c>
      <c r="R155" s="101">
        <f>Data!G155</f>
        <v>0</v>
      </c>
      <c r="S155" s="539"/>
      <c r="T155" s="539"/>
      <c r="U155" s="539"/>
      <c r="V155" s="539"/>
      <c r="W155" s="539"/>
      <c r="X155" s="539"/>
      <c r="Y155" s="539"/>
      <c r="Z155" s="539"/>
      <c r="AA155" s="122">
        <f t="shared" si="5"/>
        <v>0</v>
      </c>
      <c r="AB155" s="105">
        <f>LOOKUP(AA155,{0,32,33,41,51,61,71,81,91},{0,"इ-1","ड","क-2","क-1","ब-2 ","ब-1","अ-2","अ-1"})</f>
        <v>0</v>
      </c>
    </row>
    <row r="156" spans="1:28" ht="21.75" customHeight="1">
      <c r="A156" s="101">
        <f>Data!$B156</f>
        <v>0</v>
      </c>
      <c r="B156" s="101">
        <f>Data!C156</f>
        <v>0</v>
      </c>
      <c r="C156" s="119">
        <f>Data!E156</f>
        <v>0</v>
      </c>
      <c r="D156" s="101">
        <f>Data!G156</f>
        <v>0</v>
      </c>
      <c r="E156" s="539"/>
      <c r="F156" s="539"/>
      <c r="G156" s="539"/>
      <c r="H156" s="539"/>
      <c r="I156" s="539"/>
      <c r="J156" s="539"/>
      <c r="K156" s="539"/>
      <c r="L156" s="539"/>
      <c r="M156" s="122">
        <f t="shared" si="4"/>
        <v>0</v>
      </c>
      <c r="N156" s="105">
        <f>LOOKUP(M156,{0,32,33,41,51,61,71,81,91},{0,"इ-1","ड","क-2","क-1","ब-2 ","ब-1","अ-2","अ-1"})</f>
        <v>0</v>
      </c>
      <c r="O156" s="101">
        <f>Data!$B156</f>
        <v>0</v>
      </c>
      <c r="P156" s="101">
        <f>Data!C156</f>
        <v>0</v>
      </c>
      <c r="Q156" s="119">
        <f>Data!E156</f>
        <v>0</v>
      </c>
      <c r="R156" s="101">
        <f>Data!G156</f>
        <v>0</v>
      </c>
      <c r="S156" s="539"/>
      <c r="T156" s="539"/>
      <c r="U156" s="539"/>
      <c r="V156" s="539"/>
      <c r="W156" s="539"/>
      <c r="X156" s="539"/>
      <c r="Y156" s="539"/>
      <c r="Z156" s="539"/>
      <c r="AA156" s="122">
        <f t="shared" si="5"/>
        <v>0</v>
      </c>
      <c r="AB156" s="105">
        <f>LOOKUP(AA156,{0,32,33,41,51,61,71,81,91},{0,"इ-1","ड","क-2","क-1","ब-2 ","ब-1","अ-2","अ-1"})</f>
        <v>0</v>
      </c>
    </row>
    <row r="157" spans="1:28" ht="21.75" customHeight="1">
      <c r="A157" s="101">
        <f>Data!$B157</f>
        <v>0</v>
      </c>
      <c r="B157" s="101">
        <f>Data!C157</f>
        <v>0</v>
      </c>
      <c r="C157" s="119">
        <f>Data!E157</f>
        <v>0</v>
      </c>
      <c r="D157" s="101">
        <f>Data!G157</f>
        <v>0</v>
      </c>
      <c r="E157" s="539"/>
      <c r="F157" s="539"/>
      <c r="G157" s="539"/>
      <c r="H157" s="539"/>
      <c r="I157" s="539"/>
      <c r="J157" s="539"/>
      <c r="K157" s="539"/>
      <c r="L157" s="539"/>
      <c r="M157" s="122">
        <f t="shared" si="4"/>
        <v>0</v>
      </c>
      <c r="N157" s="105">
        <f>LOOKUP(M157,{0,32,33,41,51,61,71,81,91},{0,"इ-1","ड","क-2","क-1","ब-2 ","ब-1","अ-2","अ-1"})</f>
        <v>0</v>
      </c>
      <c r="O157" s="101">
        <f>Data!$B157</f>
        <v>0</v>
      </c>
      <c r="P157" s="101">
        <f>Data!C157</f>
        <v>0</v>
      </c>
      <c r="Q157" s="119">
        <f>Data!E157</f>
        <v>0</v>
      </c>
      <c r="R157" s="101">
        <f>Data!G157</f>
        <v>0</v>
      </c>
      <c r="S157" s="539"/>
      <c r="T157" s="539"/>
      <c r="U157" s="539"/>
      <c r="V157" s="539"/>
      <c r="W157" s="539"/>
      <c r="X157" s="539"/>
      <c r="Y157" s="539"/>
      <c r="Z157" s="539"/>
      <c r="AA157" s="122">
        <f t="shared" si="5"/>
        <v>0</v>
      </c>
      <c r="AB157" s="105">
        <f>LOOKUP(AA157,{0,32,33,41,51,61,71,81,91},{0,"इ-1","ड","क-2","क-1","ब-2 ","ब-1","अ-2","अ-1"})</f>
        <v>0</v>
      </c>
    </row>
    <row r="158" spans="1:28" ht="21.75" customHeight="1">
      <c r="A158" s="101">
        <f>Data!$B158</f>
        <v>0</v>
      </c>
      <c r="B158" s="101">
        <f>Data!C158</f>
        <v>0</v>
      </c>
      <c r="C158" s="119">
        <f>Data!E158</f>
        <v>0</v>
      </c>
      <c r="D158" s="101">
        <f>Data!G158</f>
        <v>0</v>
      </c>
      <c r="E158" s="539"/>
      <c r="F158" s="539"/>
      <c r="G158" s="539"/>
      <c r="H158" s="539"/>
      <c r="I158" s="539"/>
      <c r="J158" s="539"/>
      <c r="K158" s="539"/>
      <c r="L158" s="539"/>
      <c r="M158" s="122">
        <f t="shared" si="4"/>
        <v>0</v>
      </c>
      <c r="N158" s="105">
        <f>LOOKUP(M158,{0,32,33,41,51,61,71,81,91},{0,"इ-1","ड","क-2","क-1","ब-2 ","ब-1","अ-2","अ-1"})</f>
        <v>0</v>
      </c>
      <c r="O158" s="101">
        <f>Data!$B158</f>
        <v>0</v>
      </c>
      <c r="P158" s="101">
        <f>Data!C158</f>
        <v>0</v>
      </c>
      <c r="Q158" s="119">
        <f>Data!E158</f>
        <v>0</v>
      </c>
      <c r="R158" s="101">
        <f>Data!G158</f>
        <v>0</v>
      </c>
      <c r="S158" s="539"/>
      <c r="T158" s="539"/>
      <c r="U158" s="539"/>
      <c r="V158" s="539"/>
      <c r="W158" s="539"/>
      <c r="X158" s="539"/>
      <c r="Y158" s="539"/>
      <c r="Z158" s="539"/>
      <c r="AA158" s="122">
        <f t="shared" si="5"/>
        <v>0</v>
      </c>
      <c r="AB158" s="105">
        <f>LOOKUP(AA158,{0,32,33,41,51,61,71,81,91},{0,"इ-1","ड","क-2","क-1","ब-2 ","ब-1","अ-2","अ-1"})</f>
        <v>0</v>
      </c>
    </row>
    <row r="159" spans="1:28" ht="21.75" customHeight="1">
      <c r="A159" s="101">
        <f>Data!$B159</f>
        <v>0</v>
      </c>
      <c r="B159" s="101">
        <f>Data!C159</f>
        <v>0</v>
      </c>
      <c r="C159" s="119">
        <f>Data!E159</f>
        <v>0</v>
      </c>
      <c r="D159" s="101">
        <f>Data!G159</f>
        <v>0</v>
      </c>
      <c r="E159" s="539"/>
      <c r="F159" s="539"/>
      <c r="G159" s="539"/>
      <c r="H159" s="539"/>
      <c r="I159" s="539"/>
      <c r="J159" s="539"/>
      <c r="K159" s="539"/>
      <c r="L159" s="539"/>
      <c r="M159" s="122">
        <f t="shared" si="4"/>
        <v>0</v>
      </c>
      <c r="N159" s="105">
        <f>LOOKUP(M159,{0,32,33,41,51,61,71,81,91},{0,"इ-1","ड","क-2","क-1","ब-2 ","ब-1","अ-2","अ-1"})</f>
        <v>0</v>
      </c>
      <c r="O159" s="101">
        <f>Data!$B159</f>
        <v>0</v>
      </c>
      <c r="P159" s="101">
        <f>Data!C159</f>
        <v>0</v>
      </c>
      <c r="Q159" s="119">
        <f>Data!E159</f>
        <v>0</v>
      </c>
      <c r="R159" s="101">
        <f>Data!G159</f>
        <v>0</v>
      </c>
      <c r="S159" s="539"/>
      <c r="T159" s="539"/>
      <c r="U159" s="539"/>
      <c r="V159" s="539"/>
      <c r="W159" s="539"/>
      <c r="X159" s="539"/>
      <c r="Y159" s="539"/>
      <c r="Z159" s="539"/>
      <c r="AA159" s="122">
        <f t="shared" si="5"/>
        <v>0</v>
      </c>
      <c r="AB159" s="105">
        <f>LOOKUP(AA159,{0,32,33,41,51,61,71,81,91},{0,"इ-1","ड","क-2","क-1","ब-2 ","ब-1","अ-2","अ-1"})</f>
        <v>0</v>
      </c>
    </row>
    <row r="160" spans="1:28" ht="21.75" customHeight="1">
      <c r="A160" s="101">
        <f>Data!$B160</f>
        <v>0</v>
      </c>
      <c r="B160" s="101">
        <f>Data!C160</f>
        <v>0</v>
      </c>
      <c r="C160" s="119">
        <f>Data!E160</f>
        <v>0</v>
      </c>
      <c r="D160" s="101">
        <f>Data!G160</f>
        <v>0</v>
      </c>
      <c r="E160" s="539"/>
      <c r="F160" s="539"/>
      <c r="G160" s="539"/>
      <c r="H160" s="539"/>
      <c r="I160" s="539"/>
      <c r="J160" s="539"/>
      <c r="K160" s="539"/>
      <c r="L160" s="539"/>
      <c r="M160" s="122">
        <f t="shared" si="4"/>
        <v>0</v>
      </c>
      <c r="N160" s="105">
        <f>LOOKUP(M160,{0,32,33,41,51,61,71,81,91},{0,"इ-1","ड","क-2","क-1","ब-2 ","ब-1","अ-2","अ-1"})</f>
        <v>0</v>
      </c>
      <c r="O160" s="101">
        <f>Data!$B160</f>
        <v>0</v>
      </c>
      <c r="P160" s="101">
        <f>Data!C160</f>
        <v>0</v>
      </c>
      <c r="Q160" s="119">
        <f>Data!E160</f>
        <v>0</v>
      </c>
      <c r="R160" s="101">
        <f>Data!G160</f>
        <v>0</v>
      </c>
      <c r="S160" s="539"/>
      <c r="T160" s="539"/>
      <c r="U160" s="539"/>
      <c r="V160" s="539"/>
      <c r="W160" s="539"/>
      <c r="X160" s="539"/>
      <c r="Y160" s="539"/>
      <c r="Z160" s="539"/>
      <c r="AA160" s="122">
        <f t="shared" si="5"/>
        <v>0</v>
      </c>
      <c r="AB160" s="105">
        <f>LOOKUP(AA160,{0,32,33,41,51,61,71,81,91},{0,"इ-1","ड","क-2","क-1","ब-2 ","ब-1","अ-2","अ-1"})</f>
        <v>0</v>
      </c>
    </row>
    <row r="161" spans="1:28" ht="21.75" customHeight="1">
      <c r="A161" s="101">
        <f>Data!$B161</f>
        <v>0</v>
      </c>
      <c r="B161" s="101">
        <f>Data!C161</f>
        <v>0</v>
      </c>
      <c r="C161" s="119">
        <f>Data!E161</f>
        <v>0</v>
      </c>
      <c r="D161" s="101">
        <f>Data!G161</f>
        <v>0</v>
      </c>
      <c r="E161" s="539"/>
      <c r="F161" s="539"/>
      <c r="G161" s="539"/>
      <c r="H161" s="539"/>
      <c r="I161" s="539"/>
      <c r="J161" s="539"/>
      <c r="K161" s="539"/>
      <c r="L161" s="539"/>
      <c r="M161" s="122">
        <f t="shared" si="4"/>
        <v>0</v>
      </c>
      <c r="N161" s="105">
        <f>LOOKUP(M161,{0,32,33,41,51,61,71,81,91},{0,"इ-1","ड","क-2","क-1","ब-2 ","ब-1","अ-2","अ-1"})</f>
        <v>0</v>
      </c>
      <c r="O161" s="101">
        <f>Data!$B161</f>
        <v>0</v>
      </c>
      <c r="P161" s="101">
        <f>Data!C161</f>
        <v>0</v>
      </c>
      <c r="Q161" s="119">
        <f>Data!E161</f>
        <v>0</v>
      </c>
      <c r="R161" s="101">
        <f>Data!G161</f>
        <v>0</v>
      </c>
      <c r="S161" s="539"/>
      <c r="T161" s="539"/>
      <c r="U161" s="539"/>
      <c r="V161" s="539"/>
      <c r="W161" s="539"/>
      <c r="X161" s="539"/>
      <c r="Y161" s="539"/>
      <c r="Z161" s="539"/>
      <c r="AA161" s="122">
        <f t="shared" si="5"/>
        <v>0</v>
      </c>
      <c r="AB161" s="105">
        <f>LOOKUP(AA161,{0,32,33,41,51,61,71,81,91},{0,"इ-1","ड","क-2","क-1","ब-2 ","ब-1","अ-2","अ-1"})</f>
        <v>0</v>
      </c>
    </row>
    <row r="162" spans="1:28" ht="21.75" customHeight="1">
      <c r="A162" s="101">
        <f>Data!$B162</f>
        <v>0</v>
      </c>
      <c r="B162" s="101">
        <f>Data!C162</f>
        <v>0</v>
      </c>
      <c r="C162" s="119">
        <f>Data!E162</f>
        <v>0</v>
      </c>
      <c r="D162" s="101">
        <f>Data!G162</f>
        <v>0</v>
      </c>
      <c r="E162" s="539"/>
      <c r="F162" s="539"/>
      <c r="G162" s="539"/>
      <c r="H162" s="539"/>
      <c r="I162" s="539"/>
      <c r="J162" s="539"/>
      <c r="K162" s="539"/>
      <c r="L162" s="539"/>
      <c r="M162" s="122">
        <f t="shared" si="4"/>
        <v>0</v>
      </c>
      <c r="N162" s="105">
        <f>LOOKUP(M162,{0,32,33,41,51,61,71,81,91},{0,"इ-1","ड","क-2","क-1","ब-2 ","ब-1","अ-2","अ-1"})</f>
        <v>0</v>
      </c>
      <c r="O162" s="101">
        <f>Data!$B162</f>
        <v>0</v>
      </c>
      <c r="P162" s="101">
        <f>Data!C162</f>
        <v>0</v>
      </c>
      <c r="Q162" s="119">
        <f>Data!E162</f>
        <v>0</v>
      </c>
      <c r="R162" s="101">
        <f>Data!G162</f>
        <v>0</v>
      </c>
      <c r="S162" s="539"/>
      <c r="T162" s="539"/>
      <c r="U162" s="539"/>
      <c r="V162" s="539"/>
      <c r="W162" s="539"/>
      <c r="X162" s="539"/>
      <c r="Y162" s="539"/>
      <c r="Z162" s="539"/>
      <c r="AA162" s="122">
        <f t="shared" si="5"/>
        <v>0</v>
      </c>
      <c r="AB162" s="105">
        <f>LOOKUP(AA162,{0,32,33,41,51,61,71,81,91},{0,"इ-1","ड","क-2","क-1","ब-2 ","ब-1","अ-2","अ-1"})</f>
        <v>0</v>
      </c>
    </row>
    <row r="163" spans="1:28" ht="21.75" customHeight="1">
      <c r="A163" s="101">
        <f>Data!$B163</f>
        <v>0</v>
      </c>
      <c r="B163" s="101">
        <f>Data!C163</f>
        <v>0</v>
      </c>
      <c r="C163" s="119">
        <f>Data!E163</f>
        <v>0</v>
      </c>
      <c r="D163" s="101">
        <f>Data!G163</f>
        <v>0</v>
      </c>
      <c r="E163" s="539"/>
      <c r="F163" s="539"/>
      <c r="G163" s="539"/>
      <c r="H163" s="539"/>
      <c r="I163" s="539"/>
      <c r="J163" s="539"/>
      <c r="K163" s="539"/>
      <c r="L163" s="539"/>
      <c r="M163" s="122">
        <f t="shared" si="4"/>
        <v>0</v>
      </c>
      <c r="N163" s="105">
        <f>LOOKUP(M163,{0,32,33,41,51,61,71,81,91},{0,"इ-1","ड","क-2","क-1","ब-2 ","ब-1","अ-2","अ-1"})</f>
        <v>0</v>
      </c>
      <c r="O163" s="101">
        <f>Data!$B163</f>
        <v>0</v>
      </c>
      <c r="P163" s="101">
        <f>Data!C163</f>
        <v>0</v>
      </c>
      <c r="Q163" s="119">
        <f>Data!E163</f>
        <v>0</v>
      </c>
      <c r="R163" s="101">
        <f>Data!G163</f>
        <v>0</v>
      </c>
      <c r="S163" s="539"/>
      <c r="T163" s="539"/>
      <c r="U163" s="539"/>
      <c r="V163" s="539"/>
      <c r="W163" s="539"/>
      <c r="X163" s="539"/>
      <c r="Y163" s="539"/>
      <c r="Z163" s="539"/>
      <c r="AA163" s="122">
        <f t="shared" si="5"/>
        <v>0</v>
      </c>
      <c r="AB163" s="105">
        <f>LOOKUP(AA163,{0,32,33,41,51,61,71,81,91},{0,"इ-1","ड","क-2","क-1","ब-2 ","ब-1","अ-2","अ-1"})</f>
        <v>0</v>
      </c>
    </row>
    <row r="164" spans="1:28" ht="21.75" customHeight="1">
      <c r="A164" s="101">
        <f>Data!$B164</f>
        <v>0</v>
      </c>
      <c r="B164" s="101">
        <f>Data!C164</f>
        <v>0</v>
      </c>
      <c r="C164" s="119">
        <f>Data!E164</f>
        <v>0</v>
      </c>
      <c r="D164" s="101">
        <f>Data!G164</f>
        <v>0</v>
      </c>
      <c r="E164" s="539"/>
      <c r="F164" s="539"/>
      <c r="G164" s="539"/>
      <c r="H164" s="539"/>
      <c r="I164" s="539"/>
      <c r="J164" s="539"/>
      <c r="K164" s="539"/>
      <c r="L164" s="539"/>
      <c r="M164" s="122">
        <f t="shared" si="4"/>
        <v>0</v>
      </c>
      <c r="N164" s="105">
        <f>LOOKUP(M164,{0,32,33,41,51,61,71,81,91},{0,"इ-1","ड","क-2","क-1","ब-2 ","ब-1","अ-2","अ-1"})</f>
        <v>0</v>
      </c>
      <c r="O164" s="101">
        <f>Data!$B164</f>
        <v>0</v>
      </c>
      <c r="P164" s="101">
        <f>Data!C164</f>
        <v>0</v>
      </c>
      <c r="Q164" s="119">
        <f>Data!E164</f>
        <v>0</v>
      </c>
      <c r="R164" s="101">
        <f>Data!G164</f>
        <v>0</v>
      </c>
      <c r="S164" s="539"/>
      <c r="T164" s="539"/>
      <c r="U164" s="539"/>
      <c r="V164" s="539"/>
      <c r="W164" s="539"/>
      <c r="X164" s="539"/>
      <c r="Y164" s="539"/>
      <c r="Z164" s="539"/>
      <c r="AA164" s="122">
        <f t="shared" si="5"/>
        <v>0</v>
      </c>
      <c r="AB164" s="105">
        <f>LOOKUP(AA164,{0,32,33,41,51,61,71,81,91},{0,"इ-1","ड","क-2","क-1","ब-2 ","ब-1","अ-2","अ-1"})</f>
        <v>0</v>
      </c>
    </row>
    <row r="165" spans="1:28" ht="21.75" customHeight="1">
      <c r="A165" s="101">
        <f>Data!$B165</f>
        <v>0</v>
      </c>
      <c r="B165" s="101">
        <f>Data!C165</f>
        <v>0</v>
      </c>
      <c r="C165" s="119">
        <f>Data!E165</f>
        <v>0</v>
      </c>
      <c r="D165" s="101">
        <f>Data!G165</f>
        <v>0</v>
      </c>
      <c r="E165" s="539"/>
      <c r="F165" s="539"/>
      <c r="G165" s="539"/>
      <c r="H165" s="539"/>
      <c r="I165" s="539"/>
      <c r="J165" s="539"/>
      <c r="K165" s="539"/>
      <c r="L165" s="539"/>
      <c r="M165" s="122">
        <f t="shared" si="4"/>
        <v>0</v>
      </c>
      <c r="N165" s="105">
        <f>LOOKUP(M165,{0,32,33,41,51,61,71,81,91},{0,"इ-1","ड","क-2","क-1","ब-2 ","ब-1","अ-2","अ-1"})</f>
        <v>0</v>
      </c>
      <c r="O165" s="101">
        <f>Data!$B165</f>
        <v>0</v>
      </c>
      <c r="P165" s="101">
        <f>Data!C165</f>
        <v>0</v>
      </c>
      <c r="Q165" s="119">
        <f>Data!E165</f>
        <v>0</v>
      </c>
      <c r="R165" s="101">
        <f>Data!G165</f>
        <v>0</v>
      </c>
      <c r="S165" s="539"/>
      <c r="T165" s="539"/>
      <c r="U165" s="539"/>
      <c r="V165" s="539"/>
      <c r="W165" s="539"/>
      <c r="X165" s="539"/>
      <c r="Y165" s="539"/>
      <c r="Z165" s="539"/>
      <c r="AA165" s="122">
        <f t="shared" si="5"/>
        <v>0</v>
      </c>
      <c r="AB165" s="105">
        <f>LOOKUP(AA165,{0,32,33,41,51,61,71,81,91},{0,"इ-1","ड","क-2","क-1","ब-2 ","ब-1","अ-2","अ-1"})</f>
        <v>0</v>
      </c>
    </row>
    <row r="166" spans="1:28" ht="21.75" customHeight="1">
      <c r="A166" s="101">
        <f>Data!$B166</f>
        <v>0</v>
      </c>
      <c r="B166" s="101">
        <f>Data!C166</f>
        <v>0</v>
      </c>
      <c r="C166" s="119">
        <f>Data!E166</f>
        <v>0</v>
      </c>
      <c r="D166" s="101">
        <f>Data!G166</f>
        <v>0</v>
      </c>
      <c r="E166" s="539"/>
      <c r="F166" s="539"/>
      <c r="G166" s="539"/>
      <c r="H166" s="539"/>
      <c r="I166" s="539"/>
      <c r="J166" s="539"/>
      <c r="K166" s="539"/>
      <c r="L166" s="539"/>
      <c r="M166" s="122">
        <f t="shared" si="4"/>
        <v>0</v>
      </c>
      <c r="N166" s="105">
        <f>LOOKUP(M166,{0,32,33,41,51,61,71,81,91},{0,"इ-1","ड","क-2","क-1","ब-2 ","ब-1","अ-2","अ-1"})</f>
        <v>0</v>
      </c>
      <c r="O166" s="101">
        <f>Data!$B166</f>
        <v>0</v>
      </c>
      <c r="P166" s="101">
        <f>Data!C166</f>
        <v>0</v>
      </c>
      <c r="Q166" s="119">
        <f>Data!E166</f>
        <v>0</v>
      </c>
      <c r="R166" s="101">
        <f>Data!G166</f>
        <v>0</v>
      </c>
      <c r="S166" s="539"/>
      <c r="T166" s="539"/>
      <c r="U166" s="539"/>
      <c r="V166" s="539"/>
      <c r="W166" s="539"/>
      <c r="X166" s="539"/>
      <c r="Y166" s="539"/>
      <c r="Z166" s="539"/>
      <c r="AA166" s="122">
        <f t="shared" si="5"/>
        <v>0</v>
      </c>
      <c r="AB166" s="105">
        <f>LOOKUP(AA166,{0,32,33,41,51,61,71,81,91},{0,"इ-1","ड","क-2","क-1","ब-2 ","ब-1","अ-2","अ-1"})</f>
        <v>0</v>
      </c>
    </row>
    <row r="167" spans="1:28" ht="21.75" customHeight="1">
      <c r="A167" s="101">
        <f>Data!$B167</f>
        <v>0</v>
      </c>
      <c r="B167" s="101">
        <f>Data!C167</f>
        <v>0</v>
      </c>
      <c r="C167" s="119">
        <f>Data!E167</f>
        <v>0</v>
      </c>
      <c r="D167" s="101">
        <f>Data!G167</f>
        <v>0</v>
      </c>
      <c r="E167" s="539"/>
      <c r="F167" s="539"/>
      <c r="G167" s="539"/>
      <c r="H167" s="539"/>
      <c r="I167" s="539"/>
      <c r="J167" s="539"/>
      <c r="K167" s="539"/>
      <c r="L167" s="539"/>
      <c r="M167" s="122">
        <f t="shared" si="4"/>
        <v>0</v>
      </c>
      <c r="N167" s="105">
        <f>LOOKUP(M167,{0,32,33,41,51,61,71,81,91},{0,"इ-1","ड","क-2","क-1","ब-2 ","ब-1","अ-2","अ-1"})</f>
        <v>0</v>
      </c>
      <c r="O167" s="101">
        <f>Data!$B167</f>
        <v>0</v>
      </c>
      <c r="P167" s="101">
        <f>Data!C167</f>
        <v>0</v>
      </c>
      <c r="Q167" s="119">
        <f>Data!E167</f>
        <v>0</v>
      </c>
      <c r="R167" s="101">
        <f>Data!G167</f>
        <v>0</v>
      </c>
      <c r="S167" s="539"/>
      <c r="T167" s="539"/>
      <c r="U167" s="539"/>
      <c r="V167" s="539"/>
      <c r="W167" s="539"/>
      <c r="X167" s="539"/>
      <c r="Y167" s="539"/>
      <c r="Z167" s="539"/>
      <c r="AA167" s="122">
        <f t="shared" si="5"/>
        <v>0</v>
      </c>
      <c r="AB167" s="105">
        <f>LOOKUP(AA167,{0,32,33,41,51,61,71,81,91},{0,"इ-1","ड","क-2","क-1","ब-2 ","ब-1","अ-2","अ-1"})</f>
        <v>0</v>
      </c>
    </row>
    <row r="168" spans="1:28" ht="21.75" customHeight="1">
      <c r="A168" s="101">
        <f>Data!$B168</f>
        <v>0</v>
      </c>
      <c r="B168" s="101">
        <f>Data!C168</f>
        <v>0</v>
      </c>
      <c r="C168" s="119">
        <f>Data!E168</f>
        <v>0</v>
      </c>
      <c r="D168" s="101">
        <f>Data!G168</f>
        <v>0</v>
      </c>
      <c r="E168" s="539"/>
      <c r="F168" s="539"/>
      <c r="G168" s="539"/>
      <c r="H168" s="539"/>
      <c r="I168" s="539"/>
      <c r="J168" s="539"/>
      <c r="K168" s="539"/>
      <c r="L168" s="539"/>
      <c r="M168" s="122">
        <f t="shared" si="4"/>
        <v>0</v>
      </c>
      <c r="N168" s="105">
        <f>LOOKUP(M168,{0,32,33,41,51,61,71,81,91},{0,"इ-1","ड","क-2","क-1","ब-2 ","ब-1","अ-2","अ-1"})</f>
        <v>0</v>
      </c>
      <c r="O168" s="101">
        <f>Data!$B168</f>
        <v>0</v>
      </c>
      <c r="P168" s="101">
        <f>Data!C168</f>
        <v>0</v>
      </c>
      <c r="Q168" s="119">
        <f>Data!E168</f>
        <v>0</v>
      </c>
      <c r="R168" s="101">
        <f>Data!G168</f>
        <v>0</v>
      </c>
      <c r="S168" s="539"/>
      <c r="T168" s="539"/>
      <c r="U168" s="539"/>
      <c r="V168" s="539"/>
      <c r="W168" s="539"/>
      <c r="X168" s="539"/>
      <c r="Y168" s="539"/>
      <c r="Z168" s="539"/>
      <c r="AA168" s="122">
        <f t="shared" si="5"/>
        <v>0</v>
      </c>
      <c r="AB168" s="105">
        <f>LOOKUP(AA168,{0,32,33,41,51,61,71,81,91},{0,"इ-1","ड","क-2","क-1","ब-2 ","ब-1","अ-2","अ-1"})</f>
        <v>0</v>
      </c>
    </row>
    <row r="169" spans="1:28" ht="21.75" customHeight="1">
      <c r="A169" s="101">
        <f>Data!$B169</f>
        <v>0</v>
      </c>
      <c r="B169" s="101">
        <f>Data!C169</f>
        <v>0</v>
      </c>
      <c r="C169" s="119">
        <f>Data!E169</f>
        <v>0</v>
      </c>
      <c r="D169" s="101">
        <f>Data!G169</f>
        <v>0</v>
      </c>
      <c r="E169" s="539"/>
      <c r="F169" s="539"/>
      <c r="G169" s="539"/>
      <c r="H169" s="539"/>
      <c r="I169" s="539"/>
      <c r="J169" s="539"/>
      <c r="K169" s="539"/>
      <c r="L169" s="539"/>
      <c r="M169" s="122">
        <f t="shared" si="4"/>
        <v>0</v>
      </c>
      <c r="N169" s="105">
        <f>LOOKUP(M169,{0,32,33,41,51,61,71,81,91},{0,"इ-1","ड","क-2","क-1","ब-2 ","ब-1","अ-2","अ-1"})</f>
        <v>0</v>
      </c>
      <c r="O169" s="101">
        <f>Data!$B169</f>
        <v>0</v>
      </c>
      <c r="P169" s="101">
        <f>Data!C169</f>
        <v>0</v>
      </c>
      <c r="Q169" s="119">
        <f>Data!E169</f>
        <v>0</v>
      </c>
      <c r="R169" s="101">
        <f>Data!G169</f>
        <v>0</v>
      </c>
      <c r="S169" s="539"/>
      <c r="T169" s="539"/>
      <c r="U169" s="539"/>
      <c r="V169" s="539"/>
      <c r="W169" s="539"/>
      <c r="X169" s="539"/>
      <c r="Y169" s="539"/>
      <c r="Z169" s="539"/>
      <c r="AA169" s="122">
        <f t="shared" si="5"/>
        <v>0</v>
      </c>
      <c r="AB169" s="105">
        <f>LOOKUP(AA169,{0,32,33,41,51,61,71,81,91},{0,"इ-1","ड","क-2","क-1","ब-2 ","ब-1","अ-2","अ-1"})</f>
        <v>0</v>
      </c>
    </row>
    <row r="170" spans="1:28" ht="21.75" customHeight="1">
      <c r="A170" s="101">
        <f>Data!$B170</f>
        <v>0</v>
      </c>
      <c r="B170" s="101">
        <f>Data!C170</f>
        <v>0</v>
      </c>
      <c r="C170" s="119">
        <f>Data!E170</f>
        <v>0</v>
      </c>
      <c r="D170" s="101">
        <f>Data!G170</f>
        <v>0</v>
      </c>
      <c r="E170" s="539"/>
      <c r="F170" s="539"/>
      <c r="G170" s="539"/>
      <c r="H170" s="539"/>
      <c r="I170" s="539"/>
      <c r="J170" s="539"/>
      <c r="K170" s="539"/>
      <c r="L170" s="539"/>
      <c r="M170" s="122">
        <f t="shared" si="4"/>
        <v>0</v>
      </c>
      <c r="N170" s="105">
        <f>LOOKUP(M170,{0,32,33,41,51,61,71,81,91},{0,"इ-1","ड","क-2","क-1","ब-2 ","ब-1","अ-2","अ-1"})</f>
        <v>0</v>
      </c>
      <c r="O170" s="101">
        <f>Data!$B170</f>
        <v>0</v>
      </c>
      <c r="P170" s="101">
        <f>Data!C170</f>
        <v>0</v>
      </c>
      <c r="Q170" s="119">
        <f>Data!E170</f>
        <v>0</v>
      </c>
      <c r="R170" s="101">
        <f>Data!G170</f>
        <v>0</v>
      </c>
      <c r="S170" s="539"/>
      <c r="T170" s="539"/>
      <c r="U170" s="539"/>
      <c r="V170" s="539"/>
      <c r="W170" s="539"/>
      <c r="X170" s="539"/>
      <c r="Y170" s="539"/>
      <c r="Z170" s="539"/>
      <c r="AA170" s="122">
        <f t="shared" si="5"/>
        <v>0</v>
      </c>
      <c r="AB170" s="105">
        <f>LOOKUP(AA170,{0,32,33,41,51,61,71,81,91},{0,"इ-1","ड","क-2","क-1","ब-2 ","ब-1","अ-2","अ-1"})</f>
        <v>0</v>
      </c>
    </row>
    <row r="171" spans="1:28" ht="21.75" customHeight="1">
      <c r="A171" s="101">
        <f>Data!$B171</f>
        <v>0</v>
      </c>
      <c r="B171" s="101">
        <f>Data!C171</f>
        <v>0</v>
      </c>
      <c r="C171" s="119">
        <f>Data!E171</f>
        <v>0</v>
      </c>
      <c r="D171" s="101">
        <f>Data!G171</f>
        <v>0</v>
      </c>
      <c r="E171" s="539"/>
      <c r="F171" s="539"/>
      <c r="G171" s="539"/>
      <c r="H171" s="539"/>
      <c r="I171" s="539"/>
      <c r="J171" s="539"/>
      <c r="K171" s="539"/>
      <c r="L171" s="539"/>
      <c r="M171" s="122">
        <f t="shared" si="4"/>
        <v>0</v>
      </c>
      <c r="N171" s="105">
        <f>LOOKUP(M171,{0,32,33,41,51,61,71,81,91},{0,"इ-1","ड","क-2","क-1","ब-2 ","ब-1","अ-2","अ-1"})</f>
        <v>0</v>
      </c>
      <c r="O171" s="101">
        <f>Data!$B171</f>
        <v>0</v>
      </c>
      <c r="P171" s="101">
        <f>Data!C171</f>
        <v>0</v>
      </c>
      <c r="Q171" s="119">
        <f>Data!E171</f>
        <v>0</v>
      </c>
      <c r="R171" s="101">
        <f>Data!G171</f>
        <v>0</v>
      </c>
      <c r="S171" s="539"/>
      <c r="T171" s="539"/>
      <c r="U171" s="539"/>
      <c r="V171" s="539"/>
      <c r="W171" s="539"/>
      <c r="X171" s="539"/>
      <c r="Y171" s="539"/>
      <c r="Z171" s="539"/>
      <c r="AA171" s="122">
        <f t="shared" si="5"/>
        <v>0</v>
      </c>
      <c r="AB171" s="105">
        <f>LOOKUP(AA171,{0,32,33,41,51,61,71,81,91},{0,"इ-1","ड","क-2","क-1","ब-2 ","ब-1","अ-2","अ-1"})</f>
        <v>0</v>
      </c>
    </row>
    <row r="172" spans="1:28" ht="21.75" customHeight="1">
      <c r="A172" s="101">
        <f>Data!$B172</f>
        <v>0</v>
      </c>
      <c r="B172" s="101">
        <f>Data!C172</f>
        <v>0</v>
      </c>
      <c r="C172" s="119">
        <f>Data!E172</f>
        <v>0</v>
      </c>
      <c r="D172" s="101">
        <f>Data!G172</f>
        <v>0</v>
      </c>
      <c r="E172" s="539"/>
      <c r="F172" s="539"/>
      <c r="G172" s="539"/>
      <c r="H172" s="539"/>
      <c r="I172" s="539"/>
      <c r="J172" s="539"/>
      <c r="K172" s="539"/>
      <c r="L172" s="539"/>
      <c r="M172" s="122">
        <f t="shared" si="4"/>
        <v>0</v>
      </c>
      <c r="N172" s="105">
        <f>LOOKUP(M172,{0,32,33,41,51,61,71,81,91},{0,"इ-1","ड","क-2","क-1","ब-2 ","ब-1","अ-2","अ-1"})</f>
        <v>0</v>
      </c>
      <c r="O172" s="101">
        <f>Data!$B172</f>
        <v>0</v>
      </c>
      <c r="P172" s="101">
        <f>Data!C172</f>
        <v>0</v>
      </c>
      <c r="Q172" s="119">
        <f>Data!E172</f>
        <v>0</v>
      </c>
      <c r="R172" s="101">
        <f>Data!G172</f>
        <v>0</v>
      </c>
      <c r="S172" s="539"/>
      <c r="T172" s="539"/>
      <c r="U172" s="539"/>
      <c r="V172" s="539"/>
      <c r="W172" s="539"/>
      <c r="X172" s="539"/>
      <c r="Y172" s="539"/>
      <c r="Z172" s="539"/>
      <c r="AA172" s="122">
        <f t="shared" si="5"/>
        <v>0</v>
      </c>
      <c r="AB172" s="105">
        <f>LOOKUP(AA172,{0,32,33,41,51,61,71,81,91},{0,"इ-1","ड","क-2","क-1","ब-2 ","ब-1","अ-2","अ-1"})</f>
        <v>0</v>
      </c>
    </row>
    <row r="173" spans="1:28" ht="21.75" customHeight="1">
      <c r="A173" s="101">
        <f>Data!$B173</f>
        <v>0</v>
      </c>
      <c r="B173" s="101">
        <f>Data!C173</f>
        <v>0</v>
      </c>
      <c r="C173" s="119">
        <f>Data!E173</f>
        <v>0</v>
      </c>
      <c r="D173" s="101">
        <f>Data!G173</f>
        <v>0</v>
      </c>
      <c r="E173" s="539"/>
      <c r="F173" s="539"/>
      <c r="G173" s="539"/>
      <c r="H173" s="539"/>
      <c r="I173" s="539"/>
      <c r="J173" s="539"/>
      <c r="K173" s="539"/>
      <c r="L173" s="539"/>
      <c r="M173" s="122">
        <f t="shared" si="4"/>
        <v>0</v>
      </c>
      <c r="N173" s="105">
        <f>LOOKUP(M173,{0,32,33,41,51,61,71,81,91},{0,"इ-1","ड","क-2","क-1","ब-2 ","ब-1","अ-2","अ-1"})</f>
        <v>0</v>
      </c>
      <c r="O173" s="101">
        <f>Data!$B173</f>
        <v>0</v>
      </c>
      <c r="P173" s="101">
        <f>Data!C173</f>
        <v>0</v>
      </c>
      <c r="Q173" s="119">
        <f>Data!E173</f>
        <v>0</v>
      </c>
      <c r="R173" s="101">
        <f>Data!G173</f>
        <v>0</v>
      </c>
      <c r="S173" s="539"/>
      <c r="T173" s="539"/>
      <c r="U173" s="539"/>
      <c r="V173" s="539"/>
      <c r="W173" s="539"/>
      <c r="X173" s="539"/>
      <c r="Y173" s="539"/>
      <c r="Z173" s="539"/>
      <c r="AA173" s="122">
        <f t="shared" si="5"/>
        <v>0</v>
      </c>
      <c r="AB173" s="105">
        <f>LOOKUP(AA173,{0,32,33,41,51,61,71,81,91},{0,"इ-1","ड","क-2","क-1","ब-2 ","ब-1","अ-2","अ-1"})</f>
        <v>0</v>
      </c>
    </row>
    <row r="174" spans="1:28" ht="21.75" customHeight="1">
      <c r="A174" s="101">
        <f>Data!$B174</f>
        <v>0</v>
      </c>
      <c r="B174" s="101">
        <f>Data!C174</f>
        <v>0</v>
      </c>
      <c r="C174" s="119">
        <f>Data!E174</f>
        <v>0</v>
      </c>
      <c r="D174" s="101">
        <f>Data!G174</f>
        <v>0</v>
      </c>
      <c r="E174" s="539"/>
      <c r="F174" s="539"/>
      <c r="G174" s="539"/>
      <c r="H174" s="539"/>
      <c r="I174" s="539"/>
      <c r="J174" s="539"/>
      <c r="K174" s="539"/>
      <c r="L174" s="539"/>
      <c r="M174" s="122">
        <f t="shared" si="4"/>
        <v>0</v>
      </c>
      <c r="N174" s="105">
        <f>LOOKUP(M174,{0,32,33,41,51,61,71,81,91},{0,"इ-1","ड","क-2","क-1","ब-2 ","ब-1","अ-2","अ-1"})</f>
        <v>0</v>
      </c>
      <c r="O174" s="101">
        <f>Data!$B174</f>
        <v>0</v>
      </c>
      <c r="P174" s="101">
        <f>Data!C174</f>
        <v>0</v>
      </c>
      <c r="Q174" s="119">
        <f>Data!E174</f>
        <v>0</v>
      </c>
      <c r="R174" s="101">
        <f>Data!G174</f>
        <v>0</v>
      </c>
      <c r="S174" s="539"/>
      <c r="T174" s="539"/>
      <c r="U174" s="539"/>
      <c r="V174" s="539"/>
      <c r="W174" s="539"/>
      <c r="X174" s="539"/>
      <c r="Y174" s="539"/>
      <c r="Z174" s="539"/>
      <c r="AA174" s="122">
        <f t="shared" si="5"/>
        <v>0</v>
      </c>
      <c r="AB174" s="105">
        <f>LOOKUP(AA174,{0,32,33,41,51,61,71,81,91},{0,"इ-1","ड","क-2","क-1","ब-2 ","ब-1","अ-2","अ-1"})</f>
        <v>0</v>
      </c>
    </row>
    <row r="175" spans="1:28" ht="21.75" customHeight="1">
      <c r="A175" s="101">
        <f>Data!$B175</f>
        <v>0</v>
      </c>
      <c r="B175" s="101">
        <f>Data!C175</f>
        <v>0</v>
      </c>
      <c r="C175" s="119">
        <f>Data!E175</f>
        <v>0</v>
      </c>
      <c r="D175" s="101">
        <f>Data!G175</f>
        <v>0</v>
      </c>
      <c r="E175" s="539"/>
      <c r="F175" s="539"/>
      <c r="G175" s="539"/>
      <c r="H175" s="539"/>
      <c r="I175" s="539"/>
      <c r="J175" s="539"/>
      <c r="K175" s="539"/>
      <c r="L175" s="539"/>
      <c r="M175" s="122">
        <f t="shared" si="4"/>
        <v>0</v>
      </c>
      <c r="N175" s="105">
        <f>LOOKUP(M175,{0,32,33,41,51,61,71,81,91},{0,"इ-1","ड","क-2","क-1","ब-2 ","ब-1","अ-2","अ-1"})</f>
        <v>0</v>
      </c>
      <c r="O175" s="101">
        <f>Data!$B175</f>
        <v>0</v>
      </c>
      <c r="P175" s="101">
        <f>Data!C175</f>
        <v>0</v>
      </c>
      <c r="Q175" s="119">
        <f>Data!E175</f>
        <v>0</v>
      </c>
      <c r="R175" s="101">
        <f>Data!G175</f>
        <v>0</v>
      </c>
      <c r="S175" s="539"/>
      <c r="T175" s="539"/>
      <c r="U175" s="539"/>
      <c r="V175" s="539"/>
      <c r="W175" s="539"/>
      <c r="X175" s="539"/>
      <c r="Y175" s="539"/>
      <c r="Z175" s="539"/>
      <c r="AA175" s="122">
        <f t="shared" si="5"/>
        <v>0</v>
      </c>
      <c r="AB175" s="105">
        <f>LOOKUP(AA175,{0,32,33,41,51,61,71,81,91},{0,"इ-1","ड","क-2","क-1","ब-2 ","ब-1","अ-2","अ-1"})</f>
        <v>0</v>
      </c>
    </row>
    <row r="176" spans="1:28" ht="21.75" customHeight="1">
      <c r="A176" s="101">
        <f>Data!$B176</f>
        <v>0</v>
      </c>
      <c r="B176" s="101">
        <f>Data!C176</f>
        <v>0</v>
      </c>
      <c r="C176" s="119">
        <f>Data!E176</f>
        <v>0</v>
      </c>
      <c r="D176" s="101">
        <f>Data!G176</f>
        <v>0</v>
      </c>
      <c r="E176" s="539"/>
      <c r="F176" s="539"/>
      <c r="G176" s="539"/>
      <c r="H176" s="539"/>
      <c r="I176" s="539"/>
      <c r="J176" s="539"/>
      <c r="K176" s="539"/>
      <c r="L176" s="539"/>
      <c r="M176" s="122">
        <f t="shared" si="4"/>
        <v>0</v>
      </c>
      <c r="N176" s="105">
        <f>LOOKUP(M176,{0,32,33,41,51,61,71,81,91},{0,"इ-1","ड","क-2","क-1","ब-2 ","ब-1","अ-2","अ-1"})</f>
        <v>0</v>
      </c>
      <c r="O176" s="101">
        <f>Data!$B176</f>
        <v>0</v>
      </c>
      <c r="P176" s="101">
        <f>Data!C176</f>
        <v>0</v>
      </c>
      <c r="Q176" s="119">
        <f>Data!E176</f>
        <v>0</v>
      </c>
      <c r="R176" s="101">
        <f>Data!G176</f>
        <v>0</v>
      </c>
      <c r="S176" s="539"/>
      <c r="T176" s="539"/>
      <c r="U176" s="539"/>
      <c r="V176" s="539"/>
      <c r="W176" s="539"/>
      <c r="X176" s="539"/>
      <c r="Y176" s="539"/>
      <c r="Z176" s="539"/>
      <c r="AA176" s="122">
        <f t="shared" si="5"/>
        <v>0</v>
      </c>
      <c r="AB176" s="105">
        <f>LOOKUP(AA176,{0,32,33,41,51,61,71,81,91},{0,"इ-1","ड","क-2","क-1","ब-2 ","ब-1","अ-2","अ-1"})</f>
        <v>0</v>
      </c>
    </row>
    <row r="177" spans="1:28" ht="21.75" customHeight="1">
      <c r="A177" s="101">
        <f>Data!$B177</f>
        <v>0</v>
      </c>
      <c r="B177" s="101">
        <f>Data!C177</f>
        <v>0</v>
      </c>
      <c r="C177" s="119">
        <f>Data!E177</f>
        <v>0</v>
      </c>
      <c r="D177" s="101">
        <f>Data!G177</f>
        <v>0</v>
      </c>
      <c r="E177" s="539"/>
      <c r="F177" s="539"/>
      <c r="G177" s="539"/>
      <c r="H177" s="539"/>
      <c r="I177" s="539"/>
      <c r="J177" s="539"/>
      <c r="K177" s="539"/>
      <c r="L177" s="539"/>
      <c r="M177" s="122">
        <f t="shared" si="4"/>
        <v>0</v>
      </c>
      <c r="N177" s="105">
        <f>LOOKUP(M177,{0,32,33,41,51,61,71,81,91},{0,"इ-1","ड","क-2","क-1","ब-2 ","ब-1","अ-2","अ-1"})</f>
        <v>0</v>
      </c>
      <c r="O177" s="101">
        <f>Data!$B177</f>
        <v>0</v>
      </c>
      <c r="P177" s="101">
        <f>Data!C177</f>
        <v>0</v>
      </c>
      <c r="Q177" s="119">
        <f>Data!E177</f>
        <v>0</v>
      </c>
      <c r="R177" s="101">
        <f>Data!G177</f>
        <v>0</v>
      </c>
      <c r="S177" s="539"/>
      <c r="T177" s="539"/>
      <c r="U177" s="539"/>
      <c r="V177" s="539"/>
      <c r="W177" s="539"/>
      <c r="X177" s="539"/>
      <c r="Y177" s="539"/>
      <c r="Z177" s="539"/>
      <c r="AA177" s="122">
        <f t="shared" si="5"/>
        <v>0</v>
      </c>
      <c r="AB177" s="105">
        <f>LOOKUP(AA177,{0,32,33,41,51,61,71,81,91},{0,"इ-1","ड","क-2","क-1","ब-2 ","ब-1","अ-2","अ-1"})</f>
        <v>0</v>
      </c>
    </row>
    <row r="178" spans="1:28" ht="21.75" customHeight="1">
      <c r="A178" s="101">
        <f>Data!$B178</f>
        <v>0</v>
      </c>
      <c r="B178" s="101">
        <f>Data!C178</f>
        <v>0</v>
      </c>
      <c r="C178" s="119">
        <f>Data!E178</f>
        <v>0</v>
      </c>
      <c r="D178" s="101">
        <f>Data!G178</f>
        <v>0</v>
      </c>
      <c r="E178" s="539"/>
      <c r="F178" s="539"/>
      <c r="G178" s="539"/>
      <c r="H178" s="539"/>
      <c r="I178" s="539"/>
      <c r="J178" s="539"/>
      <c r="K178" s="539"/>
      <c r="L178" s="539"/>
      <c r="M178" s="122">
        <f t="shared" si="4"/>
        <v>0</v>
      </c>
      <c r="N178" s="105">
        <f>LOOKUP(M178,{0,32,33,41,51,61,71,81,91},{0,"इ-1","ड","क-2","क-1","ब-2 ","ब-1","अ-2","अ-1"})</f>
        <v>0</v>
      </c>
      <c r="O178" s="101">
        <f>Data!$B178</f>
        <v>0</v>
      </c>
      <c r="P178" s="101">
        <f>Data!C178</f>
        <v>0</v>
      </c>
      <c r="Q178" s="119">
        <f>Data!E178</f>
        <v>0</v>
      </c>
      <c r="R178" s="101">
        <f>Data!G178</f>
        <v>0</v>
      </c>
      <c r="S178" s="539"/>
      <c r="T178" s="539"/>
      <c r="U178" s="539"/>
      <c r="V178" s="539"/>
      <c r="W178" s="539"/>
      <c r="X178" s="539"/>
      <c r="Y178" s="539"/>
      <c r="Z178" s="539"/>
      <c r="AA178" s="122">
        <f t="shared" si="5"/>
        <v>0</v>
      </c>
      <c r="AB178" s="105">
        <f>LOOKUP(AA178,{0,32,33,41,51,61,71,81,91},{0,"इ-1","ड","क-2","क-1","ब-2 ","ब-1","अ-2","अ-1"})</f>
        <v>0</v>
      </c>
    </row>
    <row r="179" spans="1:28" ht="21.75" customHeight="1">
      <c r="A179" s="101">
        <f>Data!$B179</f>
        <v>0</v>
      </c>
      <c r="B179" s="101">
        <f>Data!C179</f>
        <v>0</v>
      </c>
      <c r="C179" s="119">
        <f>Data!E179</f>
        <v>0</v>
      </c>
      <c r="D179" s="101">
        <f>Data!G179</f>
        <v>0</v>
      </c>
      <c r="E179" s="539"/>
      <c r="F179" s="539"/>
      <c r="G179" s="539"/>
      <c r="H179" s="539"/>
      <c r="I179" s="539"/>
      <c r="J179" s="539"/>
      <c r="K179" s="539"/>
      <c r="L179" s="539"/>
      <c r="M179" s="122">
        <f t="shared" si="4"/>
        <v>0</v>
      </c>
      <c r="N179" s="105">
        <f>LOOKUP(M179,{0,32,33,41,51,61,71,81,91},{0,"इ-1","ड","क-2","क-1","ब-2 ","ब-1","अ-2","अ-1"})</f>
        <v>0</v>
      </c>
      <c r="O179" s="101">
        <f>Data!$B179</f>
        <v>0</v>
      </c>
      <c r="P179" s="101">
        <f>Data!C179</f>
        <v>0</v>
      </c>
      <c r="Q179" s="119">
        <f>Data!E179</f>
        <v>0</v>
      </c>
      <c r="R179" s="101">
        <f>Data!G179</f>
        <v>0</v>
      </c>
      <c r="S179" s="539"/>
      <c r="T179" s="539"/>
      <c r="U179" s="539"/>
      <c r="V179" s="539"/>
      <c r="W179" s="539"/>
      <c r="X179" s="539"/>
      <c r="Y179" s="539"/>
      <c r="Z179" s="539"/>
      <c r="AA179" s="122">
        <f t="shared" si="5"/>
        <v>0</v>
      </c>
      <c r="AB179" s="105">
        <f>LOOKUP(AA179,{0,32,33,41,51,61,71,81,91},{0,"इ-1","ड","क-2","क-1","ब-2 ","ब-1","अ-2","अ-1"})</f>
        <v>0</v>
      </c>
    </row>
    <row r="180" spans="1:28" ht="21.75" customHeight="1">
      <c r="A180" s="101">
        <f>Data!$B180</f>
        <v>0</v>
      </c>
      <c r="B180" s="101">
        <f>Data!C180</f>
        <v>0</v>
      </c>
      <c r="C180" s="119">
        <f>Data!E180</f>
        <v>0</v>
      </c>
      <c r="D180" s="101">
        <f>Data!G180</f>
        <v>0</v>
      </c>
      <c r="E180" s="539"/>
      <c r="F180" s="539"/>
      <c r="G180" s="539"/>
      <c r="H180" s="539"/>
      <c r="I180" s="539"/>
      <c r="J180" s="539"/>
      <c r="K180" s="539"/>
      <c r="L180" s="539"/>
      <c r="M180" s="122">
        <f t="shared" si="4"/>
        <v>0</v>
      </c>
      <c r="N180" s="105">
        <f>LOOKUP(M180,{0,32,33,41,51,61,71,81,91},{0,"इ-1","ड","क-2","क-1","ब-2 ","ब-1","अ-2","अ-1"})</f>
        <v>0</v>
      </c>
      <c r="O180" s="101">
        <f>Data!$B180</f>
        <v>0</v>
      </c>
      <c r="P180" s="101">
        <f>Data!C180</f>
        <v>0</v>
      </c>
      <c r="Q180" s="119">
        <f>Data!E180</f>
        <v>0</v>
      </c>
      <c r="R180" s="101">
        <f>Data!G180</f>
        <v>0</v>
      </c>
      <c r="S180" s="539"/>
      <c r="T180" s="539"/>
      <c r="U180" s="539"/>
      <c r="V180" s="539"/>
      <c r="W180" s="539"/>
      <c r="X180" s="539"/>
      <c r="Y180" s="539"/>
      <c r="Z180" s="539"/>
      <c r="AA180" s="122">
        <f t="shared" si="5"/>
        <v>0</v>
      </c>
      <c r="AB180" s="105">
        <f>LOOKUP(AA180,{0,32,33,41,51,61,71,81,91},{0,"इ-1","ड","क-2","क-1","ब-2 ","ब-1","अ-2","अ-1"})</f>
        <v>0</v>
      </c>
    </row>
    <row r="181" spans="1:28" ht="21.75" customHeight="1">
      <c r="A181" s="101">
        <f>Data!$B181</f>
        <v>0</v>
      </c>
      <c r="B181" s="101">
        <f>Data!C181</f>
        <v>0</v>
      </c>
      <c r="C181" s="119">
        <f>Data!E181</f>
        <v>0</v>
      </c>
      <c r="D181" s="101">
        <f>Data!G181</f>
        <v>0</v>
      </c>
      <c r="E181" s="539"/>
      <c r="F181" s="539"/>
      <c r="G181" s="539"/>
      <c r="H181" s="539"/>
      <c r="I181" s="539"/>
      <c r="J181" s="539"/>
      <c r="K181" s="539"/>
      <c r="L181" s="539"/>
      <c r="M181" s="122">
        <f t="shared" si="4"/>
        <v>0</v>
      </c>
      <c r="N181" s="105">
        <f>LOOKUP(M181,{0,32,33,41,51,61,71,81,91},{0,"इ-1","ड","क-2","क-1","ब-2 ","ब-1","अ-2","अ-1"})</f>
        <v>0</v>
      </c>
      <c r="O181" s="101">
        <f>Data!$B181</f>
        <v>0</v>
      </c>
      <c r="P181" s="101">
        <f>Data!C181</f>
        <v>0</v>
      </c>
      <c r="Q181" s="119">
        <f>Data!E181</f>
        <v>0</v>
      </c>
      <c r="R181" s="101">
        <f>Data!G181</f>
        <v>0</v>
      </c>
      <c r="S181" s="539"/>
      <c r="T181" s="539"/>
      <c r="U181" s="539"/>
      <c r="V181" s="539"/>
      <c r="W181" s="539"/>
      <c r="X181" s="539"/>
      <c r="Y181" s="539"/>
      <c r="Z181" s="539"/>
      <c r="AA181" s="122">
        <f t="shared" si="5"/>
        <v>0</v>
      </c>
      <c r="AB181" s="105">
        <f>LOOKUP(AA181,{0,32,33,41,51,61,71,81,91},{0,"इ-1","ड","क-2","क-1","ब-2 ","ब-1","अ-2","अ-1"})</f>
        <v>0</v>
      </c>
    </row>
    <row r="182" spans="1:28" ht="21.75" customHeight="1">
      <c r="A182" s="101">
        <f>Data!$B182</f>
        <v>0</v>
      </c>
      <c r="B182" s="101">
        <f>Data!C182</f>
        <v>0</v>
      </c>
      <c r="C182" s="119">
        <f>Data!E182</f>
        <v>0</v>
      </c>
      <c r="D182" s="101">
        <f>Data!G182</f>
        <v>0</v>
      </c>
      <c r="E182" s="539"/>
      <c r="F182" s="539"/>
      <c r="G182" s="539"/>
      <c r="H182" s="539"/>
      <c r="I182" s="539"/>
      <c r="J182" s="539"/>
      <c r="K182" s="539"/>
      <c r="L182" s="539"/>
      <c r="M182" s="122">
        <f t="shared" si="4"/>
        <v>0</v>
      </c>
      <c r="N182" s="105">
        <f>LOOKUP(M182,{0,32,33,41,51,61,71,81,91},{0,"इ-1","ड","क-2","क-1","ब-2 ","ब-1","अ-2","अ-1"})</f>
        <v>0</v>
      </c>
      <c r="O182" s="101">
        <f>Data!$B182</f>
        <v>0</v>
      </c>
      <c r="P182" s="101">
        <f>Data!C182</f>
        <v>0</v>
      </c>
      <c r="Q182" s="119">
        <f>Data!E182</f>
        <v>0</v>
      </c>
      <c r="R182" s="101">
        <f>Data!G182</f>
        <v>0</v>
      </c>
      <c r="S182" s="539"/>
      <c r="T182" s="539"/>
      <c r="U182" s="539"/>
      <c r="V182" s="539"/>
      <c r="W182" s="539"/>
      <c r="X182" s="539"/>
      <c r="Y182" s="539"/>
      <c r="Z182" s="539"/>
      <c r="AA182" s="122">
        <f t="shared" si="5"/>
        <v>0</v>
      </c>
      <c r="AB182" s="105">
        <f>LOOKUP(AA182,{0,32,33,41,51,61,71,81,91},{0,"इ-1","ड","क-2","क-1","ब-2 ","ब-1","अ-2","अ-1"})</f>
        <v>0</v>
      </c>
    </row>
    <row r="183" spans="1:28" ht="21.75" customHeight="1">
      <c r="A183" s="101">
        <f>Data!$B183</f>
        <v>0</v>
      </c>
      <c r="B183" s="101">
        <f>Data!C183</f>
        <v>0</v>
      </c>
      <c r="C183" s="119">
        <f>Data!E183</f>
        <v>0</v>
      </c>
      <c r="D183" s="101">
        <f>Data!G183</f>
        <v>0</v>
      </c>
      <c r="E183" s="539"/>
      <c r="F183" s="539"/>
      <c r="G183" s="539"/>
      <c r="H183" s="539"/>
      <c r="I183" s="539"/>
      <c r="J183" s="539"/>
      <c r="K183" s="539"/>
      <c r="L183" s="539"/>
      <c r="M183" s="122">
        <f t="shared" si="4"/>
        <v>0</v>
      </c>
      <c r="N183" s="105">
        <f>LOOKUP(M183,{0,32,33,41,51,61,71,81,91},{0,"इ-1","ड","क-2","क-1","ब-2 ","ब-1","अ-2","अ-1"})</f>
        <v>0</v>
      </c>
      <c r="O183" s="101">
        <f>Data!$B183</f>
        <v>0</v>
      </c>
      <c r="P183" s="101">
        <f>Data!C183</f>
        <v>0</v>
      </c>
      <c r="Q183" s="119">
        <f>Data!E183</f>
        <v>0</v>
      </c>
      <c r="R183" s="101">
        <f>Data!G183</f>
        <v>0</v>
      </c>
      <c r="S183" s="539"/>
      <c r="T183" s="539"/>
      <c r="U183" s="539"/>
      <c r="V183" s="539"/>
      <c r="W183" s="539"/>
      <c r="X183" s="539"/>
      <c r="Y183" s="539"/>
      <c r="Z183" s="539"/>
      <c r="AA183" s="122">
        <f t="shared" si="5"/>
        <v>0</v>
      </c>
      <c r="AB183" s="105">
        <f>LOOKUP(AA183,{0,32,33,41,51,61,71,81,91},{0,"इ-1","ड","क-2","क-1","ब-2 ","ब-1","अ-2","अ-1"})</f>
        <v>0</v>
      </c>
    </row>
    <row r="184" spans="1:28" ht="21.75" customHeight="1">
      <c r="A184" s="101">
        <f>Data!$B184</f>
        <v>0</v>
      </c>
      <c r="B184" s="101">
        <f>Data!C184</f>
        <v>0</v>
      </c>
      <c r="C184" s="119">
        <f>Data!E184</f>
        <v>0</v>
      </c>
      <c r="D184" s="101">
        <f>Data!G184</f>
        <v>0</v>
      </c>
      <c r="E184" s="539"/>
      <c r="F184" s="539"/>
      <c r="G184" s="539"/>
      <c r="H184" s="539"/>
      <c r="I184" s="539"/>
      <c r="J184" s="539"/>
      <c r="K184" s="539"/>
      <c r="L184" s="539"/>
      <c r="M184" s="122">
        <f t="shared" si="4"/>
        <v>0</v>
      </c>
      <c r="N184" s="105">
        <f>LOOKUP(M184,{0,32,33,41,51,61,71,81,91},{0,"इ-1","ड","क-2","क-1","ब-2 ","ब-1","अ-2","अ-1"})</f>
        <v>0</v>
      </c>
      <c r="O184" s="101">
        <f>Data!$B184</f>
        <v>0</v>
      </c>
      <c r="P184" s="101">
        <f>Data!C184</f>
        <v>0</v>
      </c>
      <c r="Q184" s="119">
        <f>Data!E184</f>
        <v>0</v>
      </c>
      <c r="R184" s="101">
        <f>Data!G184</f>
        <v>0</v>
      </c>
      <c r="S184" s="539"/>
      <c r="T184" s="539"/>
      <c r="U184" s="539"/>
      <c r="V184" s="539"/>
      <c r="W184" s="539"/>
      <c r="X184" s="539"/>
      <c r="Y184" s="539"/>
      <c r="Z184" s="539"/>
      <c r="AA184" s="122">
        <f t="shared" si="5"/>
        <v>0</v>
      </c>
      <c r="AB184" s="105">
        <f>LOOKUP(AA184,{0,32,33,41,51,61,71,81,91},{0,"इ-1","ड","क-2","क-1","ब-2 ","ब-1","अ-2","अ-1"})</f>
        <v>0</v>
      </c>
    </row>
    <row r="185" spans="1:28" ht="21.75" customHeight="1">
      <c r="A185" s="101">
        <f>Data!$B185</f>
        <v>0</v>
      </c>
      <c r="B185" s="101">
        <f>Data!C185</f>
        <v>0</v>
      </c>
      <c r="C185" s="119">
        <f>Data!E185</f>
        <v>0</v>
      </c>
      <c r="D185" s="101">
        <f>Data!G185</f>
        <v>0</v>
      </c>
      <c r="E185" s="539"/>
      <c r="F185" s="539"/>
      <c r="G185" s="539"/>
      <c r="H185" s="539"/>
      <c r="I185" s="539"/>
      <c r="J185" s="539"/>
      <c r="K185" s="539"/>
      <c r="L185" s="539"/>
      <c r="M185" s="122">
        <f t="shared" si="4"/>
        <v>0</v>
      </c>
      <c r="N185" s="105">
        <f>LOOKUP(M185,{0,32,33,41,51,61,71,81,91},{0,"इ-1","ड","क-2","क-1","ब-2 ","ब-1","अ-2","अ-1"})</f>
        <v>0</v>
      </c>
      <c r="O185" s="101">
        <f>Data!$B185</f>
        <v>0</v>
      </c>
      <c r="P185" s="101">
        <f>Data!C185</f>
        <v>0</v>
      </c>
      <c r="Q185" s="119">
        <f>Data!E185</f>
        <v>0</v>
      </c>
      <c r="R185" s="101">
        <f>Data!G185</f>
        <v>0</v>
      </c>
      <c r="S185" s="539"/>
      <c r="T185" s="539"/>
      <c r="U185" s="539"/>
      <c r="V185" s="539"/>
      <c r="W185" s="539"/>
      <c r="X185" s="539"/>
      <c r="Y185" s="539"/>
      <c r="Z185" s="539"/>
      <c r="AA185" s="122">
        <f t="shared" si="5"/>
        <v>0</v>
      </c>
      <c r="AB185" s="105">
        <f>LOOKUP(AA185,{0,32,33,41,51,61,71,81,91},{0,"इ-1","ड","क-2","क-1","ब-2 ","ब-1","अ-2","अ-1"})</f>
        <v>0</v>
      </c>
    </row>
    <row r="186" spans="1:28" ht="21.75" customHeight="1">
      <c r="A186" s="101">
        <f>Data!$B186</f>
        <v>0</v>
      </c>
      <c r="B186" s="101">
        <f>Data!C186</f>
        <v>0</v>
      </c>
      <c r="C186" s="119">
        <f>Data!E186</f>
        <v>0</v>
      </c>
      <c r="D186" s="101">
        <f>Data!G186</f>
        <v>0</v>
      </c>
      <c r="E186" s="539"/>
      <c r="F186" s="539"/>
      <c r="G186" s="539"/>
      <c r="H186" s="539"/>
      <c r="I186" s="539"/>
      <c r="J186" s="539"/>
      <c r="K186" s="539"/>
      <c r="L186" s="539"/>
      <c r="M186" s="122">
        <f t="shared" si="4"/>
        <v>0</v>
      </c>
      <c r="N186" s="105">
        <f>LOOKUP(M186,{0,32,33,41,51,61,71,81,91},{0,"इ-1","ड","क-2","क-1","ब-2 ","ब-1","अ-2","अ-1"})</f>
        <v>0</v>
      </c>
      <c r="O186" s="101">
        <f>Data!$B186</f>
        <v>0</v>
      </c>
      <c r="P186" s="101">
        <f>Data!C186</f>
        <v>0</v>
      </c>
      <c r="Q186" s="119">
        <f>Data!E186</f>
        <v>0</v>
      </c>
      <c r="R186" s="101">
        <f>Data!G186</f>
        <v>0</v>
      </c>
      <c r="S186" s="539"/>
      <c r="T186" s="539"/>
      <c r="U186" s="539"/>
      <c r="V186" s="539"/>
      <c r="W186" s="539"/>
      <c r="X186" s="539"/>
      <c r="Y186" s="539"/>
      <c r="Z186" s="539"/>
      <c r="AA186" s="122">
        <f t="shared" si="5"/>
        <v>0</v>
      </c>
      <c r="AB186" s="105">
        <f>LOOKUP(AA186,{0,32,33,41,51,61,71,81,91},{0,"इ-1","ड","क-2","क-1","ब-2 ","ब-1","अ-2","अ-1"})</f>
        <v>0</v>
      </c>
    </row>
    <row r="187" spans="1:28" ht="21.75" customHeight="1">
      <c r="A187" s="101">
        <f>Data!$B187</f>
        <v>0</v>
      </c>
      <c r="B187" s="101">
        <f>Data!C187</f>
        <v>0</v>
      </c>
      <c r="C187" s="119">
        <f>Data!E187</f>
        <v>0</v>
      </c>
      <c r="D187" s="101">
        <f>Data!G187</f>
        <v>0</v>
      </c>
      <c r="E187" s="539"/>
      <c r="F187" s="539"/>
      <c r="G187" s="539"/>
      <c r="H187" s="539"/>
      <c r="I187" s="539"/>
      <c r="J187" s="539"/>
      <c r="K187" s="539"/>
      <c r="L187" s="539"/>
      <c r="M187" s="122">
        <f t="shared" si="4"/>
        <v>0</v>
      </c>
      <c r="N187" s="105">
        <f>LOOKUP(M187,{0,32,33,41,51,61,71,81,91},{0,"इ-1","ड","क-2","क-1","ब-2 ","ब-1","अ-2","अ-1"})</f>
        <v>0</v>
      </c>
      <c r="O187" s="101">
        <f>Data!$B187</f>
        <v>0</v>
      </c>
      <c r="P187" s="101">
        <f>Data!C187</f>
        <v>0</v>
      </c>
      <c r="Q187" s="119">
        <f>Data!E187</f>
        <v>0</v>
      </c>
      <c r="R187" s="101">
        <f>Data!G187</f>
        <v>0</v>
      </c>
      <c r="S187" s="539"/>
      <c r="T187" s="539"/>
      <c r="U187" s="539"/>
      <c r="V187" s="539"/>
      <c r="W187" s="539"/>
      <c r="X187" s="539"/>
      <c r="Y187" s="539"/>
      <c r="Z187" s="539"/>
      <c r="AA187" s="122">
        <f t="shared" si="5"/>
        <v>0</v>
      </c>
      <c r="AB187" s="105">
        <f>LOOKUP(AA187,{0,32,33,41,51,61,71,81,91},{0,"इ-1","ड","क-2","क-1","ब-2 ","ब-1","अ-2","अ-1"})</f>
        <v>0</v>
      </c>
    </row>
    <row r="188" spans="1:28" ht="21.75" customHeight="1">
      <c r="A188" s="101">
        <f>Data!$B188</f>
        <v>0</v>
      </c>
      <c r="B188" s="101">
        <f>Data!C188</f>
        <v>0</v>
      </c>
      <c r="C188" s="119">
        <f>Data!E188</f>
        <v>0</v>
      </c>
      <c r="D188" s="101">
        <f>Data!G188</f>
        <v>0</v>
      </c>
      <c r="E188" s="539"/>
      <c r="F188" s="539"/>
      <c r="G188" s="539"/>
      <c r="H188" s="539"/>
      <c r="I188" s="539"/>
      <c r="J188" s="539"/>
      <c r="K188" s="539"/>
      <c r="L188" s="539"/>
      <c r="M188" s="122">
        <f t="shared" si="4"/>
        <v>0</v>
      </c>
      <c r="N188" s="105">
        <f>LOOKUP(M188,{0,32,33,41,51,61,71,81,91},{0,"इ-1","ड","क-2","क-1","ब-2 ","ब-1","अ-2","अ-1"})</f>
        <v>0</v>
      </c>
      <c r="O188" s="101">
        <f>Data!$B188</f>
        <v>0</v>
      </c>
      <c r="P188" s="101">
        <f>Data!C188</f>
        <v>0</v>
      </c>
      <c r="Q188" s="119">
        <f>Data!E188</f>
        <v>0</v>
      </c>
      <c r="R188" s="101">
        <f>Data!G188</f>
        <v>0</v>
      </c>
      <c r="S188" s="539"/>
      <c r="T188" s="539"/>
      <c r="U188" s="539"/>
      <c r="V188" s="539"/>
      <c r="W188" s="539"/>
      <c r="X188" s="539"/>
      <c r="Y188" s="539"/>
      <c r="Z188" s="539"/>
      <c r="AA188" s="122">
        <f t="shared" si="5"/>
        <v>0</v>
      </c>
      <c r="AB188" s="105">
        <f>LOOKUP(AA188,{0,32,33,41,51,61,71,81,91},{0,"इ-1","ड","क-2","क-1","ब-2 ","ब-1","अ-2","अ-1"})</f>
        <v>0</v>
      </c>
    </row>
    <row r="189" spans="1:28" ht="21.75" customHeight="1">
      <c r="A189" s="101">
        <f>Data!$B189</f>
        <v>0</v>
      </c>
      <c r="B189" s="101">
        <f>Data!C189</f>
        <v>0</v>
      </c>
      <c r="C189" s="119">
        <f>Data!E189</f>
        <v>0</v>
      </c>
      <c r="D189" s="101">
        <f>Data!G189</f>
        <v>0</v>
      </c>
      <c r="E189" s="539"/>
      <c r="F189" s="539"/>
      <c r="G189" s="539"/>
      <c r="H189" s="539"/>
      <c r="I189" s="539"/>
      <c r="J189" s="539"/>
      <c r="K189" s="539"/>
      <c r="L189" s="539"/>
      <c r="M189" s="122">
        <f t="shared" si="4"/>
        <v>0</v>
      </c>
      <c r="N189" s="105">
        <f>LOOKUP(M189,{0,32,33,41,51,61,71,81,91},{0,"इ-1","ड","क-2","क-1","ब-2 ","ब-1","अ-2","अ-1"})</f>
        <v>0</v>
      </c>
      <c r="O189" s="101">
        <f>Data!$B189</f>
        <v>0</v>
      </c>
      <c r="P189" s="101">
        <f>Data!C189</f>
        <v>0</v>
      </c>
      <c r="Q189" s="119">
        <f>Data!E189</f>
        <v>0</v>
      </c>
      <c r="R189" s="101">
        <f>Data!G189</f>
        <v>0</v>
      </c>
      <c r="S189" s="539"/>
      <c r="T189" s="539"/>
      <c r="U189" s="539"/>
      <c r="V189" s="539"/>
      <c r="W189" s="539"/>
      <c r="X189" s="539"/>
      <c r="Y189" s="539"/>
      <c r="Z189" s="539"/>
      <c r="AA189" s="122">
        <f t="shared" si="5"/>
        <v>0</v>
      </c>
      <c r="AB189" s="105">
        <f>LOOKUP(AA189,{0,32,33,41,51,61,71,81,91},{0,"इ-1","ड","क-2","क-1","ब-2 ","ब-1","अ-2","अ-1"})</f>
        <v>0</v>
      </c>
    </row>
    <row r="190" spans="1:28" ht="21.75" customHeight="1">
      <c r="A190" s="101">
        <f>Data!$B190</f>
        <v>0</v>
      </c>
      <c r="B190" s="101">
        <f>Data!C190</f>
        <v>0</v>
      </c>
      <c r="C190" s="119">
        <f>Data!E190</f>
        <v>0</v>
      </c>
      <c r="D190" s="101">
        <f>Data!G190</f>
        <v>0</v>
      </c>
      <c r="E190" s="539"/>
      <c r="F190" s="539"/>
      <c r="G190" s="539"/>
      <c r="H190" s="539"/>
      <c r="I190" s="539"/>
      <c r="J190" s="539"/>
      <c r="K190" s="539"/>
      <c r="L190" s="539"/>
      <c r="M190" s="122">
        <f t="shared" si="4"/>
        <v>0</v>
      </c>
      <c r="N190" s="105">
        <f>LOOKUP(M190,{0,32,33,41,51,61,71,81,91},{0,"इ-1","ड","क-2","क-1","ब-2 ","ब-1","अ-2","अ-1"})</f>
        <v>0</v>
      </c>
      <c r="O190" s="101">
        <f>Data!$B190</f>
        <v>0</v>
      </c>
      <c r="P190" s="101">
        <f>Data!C190</f>
        <v>0</v>
      </c>
      <c r="Q190" s="119">
        <f>Data!E190</f>
        <v>0</v>
      </c>
      <c r="R190" s="101">
        <f>Data!G190</f>
        <v>0</v>
      </c>
      <c r="S190" s="539"/>
      <c r="T190" s="539"/>
      <c r="U190" s="539"/>
      <c r="V190" s="539"/>
      <c r="W190" s="539"/>
      <c r="X190" s="539"/>
      <c r="Y190" s="539"/>
      <c r="Z190" s="539"/>
      <c r="AA190" s="122">
        <f t="shared" si="5"/>
        <v>0</v>
      </c>
      <c r="AB190" s="105">
        <f>LOOKUP(AA190,{0,32,33,41,51,61,71,81,91},{0,"इ-1","ड","क-2","क-1","ब-2 ","ब-1","अ-2","अ-1"})</f>
        <v>0</v>
      </c>
    </row>
    <row r="191" spans="1:28" ht="21.75" customHeight="1">
      <c r="A191" s="101">
        <f>Data!$B191</f>
        <v>0</v>
      </c>
      <c r="B191" s="101">
        <f>Data!C191</f>
        <v>0</v>
      </c>
      <c r="C191" s="119">
        <f>Data!E191</f>
        <v>0</v>
      </c>
      <c r="D191" s="101">
        <f>Data!G191</f>
        <v>0</v>
      </c>
      <c r="E191" s="539"/>
      <c r="F191" s="539"/>
      <c r="G191" s="539"/>
      <c r="H191" s="539"/>
      <c r="I191" s="539"/>
      <c r="J191" s="539"/>
      <c r="K191" s="539"/>
      <c r="L191" s="539"/>
      <c r="M191" s="122">
        <f t="shared" si="4"/>
        <v>0</v>
      </c>
      <c r="N191" s="105">
        <f>LOOKUP(M191,{0,32,33,41,51,61,71,81,91},{0,"इ-1","ड","क-2","क-1","ब-2 ","ब-1","अ-2","अ-1"})</f>
        <v>0</v>
      </c>
      <c r="O191" s="101">
        <f>Data!$B191</f>
        <v>0</v>
      </c>
      <c r="P191" s="101">
        <f>Data!C191</f>
        <v>0</v>
      </c>
      <c r="Q191" s="119">
        <f>Data!E191</f>
        <v>0</v>
      </c>
      <c r="R191" s="101">
        <f>Data!G191</f>
        <v>0</v>
      </c>
      <c r="S191" s="539"/>
      <c r="T191" s="539"/>
      <c r="U191" s="539"/>
      <c r="V191" s="539"/>
      <c r="W191" s="539"/>
      <c r="X191" s="539"/>
      <c r="Y191" s="539"/>
      <c r="Z191" s="539"/>
      <c r="AA191" s="122">
        <f t="shared" si="5"/>
        <v>0</v>
      </c>
      <c r="AB191" s="105">
        <f>LOOKUP(AA191,{0,32,33,41,51,61,71,81,91},{0,"इ-1","ड","क-2","क-1","ब-2 ","ब-1","अ-2","अ-1"})</f>
        <v>0</v>
      </c>
    </row>
    <row r="192" spans="1:28" ht="21.75" customHeight="1">
      <c r="A192" s="101">
        <f>Data!$B192</f>
        <v>0</v>
      </c>
      <c r="B192" s="101">
        <f>Data!C192</f>
        <v>0</v>
      </c>
      <c r="C192" s="119">
        <f>Data!E192</f>
        <v>0</v>
      </c>
      <c r="D192" s="101">
        <f>Data!G192</f>
        <v>0</v>
      </c>
      <c r="E192" s="539"/>
      <c r="F192" s="539"/>
      <c r="G192" s="539"/>
      <c r="H192" s="539"/>
      <c r="I192" s="539"/>
      <c r="J192" s="539"/>
      <c r="K192" s="539"/>
      <c r="L192" s="539"/>
      <c r="M192" s="122">
        <f t="shared" si="4"/>
        <v>0</v>
      </c>
      <c r="N192" s="105">
        <f>LOOKUP(M192,{0,32,33,41,51,61,71,81,91},{0,"इ-1","ड","क-2","क-1","ब-2 ","ब-1","अ-2","अ-1"})</f>
        <v>0</v>
      </c>
      <c r="O192" s="101">
        <f>Data!$B192</f>
        <v>0</v>
      </c>
      <c r="P192" s="101">
        <f>Data!C192</f>
        <v>0</v>
      </c>
      <c r="Q192" s="119">
        <f>Data!E192</f>
        <v>0</v>
      </c>
      <c r="R192" s="101">
        <f>Data!G192</f>
        <v>0</v>
      </c>
      <c r="S192" s="539"/>
      <c r="T192" s="539"/>
      <c r="U192" s="539"/>
      <c r="V192" s="539"/>
      <c r="W192" s="539"/>
      <c r="X192" s="539"/>
      <c r="Y192" s="539"/>
      <c r="Z192" s="539"/>
      <c r="AA192" s="122">
        <f t="shared" si="5"/>
        <v>0</v>
      </c>
      <c r="AB192" s="105">
        <f>LOOKUP(AA192,{0,32,33,41,51,61,71,81,91},{0,"इ-1","ड","क-2","क-1","ब-2 ","ब-1","अ-2","अ-1"})</f>
        <v>0</v>
      </c>
    </row>
    <row r="193" spans="1:28" ht="21.75" customHeight="1">
      <c r="A193" s="101">
        <f>Data!$B193</f>
        <v>0</v>
      </c>
      <c r="B193" s="101">
        <f>Data!C193</f>
        <v>0</v>
      </c>
      <c r="C193" s="119">
        <f>Data!E193</f>
        <v>0</v>
      </c>
      <c r="D193" s="101">
        <f>Data!G193</f>
        <v>0</v>
      </c>
      <c r="E193" s="539"/>
      <c r="F193" s="539"/>
      <c r="G193" s="539"/>
      <c r="H193" s="539"/>
      <c r="I193" s="539"/>
      <c r="J193" s="539"/>
      <c r="K193" s="539"/>
      <c r="L193" s="539"/>
      <c r="M193" s="122">
        <f t="shared" si="4"/>
        <v>0</v>
      </c>
      <c r="N193" s="105">
        <f>LOOKUP(M193,{0,32,33,41,51,61,71,81,91},{0,"इ-1","ड","क-2","क-1","ब-2 ","ब-1","अ-2","अ-1"})</f>
        <v>0</v>
      </c>
      <c r="O193" s="101">
        <f>Data!$B193</f>
        <v>0</v>
      </c>
      <c r="P193" s="101">
        <f>Data!C193</f>
        <v>0</v>
      </c>
      <c r="Q193" s="119">
        <f>Data!E193</f>
        <v>0</v>
      </c>
      <c r="R193" s="101">
        <f>Data!G193</f>
        <v>0</v>
      </c>
      <c r="S193" s="539"/>
      <c r="T193" s="539"/>
      <c r="U193" s="539"/>
      <c r="V193" s="539"/>
      <c r="W193" s="539"/>
      <c r="X193" s="539"/>
      <c r="Y193" s="539"/>
      <c r="Z193" s="539"/>
      <c r="AA193" s="122">
        <f t="shared" si="5"/>
        <v>0</v>
      </c>
      <c r="AB193" s="105">
        <f>LOOKUP(AA193,{0,32,33,41,51,61,71,81,91},{0,"इ-1","ड","क-2","क-1","ब-2 ","ब-1","अ-2","अ-1"})</f>
        <v>0</v>
      </c>
    </row>
    <row r="194" spans="1:28" ht="21.75" customHeight="1">
      <c r="A194" s="101">
        <f>Data!$B194</f>
        <v>0</v>
      </c>
      <c r="B194" s="101">
        <f>Data!C194</f>
        <v>0</v>
      </c>
      <c r="C194" s="119">
        <f>Data!E194</f>
        <v>0</v>
      </c>
      <c r="D194" s="101">
        <f>Data!G194</f>
        <v>0</v>
      </c>
      <c r="E194" s="539"/>
      <c r="F194" s="539"/>
      <c r="G194" s="539"/>
      <c r="H194" s="539"/>
      <c r="I194" s="539"/>
      <c r="J194" s="539"/>
      <c r="K194" s="539"/>
      <c r="L194" s="539"/>
      <c r="M194" s="122">
        <f t="shared" si="4"/>
        <v>0</v>
      </c>
      <c r="N194" s="105">
        <f>LOOKUP(M194,{0,32,33,41,51,61,71,81,91},{0,"इ-1","ड","क-2","क-1","ब-2 ","ब-1","अ-2","अ-1"})</f>
        <v>0</v>
      </c>
      <c r="O194" s="101">
        <f>Data!$B194</f>
        <v>0</v>
      </c>
      <c r="P194" s="101">
        <f>Data!C194</f>
        <v>0</v>
      </c>
      <c r="Q194" s="119">
        <f>Data!E194</f>
        <v>0</v>
      </c>
      <c r="R194" s="101">
        <f>Data!G194</f>
        <v>0</v>
      </c>
      <c r="S194" s="539"/>
      <c r="T194" s="539"/>
      <c r="U194" s="539"/>
      <c r="V194" s="539"/>
      <c r="W194" s="539"/>
      <c r="X194" s="539"/>
      <c r="Y194" s="539"/>
      <c r="Z194" s="539"/>
      <c r="AA194" s="122">
        <f t="shared" si="5"/>
        <v>0</v>
      </c>
      <c r="AB194" s="105">
        <f>LOOKUP(AA194,{0,32,33,41,51,61,71,81,91},{0,"इ-1","ड","क-2","क-1","ब-2 ","ब-1","अ-2","अ-1"})</f>
        <v>0</v>
      </c>
    </row>
    <row r="195" spans="1:28" ht="21.75" customHeight="1">
      <c r="A195" s="101">
        <f>Data!$B195</f>
        <v>0</v>
      </c>
      <c r="B195" s="101">
        <f>Data!C195</f>
        <v>0</v>
      </c>
      <c r="C195" s="119">
        <f>Data!E195</f>
        <v>0</v>
      </c>
      <c r="D195" s="101">
        <f>Data!G195</f>
        <v>0</v>
      </c>
      <c r="E195" s="539"/>
      <c r="F195" s="539"/>
      <c r="G195" s="539"/>
      <c r="H195" s="539"/>
      <c r="I195" s="539"/>
      <c r="J195" s="539"/>
      <c r="K195" s="539"/>
      <c r="L195" s="539"/>
      <c r="M195" s="122">
        <f t="shared" si="4"/>
        <v>0</v>
      </c>
      <c r="N195" s="105">
        <f>LOOKUP(M195,{0,32,33,41,51,61,71,81,91},{0,"इ-1","ड","क-2","क-1","ब-2 ","ब-1","अ-2","अ-1"})</f>
        <v>0</v>
      </c>
      <c r="O195" s="101">
        <f>Data!$B195</f>
        <v>0</v>
      </c>
      <c r="P195" s="101">
        <f>Data!C195</f>
        <v>0</v>
      </c>
      <c r="Q195" s="119">
        <f>Data!E195</f>
        <v>0</v>
      </c>
      <c r="R195" s="101">
        <f>Data!G195</f>
        <v>0</v>
      </c>
      <c r="S195" s="539"/>
      <c r="T195" s="539"/>
      <c r="U195" s="539"/>
      <c r="V195" s="539"/>
      <c r="W195" s="539"/>
      <c r="X195" s="539"/>
      <c r="Y195" s="539"/>
      <c r="Z195" s="539"/>
      <c r="AA195" s="122">
        <f t="shared" si="5"/>
        <v>0</v>
      </c>
      <c r="AB195" s="105">
        <f>LOOKUP(AA195,{0,32,33,41,51,61,71,81,91},{0,"इ-1","ड","क-2","क-1","ब-2 ","ब-1","अ-2","अ-1"})</f>
        <v>0</v>
      </c>
    </row>
    <row r="196" spans="1:28" ht="21.75" customHeight="1">
      <c r="A196" s="101">
        <f>Data!$B196</f>
        <v>0</v>
      </c>
      <c r="B196" s="101">
        <f>Data!C196</f>
        <v>0</v>
      </c>
      <c r="C196" s="119">
        <f>Data!E196</f>
        <v>0</v>
      </c>
      <c r="D196" s="101">
        <f>Data!G196</f>
        <v>0</v>
      </c>
      <c r="E196" s="539"/>
      <c r="F196" s="539"/>
      <c r="G196" s="539"/>
      <c r="H196" s="539"/>
      <c r="I196" s="539"/>
      <c r="J196" s="539"/>
      <c r="K196" s="539"/>
      <c r="L196" s="539"/>
      <c r="M196" s="122">
        <f t="shared" si="4"/>
        <v>0</v>
      </c>
      <c r="N196" s="105">
        <f>LOOKUP(M196,{0,32,33,41,51,61,71,81,91},{0,"इ-1","ड","क-2","क-1","ब-2 ","ब-1","अ-2","अ-1"})</f>
        <v>0</v>
      </c>
      <c r="O196" s="101">
        <f>Data!$B196</f>
        <v>0</v>
      </c>
      <c r="P196" s="101">
        <f>Data!C196</f>
        <v>0</v>
      </c>
      <c r="Q196" s="119">
        <f>Data!E196</f>
        <v>0</v>
      </c>
      <c r="R196" s="101">
        <f>Data!G196</f>
        <v>0</v>
      </c>
      <c r="S196" s="539"/>
      <c r="T196" s="539"/>
      <c r="U196" s="539"/>
      <c r="V196" s="539"/>
      <c r="W196" s="539"/>
      <c r="X196" s="539"/>
      <c r="Y196" s="539"/>
      <c r="Z196" s="539"/>
      <c r="AA196" s="122">
        <f t="shared" si="5"/>
        <v>0</v>
      </c>
      <c r="AB196" s="105">
        <f>LOOKUP(AA196,{0,32,33,41,51,61,71,81,91},{0,"इ-1","ड","क-2","क-1","ब-2 ","ब-1","अ-2","अ-1"})</f>
        <v>0</v>
      </c>
    </row>
    <row r="197" spans="1:28" ht="21.75" customHeight="1">
      <c r="A197" s="101">
        <f>Data!$B197</f>
        <v>0</v>
      </c>
      <c r="B197" s="101">
        <f>Data!C197</f>
        <v>0</v>
      </c>
      <c r="C197" s="119">
        <f>Data!E197</f>
        <v>0</v>
      </c>
      <c r="D197" s="101">
        <f>Data!G197</f>
        <v>0</v>
      </c>
      <c r="E197" s="539"/>
      <c r="F197" s="539"/>
      <c r="G197" s="539"/>
      <c r="H197" s="539"/>
      <c r="I197" s="539"/>
      <c r="J197" s="539"/>
      <c r="K197" s="539"/>
      <c r="L197" s="539"/>
      <c r="M197" s="122">
        <f t="shared" si="4"/>
        <v>0</v>
      </c>
      <c r="N197" s="105">
        <f>LOOKUP(M197,{0,32,33,41,51,61,71,81,91},{0,"इ-1","ड","क-2","क-1","ब-2 ","ब-1","अ-2","अ-1"})</f>
        <v>0</v>
      </c>
      <c r="O197" s="101">
        <f>Data!$B197</f>
        <v>0</v>
      </c>
      <c r="P197" s="101">
        <f>Data!C197</f>
        <v>0</v>
      </c>
      <c r="Q197" s="119">
        <f>Data!E197</f>
        <v>0</v>
      </c>
      <c r="R197" s="101">
        <f>Data!G197</f>
        <v>0</v>
      </c>
      <c r="S197" s="539"/>
      <c r="T197" s="539"/>
      <c r="U197" s="539"/>
      <c r="V197" s="539"/>
      <c r="W197" s="539"/>
      <c r="X197" s="539"/>
      <c r="Y197" s="539"/>
      <c r="Z197" s="539"/>
      <c r="AA197" s="122">
        <f t="shared" si="5"/>
        <v>0</v>
      </c>
      <c r="AB197" s="105">
        <f>LOOKUP(AA197,{0,32,33,41,51,61,71,81,91},{0,"इ-1","ड","क-2","क-1","ब-2 ","ब-1","अ-2","अ-1"})</f>
        <v>0</v>
      </c>
    </row>
    <row r="198" spans="1:28" ht="21.75" customHeight="1">
      <c r="A198" s="101">
        <f>Data!$B198</f>
        <v>0</v>
      </c>
      <c r="B198" s="101">
        <f>Data!C198</f>
        <v>0</v>
      </c>
      <c r="C198" s="119">
        <f>Data!E198</f>
        <v>0</v>
      </c>
      <c r="D198" s="101">
        <f>Data!G198</f>
        <v>0</v>
      </c>
      <c r="E198" s="539"/>
      <c r="F198" s="539"/>
      <c r="G198" s="539"/>
      <c r="H198" s="539"/>
      <c r="I198" s="539"/>
      <c r="J198" s="539"/>
      <c r="K198" s="539"/>
      <c r="L198" s="539"/>
      <c r="M198" s="122">
        <f t="shared" si="4"/>
        <v>0</v>
      </c>
      <c r="N198" s="105">
        <f>LOOKUP(M198,{0,32,33,41,51,61,71,81,91},{0,"इ-1","ड","क-2","क-1","ब-2 ","ब-1","अ-2","अ-1"})</f>
        <v>0</v>
      </c>
      <c r="O198" s="101">
        <f>Data!$B198</f>
        <v>0</v>
      </c>
      <c r="P198" s="101">
        <f>Data!C198</f>
        <v>0</v>
      </c>
      <c r="Q198" s="119">
        <f>Data!E198</f>
        <v>0</v>
      </c>
      <c r="R198" s="101">
        <f>Data!G198</f>
        <v>0</v>
      </c>
      <c r="S198" s="539"/>
      <c r="T198" s="539"/>
      <c r="U198" s="539"/>
      <c r="V198" s="539"/>
      <c r="W198" s="539"/>
      <c r="X198" s="539"/>
      <c r="Y198" s="539"/>
      <c r="Z198" s="539"/>
      <c r="AA198" s="122">
        <f t="shared" si="5"/>
        <v>0</v>
      </c>
      <c r="AB198" s="105">
        <f>LOOKUP(AA198,{0,32,33,41,51,61,71,81,91},{0,"इ-1","ड","क-2","क-1","ब-2 ","ब-1","अ-2","अ-1"})</f>
        <v>0</v>
      </c>
    </row>
    <row r="199" spans="1:28" ht="21.75" customHeight="1">
      <c r="A199" s="101">
        <f>Data!$B199</f>
        <v>0</v>
      </c>
      <c r="B199" s="101">
        <f>Data!C199</f>
        <v>0</v>
      </c>
      <c r="C199" s="119">
        <f>Data!E199</f>
        <v>0</v>
      </c>
      <c r="D199" s="101">
        <f>Data!G199</f>
        <v>0</v>
      </c>
      <c r="E199" s="539"/>
      <c r="F199" s="539"/>
      <c r="G199" s="539"/>
      <c r="H199" s="539"/>
      <c r="I199" s="539"/>
      <c r="J199" s="539"/>
      <c r="K199" s="539"/>
      <c r="L199" s="539"/>
      <c r="M199" s="122">
        <f t="shared" si="4"/>
        <v>0</v>
      </c>
      <c r="N199" s="105">
        <f>LOOKUP(M199,{0,32,33,41,51,61,71,81,91},{0,"इ-1","ड","क-2","क-1","ब-2 ","ब-1","अ-2","अ-1"})</f>
        <v>0</v>
      </c>
      <c r="O199" s="101">
        <f>Data!$B199</f>
        <v>0</v>
      </c>
      <c r="P199" s="101">
        <f>Data!C199</f>
        <v>0</v>
      </c>
      <c r="Q199" s="119">
        <f>Data!E199</f>
        <v>0</v>
      </c>
      <c r="R199" s="101">
        <f>Data!G199</f>
        <v>0</v>
      </c>
      <c r="S199" s="539"/>
      <c r="T199" s="539"/>
      <c r="U199" s="539"/>
      <c r="V199" s="539"/>
      <c r="W199" s="539"/>
      <c r="X199" s="539"/>
      <c r="Y199" s="539"/>
      <c r="Z199" s="539"/>
      <c r="AA199" s="122">
        <f t="shared" si="5"/>
        <v>0</v>
      </c>
      <c r="AB199" s="105">
        <f>LOOKUP(AA199,{0,32,33,41,51,61,71,81,91},{0,"इ-1","ड","क-2","क-1","ब-2 ","ब-1","अ-2","अ-1"})</f>
        <v>0</v>
      </c>
    </row>
    <row r="200" spans="1:28" ht="21.75" customHeight="1">
      <c r="A200" s="101">
        <f>Data!$B200</f>
        <v>0</v>
      </c>
      <c r="B200" s="101">
        <f>Data!C200</f>
        <v>0</v>
      </c>
      <c r="C200" s="119">
        <f>Data!E200</f>
        <v>0</v>
      </c>
      <c r="D200" s="101">
        <f>Data!G200</f>
        <v>0</v>
      </c>
      <c r="E200" s="539"/>
      <c r="F200" s="539"/>
      <c r="G200" s="539"/>
      <c r="H200" s="539"/>
      <c r="I200" s="539"/>
      <c r="J200" s="539"/>
      <c r="K200" s="539"/>
      <c r="L200" s="539"/>
      <c r="M200" s="122">
        <f t="shared" si="4"/>
        <v>0</v>
      </c>
      <c r="N200" s="105">
        <f>LOOKUP(M200,{0,32,33,41,51,61,71,81,91},{0,"इ-1","ड","क-2","क-1","ब-2 ","ब-1","अ-2","अ-1"})</f>
        <v>0</v>
      </c>
      <c r="O200" s="101">
        <f>Data!$B200</f>
        <v>0</v>
      </c>
      <c r="P200" s="101">
        <f>Data!C200</f>
        <v>0</v>
      </c>
      <c r="Q200" s="119">
        <f>Data!E200</f>
        <v>0</v>
      </c>
      <c r="R200" s="101">
        <f>Data!G200</f>
        <v>0</v>
      </c>
      <c r="S200" s="539"/>
      <c r="T200" s="539"/>
      <c r="U200" s="539"/>
      <c r="V200" s="539"/>
      <c r="W200" s="539"/>
      <c r="X200" s="539"/>
      <c r="Y200" s="539"/>
      <c r="Z200" s="539"/>
      <c r="AA200" s="122">
        <f t="shared" si="5"/>
        <v>0</v>
      </c>
      <c r="AB200" s="105">
        <f>LOOKUP(AA200,{0,32,33,41,51,61,71,81,91},{0,"इ-1","ड","क-2","क-1","ब-2 ","ब-1","अ-2","अ-1"})</f>
        <v>0</v>
      </c>
    </row>
    <row r="201" spans="1:28" ht="21.75" customHeight="1">
      <c r="A201" s="101">
        <f>Data!$B201</f>
        <v>0</v>
      </c>
      <c r="B201" s="101">
        <f>Data!C201</f>
        <v>0</v>
      </c>
      <c r="C201" s="119">
        <f>Data!E201</f>
        <v>0</v>
      </c>
      <c r="D201" s="101">
        <f>Data!G201</f>
        <v>0</v>
      </c>
      <c r="E201" s="539"/>
      <c r="F201" s="539"/>
      <c r="G201" s="539"/>
      <c r="H201" s="539"/>
      <c r="I201" s="539"/>
      <c r="J201" s="539"/>
      <c r="K201" s="539"/>
      <c r="L201" s="539"/>
      <c r="M201" s="122">
        <f t="shared" si="4"/>
        <v>0</v>
      </c>
      <c r="N201" s="105">
        <f>LOOKUP(M201,{0,32,33,41,51,61,71,81,91},{0,"इ-1","ड","क-2","क-1","ब-2 ","ब-1","अ-2","अ-1"})</f>
        <v>0</v>
      </c>
      <c r="O201" s="101">
        <f>Data!$B201</f>
        <v>0</v>
      </c>
      <c r="P201" s="101">
        <f>Data!C201</f>
        <v>0</v>
      </c>
      <c r="Q201" s="119">
        <f>Data!E201</f>
        <v>0</v>
      </c>
      <c r="R201" s="101">
        <f>Data!G201</f>
        <v>0</v>
      </c>
      <c r="S201" s="539"/>
      <c r="T201" s="539"/>
      <c r="U201" s="539"/>
      <c r="V201" s="539"/>
      <c r="W201" s="539"/>
      <c r="X201" s="539"/>
      <c r="Y201" s="539"/>
      <c r="Z201" s="539"/>
      <c r="AA201" s="122">
        <f t="shared" si="5"/>
        <v>0</v>
      </c>
      <c r="AB201" s="105">
        <f>LOOKUP(AA201,{0,32,33,41,51,61,71,81,91},{0,"इ-1","ड","क-2","क-1","ब-2 ","ब-1","अ-2","अ-1"})</f>
        <v>0</v>
      </c>
    </row>
    <row r="202" spans="1:28" ht="21.75" customHeight="1">
      <c r="A202" s="101">
        <f>Data!$B202</f>
        <v>0</v>
      </c>
      <c r="B202" s="101">
        <f>Data!C202</f>
        <v>0</v>
      </c>
      <c r="C202" s="119">
        <f>Data!E202</f>
        <v>0</v>
      </c>
      <c r="D202" s="101">
        <f>Data!G202</f>
        <v>0</v>
      </c>
      <c r="E202" s="539"/>
      <c r="F202" s="539"/>
      <c r="G202" s="539"/>
      <c r="H202" s="539"/>
      <c r="I202" s="539"/>
      <c r="J202" s="539"/>
      <c r="K202" s="539"/>
      <c r="L202" s="539"/>
      <c r="M202" s="122">
        <f t="shared" si="4"/>
        <v>0</v>
      </c>
      <c r="N202" s="105">
        <f>LOOKUP(M202,{0,32,33,41,51,61,71,81,91},{0,"इ-1","ड","क-2","क-1","ब-2 ","ब-1","अ-2","अ-1"})</f>
        <v>0</v>
      </c>
      <c r="O202" s="101">
        <f>Data!$B202</f>
        <v>0</v>
      </c>
      <c r="P202" s="101">
        <f>Data!C202</f>
        <v>0</v>
      </c>
      <c r="Q202" s="119">
        <f>Data!E202</f>
        <v>0</v>
      </c>
      <c r="R202" s="101">
        <f>Data!G202</f>
        <v>0</v>
      </c>
      <c r="S202" s="539"/>
      <c r="T202" s="539"/>
      <c r="U202" s="539"/>
      <c r="V202" s="539"/>
      <c r="W202" s="539"/>
      <c r="X202" s="539"/>
      <c r="Y202" s="539"/>
      <c r="Z202" s="539"/>
      <c r="AA202" s="122">
        <f t="shared" si="5"/>
        <v>0</v>
      </c>
      <c r="AB202" s="105">
        <f>LOOKUP(AA202,{0,32,33,41,51,61,71,81,91},{0,"इ-1","ड","क-2","क-1","ब-2 ","ब-1","अ-2","अ-1"})</f>
        <v>0</v>
      </c>
    </row>
    <row r="203" spans="1:28" ht="21.75" customHeight="1">
      <c r="A203" s="101">
        <f>Data!$B203</f>
        <v>0</v>
      </c>
      <c r="B203" s="101">
        <f>Data!C203</f>
        <v>0</v>
      </c>
      <c r="C203" s="119">
        <f>Data!E203</f>
        <v>0</v>
      </c>
      <c r="D203" s="101">
        <f>Data!G203</f>
        <v>0</v>
      </c>
      <c r="E203" s="539"/>
      <c r="F203" s="539"/>
      <c r="G203" s="539"/>
      <c r="H203" s="539"/>
      <c r="I203" s="539"/>
      <c r="J203" s="539"/>
      <c r="K203" s="539"/>
      <c r="L203" s="539"/>
      <c r="M203" s="122">
        <f t="shared" ref="M203:M205" si="6">SUM(E203:L203)</f>
        <v>0</v>
      </c>
      <c r="N203" s="105">
        <f>LOOKUP(M203,{0,32,33,41,51,61,71,81,91},{0,"इ-1","ड","क-2","क-1","ब-2 ","ब-1","अ-2","अ-1"})</f>
        <v>0</v>
      </c>
      <c r="O203" s="101">
        <f>Data!$B203</f>
        <v>0</v>
      </c>
      <c r="P203" s="101">
        <f>Data!C203</f>
        <v>0</v>
      </c>
      <c r="Q203" s="119">
        <f>Data!E203</f>
        <v>0</v>
      </c>
      <c r="R203" s="101">
        <f>Data!G203</f>
        <v>0</v>
      </c>
      <c r="S203" s="539"/>
      <c r="T203" s="539"/>
      <c r="U203" s="539"/>
      <c r="V203" s="539"/>
      <c r="W203" s="539"/>
      <c r="X203" s="539"/>
      <c r="Y203" s="539"/>
      <c r="Z203" s="539"/>
      <c r="AA203" s="122">
        <f t="shared" ref="AA203:AA205" si="7">SUM(S203:Z203)</f>
        <v>0</v>
      </c>
      <c r="AB203" s="105">
        <f>LOOKUP(AA203,{0,32,33,41,51,61,71,81,91},{0,"इ-1","ड","क-2","क-1","ब-2 ","ब-1","अ-2","अ-1"})</f>
        <v>0</v>
      </c>
    </row>
    <row r="204" spans="1:28" ht="21.75" customHeight="1">
      <c r="A204" s="101">
        <f>Data!$B204</f>
        <v>0</v>
      </c>
      <c r="B204" s="101">
        <f>Data!C204</f>
        <v>0</v>
      </c>
      <c r="C204" s="119">
        <f>Data!E204</f>
        <v>0</v>
      </c>
      <c r="D204" s="101">
        <f>Data!G204</f>
        <v>0</v>
      </c>
      <c r="E204" s="539"/>
      <c r="F204" s="539"/>
      <c r="G204" s="539"/>
      <c r="H204" s="539"/>
      <c r="I204" s="539"/>
      <c r="J204" s="539"/>
      <c r="K204" s="539"/>
      <c r="L204" s="539"/>
      <c r="M204" s="122">
        <f t="shared" si="6"/>
        <v>0</v>
      </c>
      <c r="N204" s="105">
        <f>LOOKUP(M204,{0,32,33,41,51,61,71,81,91},{0,"इ-1","ड","क-2","क-1","ब-2 ","ब-1","अ-2","अ-1"})</f>
        <v>0</v>
      </c>
      <c r="O204" s="101">
        <f>Data!$B204</f>
        <v>0</v>
      </c>
      <c r="P204" s="101">
        <f>Data!C204</f>
        <v>0</v>
      </c>
      <c r="Q204" s="119">
        <f>Data!E204</f>
        <v>0</v>
      </c>
      <c r="R204" s="101">
        <f>Data!G204</f>
        <v>0</v>
      </c>
      <c r="S204" s="539"/>
      <c r="T204" s="539"/>
      <c r="U204" s="539"/>
      <c r="V204" s="539"/>
      <c r="W204" s="539"/>
      <c r="X204" s="539"/>
      <c r="Y204" s="539"/>
      <c r="Z204" s="539"/>
      <c r="AA204" s="122">
        <f t="shared" si="7"/>
        <v>0</v>
      </c>
      <c r="AB204" s="105">
        <f>LOOKUP(AA204,{0,32,33,41,51,61,71,81,91},{0,"इ-1","ड","क-2","क-1","ब-2 ","ब-1","अ-2","अ-1"})</f>
        <v>0</v>
      </c>
    </row>
    <row r="205" spans="1:28" ht="21.75" customHeight="1">
      <c r="A205" s="101">
        <f>Data!$B205</f>
        <v>0</v>
      </c>
      <c r="B205" s="101">
        <f>Data!C205</f>
        <v>0</v>
      </c>
      <c r="C205" s="119">
        <f>Data!E205</f>
        <v>0</v>
      </c>
      <c r="D205" s="101">
        <f>Data!G205</f>
        <v>0</v>
      </c>
      <c r="E205" s="539"/>
      <c r="F205" s="539"/>
      <c r="G205" s="539"/>
      <c r="H205" s="539"/>
      <c r="I205" s="539"/>
      <c r="J205" s="539"/>
      <c r="K205" s="539"/>
      <c r="L205" s="539"/>
      <c r="M205" s="122">
        <f t="shared" si="6"/>
        <v>0</v>
      </c>
      <c r="N205" s="105">
        <f>LOOKUP(M205,{0,32,33,41,51,61,71,81,91},{0,"इ-1","ड","क-2","क-1","ब-2 ","ब-1","अ-2","अ-1"})</f>
        <v>0</v>
      </c>
      <c r="O205" s="101">
        <f>Data!$B205</f>
        <v>0</v>
      </c>
      <c r="P205" s="101">
        <f>Data!C205</f>
        <v>0</v>
      </c>
      <c r="Q205" s="119">
        <f>Data!E205</f>
        <v>0</v>
      </c>
      <c r="R205" s="101">
        <f>Data!G205</f>
        <v>0</v>
      </c>
      <c r="S205" s="539"/>
      <c r="T205" s="539"/>
      <c r="U205" s="539"/>
      <c r="V205" s="539"/>
      <c r="W205" s="539"/>
      <c r="X205" s="539"/>
      <c r="Y205" s="539"/>
      <c r="Z205" s="539"/>
      <c r="AA205" s="122">
        <f t="shared" si="7"/>
        <v>0</v>
      </c>
      <c r="AB205" s="105">
        <f>LOOKUP(AA205,{0,32,33,41,51,61,71,81,91},{0,"इ-1","ड","क-2","क-1","ब-2 ","ब-1","अ-2","अ-1"})</f>
        <v>0</v>
      </c>
    </row>
    <row r="206" spans="1:28" ht="21.75" customHeight="1">
      <c r="A206" s="101">
        <f>Data!$B206</f>
        <v>0</v>
      </c>
      <c r="B206" s="101">
        <f>Data!C206</f>
        <v>0</v>
      </c>
      <c r="C206" s="119">
        <f>Data!E206</f>
        <v>0</v>
      </c>
      <c r="D206" s="101">
        <f>Data!G206</f>
        <v>0</v>
      </c>
      <c r="E206" s="539"/>
      <c r="F206" s="539"/>
      <c r="G206" s="539"/>
      <c r="H206" s="539"/>
      <c r="I206" s="539"/>
      <c r="J206" s="539"/>
      <c r="K206" s="539"/>
      <c r="L206" s="539"/>
      <c r="M206" s="122">
        <f>SUM(E206:L206)</f>
        <v>0</v>
      </c>
      <c r="N206" s="105">
        <f>LOOKUP(M206,{0,32,33,41,51,61,71,81,91},{0,"इ-1","ड","क-2","क-1","ब-2 ","ब-1","अ-2","अ-1"})</f>
        <v>0</v>
      </c>
      <c r="O206" s="101">
        <f>Data!$B206</f>
        <v>0</v>
      </c>
      <c r="P206" s="101">
        <f>Data!C206</f>
        <v>0</v>
      </c>
      <c r="Q206" s="119">
        <f>Data!E206</f>
        <v>0</v>
      </c>
      <c r="R206" s="101">
        <f>Data!G206</f>
        <v>0</v>
      </c>
      <c r="S206" s="539"/>
      <c r="T206" s="539"/>
      <c r="U206" s="539"/>
      <c r="V206" s="539"/>
      <c r="W206" s="539"/>
      <c r="X206" s="539"/>
      <c r="Y206" s="539"/>
      <c r="Z206" s="539"/>
      <c r="AA206" s="122">
        <f>SUM(S206:Z206)</f>
        <v>0</v>
      </c>
      <c r="AB206" s="105">
        <f>LOOKUP(AA206,{0,32,33,41,51,61,71,81,91},{0,"इ-1","ड","क-2","क-1","ब-2 ","ब-1","अ-2","अ-1"})</f>
        <v>0</v>
      </c>
    </row>
  </sheetData>
  <sheetProtection algorithmName="SHA-512" hashValue="4YKSoMhxzaN3N0VmWJ7EmWYPilE6THNVCBSY7dblIRgqtqea6fPMWyqUUogR2SKzkpJB7eAzjT7bXGhX9W8a/g==" saltValue="A2oJr4x0Bi8KhvqEomRPeA==" spinCount="100000" sheet="1" formatCells="0" formatColumns="0" formatRows="0"/>
  <mergeCells count="14">
    <mergeCell ref="O2:AB2"/>
    <mergeCell ref="O1:AB1"/>
    <mergeCell ref="O3:R3"/>
    <mergeCell ref="S3:AA3"/>
    <mergeCell ref="O4:P4"/>
    <mergeCell ref="R4:R5"/>
    <mergeCell ref="AB3:AB5"/>
    <mergeCell ref="A1:N1"/>
    <mergeCell ref="A2:N2"/>
    <mergeCell ref="A3:D3"/>
    <mergeCell ref="E3:M3"/>
    <mergeCell ref="A4:B4"/>
    <mergeCell ref="N3:N5"/>
    <mergeCell ref="D4:D5"/>
  </mergeCells>
  <conditionalFormatting sqref="A8:N206">
    <cfRule type="expression" dxfId="66" priority="3">
      <formula>$A8&gt;0</formula>
    </cfRule>
  </conditionalFormatting>
  <conditionalFormatting sqref="O8:Z206 AB8:AB206">
    <cfRule type="expression" dxfId="65" priority="2">
      <formula>$O8&gt;0</formula>
    </cfRule>
  </conditionalFormatting>
  <conditionalFormatting sqref="AA8:AA206">
    <cfRule type="expression" dxfId="64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B206"/>
  <sheetViews>
    <sheetView showZeros="0" view="pageLayout" workbookViewId="0">
      <selection activeCell="E5" sqref="E5"/>
    </sheetView>
  </sheetViews>
  <sheetFormatPr defaultRowHeight="12.75"/>
  <cols>
    <col min="1" max="1" width="4.28515625" style="547" customWidth="1"/>
    <col min="2" max="2" width="7.5703125" style="547" customWidth="1"/>
    <col min="3" max="3" width="21.28515625" style="547" customWidth="1"/>
    <col min="4" max="12" width="5.5703125" style="547" customWidth="1"/>
    <col min="13" max="14" width="5.5703125" style="548" customWidth="1"/>
    <col min="15" max="15" width="4.28515625" style="547" customWidth="1"/>
    <col min="16" max="16" width="7.5703125" style="547" customWidth="1"/>
    <col min="17" max="17" width="21.28515625" style="547" customWidth="1"/>
    <col min="18" max="28" width="5.5703125" style="547" customWidth="1"/>
    <col min="29" max="16384" width="9.140625" style="547"/>
  </cols>
  <sheetData>
    <row r="1" spans="1:28" ht="18.75" customHeight="1">
      <c r="A1" s="701" t="str">
        <f>Links!E3</f>
        <v>सौ.एस.पी.पाटील माध्यमिक विद्यामंदिर आमडदे, ता. भडगाव, जि. जळगाव.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 t="str">
        <f>Links!E3</f>
        <v>सौ.एस.पी.पाटील माध्यमिक विद्यामंदिर आमडदे, ता. भडगाव, जि. जळगाव.</v>
      </c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</row>
    <row r="2" spans="1:28" ht="24" customHeight="1">
      <c r="A2" s="712" t="s">
        <v>26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 t="s">
        <v>624</v>
      </c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</row>
    <row r="3" spans="1:28" ht="28.5" customHeight="1">
      <c r="A3" s="698" t="s">
        <v>131</v>
      </c>
      <c r="B3" s="698"/>
      <c r="C3" s="698"/>
      <c r="D3" s="698"/>
      <c r="E3" s="710" t="s">
        <v>32</v>
      </c>
      <c r="F3" s="710"/>
      <c r="G3" s="710"/>
      <c r="H3" s="710"/>
      <c r="I3" s="710"/>
      <c r="J3" s="710"/>
      <c r="K3" s="710"/>
      <c r="L3" s="710"/>
      <c r="M3" s="710"/>
      <c r="N3" s="707" t="s">
        <v>28</v>
      </c>
      <c r="O3" s="698" t="s">
        <v>131</v>
      </c>
      <c r="P3" s="698"/>
      <c r="Q3" s="698"/>
      <c r="R3" s="698"/>
      <c r="S3" s="710" t="s">
        <v>32</v>
      </c>
      <c r="T3" s="710"/>
      <c r="U3" s="710"/>
      <c r="V3" s="710"/>
      <c r="W3" s="710"/>
      <c r="X3" s="710"/>
      <c r="Y3" s="710"/>
      <c r="Z3" s="710"/>
      <c r="AA3" s="710"/>
      <c r="AB3" s="707" t="s">
        <v>28</v>
      </c>
    </row>
    <row r="4" spans="1:28" ht="72" customHeight="1">
      <c r="A4" s="713" t="s">
        <v>58</v>
      </c>
      <c r="B4" s="713"/>
      <c r="C4" s="529" t="s">
        <v>54</v>
      </c>
      <c r="D4" s="705" t="s">
        <v>10</v>
      </c>
      <c r="E4" s="530" t="s">
        <v>34</v>
      </c>
      <c r="F4" s="531" t="s">
        <v>35</v>
      </c>
      <c r="G4" s="530" t="s">
        <v>36</v>
      </c>
      <c r="H4" s="531" t="s">
        <v>37</v>
      </c>
      <c r="I4" s="531" t="s">
        <v>38</v>
      </c>
      <c r="J4" s="531" t="s">
        <v>39</v>
      </c>
      <c r="K4" s="531" t="s">
        <v>40</v>
      </c>
      <c r="L4" s="531" t="s">
        <v>41</v>
      </c>
      <c r="M4" s="531" t="s">
        <v>4</v>
      </c>
      <c r="N4" s="708"/>
      <c r="O4" s="713" t="s">
        <v>58</v>
      </c>
      <c r="P4" s="713"/>
      <c r="Q4" s="529" t="s">
        <v>54</v>
      </c>
      <c r="R4" s="705" t="s">
        <v>10</v>
      </c>
      <c r="S4" s="530" t="s">
        <v>34</v>
      </c>
      <c r="T4" s="531" t="s">
        <v>35</v>
      </c>
      <c r="U4" s="530" t="s">
        <v>36</v>
      </c>
      <c r="V4" s="531" t="s">
        <v>37</v>
      </c>
      <c r="W4" s="531" t="s">
        <v>38</v>
      </c>
      <c r="X4" s="531" t="s">
        <v>39</v>
      </c>
      <c r="Y4" s="531" t="s">
        <v>40</v>
      </c>
      <c r="Z4" s="531" t="s">
        <v>41</v>
      </c>
      <c r="AA4" s="531" t="s">
        <v>4</v>
      </c>
      <c r="AB4" s="708"/>
    </row>
    <row r="5" spans="1:28" ht="26.25" customHeight="1">
      <c r="A5" s="532" t="s">
        <v>589</v>
      </c>
      <c r="B5" s="533" t="s">
        <v>166</v>
      </c>
      <c r="C5" s="534" t="s">
        <v>6</v>
      </c>
      <c r="D5" s="706"/>
      <c r="E5" s="535"/>
      <c r="F5" s="535"/>
      <c r="G5" s="535">
        <v>60</v>
      </c>
      <c r="H5" s="535">
        <v>25</v>
      </c>
      <c r="I5" s="535"/>
      <c r="J5" s="535"/>
      <c r="K5" s="535">
        <v>15</v>
      </c>
      <c r="L5" s="535"/>
      <c r="M5" s="94">
        <f>SUM(E5:L5)</f>
        <v>100</v>
      </c>
      <c r="N5" s="709"/>
      <c r="O5" s="532" t="s">
        <v>589</v>
      </c>
      <c r="P5" s="533" t="s">
        <v>166</v>
      </c>
      <c r="Q5" s="534" t="s">
        <v>6</v>
      </c>
      <c r="R5" s="706"/>
      <c r="S5" s="550"/>
      <c r="T5" s="550"/>
      <c r="U5" s="550">
        <v>60</v>
      </c>
      <c r="V5" s="550">
        <v>25</v>
      </c>
      <c r="W5" s="550"/>
      <c r="X5" s="550"/>
      <c r="Y5" s="550">
        <v>15</v>
      </c>
      <c r="Z5" s="550"/>
      <c r="AA5" s="94">
        <f>SUM(S5:Z5)</f>
        <v>100</v>
      </c>
      <c r="AB5" s="709"/>
    </row>
    <row r="6" spans="1:28" ht="23.25" customHeight="1">
      <c r="A6" s="536">
        <v>1</v>
      </c>
      <c r="B6" s="536">
        <v>2</v>
      </c>
      <c r="C6" s="536">
        <v>3</v>
      </c>
      <c r="D6" s="536">
        <v>4</v>
      </c>
      <c r="E6" s="536">
        <v>5</v>
      </c>
      <c r="F6" s="536">
        <v>6</v>
      </c>
      <c r="G6" s="536">
        <v>7</v>
      </c>
      <c r="H6" s="536">
        <v>8</v>
      </c>
      <c r="I6" s="536">
        <v>9</v>
      </c>
      <c r="J6" s="536">
        <v>10</v>
      </c>
      <c r="K6" s="536">
        <v>11</v>
      </c>
      <c r="L6" s="536">
        <v>12</v>
      </c>
      <c r="M6" s="536">
        <v>13</v>
      </c>
      <c r="N6" s="536">
        <v>14</v>
      </c>
      <c r="O6" s="536">
        <v>1</v>
      </c>
      <c r="P6" s="536">
        <v>2</v>
      </c>
      <c r="Q6" s="536">
        <v>3</v>
      </c>
      <c r="R6" s="536">
        <v>4</v>
      </c>
      <c r="S6" s="536">
        <v>5</v>
      </c>
      <c r="T6" s="536">
        <v>6</v>
      </c>
      <c r="U6" s="536">
        <v>7</v>
      </c>
      <c r="V6" s="536">
        <v>8</v>
      </c>
      <c r="W6" s="536">
        <v>9</v>
      </c>
      <c r="X6" s="536">
        <v>10</v>
      </c>
      <c r="Y6" s="536">
        <v>11</v>
      </c>
      <c r="Z6" s="536">
        <v>12</v>
      </c>
      <c r="AA6" s="536">
        <v>13</v>
      </c>
      <c r="AB6" s="536">
        <v>14</v>
      </c>
    </row>
    <row r="7" spans="1:28" s="537" customFormat="1" ht="21.75" customHeight="1">
      <c r="A7" s="108">
        <f>Data!$B7</f>
        <v>1</v>
      </c>
      <c r="B7" s="108" t="str">
        <f>Data!C7</f>
        <v>6583</v>
      </c>
      <c r="C7" s="118" t="str">
        <f>Data!E7</f>
        <v>आराध्या प्रकाश पाटील</v>
      </c>
      <c r="D7" s="108" t="str">
        <f>Data!G7</f>
        <v>F</v>
      </c>
      <c r="E7" s="543"/>
      <c r="F7" s="543"/>
      <c r="G7" s="543"/>
      <c r="H7" s="543"/>
      <c r="I7" s="543"/>
      <c r="J7" s="543"/>
      <c r="K7" s="543"/>
      <c r="L7" s="543"/>
      <c r="M7" s="94">
        <f>SUM(E7:L7)</f>
        <v>0</v>
      </c>
      <c r="N7" s="113">
        <f>LOOKUP(M7,{0,32,33,41,51,61,71,81,91},{0,"इ-1","ड","क-2","क-1","ब-2 ","ब-1","अ-2","अ-1"})</f>
        <v>0</v>
      </c>
      <c r="O7" s="108">
        <f>Data!$B7</f>
        <v>1</v>
      </c>
      <c r="P7" s="108" t="str">
        <f>Data!C7</f>
        <v>6583</v>
      </c>
      <c r="Q7" s="118" t="str">
        <f>Data!E7</f>
        <v>आराध्या प्रकाश पाटील</v>
      </c>
      <c r="R7" s="108" t="str">
        <f>Data!G7</f>
        <v>F</v>
      </c>
      <c r="S7" s="543"/>
      <c r="T7" s="543"/>
      <c r="U7" s="543"/>
      <c r="V7" s="543"/>
      <c r="W7" s="543"/>
      <c r="X7" s="543"/>
      <c r="Y7" s="543"/>
      <c r="Z7" s="543"/>
      <c r="AA7" s="94">
        <f>SUM(S7:Z7)</f>
        <v>0</v>
      </c>
      <c r="AB7" s="113">
        <f>LOOKUP(AA7,{0,32,33,41,51,61,71,81,91},{0,"इ-1","ड","क-2","क-1","ब-2 ","ब-1","अ-2","अ-1"})</f>
        <v>0</v>
      </c>
    </row>
    <row r="8" spans="1:28" ht="21.75" customHeight="1">
      <c r="A8" s="101">
        <f>Data!$B8</f>
        <v>2</v>
      </c>
      <c r="B8" s="101">
        <f>Data!C8</f>
        <v>6588</v>
      </c>
      <c r="C8" s="119" t="str">
        <f>Data!E8</f>
        <v>साक्षी राजेश पाटील</v>
      </c>
      <c r="D8" s="101" t="str">
        <f>Data!G8</f>
        <v>F</v>
      </c>
      <c r="E8" s="539"/>
      <c r="F8" s="539"/>
      <c r="G8" s="539"/>
      <c r="H8" s="539"/>
      <c r="I8" s="539"/>
      <c r="J8" s="539"/>
      <c r="K8" s="539"/>
      <c r="L8" s="539"/>
      <c r="M8" s="122">
        <f>SUM(E8:L8)</f>
        <v>0</v>
      </c>
      <c r="N8" s="105">
        <f>LOOKUP(M8,{0,32,33,41,51,61,71,81,91},{0,"इ-1","ड","क-2","क-1","ब-2 ","ब-1","अ-2","अ-1"})</f>
        <v>0</v>
      </c>
      <c r="O8" s="101">
        <f>Data!$B8</f>
        <v>2</v>
      </c>
      <c r="P8" s="101">
        <f>Data!C8</f>
        <v>6588</v>
      </c>
      <c r="Q8" s="119" t="str">
        <f>Data!E8</f>
        <v>साक्षी राजेश पाटील</v>
      </c>
      <c r="R8" s="101" t="str">
        <f>Data!G8</f>
        <v>F</v>
      </c>
      <c r="S8" s="539"/>
      <c r="T8" s="539"/>
      <c r="U8" s="539"/>
      <c r="V8" s="539"/>
      <c r="W8" s="539"/>
      <c r="X8" s="539"/>
      <c r="Y8" s="539"/>
      <c r="Z8" s="539"/>
      <c r="AA8" s="122">
        <f>SUM(S8:Z8)</f>
        <v>0</v>
      </c>
      <c r="AB8" s="105">
        <f>LOOKUP(AA8,{0,32,33,41,51,61,71,81,91},{0,"इ-1","ड","क-2","क-1","ब-2 ","ब-1","अ-2","अ-1"})</f>
        <v>0</v>
      </c>
    </row>
    <row r="9" spans="1:28" ht="21.75" customHeight="1">
      <c r="A9" s="101">
        <f>Data!$B9</f>
        <v>3</v>
      </c>
      <c r="B9" s="101">
        <f>Data!C9</f>
        <v>6573</v>
      </c>
      <c r="C9" s="119" t="str">
        <f>Data!E9</f>
        <v>शौर्य यश पाटील</v>
      </c>
      <c r="D9" s="101" t="str">
        <f>Data!G9</f>
        <v>M</v>
      </c>
      <c r="E9" s="539"/>
      <c r="F9" s="539"/>
      <c r="G9" s="539"/>
      <c r="H9" s="539"/>
      <c r="I9" s="539"/>
      <c r="J9" s="539"/>
      <c r="K9" s="539"/>
      <c r="L9" s="539"/>
      <c r="M9" s="122">
        <f>SUM(E9:L9)</f>
        <v>0</v>
      </c>
      <c r="N9" s="105">
        <f>LOOKUP(M9,{0,32,33,41,51,61,71,81,91},{0,"इ-1","ड","क-2","क-1","ब-2 ","ब-1","अ-2","अ-1"})</f>
        <v>0</v>
      </c>
      <c r="O9" s="101">
        <f>Data!$B9</f>
        <v>3</v>
      </c>
      <c r="P9" s="101">
        <f>Data!C9</f>
        <v>6573</v>
      </c>
      <c r="Q9" s="119" t="str">
        <f>Data!E9</f>
        <v>शौर्य यश पाटील</v>
      </c>
      <c r="R9" s="101" t="str">
        <f>Data!G9</f>
        <v>M</v>
      </c>
      <c r="S9" s="539"/>
      <c r="T9" s="539"/>
      <c r="U9" s="539"/>
      <c r="V9" s="539"/>
      <c r="W9" s="539"/>
      <c r="X9" s="539"/>
      <c r="Y9" s="539"/>
      <c r="Z9" s="539"/>
      <c r="AA9" s="122">
        <f>SUM(S9:Z9)</f>
        <v>0</v>
      </c>
      <c r="AB9" s="105">
        <f>LOOKUP(AA9,{0,32,33,41,51,61,71,81,91},{0,"इ-1","ड","क-2","क-1","ब-2 ","ब-1","अ-2","अ-1"})</f>
        <v>0</v>
      </c>
    </row>
    <row r="10" spans="1:28" ht="21.75" customHeight="1">
      <c r="A10" s="101">
        <f>Data!$B10</f>
        <v>0</v>
      </c>
      <c r="B10" s="101">
        <f>Data!C10</f>
        <v>0</v>
      </c>
      <c r="C10" s="119">
        <f>Data!E10</f>
        <v>0</v>
      </c>
      <c r="D10" s="101">
        <f>Data!G10</f>
        <v>0</v>
      </c>
      <c r="E10" s="539"/>
      <c r="F10" s="539"/>
      <c r="G10" s="539"/>
      <c r="H10" s="539"/>
      <c r="I10" s="539"/>
      <c r="J10" s="539"/>
      <c r="K10" s="539"/>
      <c r="L10" s="539"/>
      <c r="M10" s="122">
        <f>SUM(E10:L10)</f>
        <v>0</v>
      </c>
      <c r="N10" s="105">
        <f>LOOKUP(M10,{0,32,33,41,51,61,71,81,91},{0,"इ-1","ड","क-2","क-1","ब-2 ","ब-1","अ-2","अ-1"})</f>
        <v>0</v>
      </c>
      <c r="O10" s="101">
        <f>Data!$B10</f>
        <v>0</v>
      </c>
      <c r="P10" s="101">
        <f>Data!C10</f>
        <v>0</v>
      </c>
      <c r="Q10" s="119">
        <f>Data!E10</f>
        <v>0</v>
      </c>
      <c r="R10" s="101">
        <f>Data!G10</f>
        <v>0</v>
      </c>
      <c r="S10" s="539"/>
      <c r="T10" s="539"/>
      <c r="U10" s="539"/>
      <c r="V10" s="539"/>
      <c r="W10" s="539"/>
      <c r="X10" s="539"/>
      <c r="Y10" s="539"/>
      <c r="Z10" s="539"/>
      <c r="AA10" s="122">
        <f>SUM(S10:Z10)</f>
        <v>0</v>
      </c>
      <c r="AB10" s="105">
        <f>LOOKUP(AA10,{0,32,33,41,51,61,71,81,91},{0,"इ-1","ड","क-2","क-1","ब-2 ","ब-1","अ-2","अ-1"})</f>
        <v>0</v>
      </c>
    </row>
    <row r="11" spans="1:28" ht="21.75" customHeight="1">
      <c r="A11" s="101">
        <f>Data!$B11</f>
        <v>0</v>
      </c>
      <c r="B11" s="101">
        <f>Data!C11</f>
        <v>0</v>
      </c>
      <c r="C11" s="119">
        <f>Data!E11</f>
        <v>0</v>
      </c>
      <c r="D11" s="101">
        <f>Data!G11</f>
        <v>0</v>
      </c>
      <c r="E11" s="539"/>
      <c r="F11" s="539"/>
      <c r="G11" s="539"/>
      <c r="H11" s="539"/>
      <c r="I11" s="539"/>
      <c r="J11" s="539"/>
      <c r="K11" s="539"/>
      <c r="L11" s="539"/>
      <c r="M11" s="122">
        <f t="shared" ref="M11:M74" si="0">SUM(E11:L11)</f>
        <v>0</v>
      </c>
      <c r="N11" s="105">
        <f>LOOKUP(M11,{0,32,33,41,51,61,71,81,91},{0,"इ-1","ड","क-2","क-1","ब-2 ","ब-1","अ-2","अ-1"})</f>
        <v>0</v>
      </c>
      <c r="O11" s="101">
        <f>Data!$B11</f>
        <v>0</v>
      </c>
      <c r="P11" s="101">
        <f>Data!C11</f>
        <v>0</v>
      </c>
      <c r="Q11" s="119">
        <f>Data!E11</f>
        <v>0</v>
      </c>
      <c r="R11" s="101">
        <f>Data!G11</f>
        <v>0</v>
      </c>
      <c r="S11" s="539"/>
      <c r="T11" s="539"/>
      <c r="U11" s="539"/>
      <c r="V11" s="539"/>
      <c r="W11" s="539"/>
      <c r="X11" s="539"/>
      <c r="Y11" s="539"/>
      <c r="Z11" s="539"/>
      <c r="AA11" s="122">
        <f t="shared" ref="AA11:AA74" si="1">SUM(S11:Z11)</f>
        <v>0</v>
      </c>
      <c r="AB11" s="105">
        <f>LOOKUP(AA11,{0,32,33,41,51,61,71,81,91},{0,"इ-1","ड","क-2","क-1","ब-2 ","ब-1","अ-2","अ-1"})</f>
        <v>0</v>
      </c>
    </row>
    <row r="12" spans="1:28" ht="21.75" customHeight="1">
      <c r="A12" s="101">
        <f>Data!$B12</f>
        <v>0</v>
      </c>
      <c r="B12" s="101">
        <f>Data!C12</f>
        <v>0</v>
      </c>
      <c r="C12" s="119">
        <f>Data!E12</f>
        <v>0</v>
      </c>
      <c r="D12" s="101">
        <f>Data!G12</f>
        <v>0</v>
      </c>
      <c r="E12" s="539"/>
      <c r="F12" s="539"/>
      <c r="G12" s="539"/>
      <c r="H12" s="539"/>
      <c r="I12" s="539"/>
      <c r="J12" s="539"/>
      <c r="K12" s="539"/>
      <c r="L12" s="539"/>
      <c r="M12" s="122">
        <f t="shared" si="0"/>
        <v>0</v>
      </c>
      <c r="N12" s="105">
        <f>LOOKUP(M12,{0,32,33,41,51,61,71,81,91},{0,"इ-1","ड","क-2","क-1","ब-2 ","ब-1","अ-2","अ-1"})</f>
        <v>0</v>
      </c>
      <c r="O12" s="101">
        <f>Data!$B12</f>
        <v>0</v>
      </c>
      <c r="P12" s="101">
        <f>Data!C12</f>
        <v>0</v>
      </c>
      <c r="Q12" s="119">
        <f>Data!E12</f>
        <v>0</v>
      </c>
      <c r="R12" s="101">
        <f>Data!G12</f>
        <v>0</v>
      </c>
      <c r="S12" s="539"/>
      <c r="T12" s="539"/>
      <c r="U12" s="539"/>
      <c r="V12" s="539"/>
      <c r="W12" s="539"/>
      <c r="X12" s="539"/>
      <c r="Y12" s="539"/>
      <c r="Z12" s="539"/>
      <c r="AA12" s="122">
        <f t="shared" si="1"/>
        <v>0</v>
      </c>
      <c r="AB12" s="105">
        <f>LOOKUP(AA12,{0,32,33,41,51,61,71,81,91},{0,"इ-1","ड","क-2","क-1","ब-2 ","ब-1","अ-2","अ-1"})</f>
        <v>0</v>
      </c>
    </row>
    <row r="13" spans="1:28" ht="21.75" customHeight="1">
      <c r="A13" s="101">
        <f>Data!$B13</f>
        <v>0</v>
      </c>
      <c r="B13" s="101">
        <f>Data!C13</f>
        <v>0</v>
      </c>
      <c r="C13" s="119">
        <f>Data!E13</f>
        <v>0</v>
      </c>
      <c r="D13" s="101">
        <f>Data!G13</f>
        <v>0</v>
      </c>
      <c r="E13" s="539"/>
      <c r="F13" s="539"/>
      <c r="G13" s="539"/>
      <c r="H13" s="539"/>
      <c r="I13" s="539"/>
      <c r="J13" s="539"/>
      <c r="K13" s="539"/>
      <c r="L13" s="539"/>
      <c r="M13" s="122">
        <f t="shared" si="0"/>
        <v>0</v>
      </c>
      <c r="N13" s="105">
        <f>LOOKUP(M13,{0,32,33,41,51,61,71,81,91},{0,"इ-1","ड","क-2","क-1","ब-2 ","ब-1","अ-2","अ-1"})</f>
        <v>0</v>
      </c>
      <c r="O13" s="101">
        <f>Data!$B13</f>
        <v>0</v>
      </c>
      <c r="P13" s="101">
        <f>Data!C13</f>
        <v>0</v>
      </c>
      <c r="Q13" s="119">
        <f>Data!E13</f>
        <v>0</v>
      </c>
      <c r="R13" s="101">
        <f>Data!G13</f>
        <v>0</v>
      </c>
      <c r="S13" s="539"/>
      <c r="T13" s="539"/>
      <c r="U13" s="539"/>
      <c r="V13" s="539"/>
      <c r="W13" s="539"/>
      <c r="X13" s="539"/>
      <c r="Y13" s="539"/>
      <c r="Z13" s="539"/>
      <c r="AA13" s="122">
        <f t="shared" si="1"/>
        <v>0</v>
      </c>
      <c r="AB13" s="105">
        <f>LOOKUP(AA13,{0,32,33,41,51,61,71,81,91},{0,"इ-1","ड","क-2","क-1","ब-2 ","ब-1","अ-2","अ-1"})</f>
        <v>0</v>
      </c>
    </row>
    <row r="14" spans="1:28" ht="21.75" customHeight="1">
      <c r="A14" s="101">
        <f>Data!$B14</f>
        <v>0</v>
      </c>
      <c r="B14" s="101">
        <f>Data!C14</f>
        <v>0</v>
      </c>
      <c r="C14" s="119">
        <f>Data!E14</f>
        <v>0</v>
      </c>
      <c r="D14" s="101">
        <f>Data!G14</f>
        <v>0</v>
      </c>
      <c r="E14" s="539"/>
      <c r="F14" s="539"/>
      <c r="G14" s="539"/>
      <c r="H14" s="539"/>
      <c r="I14" s="539"/>
      <c r="J14" s="539"/>
      <c r="K14" s="539"/>
      <c r="L14" s="539"/>
      <c r="M14" s="122">
        <f t="shared" si="0"/>
        <v>0</v>
      </c>
      <c r="N14" s="105">
        <f>LOOKUP(M14,{0,32,33,41,51,61,71,81,91},{0,"इ-1","ड","क-2","क-1","ब-2 ","ब-1","अ-2","अ-1"})</f>
        <v>0</v>
      </c>
      <c r="O14" s="101">
        <f>Data!$B14</f>
        <v>0</v>
      </c>
      <c r="P14" s="101">
        <f>Data!C14</f>
        <v>0</v>
      </c>
      <c r="Q14" s="119">
        <f>Data!E14</f>
        <v>0</v>
      </c>
      <c r="R14" s="101">
        <f>Data!G14</f>
        <v>0</v>
      </c>
      <c r="S14" s="539"/>
      <c r="T14" s="539"/>
      <c r="U14" s="539"/>
      <c r="V14" s="539"/>
      <c r="W14" s="539"/>
      <c r="X14" s="539"/>
      <c r="Y14" s="539"/>
      <c r="Z14" s="539"/>
      <c r="AA14" s="122">
        <f t="shared" si="1"/>
        <v>0</v>
      </c>
      <c r="AB14" s="105">
        <f>LOOKUP(AA14,{0,32,33,41,51,61,71,81,91},{0,"इ-1","ड","क-2","क-1","ब-2 ","ब-1","अ-2","अ-1"})</f>
        <v>0</v>
      </c>
    </row>
    <row r="15" spans="1:28" ht="21.75" customHeight="1">
      <c r="A15" s="101">
        <f>Data!$B15</f>
        <v>0</v>
      </c>
      <c r="B15" s="101">
        <f>Data!C15</f>
        <v>0</v>
      </c>
      <c r="C15" s="119">
        <f>Data!E15</f>
        <v>0</v>
      </c>
      <c r="D15" s="101">
        <f>Data!G15</f>
        <v>0</v>
      </c>
      <c r="E15" s="539"/>
      <c r="F15" s="539"/>
      <c r="G15" s="539"/>
      <c r="H15" s="539"/>
      <c r="I15" s="539"/>
      <c r="J15" s="539"/>
      <c r="K15" s="539"/>
      <c r="L15" s="539"/>
      <c r="M15" s="122">
        <f t="shared" si="0"/>
        <v>0</v>
      </c>
      <c r="N15" s="105">
        <f>LOOKUP(M15,{0,32,33,41,51,61,71,81,91},{0,"इ-1","ड","क-2","क-1","ब-2 ","ब-1","अ-2","अ-1"})</f>
        <v>0</v>
      </c>
      <c r="O15" s="101">
        <f>Data!$B15</f>
        <v>0</v>
      </c>
      <c r="P15" s="101">
        <f>Data!C15</f>
        <v>0</v>
      </c>
      <c r="Q15" s="119">
        <f>Data!E15</f>
        <v>0</v>
      </c>
      <c r="R15" s="101">
        <f>Data!G15</f>
        <v>0</v>
      </c>
      <c r="S15" s="539"/>
      <c r="T15" s="539"/>
      <c r="U15" s="539"/>
      <c r="V15" s="539"/>
      <c r="W15" s="539"/>
      <c r="X15" s="539"/>
      <c r="Y15" s="539"/>
      <c r="Z15" s="539"/>
      <c r="AA15" s="122">
        <f t="shared" si="1"/>
        <v>0</v>
      </c>
      <c r="AB15" s="105">
        <f>LOOKUP(AA15,{0,32,33,41,51,61,71,81,91},{0,"इ-1","ड","क-2","क-1","ब-2 ","ब-1","अ-2","अ-1"})</f>
        <v>0</v>
      </c>
    </row>
    <row r="16" spans="1:28" ht="21.75" customHeight="1">
      <c r="A16" s="101">
        <f>Data!$B16</f>
        <v>0</v>
      </c>
      <c r="B16" s="101">
        <f>Data!C16</f>
        <v>0</v>
      </c>
      <c r="C16" s="119">
        <f>Data!E16</f>
        <v>0</v>
      </c>
      <c r="D16" s="101">
        <f>Data!G16</f>
        <v>0</v>
      </c>
      <c r="E16" s="539"/>
      <c r="F16" s="539"/>
      <c r="G16" s="539"/>
      <c r="H16" s="539"/>
      <c r="I16" s="539"/>
      <c r="J16" s="539"/>
      <c r="K16" s="539"/>
      <c r="L16" s="539"/>
      <c r="M16" s="122">
        <f t="shared" si="0"/>
        <v>0</v>
      </c>
      <c r="N16" s="105">
        <f>LOOKUP(M16,{0,32,33,41,51,61,71,81,91},{0,"इ-1","ड","क-2","क-1","ब-2 ","ब-1","अ-2","अ-1"})</f>
        <v>0</v>
      </c>
      <c r="O16" s="101">
        <f>Data!$B16</f>
        <v>0</v>
      </c>
      <c r="P16" s="101">
        <f>Data!C16</f>
        <v>0</v>
      </c>
      <c r="Q16" s="119">
        <f>Data!E16</f>
        <v>0</v>
      </c>
      <c r="R16" s="101">
        <f>Data!G16</f>
        <v>0</v>
      </c>
      <c r="S16" s="539"/>
      <c r="T16" s="539"/>
      <c r="U16" s="539"/>
      <c r="V16" s="539"/>
      <c r="W16" s="539"/>
      <c r="X16" s="539"/>
      <c r="Y16" s="539"/>
      <c r="Z16" s="539"/>
      <c r="AA16" s="122">
        <f t="shared" si="1"/>
        <v>0</v>
      </c>
      <c r="AB16" s="105">
        <f>LOOKUP(AA16,{0,32,33,41,51,61,71,81,91},{0,"इ-1","ड","क-2","क-1","ब-2 ","ब-1","अ-2","अ-1"})</f>
        <v>0</v>
      </c>
    </row>
    <row r="17" spans="1:28" ht="21.75" customHeight="1">
      <c r="A17" s="101">
        <f>Data!$B17</f>
        <v>0</v>
      </c>
      <c r="B17" s="101">
        <f>Data!C17</f>
        <v>0</v>
      </c>
      <c r="C17" s="119">
        <f>Data!E17</f>
        <v>0</v>
      </c>
      <c r="D17" s="101">
        <f>Data!G17</f>
        <v>0</v>
      </c>
      <c r="E17" s="539"/>
      <c r="F17" s="539"/>
      <c r="G17" s="539"/>
      <c r="H17" s="539"/>
      <c r="I17" s="539"/>
      <c r="J17" s="539"/>
      <c r="K17" s="539"/>
      <c r="L17" s="539"/>
      <c r="M17" s="122">
        <f t="shared" si="0"/>
        <v>0</v>
      </c>
      <c r="N17" s="105">
        <f>LOOKUP(M17,{0,32,33,41,51,61,71,81,91},{0,"इ-1","ड","क-2","क-1","ब-2 ","ब-1","अ-2","अ-1"})</f>
        <v>0</v>
      </c>
      <c r="O17" s="101">
        <f>Data!$B17</f>
        <v>0</v>
      </c>
      <c r="P17" s="101">
        <f>Data!C17</f>
        <v>0</v>
      </c>
      <c r="Q17" s="119">
        <f>Data!E17</f>
        <v>0</v>
      </c>
      <c r="R17" s="101">
        <f>Data!G17</f>
        <v>0</v>
      </c>
      <c r="S17" s="539"/>
      <c r="T17" s="539"/>
      <c r="U17" s="539"/>
      <c r="V17" s="539"/>
      <c r="W17" s="539"/>
      <c r="X17" s="539"/>
      <c r="Y17" s="539"/>
      <c r="Z17" s="539"/>
      <c r="AA17" s="122">
        <f t="shared" si="1"/>
        <v>0</v>
      </c>
      <c r="AB17" s="105">
        <f>LOOKUP(AA17,{0,32,33,41,51,61,71,81,91},{0,"इ-1","ड","क-2","क-1","ब-2 ","ब-1","अ-2","अ-1"})</f>
        <v>0</v>
      </c>
    </row>
    <row r="18" spans="1:28" ht="21.75" customHeight="1">
      <c r="A18" s="101">
        <f>Data!$B18</f>
        <v>0</v>
      </c>
      <c r="B18" s="101">
        <f>Data!C18</f>
        <v>0</v>
      </c>
      <c r="C18" s="119">
        <f>Data!E18</f>
        <v>0</v>
      </c>
      <c r="D18" s="101">
        <f>Data!G18</f>
        <v>0</v>
      </c>
      <c r="E18" s="539"/>
      <c r="F18" s="539"/>
      <c r="G18" s="539"/>
      <c r="H18" s="539"/>
      <c r="I18" s="539"/>
      <c r="J18" s="539"/>
      <c r="K18" s="539"/>
      <c r="L18" s="539"/>
      <c r="M18" s="122">
        <f t="shared" si="0"/>
        <v>0</v>
      </c>
      <c r="N18" s="105">
        <f>LOOKUP(M18,{0,32,33,41,51,61,71,81,91},{0,"इ-1","ड","क-2","क-1","ब-2 ","ब-1","अ-2","अ-1"})</f>
        <v>0</v>
      </c>
      <c r="O18" s="101">
        <f>Data!$B18</f>
        <v>0</v>
      </c>
      <c r="P18" s="101">
        <f>Data!C18</f>
        <v>0</v>
      </c>
      <c r="Q18" s="119">
        <f>Data!E18</f>
        <v>0</v>
      </c>
      <c r="R18" s="101">
        <f>Data!G18</f>
        <v>0</v>
      </c>
      <c r="S18" s="539"/>
      <c r="T18" s="539"/>
      <c r="U18" s="539"/>
      <c r="V18" s="539"/>
      <c r="W18" s="539"/>
      <c r="X18" s="539"/>
      <c r="Y18" s="539"/>
      <c r="Z18" s="539"/>
      <c r="AA18" s="122">
        <f t="shared" si="1"/>
        <v>0</v>
      </c>
      <c r="AB18" s="105">
        <f>LOOKUP(AA18,{0,32,33,41,51,61,71,81,91},{0,"इ-1","ड","क-2","क-1","ब-2 ","ब-1","अ-2","अ-1"})</f>
        <v>0</v>
      </c>
    </row>
    <row r="19" spans="1:28" ht="21.75" customHeight="1">
      <c r="A19" s="101">
        <f>Data!$B19</f>
        <v>0</v>
      </c>
      <c r="B19" s="101">
        <f>Data!C19</f>
        <v>0</v>
      </c>
      <c r="C19" s="119">
        <f>Data!E19</f>
        <v>0</v>
      </c>
      <c r="D19" s="101">
        <f>Data!G19</f>
        <v>0</v>
      </c>
      <c r="E19" s="539"/>
      <c r="F19" s="539"/>
      <c r="G19" s="539"/>
      <c r="H19" s="539"/>
      <c r="I19" s="539"/>
      <c r="J19" s="539"/>
      <c r="K19" s="539"/>
      <c r="L19" s="539"/>
      <c r="M19" s="122">
        <f t="shared" si="0"/>
        <v>0</v>
      </c>
      <c r="N19" s="105">
        <f>LOOKUP(M19,{0,32,33,41,51,61,71,81,91},{0,"इ-1","ड","क-2","क-1","ब-2 ","ब-1","अ-2","अ-1"})</f>
        <v>0</v>
      </c>
      <c r="O19" s="101">
        <f>Data!$B19</f>
        <v>0</v>
      </c>
      <c r="P19" s="101">
        <f>Data!C19</f>
        <v>0</v>
      </c>
      <c r="Q19" s="119">
        <f>Data!E19</f>
        <v>0</v>
      </c>
      <c r="R19" s="101">
        <f>Data!G19</f>
        <v>0</v>
      </c>
      <c r="S19" s="539"/>
      <c r="T19" s="539"/>
      <c r="U19" s="539"/>
      <c r="V19" s="539"/>
      <c r="W19" s="539"/>
      <c r="X19" s="539"/>
      <c r="Y19" s="539"/>
      <c r="Z19" s="539"/>
      <c r="AA19" s="122">
        <f t="shared" si="1"/>
        <v>0</v>
      </c>
      <c r="AB19" s="105">
        <f>LOOKUP(AA19,{0,32,33,41,51,61,71,81,91},{0,"इ-1","ड","क-2","क-1","ब-2 ","ब-1","अ-2","अ-1"})</f>
        <v>0</v>
      </c>
    </row>
    <row r="20" spans="1:28" ht="21.75" customHeight="1">
      <c r="A20" s="101">
        <f>Data!$B20</f>
        <v>0</v>
      </c>
      <c r="B20" s="101">
        <f>Data!C20</f>
        <v>0</v>
      </c>
      <c r="C20" s="119">
        <f>Data!E20</f>
        <v>0</v>
      </c>
      <c r="D20" s="101">
        <f>Data!G20</f>
        <v>0</v>
      </c>
      <c r="E20" s="539"/>
      <c r="F20" s="539"/>
      <c r="G20" s="539"/>
      <c r="H20" s="539"/>
      <c r="I20" s="539"/>
      <c r="J20" s="539"/>
      <c r="K20" s="539"/>
      <c r="L20" s="539"/>
      <c r="M20" s="122">
        <f t="shared" si="0"/>
        <v>0</v>
      </c>
      <c r="N20" s="105">
        <f>LOOKUP(M20,{0,32,33,41,51,61,71,81,91},{0,"इ-1","ड","क-2","क-1","ब-2 ","ब-1","अ-2","अ-1"})</f>
        <v>0</v>
      </c>
      <c r="O20" s="101">
        <f>Data!$B20</f>
        <v>0</v>
      </c>
      <c r="P20" s="101">
        <f>Data!C20</f>
        <v>0</v>
      </c>
      <c r="Q20" s="119">
        <f>Data!E20</f>
        <v>0</v>
      </c>
      <c r="R20" s="101">
        <f>Data!G20</f>
        <v>0</v>
      </c>
      <c r="S20" s="539"/>
      <c r="T20" s="539"/>
      <c r="U20" s="539"/>
      <c r="V20" s="539"/>
      <c r="W20" s="539"/>
      <c r="X20" s="539"/>
      <c r="Y20" s="539"/>
      <c r="Z20" s="539"/>
      <c r="AA20" s="122">
        <f t="shared" si="1"/>
        <v>0</v>
      </c>
      <c r="AB20" s="105">
        <f>LOOKUP(AA20,{0,32,33,41,51,61,71,81,91},{0,"इ-1","ड","क-2","क-1","ब-2 ","ब-1","अ-2","अ-1"})</f>
        <v>0</v>
      </c>
    </row>
    <row r="21" spans="1:28" ht="21.75" customHeight="1">
      <c r="A21" s="101">
        <f>Data!$B21</f>
        <v>0</v>
      </c>
      <c r="B21" s="101">
        <f>Data!C21</f>
        <v>0</v>
      </c>
      <c r="C21" s="119">
        <f>Data!E21</f>
        <v>0</v>
      </c>
      <c r="D21" s="101">
        <f>Data!G21</f>
        <v>0</v>
      </c>
      <c r="E21" s="539"/>
      <c r="F21" s="539"/>
      <c r="G21" s="539"/>
      <c r="H21" s="539"/>
      <c r="I21" s="539"/>
      <c r="J21" s="539"/>
      <c r="K21" s="539"/>
      <c r="L21" s="539"/>
      <c r="M21" s="122">
        <f t="shared" si="0"/>
        <v>0</v>
      </c>
      <c r="N21" s="105">
        <f>LOOKUP(M21,{0,32,33,41,51,61,71,81,91},{0,"इ-1","ड","क-2","क-1","ब-2 ","ब-1","अ-2","अ-1"})</f>
        <v>0</v>
      </c>
      <c r="O21" s="101">
        <f>Data!$B21</f>
        <v>0</v>
      </c>
      <c r="P21" s="101">
        <f>Data!C21</f>
        <v>0</v>
      </c>
      <c r="Q21" s="119">
        <f>Data!E21</f>
        <v>0</v>
      </c>
      <c r="R21" s="101">
        <f>Data!G21</f>
        <v>0</v>
      </c>
      <c r="S21" s="539"/>
      <c r="T21" s="539"/>
      <c r="U21" s="539"/>
      <c r="V21" s="539"/>
      <c r="W21" s="539"/>
      <c r="X21" s="539"/>
      <c r="Y21" s="539"/>
      <c r="Z21" s="539"/>
      <c r="AA21" s="122">
        <f t="shared" si="1"/>
        <v>0</v>
      </c>
      <c r="AB21" s="105">
        <f>LOOKUP(AA21,{0,32,33,41,51,61,71,81,91},{0,"इ-1","ड","क-2","क-1","ब-2 ","ब-1","अ-2","अ-1"})</f>
        <v>0</v>
      </c>
    </row>
    <row r="22" spans="1:28" ht="21.75" customHeight="1">
      <c r="A22" s="101">
        <f>Data!$B22</f>
        <v>0</v>
      </c>
      <c r="B22" s="101">
        <f>Data!C22</f>
        <v>0</v>
      </c>
      <c r="C22" s="119">
        <f>Data!E22</f>
        <v>0</v>
      </c>
      <c r="D22" s="101">
        <f>Data!G22</f>
        <v>0</v>
      </c>
      <c r="E22" s="539"/>
      <c r="F22" s="539"/>
      <c r="G22" s="539"/>
      <c r="H22" s="539"/>
      <c r="I22" s="539"/>
      <c r="J22" s="539"/>
      <c r="K22" s="539"/>
      <c r="L22" s="539"/>
      <c r="M22" s="122">
        <f t="shared" si="0"/>
        <v>0</v>
      </c>
      <c r="N22" s="105">
        <f>LOOKUP(M22,{0,32,33,41,51,61,71,81,91},{0,"इ-1","ड","क-2","क-1","ब-2 ","ब-1","अ-2","अ-1"})</f>
        <v>0</v>
      </c>
      <c r="O22" s="101">
        <f>Data!$B22</f>
        <v>0</v>
      </c>
      <c r="P22" s="101">
        <f>Data!C22</f>
        <v>0</v>
      </c>
      <c r="Q22" s="119">
        <f>Data!E22</f>
        <v>0</v>
      </c>
      <c r="R22" s="101">
        <f>Data!G22</f>
        <v>0</v>
      </c>
      <c r="S22" s="539"/>
      <c r="T22" s="539"/>
      <c r="U22" s="539"/>
      <c r="V22" s="539"/>
      <c r="W22" s="539"/>
      <c r="X22" s="539"/>
      <c r="Y22" s="539"/>
      <c r="Z22" s="539"/>
      <c r="AA22" s="122">
        <f t="shared" si="1"/>
        <v>0</v>
      </c>
      <c r="AB22" s="105">
        <f>LOOKUP(AA22,{0,32,33,41,51,61,71,81,91},{0,"इ-1","ड","क-2","क-1","ब-2 ","ब-1","अ-2","अ-1"})</f>
        <v>0</v>
      </c>
    </row>
    <row r="23" spans="1:28" ht="21.75" customHeight="1">
      <c r="A23" s="101">
        <f>Data!$B23</f>
        <v>0</v>
      </c>
      <c r="B23" s="101">
        <f>Data!C23</f>
        <v>0</v>
      </c>
      <c r="C23" s="119">
        <f>Data!E23</f>
        <v>0</v>
      </c>
      <c r="D23" s="101">
        <f>Data!G23</f>
        <v>0</v>
      </c>
      <c r="E23" s="539"/>
      <c r="F23" s="539"/>
      <c r="G23" s="539"/>
      <c r="H23" s="539"/>
      <c r="I23" s="539"/>
      <c r="J23" s="539"/>
      <c r="K23" s="539"/>
      <c r="L23" s="539"/>
      <c r="M23" s="122">
        <f t="shared" si="0"/>
        <v>0</v>
      </c>
      <c r="N23" s="105">
        <f>LOOKUP(M23,{0,32,33,41,51,61,71,81,91},{0,"इ-1","ड","क-2","क-1","ब-2 ","ब-1","अ-2","अ-1"})</f>
        <v>0</v>
      </c>
      <c r="O23" s="101">
        <f>Data!$B23</f>
        <v>0</v>
      </c>
      <c r="P23" s="101">
        <f>Data!C23</f>
        <v>0</v>
      </c>
      <c r="Q23" s="119">
        <f>Data!E23</f>
        <v>0</v>
      </c>
      <c r="R23" s="101">
        <f>Data!G23</f>
        <v>0</v>
      </c>
      <c r="S23" s="539"/>
      <c r="T23" s="539"/>
      <c r="U23" s="539"/>
      <c r="V23" s="539"/>
      <c r="W23" s="539"/>
      <c r="X23" s="539"/>
      <c r="Y23" s="539"/>
      <c r="Z23" s="539"/>
      <c r="AA23" s="122">
        <f t="shared" si="1"/>
        <v>0</v>
      </c>
      <c r="AB23" s="105">
        <f>LOOKUP(AA23,{0,32,33,41,51,61,71,81,91},{0,"इ-1","ड","क-2","क-1","ब-2 ","ब-1","अ-2","अ-1"})</f>
        <v>0</v>
      </c>
    </row>
    <row r="24" spans="1:28" ht="21.75" customHeight="1">
      <c r="A24" s="101">
        <f>Data!$B24</f>
        <v>0</v>
      </c>
      <c r="B24" s="101">
        <f>Data!C24</f>
        <v>0</v>
      </c>
      <c r="C24" s="119">
        <f>Data!E24</f>
        <v>0</v>
      </c>
      <c r="D24" s="101">
        <f>Data!G24</f>
        <v>0</v>
      </c>
      <c r="E24" s="539"/>
      <c r="F24" s="539"/>
      <c r="G24" s="539"/>
      <c r="H24" s="539"/>
      <c r="I24" s="539"/>
      <c r="J24" s="539"/>
      <c r="K24" s="539"/>
      <c r="L24" s="539"/>
      <c r="M24" s="122">
        <f t="shared" si="0"/>
        <v>0</v>
      </c>
      <c r="N24" s="105">
        <f>LOOKUP(M24,{0,32,33,41,51,61,71,81,91},{0,"इ-1","ड","क-2","क-1","ब-2 ","ब-1","अ-2","अ-1"})</f>
        <v>0</v>
      </c>
      <c r="O24" s="101">
        <f>Data!$B24</f>
        <v>0</v>
      </c>
      <c r="P24" s="101">
        <f>Data!C24</f>
        <v>0</v>
      </c>
      <c r="Q24" s="119">
        <f>Data!E24</f>
        <v>0</v>
      </c>
      <c r="R24" s="101">
        <f>Data!G24</f>
        <v>0</v>
      </c>
      <c r="S24" s="539"/>
      <c r="T24" s="539"/>
      <c r="U24" s="539"/>
      <c r="V24" s="539"/>
      <c r="W24" s="539"/>
      <c r="X24" s="539"/>
      <c r="Y24" s="539"/>
      <c r="Z24" s="539"/>
      <c r="AA24" s="122">
        <f t="shared" si="1"/>
        <v>0</v>
      </c>
      <c r="AB24" s="105">
        <f>LOOKUP(AA24,{0,32,33,41,51,61,71,81,91},{0,"इ-1","ड","क-2","क-1","ब-2 ","ब-1","अ-2","अ-1"})</f>
        <v>0</v>
      </c>
    </row>
    <row r="25" spans="1:28" ht="21.75" customHeight="1">
      <c r="A25" s="101">
        <f>Data!$B25</f>
        <v>0</v>
      </c>
      <c r="B25" s="101">
        <f>Data!C25</f>
        <v>0</v>
      </c>
      <c r="C25" s="119">
        <f>Data!E25</f>
        <v>0</v>
      </c>
      <c r="D25" s="101">
        <f>Data!G25</f>
        <v>0</v>
      </c>
      <c r="E25" s="539"/>
      <c r="F25" s="539"/>
      <c r="G25" s="539"/>
      <c r="H25" s="539"/>
      <c r="I25" s="539"/>
      <c r="J25" s="539"/>
      <c r="K25" s="539"/>
      <c r="L25" s="539"/>
      <c r="M25" s="122">
        <f t="shared" si="0"/>
        <v>0</v>
      </c>
      <c r="N25" s="105">
        <f>LOOKUP(M25,{0,32,33,41,51,61,71,81,91},{0,"इ-1","ड","क-2","क-1","ब-2 ","ब-1","अ-2","अ-1"})</f>
        <v>0</v>
      </c>
      <c r="O25" s="101">
        <f>Data!$B25</f>
        <v>0</v>
      </c>
      <c r="P25" s="101">
        <f>Data!C25</f>
        <v>0</v>
      </c>
      <c r="Q25" s="119">
        <f>Data!E25</f>
        <v>0</v>
      </c>
      <c r="R25" s="101">
        <f>Data!G25</f>
        <v>0</v>
      </c>
      <c r="S25" s="539"/>
      <c r="T25" s="539"/>
      <c r="U25" s="539"/>
      <c r="V25" s="539"/>
      <c r="W25" s="539"/>
      <c r="X25" s="539"/>
      <c r="Y25" s="539"/>
      <c r="Z25" s="539"/>
      <c r="AA25" s="122">
        <f t="shared" si="1"/>
        <v>0</v>
      </c>
      <c r="AB25" s="105">
        <f>LOOKUP(AA25,{0,32,33,41,51,61,71,81,91},{0,"इ-1","ड","क-2","क-1","ब-2 ","ब-1","अ-2","अ-1"})</f>
        <v>0</v>
      </c>
    </row>
    <row r="26" spans="1:28" ht="21.75" customHeight="1">
      <c r="A26" s="101">
        <f>Data!$B26</f>
        <v>0</v>
      </c>
      <c r="B26" s="101">
        <f>Data!C26</f>
        <v>0</v>
      </c>
      <c r="C26" s="119">
        <f>Data!E26</f>
        <v>0</v>
      </c>
      <c r="D26" s="101">
        <f>Data!G26</f>
        <v>0</v>
      </c>
      <c r="E26" s="539"/>
      <c r="F26" s="539"/>
      <c r="G26" s="539"/>
      <c r="H26" s="539"/>
      <c r="I26" s="539"/>
      <c r="J26" s="539"/>
      <c r="K26" s="539"/>
      <c r="L26" s="539"/>
      <c r="M26" s="122">
        <f t="shared" si="0"/>
        <v>0</v>
      </c>
      <c r="N26" s="105">
        <f>LOOKUP(M26,{0,32,33,41,51,61,71,81,91},{0,"इ-1","ड","क-2","क-1","ब-2 ","ब-1","अ-2","अ-1"})</f>
        <v>0</v>
      </c>
      <c r="O26" s="101">
        <f>Data!$B26</f>
        <v>0</v>
      </c>
      <c r="P26" s="101">
        <f>Data!C26</f>
        <v>0</v>
      </c>
      <c r="Q26" s="119">
        <f>Data!E26</f>
        <v>0</v>
      </c>
      <c r="R26" s="101">
        <f>Data!G26</f>
        <v>0</v>
      </c>
      <c r="S26" s="539"/>
      <c r="T26" s="539"/>
      <c r="U26" s="539"/>
      <c r="V26" s="539"/>
      <c r="W26" s="539"/>
      <c r="X26" s="539"/>
      <c r="Y26" s="539"/>
      <c r="Z26" s="539"/>
      <c r="AA26" s="122">
        <f t="shared" si="1"/>
        <v>0</v>
      </c>
      <c r="AB26" s="105">
        <f>LOOKUP(AA26,{0,32,33,41,51,61,71,81,91},{0,"इ-1","ड","क-2","क-1","ब-2 ","ब-1","अ-2","अ-1"})</f>
        <v>0</v>
      </c>
    </row>
    <row r="27" spans="1:28" ht="21.75" customHeight="1">
      <c r="A27" s="101">
        <f>Data!$B27</f>
        <v>0</v>
      </c>
      <c r="B27" s="101">
        <f>Data!C27</f>
        <v>0</v>
      </c>
      <c r="C27" s="119">
        <f>Data!E27</f>
        <v>0</v>
      </c>
      <c r="D27" s="101">
        <f>Data!G27</f>
        <v>0</v>
      </c>
      <c r="E27" s="539"/>
      <c r="F27" s="539"/>
      <c r="G27" s="539"/>
      <c r="H27" s="539"/>
      <c r="I27" s="539"/>
      <c r="J27" s="539"/>
      <c r="K27" s="539"/>
      <c r="L27" s="539"/>
      <c r="M27" s="122">
        <f t="shared" si="0"/>
        <v>0</v>
      </c>
      <c r="N27" s="105">
        <f>LOOKUP(M27,{0,32,33,41,51,61,71,81,91},{0,"इ-1","ड","क-2","क-1","ब-2 ","ब-1","अ-2","अ-1"})</f>
        <v>0</v>
      </c>
      <c r="O27" s="101">
        <f>Data!$B27</f>
        <v>0</v>
      </c>
      <c r="P27" s="101">
        <f>Data!C27</f>
        <v>0</v>
      </c>
      <c r="Q27" s="119">
        <f>Data!E27</f>
        <v>0</v>
      </c>
      <c r="R27" s="101">
        <f>Data!G27</f>
        <v>0</v>
      </c>
      <c r="S27" s="539"/>
      <c r="T27" s="539"/>
      <c r="U27" s="539"/>
      <c r="V27" s="539"/>
      <c r="W27" s="539"/>
      <c r="X27" s="539"/>
      <c r="Y27" s="539"/>
      <c r="Z27" s="539"/>
      <c r="AA27" s="122">
        <f t="shared" si="1"/>
        <v>0</v>
      </c>
      <c r="AB27" s="105">
        <f>LOOKUP(AA27,{0,32,33,41,51,61,71,81,91},{0,"इ-1","ड","क-2","क-1","ब-2 ","ब-1","अ-2","अ-1"})</f>
        <v>0</v>
      </c>
    </row>
    <row r="28" spans="1:28" ht="21.75" customHeight="1">
      <c r="A28" s="101">
        <f>Data!$B28</f>
        <v>0</v>
      </c>
      <c r="B28" s="101">
        <f>Data!C28</f>
        <v>0</v>
      </c>
      <c r="C28" s="119">
        <f>Data!E28</f>
        <v>0</v>
      </c>
      <c r="D28" s="101">
        <f>Data!G28</f>
        <v>0</v>
      </c>
      <c r="E28" s="539"/>
      <c r="F28" s="539"/>
      <c r="G28" s="539"/>
      <c r="H28" s="539"/>
      <c r="I28" s="539"/>
      <c r="J28" s="539"/>
      <c r="K28" s="539"/>
      <c r="L28" s="539"/>
      <c r="M28" s="122">
        <f t="shared" si="0"/>
        <v>0</v>
      </c>
      <c r="N28" s="105">
        <f>LOOKUP(M28,{0,32,33,41,51,61,71,81,91},{0,"इ-1","ड","क-2","क-1","ब-2 ","ब-1","अ-2","अ-1"})</f>
        <v>0</v>
      </c>
      <c r="O28" s="101">
        <f>Data!$B28</f>
        <v>0</v>
      </c>
      <c r="P28" s="101">
        <f>Data!C28</f>
        <v>0</v>
      </c>
      <c r="Q28" s="119">
        <f>Data!E28</f>
        <v>0</v>
      </c>
      <c r="R28" s="101">
        <f>Data!G28</f>
        <v>0</v>
      </c>
      <c r="S28" s="539"/>
      <c r="T28" s="539"/>
      <c r="U28" s="539"/>
      <c r="V28" s="539"/>
      <c r="W28" s="539"/>
      <c r="X28" s="539"/>
      <c r="Y28" s="539"/>
      <c r="Z28" s="539"/>
      <c r="AA28" s="122">
        <f t="shared" si="1"/>
        <v>0</v>
      </c>
      <c r="AB28" s="105">
        <f>LOOKUP(AA28,{0,32,33,41,51,61,71,81,91},{0,"इ-1","ड","क-2","क-1","ब-2 ","ब-1","अ-2","अ-1"})</f>
        <v>0</v>
      </c>
    </row>
    <row r="29" spans="1:28" ht="21.75" customHeight="1">
      <c r="A29" s="101">
        <f>Data!$B29</f>
        <v>0</v>
      </c>
      <c r="B29" s="101">
        <f>Data!C29</f>
        <v>0</v>
      </c>
      <c r="C29" s="119">
        <f>Data!E29</f>
        <v>0</v>
      </c>
      <c r="D29" s="101">
        <f>Data!G29</f>
        <v>0</v>
      </c>
      <c r="E29" s="539"/>
      <c r="F29" s="539"/>
      <c r="G29" s="539"/>
      <c r="H29" s="539"/>
      <c r="I29" s="539"/>
      <c r="J29" s="539"/>
      <c r="K29" s="539"/>
      <c r="L29" s="539"/>
      <c r="M29" s="122">
        <f t="shared" si="0"/>
        <v>0</v>
      </c>
      <c r="N29" s="105">
        <f>LOOKUP(M29,{0,32,33,41,51,61,71,81,91},{0,"इ-1","ड","क-2","क-1","ब-2 ","ब-1","अ-2","अ-1"})</f>
        <v>0</v>
      </c>
      <c r="O29" s="101">
        <f>Data!$B29</f>
        <v>0</v>
      </c>
      <c r="P29" s="101">
        <f>Data!C29</f>
        <v>0</v>
      </c>
      <c r="Q29" s="119">
        <f>Data!E29</f>
        <v>0</v>
      </c>
      <c r="R29" s="101">
        <f>Data!G29</f>
        <v>0</v>
      </c>
      <c r="S29" s="539"/>
      <c r="T29" s="539"/>
      <c r="U29" s="539"/>
      <c r="V29" s="539"/>
      <c r="W29" s="539"/>
      <c r="X29" s="539"/>
      <c r="Y29" s="539"/>
      <c r="Z29" s="539"/>
      <c r="AA29" s="122">
        <f t="shared" si="1"/>
        <v>0</v>
      </c>
      <c r="AB29" s="105">
        <f>LOOKUP(AA29,{0,32,33,41,51,61,71,81,91},{0,"इ-1","ड","क-2","क-1","ब-2 ","ब-1","अ-2","अ-1"})</f>
        <v>0</v>
      </c>
    </row>
    <row r="30" spans="1:28" ht="21.75" customHeight="1">
      <c r="A30" s="101">
        <f>Data!$B30</f>
        <v>0</v>
      </c>
      <c r="B30" s="101">
        <f>Data!C30</f>
        <v>0</v>
      </c>
      <c r="C30" s="119">
        <f>Data!E30</f>
        <v>0</v>
      </c>
      <c r="D30" s="101">
        <f>Data!G30</f>
        <v>0</v>
      </c>
      <c r="E30" s="539"/>
      <c r="F30" s="539"/>
      <c r="G30" s="539"/>
      <c r="H30" s="539"/>
      <c r="I30" s="539"/>
      <c r="J30" s="539"/>
      <c r="K30" s="539"/>
      <c r="L30" s="539"/>
      <c r="M30" s="122">
        <f t="shared" si="0"/>
        <v>0</v>
      </c>
      <c r="N30" s="105">
        <f>LOOKUP(M30,{0,32,33,41,51,61,71,81,91},{0,"इ-1","ड","क-2","क-1","ब-2 ","ब-1","अ-2","अ-1"})</f>
        <v>0</v>
      </c>
      <c r="O30" s="101">
        <f>Data!$B30</f>
        <v>0</v>
      </c>
      <c r="P30" s="101">
        <f>Data!C30</f>
        <v>0</v>
      </c>
      <c r="Q30" s="119">
        <f>Data!E30</f>
        <v>0</v>
      </c>
      <c r="R30" s="101">
        <f>Data!G30</f>
        <v>0</v>
      </c>
      <c r="S30" s="539"/>
      <c r="T30" s="539"/>
      <c r="U30" s="539"/>
      <c r="V30" s="539"/>
      <c r="W30" s="539"/>
      <c r="X30" s="539"/>
      <c r="Y30" s="539"/>
      <c r="Z30" s="539"/>
      <c r="AA30" s="122">
        <f t="shared" si="1"/>
        <v>0</v>
      </c>
      <c r="AB30" s="105">
        <f>LOOKUP(AA30,{0,32,33,41,51,61,71,81,91},{0,"इ-1","ड","क-2","क-1","ब-2 ","ब-1","अ-2","अ-1"})</f>
        <v>0</v>
      </c>
    </row>
    <row r="31" spans="1:28" ht="21.75" customHeight="1">
      <c r="A31" s="101">
        <f>Data!$B31</f>
        <v>0</v>
      </c>
      <c r="B31" s="101">
        <f>Data!C31</f>
        <v>0</v>
      </c>
      <c r="C31" s="119">
        <f>Data!E31</f>
        <v>0</v>
      </c>
      <c r="D31" s="101">
        <f>Data!G31</f>
        <v>0</v>
      </c>
      <c r="E31" s="539"/>
      <c r="F31" s="539"/>
      <c r="G31" s="539"/>
      <c r="H31" s="539"/>
      <c r="I31" s="539"/>
      <c r="J31" s="539"/>
      <c r="K31" s="539"/>
      <c r="L31" s="539"/>
      <c r="M31" s="122">
        <f t="shared" si="0"/>
        <v>0</v>
      </c>
      <c r="N31" s="105">
        <f>LOOKUP(M31,{0,32,33,41,51,61,71,81,91},{0,"इ-1","ड","क-2","क-1","ब-2 ","ब-1","अ-2","अ-1"})</f>
        <v>0</v>
      </c>
      <c r="O31" s="101">
        <f>Data!$B31</f>
        <v>0</v>
      </c>
      <c r="P31" s="101">
        <f>Data!C31</f>
        <v>0</v>
      </c>
      <c r="Q31" s="119">
        <f>Data!E31</f>
        <v>0</v>
      </c>
      <c r="R31" s="101">
        <f>Data!G31</f>
        <v>0</v>
      </c>
      <c r="S31" s="539"/>
      <c r="T31" s="539"/>
      <c r="U31" s="539"/>
      <c r="V31" s="539"/>
      <c r="W31" s="539"/>
      <c r="X31" s="539"/>
      <c r="Y31" s="539"/>
      <c r="Z31" s="539"/>
      <c r="AA31" s="122">
        <f t="shared" si="1"/>
        <v>0</v>
      </c>
      <c r="AB31" s="105">
        <f>LOOKUP(AA31,{0,32,33,41,51,61,71,81,91},{0,"इ-1","ड","क-2","क-1","ब-2 ","ब-1","अ-2","अ-1"})</f>
        <v>0</v>
      </c>
    </row>
    <row r="32" spans="1:28" ht="21.75" customHeight="1">
      <c r="A32" s="101">
        <f>Data!$B32</f>
        <v>0</v>
      </c>
      <c r="B32" s="101">
        <f>Data!C32</f>
        <v>0</v>
      </c>
      <c r="C32" s="119">
        <f>Data!E32</f>
        <v>0</v>
      </c>
      <c r="D32" s="101">
        <f>Data!G32</f>
        <v>0</v>
      </c>
      <c r="E32" s="539"/>
      <c r="F32" s="539"/>
      <c r="G32" s="539"/>
      <c r="H32" s="539"/>
      <c r="I32" s="539"/>
      <c r="J32" s="539"/>
      <c r="K32" s="539"/>
      <c r="L32" s="539"/>
      <c r="M32" s="122">
        <f t="shared" si="0"/>
        <v>0</v>
      </c>
      <c r="N32" s="105">
        <f>LOOKUP(M32,{0,32,33,41,51,61,71,81,91},{0,"इ-1","ड","क-2","क-1","ब-2 ","ब-1","अ-2","अ-1"})</f>
        <v>0</v>
      </c>
      <c r="O32" s="101">
        <f>Data!$B32</f>
        <v>0</v>
      </c>
      <c r="P32" s="101">
        <f>Data!C32</f>
        <v>0</v>
      </c>
      <c r="Q32" s="119">
        <f>Data!E32</f>
        <v>0</v>
      </c>
      <c r="R32" s="101">
        <f>Data!G32</f>
        <v>0</v>
      </c>
      <c r="S32" s="539"/>
      <c r="T32" s="539"/>
      <c r="U32" s="539"/>
      <c r="V32" s="539"/>
      <c r="W32" s="539"/>
      <c r="X32" s="539"/>
      <c r="Y32" s="539"/>
      <c r="Z32" s="539"/>
      <c r="AA32" s="122">
        <f t="shared" si="1"/>
        <v>0</v>
      </c>
      <c r="AB32" s="105">
        <f>LOOKUP(AA32,{0,32,33,41,51,61,71,81,91},{0,"इ-1","ड","क-2","क-1","ब-2 ","ब-1","अ-2","अ-1"})</f>
        <v>0</v>
      </c>
    </row>
    <row r="33" spans="1:28" ht="21.75" customHeight="1">
      <c r="A33" s="101">
        <f>Data!$B33</f>
        <v>0</v>
      </c>
      <c r="B33" s="101">
        <f>Data!C33</f>
        <v>0</v>
      </c>
      <c r="C33" s="119">
        <f>Data!E33</f>
        <v>0</v>
      </c>
      <c r="D33" s="101">
        <f>Data!G33</f>
        <v>0</v>
      </c>
      <c r="E33" s="539"/>
      <c r="F33" s="539"/>
      <c r="G33" s="539"/>
      <c r="H33" s="539"/>
      <c r="I33" s="539"/>
      <c r="J33" s="539"/>
      <c r="K33" s="539"/>
      <c r="L33" s="539"/>
      <c r="M33" s="122">
        <f t="shared" si="0"/>
        <v>0</v>
      </c>
      <c r="N33" s="105">
        <f>LOOKUP(M33,{0,32,33,41,51,61,71,81,91},{0,"इ-1","ड","क-2","क-1","ब-2 ","ब-1","अ-2","अ-1"})</f>
        <v>0</v>
      </c>
      <c r="O33" s="101">
        <f>Data!$B33</f>
        <v>0</v>
      </c>
      <c r="P33" s="101">
        <f>Data!C33</f>
        <v>0</v>
      </c>
      <c r="Q33" s="119">
        <f>Data!E33</f>
        <v>0</v>
      </c>
      <c r="R33" s="101">
        <f>Data!G33</f>
        <v>0</v>
      </c>
      <c r="S33" s="539"/>
      <c r="T33" s="539"/>
      <c r="U33" s="539"/>
      <c r="V33" s="539"/>
      <c r="W33" s="539"/>
      <c r="X33" s="539"/>
      <c r="Y33" s="539"/>
      <c r="Z33" s="539"/>
      <c r="AA33" s="122">
        <f t="shared" si="1"/>
        <v>0</v>
      </c>
      <c r="AB33" s="105">
        <f>LOOKUP(AA33,{0,32,33,41,51,61,71,81,91},{0,"इ-1","ड","क-2","क-1","ब-2 ","ब-1","अ-2","अ-1"})</f>
        <v>0</v>
      </c>
    </row>
    <row r="34" spans="1:28" ht="21.75" customHeight="1">
      <c r="A34" s="101">
        <f>Data!$B34</f>
        <v>0</v>
      </c>
      <c r="B34" s="101">
        <f>Data!C34</f>
        <v>0</v>
      </c>
      <c r="C34" s="119">
        <f>Data!E34</f>
        <v>0</v>
      </c>
      <c r="D34" s="101">
        <f>Data!G34</f>
        <v>0</v>
      </c>
      <c r="E34" s="539"/>
      <c r="F34" s="539"/>
      <c r="G34" s="539"/>
      <c r="H34" s="539"/>
      <c r="I34" s="539"/>
      <c r="J34" s="539"/>
      <c r="K34" s="539"/>
      <c r="L34" s="539"/>
      <c r="M34" s="122">
        <f t="shared" si="0"/>
        <v>0</v>
      </c>
      <c r="N34" s="105">
        <f>LOOKUP(M34,{0,32,33,41,51,61,71,81,91},{0,"इ-1","ड","क-2","क-1","ब-2 ","ब-1","अ-2","अ-1"})</f>
        <v>0</v>
      </c>
      <c r="O34" s="101">
        <f>Data!$B34</f>
        <v>0</v>
      </c>
      <c r="P34" s="101">
        <f>Data!C34</f>
        <v>0</v>
      </c>
      <c r="Q34" s="119">
        <f>Data!E34</f>
        <v>0</v>
      </c>
      <c r="R34" s="101">
        <f>Data!G34</f>
        <v>0</v>
      </c>
      <c r="S34" s="539"/>
      <c r="T34" s="539"/>
      <c r="U34" s="539"/>
      <c r="V34" s="539"/>
      <c r="W34" s="539"/>
      <c r="X34" s="539"/>
      <c r="Y34" s="539"/>
      <c r="Z34" s="539"/>
      <c r="AA34" s="122">
        <f t="shared" si="1"/>
        <v>0</v>
      </c>
      <c r="AB34" s="105">
        <f>LOOKUP(AA34,{0,32,33,41,51,61,71,81,91},{0,"इ-1","ड","क-2","क-1","ब-2 ","ब-1","अ-2","अ-1"})</f>
        <v>0</v>
      </c>
    </row>
    <row r="35" spans="1:28" ht="21.75" customHeight="1">
      <c r="A35" s="101">
        <f>Data!$B35</f>
        <v>0</v>
      </c>
      <c r="B35" s="101">
        <f>Data!C35</f>
        <v>0</v>
      </c>
      <c r="C35" s="119">
        <f>Data!E35</f>
        <v>0</v>
      </c>
      <c r="D35" s="101">
        <f>Data!G35</f>
        <v>0</v>
      </c>
      <c r="E35" s="539"/>
      <c r="F35" s="539"/>
      <c r="G35" s="539"/>
      <c r="H35" s="539"/>
      <c r="I35" s="539"/>
      <c r="J35" s="539"/>
      <c r="K35" s="539"/>
      <c r="L35" s="539"/>
      <c r="M35" s="122">
        <f t="shared" si="0"/>
        <v>0</v>
      </c>
      <c r="N35" s="105">
        <f>LOOKUP(M35,{0,32,33,41,51,61,71,81,91},{0,"इ-1","ड","क-2","क-1","ब-2 ","ब-1","अ-2","अ-1"})</f>
        <v>0</v>
      </c>
      <c r="O35" s="101">
        <f>Data!$B35</f>
        <v>0</v>
      </c>
      <c r="P35" s="101">
        <f>Data!C35</f>
        <v>0</v>
      </c>
      <c r="Q35" s="119">
        <f>Data!E35</f>
        <v>0</v>
      </c>
      <c r="R35" s="101">
        <f>Data!G35</f>
        <v>0</v>
      </c>
      <c r="S35" s="539"/>
      <c r="T35" s="539"/>
      <c r="U35" s="539"/>
      <c r="V35" s="539"/>
      <c r="W35" s="539"/>
      <c r="X35" s="539"/>
      <c r="Y35" s="539"/>
      <c r="Z35" s="539"/>
      <c r="AA35" s="122">
        <f t="shared" si="1"/>
        <v>0</v>
      </c>
      <c r="AB35" s="105">
        <f>LOOKUP(AA35,{0,32,33,41,51,61,71,81,91},{0,"इ-1","ड","क-2","क-1","ब-2 ","ब-1","अ-2","अ-1"})</f>
        <v>0</v>
      </c>
    </row>
    <row r="36" spans="1:28" ht="21.75" customHeight="1">
      <c r="A36" s="101">
        <f>Data!$B36</f>
        <v>0</v>
      </c>
      <c r="B36" s="101">
        <f>Data!C36</f>
        <v>0</v>
      </c>
      <c r="C36" s="119">
        <f>Data!E36</f>
        <v>0</v>
      </c>
      <c r="D36" s="101">
        <f>Data!G36</f>
        <v>0</v>
      </c>
      <c r="E36" s="539"/>
      <c r="F36" s="539"/>
      <c r="G36" s="539"/>
      <c r="H36" s="539"/>
      <c r="I36" s="539"/>
      <c r="J36" s="539"/>
      <c r="K36" s="539"/>
      <c r="L36" s="539"/>
      <c r="M36" s="122">
        <f t="shared" si="0"/>
        <v>0</v>
      </c>
      <c r="N36" s="105">
        <f>LOOKUP(M36,{0,32,33,41,51,61,71,81,91},{0,"इ-1","ड","क-2","क-1","ब-2 ","ब-1","अ-2","अ-1"})</f>
        <v>0</v>
      </c>
      <c r="O36" s="101">
        <f>Data!$B36</f>
        <v>0</v>
      </c>
      <c r="P36" s="101">
        <f>Data!C36</f>
        <v>0</v>
      </c>
      <c r="Q36" s="119">
        <f>Data!E36</f>
        <v>0</v>
      </c>
      <c r="R36" s="101">
        <f>Data!G36</f>
        <v>0</v>
      </c>
      <c r="S36" s="539"/>
      <c r="T36" s="539"/>
      <c r="U36" s="539"/>
      <c r="V36" s="539"/>
      <c r="W36" s="539"/>
      <c r="X36" s="539"/>
      <c r="Y36" s="539"/>
      <c r="Z36" s="539"/>
      <c r="AA36" s="122">
        <f t="shared" si="1"/>
        <v>0</v>
      </c>
      <c r="AB36" s="105">
        <f>LOOKUP(AA36,{0,32,33,41,51,61,71,81,91},{0,"इ-1","ड","क-2","क-1","ब-2 ","ब-1","अ-2","अ-1"})</f>
        <v>0</v>
      </c>
    </row>
    <row r="37" spans="1:28" ht="21.75" customHeight="1">
      <c r="A37" s="101">
        <f>Data!$B37</f>
        <v>0</v>
      </c>
      <c r="B37" s="101">
        <f>Data!C37</f>
        <v>0</v>
      </c>
      <c r="C37" s="119">
        <f>Data!E37</f>
        <v>0</v>
      </c>
      <c r="D37" s="101">
        <f>Data!G37</f>
        <v>0</v>
      </c>
      <c r="E37" s="539"/>
      <c r="F37" s="539"/>
      <c r="G37" s="539"/>
      <c r="H37" s="539"/>
      <c r="I37" s="539"/>
      <c r="J37" s="539"/>
      <c r="K37" s="539"/>
      <c r="L37" s="539"/>
      <c r="M37" s="122">
        <f t="shared" si="0"/>
        <v>0</v>
      </c>
      <c r="N37" s="105">
        <f>LOOKUP(M37,{0,32,33,41,51,61,71,81,91},{0,"इ-1","ड","क-2","क-1","ब-2 ","ब-1","अ-2","अ-1"})</f>
        <v>0</v>
      </c>
      <c r="O37" s="101">
        <f>Data!$B37</f>
        <v>0</v>
      </c>
      <c r="P37" s="101">
        <f>Data!C37</f>
        <v>0</v>
      </c>
      <c r="Q37" s="119">
        <f>Data!E37</f>
        <v>0</v>
      </c>
      <c r="R37" s="101">
        <f>Data!G37</f>
        <v>0</v>
      </c>
      <c r="S37" s="539"/>
      <c r="T37" s="539"/>
      <c r="U37" s="539"/>
      <c r="V37" s="539"/>
      <c r="W37" s="539"/>
      <c r="X37" s="539"/>
      <c r="Y37" s="539"/>
      <c r="Z37" s="539"/>
      <c r="AA37" s="122">
        <f t="shared" si="1"/>
        <v>0</v>
      </c>
      <c r="AB37" s="105">
        <f>LOOKUP(AA37,{0,32,33,41,51,61,71,81,91},{0,"इ-1","ड","क-2","क-1","ब-2 ","ब-1","अ-2","अ-1"})</f>
        <v>0</v>
      </c>
    </row>
    <row r="38" spans="1:28" ht="21.75" customHeight="1">
      <c r="A38" s="101">
        <f>Data!$B38</f>
        <v>0</v>
      </c>
      <c r="B38" s="101">
        <f>Data!C38</f>
        <v>0</v>
      </c>
      <c r="C38" s="119">
        <f>Data!E38</f>
        <v>0</v>
      </c>
      <c r="D38" s="101">
        <f>Data!G38</f>
        <v>0</v>
      </c>
      <c r="E38" s="539"/>
      <c r="F38" s="539"/>
      <c r="G38" s="539"/>
      <c r="H38" s="539"/>
      <c r="I38" s="539"/>
      <c r="J38" s="539"/>
      <c r="K38" s="539"/>
      <c r="L38" s="539"/>
      <c r="M38" s="122">
        <f t="shared" si="0"/>
        <v>0</v>
      </c>
      <c r="N38" s="105">
        <f>LOOKUP(M38,{0,32,33,41,51,61,71,81,91},{0,"इ-1","ड","क-2","क-1","ब-2 ","ब-1","अ-2","अ-1"})</f>
        <v>0</v>
      </c>
      <c r="O38" s="101">
        <f>Data!$B38</f>
        <v>0</v>
      </c>
      <c r="P38" s="101">
        <f>Data!C38</f>
        <v>0</v>
      </c>
      <c r="Q38" s="119">
        <f>Data!E38</f>
        <v>0</v>
      </c>
      <c r="R38" s="101">
        <f>Data!G38</f>
        <v>0</v>
      </c>
      <c r="S38" s="539"/>
      <c r="T38" s="539"/>
      <c r="U38" s="539"/>
      <c r="V38" s="539"/>
      <c r="W38" s="539"/>
      <c r="X38" s="539"/>
      <c r="Y38" s="539"/>
      <c r="Z38" s="539"/>
      <c r="AA38" s="122">
        <f t="shared" si="1"/>
        <v>0</v>
      </c>
      <c r="AB38" s="105">
        <f>LOOKUP(AA38,{0,32,33,41,51,61,71,81,91},{0,"इ-1","ड","क-2","क-1","ब-2 ","ब-1","अ-2","अ-1"})</f>
        <v>0</v>
      </c>
    </row>
    <row r="39" spans="1:28" ht="21.75" customHeight="1">
      <c r="A39" s="101">
        <f>Data!$B39</f>
        <v>0</v>
      </c>
      <c r="B39" s="101">
        <f>Data!C39</f>
        <v>0</v>
      </c>
      <c r="C39" s="119">
        <f>Data!E39</f>
        <v>0</v>
      </c>
      <c r="D39" s="101">
        <f>Data!G39</f>
        <v>0</v>
      </c>
      <c r="E39" s="539"/>
      <c r="F39" s="539"/>
      <c r="G39" s="539"/>
      <c r="H39" s="539"/>
      <c r="I39" s="539"/>
      <c r="J39" s="539"/>
      <c r="K39" s="539"/>
      <c r="L39" s="539"/>
      <c r="M39" s="122">
        <f t="shared" si="0"/>
        <v>0</v>
      </c>
      <c r="N39" s="105">
        <f>LOOKUP(M39,{0,32,33,41,51,61,71,81,91},{0,"इ-1","ड","क-2","क-1","ब-2 ","ब-1","अ-2","अ-1"})</f>
        <v>0</v>
      </c>
      <c r="O39" s="101">
        <f>Data!$B39</f>
        <v>0</v>
      </c>
      <c r="P39" s="101">
        <f>Data!C39</f>
        <v>0</v>
      </c>
      <c r="Q39" s="119">
        <f>Data!E39</f>
        <v>0</v>
      </c>
      <c r="R39" s="101">
        <f>Data!G39</f>
        <v>0</v>
      </c>
      <c r="S39" s="539"/>
      <c r="T39" s="539"/>
      <c r="U39" s="539"/>
      <c r="V39" s="539"/>
      <c r="W39" s="539"/>
      <c r="X39" s="539"/>
      <c r="Y39" s="539"/>
      <c r="Z39" s="539"/>
      <c r="AA39" s="122">
        <f t="shared" si="1"/>
        <v>0</v>
      </c>
      <c r="AB39" s="105">
        <f>LOOKUP(AA39,{0,32,33,41,51,61,71,81,91},{0,"इ-1","ड","क-2","क-1","ब-2 ","ब-1","अ-2","अ-1"})</f>
        <v>0</v>
      </c>
    </row>
    <row r="40" spans="1:28" ht="21.75" customHeight="1">
      <c r="A40" s="101">
        <f>Data!$B40</f>
        <v>0</v>
      </c>
      <c r="B40" s="101">
        <f>Data!C40</f>
        <v>0</v>
      </c>
      <c r="C40" s="119">
        <f>Data!E40</f>
        <v>0</v>
      </c>
      <c r="D40" s="101">
        <f>Data!G40</f>
        <v>0</v>
      </c>
      <c r="E40" s="539"/>
      <c r="F40" s="539"/>
      <c r="G40" s="539"/>
      <c r="H40" s="539"/>
      <c r="I40" s="539"/>
      <c r="J40" s="539"/>
      <c r="K40" s="539"/>
      <c r="L40" s="539"/>
      <c r="M40" s="122">
        <f t="shared" si="0"/>
        <v>0</v>
      </c>
      <c r="N40" s="105">
        <f>LOOKUP(M40,{0,32,33,41,51,61,71,81,91},{0,"इ-1","ड","क-2","क-1","ब-2 ","ब-1","अ-2","अ-1"})</f>
        <v>0</v>
      </c>
      <c r="O40" s="101">
        <f>Data!$B40</f>
        <v>0</v>
      </c>
      <c r="P40" s="101">
        <f>Data!C40</f>
        <v>0</v>
      </c>
      <c r="Q40" s="119">
        <f>Data!E40</f>
        <v>0</v>
      </c>
      <c r="R40" s="101">
        <f>Data!G40</f>
        <v>0</v>
      </c>
      <c r="S40" s="539"/>
      <c r="T40" s="539"/>
      <c r="U40" s="539"/>
      <c r="V40" s="539"/>
      <c r="W40" s="539"/>
      <c r="X40" s="539"/>
      <c r="Y40" s="539"/>
      <c r="Z40" s="539"/>
      <c r="AA40" s="122">
        <f t="shared" si="1"/>
        <v>0</v>
      </c>
      <c r="AB40" s="105">
        <f>LOOKUP(AA40,{0,32,33,41,51,61,71,81,91},{0,"इ-1","ड","क-2","क-1","ब-2 ","ब-1","अ-2","अ-1"})</f>
        <v>0</v>
      </c>
    </row>
    <row r="41" spans="1:28" ht="21.75" customHeight="1">
      <c r="A41" s="101">
        <f>Data!$B41</f>
        <v>0</v>
      </c>
      <c r="B41" s="101">
        <f>Data!C41</f>
        <v>0</v>
      </c>
      <c r="C41" s="119">
        <f>Data!E41</f>
        <v>0</v>
      </c>
      <c r="D41" s="101">
        <f>Data!G41</f>
        <v>0</v>
      </c>
      <c r="E41" s="539"/>
      <c r="F41" s="539"/>
      <c r="G41" s="539"/>
      <c r="H41" s="539"/>
      <c r="I41" s="539"/>
      <c r="J41" s="539"/>
      <c r="K41" s="539"/>
      <c r="L41" s="539"/>
      <c r="M41" s="122">
        <f t="shared" si="0"/>
        <v>0</v>
      </c>
      <c r="N41" s="105">
        <f>LOOKUP(M41,{0,32,33,41,51,61,71,81,91},{0,"इ-1","ड","क-2","क-1","ब-2 ","ब-1","अ-2","अ-1"})</f>
        <v>0</v>
      </c>
      <c r="O41" s="101">
        <f>Data!$B41</f>
        <v>0</v>
      </c>
      <c r="P41" s="101">
        <f>Data!C41</f>
        <v>0</v>
      </c>
      <c r="Q41" s="119">
        <f>Data!E41</f>
        <v>0</v>
      </c>
      <c r="R41" s="101">
        <f>Data!G41</f>
        <v>0</v>
      </c>
      <c r="S41" s="539"/>
      <c r="T41" s="539"/>
      <c r="U41" s="539"/>
      <c r="V41" s="539"/>
      <c r="W41" s="539"/>
      <c r="X41" s="539"/>
      <c r="Y41" s="539"/>
      <c r="Z41" s="539"/>
      <c r="AA41" s="122">
        <f t="shared" si="1"/>
        <v>0</v>
      </c>
      <c r="AB41" s="105">
        <f>LOOKUP(AA41,{0,32,33,41,51,61,71,81,91},{0,"इ-1","ड","क-2","क-1","ब-2 ","ब-1","अ-2","अ-1"})</f>
        <v>0</v>
      </c>
    </row>
    <row r="42" spans="1:28" ht="21.75" customHeight="1">
      <c r="A42" s="101">
        <f>Data!$B42</f>
        <v>0</v>
      </c>
      <c r="B42" s="101">
        <f>Data!C42</f>
        <v>0</v>
      </c>
      <c r="C42" s="119">
        <f>Data!E42</f>
        <v>0</v>
      </c>
      <c r="D42" s="101">
        <f>Data!G42</f>
        <v>0</v>
      </c>
      <c r="E42" s="539"/>
      <c r="F42" s="539"/>
      <c r="G42" s="539"/>
      <c r="H42" s="539"/>
      <c r="I42" s="539"/>
      <c r="J42" s="539"/>
      <c r="K42" s="539"/>
      <c r="L42" s="539"/>
      <c r="M42" s="122">
        <f t="shared" si="0"/>
        <v>0</v>
      </c>
      <c r="N42" s="105">
        <f>LOOKUP(M42,{0,32,33,41,51,61,71,81,91},{0,"इ-1","ड","क-2","क-1","ब-2 ","ब-1","अ-2","अ-1"})</f>
        <v>0</v>
      </c>
      <c r="O42" s="101">
        <f>Data!$B42</f>
        <v>0</v>
      </c>
      <c r="P42" s="101">
        <f>Data!C42</f>
        <v>0</v>
      </c>
      <c r="Q42" s="119">
        <f>Data!E42</f>
        <v>0</v>
      </c>
      <c r="R42" s="101">
        <f>Data!G42</f>
        <v>0</v>
      </c>
      <c r="S42" s="539"/>
      <c r="T42" s="539"/>
      <c r="U42" s="539"/>
      <c r="V42" s="539"/>
      <c r="W42" s="539"/>
      <c r="X42" s="539"/>
      <c r="Y42" s="539"/>
      <c r="Z42" s="539"/>
      <c r="AA42" s="122">
        <f t="shared" si="1"/>
        <v>0</v>
      </c>
      <c r="AB42" s="105">
        <f>LOOKUP(AA42,{0,32,33,41,51,61,71,81,91},{0,"इ-1","ड","क-2","क-1","ब-2 ","ब-1","अ-2","अ-1"})</f>
        <v>0</v>
      </c>
    </row>
    <row r="43" spans="1:28" ht="21.75" customHeight="1">
      <c r="A43" s="101">
        <f>Data!$B43</f>
        <v>0</v>
      </c>
      <c r="B43" s="101">
        <f>Data!C43</f>
        <v>0</v>
      </c>
      <c r="C43" s="119">
        <f>Data!E43</f>
        <v>0</v>
      </c>
      <c r="D43" s="101">
        <f>Data!G43</f>
        <v>0</v>
      </c>
      <c r="E43" s="539"/>
      <c r="F43" s="539"/>
      <c r="G43" s="539"/>
      <c r="H43" s="539"/>
      <c r="I43" s="539"/>
      <c r="J43" s="539"/>
      <c r="K43" s="539"/>
      <c r="L43" s="539"/>
      <c r="M43" s="122">
        <f t="shared" si="0"/>
        <v>0</v>
      </c>
      <c r="N43" s="105">
        <f>LOOKUP(M43,{0,32,33,41,51,61,71,81,91},{0,"इ-1","ड","क-2","क-1","ब-2 ","ब-1","अ-2","अ-1"})</f>
        <v>0</v>
      </c>
      <c r="O43" s="101">
        <f>Data!$B43</f>
        <v>0</v>
      </c>
      <c r="P43" s="101">
        <f>Data!C43</f>
        <v>0</v>
      </c>
      <c r="Q43" s="119">
        <f>Data!E43</f>
        <v>0</v>
      </c>
      <c r="R43" s="101">
        <f>Data!G43</f>
        <v>0</v>
      </c>
      <c r="S43" s="539"/>
      <c r="T43" s="539"/>
      <c r="U43" s="539"/>
      <c r="V43" s="539"/>
      <c r="W43" s="539"/>
      <c r="X43" s="539"/>
      <c r="Y43" s="539"/>
      <c r="Z43" s="539"/>
      <c r="AA43" s="122">
        <f t="shared" si="1"/>
        <v>0</v>
      </c>
      <c r="AB43" s="105">
        <f>LOOKUP(AA43,{0,32,33,41,51,61,71,81,91},{0,"इ-1","ड","क-2","क-1","ब-2 ","ब-1","अ-2","अ-1"})</f>
        <v>0</v>
      </c>
    </row>
    <row r="44" spans="1:28" ht="21.75" customHeight="1">
      <c r="A44" s="101">
        <f>Data!$B44</f>
        <v>0</v>
      </c>
      <c r="B44" s="101">
        <f>Data!C44</f>
        <v>0</v>
      </c>
      <c r="C44" s="119">
        <f>Data!E44</f>
        <v>0</v>
      </c>
      <c r="D44" s="101">
        <f>Data!G44</f>
        <v>0</v>
      </c>
      <c r="E44" s="539"/>
      <c r="F44" s="539"/>
      <c r="G44" s="539"/>
      <c r="H44" s="539"/>
      <c r="I44" s="539"/>
      <c r="J44" s="539"/>
      <c r="K44" s="539"/>
      <c r="L44" s="539"/>
      <c r="M44" s="122">
        <f t="shared" si="0"/>
        <v>0</v>
      </c>
      <c r="N44" s="105">
        <f>LOOKUP(M44,{0,32,33,41,51,61,71,81,91},{0,"इ-1","ड","क-2","क-1","ब-2 ","ब-1","अ-2","अ-1"})</f>
        <v>0</v>
      </c>
      <c r="O44" s="101">
        <f>Data!$B44</f>
        <v>0</v>
      </c>
      <c r="P44" s="101">
        <f>Data!C44</f>
        <v>0</v>
      </c>
      <c r="Q44" s="119">
        <f>Data!E44</f>
        <v>0</v>
      </c>
      <c r="R44" s="101">
        <f>Data!G44</f>
        <v>0</v>
      </c>
      <c r="S44" s="539"/>
      <c r="T44" s="539"/>
      <c r="U44" s="539"/>
      <c r="V44" s="539"/>
      <c r="W44" s="539"/>
      <c r="X44" s="539"/>
      <c r="Y44" s="539"/>
      <c r="Z44" s="539"/>
      <c r="AA44" s="122">
        <f t="shared" si="1"/>
        <v>0</v>
      </c>
      <c r="AB44" s="105">
        <f>LOOKUP(AA44,{0,32,33,41,51,61,71,81,91},{0,"इ-1","ड","क-2","क-1","ब-2 ","ब-1","अ-2","अ-1"})</f>
        <v>0</v>
      </c>
    </row>
    <row r="45" spans="1:28" ht="21.75" customHeight="1">
      <c r="A45" s="101">
        <f>Data!$B45</f>
        <v>0</v>
      </c>
      <c r="B45" s="101">
        <f>Data!C45</f>
        <v>0</v>
      </c>
      <c r="C45" s="119">
        <f>Data!E45</f>
        <v>0</v>
      </c>
      <c r="D45" s="101">
        <f>Data!G45</f>
        <v>0</v>
      </c>
      <c r="E45" s="539"/>
      <c r="F45" s="539"/>
      <c r="G45" s="539"/>
      <c r="H45" s="539"/>
      <c r="I45" s="539"/>
      <c r="J45" s="539"/>
      <c r="K45" s="539"/>
      <c r="L45" s="539"/>
      <c r="M45" s="122">
        <f t="shared" si="0"/>
        <v>0</v>
      </c>
      <c r="N45" s="105">
        <f>LOOKUP(M45,{0,32,33,41,51,61,71,81,91},{0,"इ-1","ड","क-2","क-1","ब-2 ","ब-1","अ-2","अ-1"})</f>
        <v>0</v>
      </c>
      <c r="O45" s="101">
        <f>Data!$B45</f>
        <v>0</v>
      </c>
      <c r="P45" s="101">
        <f>Data!C45</f>
        <v>0</v>
      </c>
      <c r="Q45" s="119">
        <f>Data!E45</f>
        <v>0</v>
      </c>
      <c r="R45" s="101">
        <f>Data!G45</f>
        <v>0</v>
      </c>
      <c r="S45" s="539"/>
      <c r="T45" s="539"/>
      <c r="U45" s="539"/>
      <c r="V45" s="539"/>
      <c r="W45" s="539"/>
      <c r="X45" s="539"/>
      <c r="Y45" s="539"/>
      <c r="Z45" s="539"/>
      <c r="AA45" s="122">
        <f t="shared" si="1"/>
        <v>0</v>
      </c>
      <c r="AB45" s="105">
        <f>LOOKUP(AA45,{0,32,33,41,51,61,71,81,91},{0,"इ-1","ड","क-2","क-1","ब-2 ","ब-1","अ-2","अ-1"})</f>
        <v>0</v>
      </c>
    </row>
    <row r="46" spans="1:28" ht="21.75" customHeight="1">
      <c r="A46" s="101">
        <f>Data!$B46</f>
        <v>0</v>
      </c>
      <c r="B46" s="101">
        <f>Data!C46</f>
        <v>0</v>
      </c>
      <c r="C46" s="119">
        <f>Data!E46</f>
        <v>0</v>
      </c>
      <c r="D46" s="101">
        <f>Data!G46</f>
        <v>0</v>
      </c>
      <c r="E46" s="539"/>
      <c r="F46" s="539"/>
      <c r="G46" s="539"/>
      <c r="H46" s="539"/>
      <c r="I46" s="539"/>
      <c r="J46" s="539"/>
      <c r="K46" s="539"/>
      <c r="L46" s="539"/>
      <c r="M46" s="122">
        <f t="shared" si="0"/>
        <v>0</v>
      </c>
      <c r="N46" s="105">
        <f>LOOKUP(M46,{0,32,33,41,51,61,71,81,91},{0,"इ-1","ड","क-2","क-1","ब-2 ","ब-1","अ-2","अ-1"})</f>
        <v>0</v>
      </c>
      <c r="O46" s="101">
        <f>Data!$B46</f>
        <v>0</v>
      </c>
      <c r="P46" s="101">
        <f>Data!C46</f>
        <v>0</v>
      </c>
      <c r="Q46" s="119">
        <f>Data!E46</f>
        <v>0</v>
      </c>
      <c r="R46" s="101">
        <f>Data!G46</f>
        <v>0</v>
      </c>
      <c r="S46" s="539"/>
      <c r="T46" s="539"/>
      <c r="U46" s="539"/>
      <c r="V46" s="539"/>
      <c r="W46" s="539"/>
      <c r="X46" s="539"/>
      <c r="Y46" s="539"/>
      <c r="Z46" s="539"/>
      <c r="AA46" s="122">
        <f t="shared" si="1"/>
        <v>0</v>
      </c>
      <c r="AB46" s="105">
        <f>LOOKUP(AA46,{0,32,33,41,51,61,71,81,91},{0,"इ-1","ड","क-2","क-1","ब-2 ","ब-1","अ-2","अ-1"})</f>
        <v>0</v>
      </c>
    </row>
    <row r="47" spans="1:28" ht="21.75" customHeight="1">
      <c r="A47" s="101">
        <f>Data!$B47</f>
        <v>0</v>
      </c>
      <c r="B47" s="101">
        <f>Data!C47</f>
        <v>0</v>
      </c>
      <c r="C47" s="119">
        <f>Data!E47</f>
        <v>0</v>
      </c>
      <c r="D47" s="101">
        <f>Data!G47</f>
        <v>0</v>
      </c>
      <c r="E47" s="539"/>
      <c r="F47" s="539"/>
      <c r="G47" s="539"/>
      <c r="H47" s="539"/>
      <c r="I47" s="539"/>
      <c r="J47" s="539"/>
      <c r="K47" s="539"/>
      <c r="L47" s="539"/>
      <c r="M47" s="122">
        <f t="shared" si="0"/>
        <v>0</v>
      </c>
      <c r="N47" s="105">
        <f>LOOKUP(M47,{0,32,33,41,51,61,71,81,91},{0,"इ-1","ड","क-2","क-1","ब-2 ","ब-1","अ-2","अ-1"})</f>
        <v>0</v>
      </c>
      <c r="O47" s="101">
        <f>Data!$B47</f>
        <v>0</v>
      </c>
      <c r="P47" s="101">
        <f>Data!C47</f>
        <v>0</v>
      </c>
      <c r="Q47" s="119">
        <f>Data!E47</f>
        <v>0</v>
      </c>
      <c r="R47" s="101">
        <f>Data!G47</f>
        <v>0</v>
      </c>
      <c r="S47" s="539"/>
      <c r="T47" s="539"/>
      <c r="U47" s="539"/>
      <c r="V47" s="539"/>
      <c r="W47" s="539"/>
      <c r="X47" s="539"/>
      <c r="Y47" s="539"/>
      <c r="Z47" s="539"/>
      <c r="AA47" s="122">
        <f t="shared" si="1"/>
        <v>0</v>
      </c>
      <c r="AB47" s="105">
        <f>LOOKUP(AA47,{0,32,33,41,51,61,71,81,91},{0,"इ-1","ड","क-2","क-1","ब-2 ","ब-1","अ-2","अ-1"})</f>
        <v>0</v>
      </c>
    </row>
    <row r="48" spans="1:28" ht="21.75" customHeight="1">
      <c r="A48" s="101">
        <f>Data!$B48</f>
        <v>0</v>
      </c>
      <c r="B48" s="101">
        <f>Data!C48</f>
        <v>0</v>
      </c>
      <c r="C48" s="119">
        <f>Data!E48</f>
        <v>0</v>
      </c>
      <c r="D48" s="101">
        <f>Data!G48</f>
        <v>0</v>
      </c>
      <c r="E48" s="539"/>
      <c r="F48" s="539"/>
      <c r="G48" s="539"/>
      <c r="H48" s="539"/>
      <c r="I48" s="539"/>
      <c r="J48" s="539"/>
      <c r="K48" s="539"/>
      <c r="L48" s="539"/>
      <c r="M48" s="122">
        <f t="shared" si="0"/>
        <v>0</v>
      </c>
      <c r="N48" s="105">
        <f>LOOKUP(M48,{0,32,33,41,51,61,71,81,91},{0,"इ-1","ड","क-2","क-1","ब-2 ","ब-1","अ-2","अ-1"})</f>
        <v>0</v>
      </c>
      <c r="O48" s="101">
        <f>Data!$B48</f>
        <v>0</v>
      </c>
      <c r="P48" s="101">
        <f>Data!C48</f>
        <v>0</v>
      </c>
      <c r="Q48" s="119">
        <f>Data!E48</f>
        <v>0</v>
      </c>
      <c r="R48" s="101">
        <f>Data!G48</f>
        <v>0</v>
      </c>
      <c r="S48" s="539"/>
      <c r="T48" s="539"/>
      <c r="U48" s="539"/>
      <c r="V48" s="539"/>
      <c r="W48" s="539"/>
      <c r="X48" s="539"/>
      <c r="Y48" s="539"/>
      <c r="Z48" s="539"/>
      <c r="AA48" s="122">
        <f t="shared" si="1"/>
        <v>0</v>
      </c>
      <c r="AB48" s="105">
        <f>LOOKUP(AA48,{0,32,33,41,51,61,71,81,91},{0,"इ-1","ड","क-2","क-1","ब-2 ","ब-1","अ-2","अ-1"})</f>
        <v>0</v>
      </c>
    </row>
    <row r="49" spans="1:28" ht="21.75" customHeight="1">
      <c r="A49" s="101">
        <f>Data!$B49</f>
        <v>0</v>
      </c>
      <c r="B49" s="101">
        <f>Data!C49</f>
        <v>0</v>
      </c>
      <c r="C49" s="119">
        <f>Data!E49</f>
        <v>0</v>
      </c>
      <c r="D49" s="101">
        <f>Data!G49</f>
        <v>0</v>
      </c>
      <c r="E49" s="539"/>
      <c r="F49" s="539"/>
      <c r="G49" s="539"/>
      <c r="H49" s="539"/>
      <c r="I49" s="539"/>
      <c r="J49" s="539"/>
      <c r="K49" s="539"/>
      <c r="L49" s="539"/>
      <c r="M49" s="122">
        <f t="shared" si="0"/>
        <v>0</v>
      </c>
      <c r="N49" s="105">
        <f>LOOKUP(M49,{0,32,33,41,51,61,71,81,91},{0,"इ-1","ड","क-2","क-1","ब-2 ","ब-1","अ-2","अ-1"})</f>
        <v>0</v>
      </c>
      <c r="O49" s="101">
        <f>Data!$B49</f>
        <v>0</v>
      </c>
      <c r="P49" s="101">
        <f>Data!C49</f>
        <v>0</v>
      </c>
      <c r="Q49" s="119">
        <f>Data!E49</f>
        <v>0</v>
      </c>
      <c r="R49" s="101">
        <f>Data!G49</f>
        <v>0</v>
      </c>
      <c r="S49" s="539"/>
      <c r="T49" s="539"/>
      <c r="U49" s="539"/>
      <c r="V49" s="539"/>
      <c r="W49" s="539"/>
      <c r="X49" s="539"/>
      <c r="Y49" s="539"/>
      <c r="Z49" s="539"/>
      <c r="AA49" s="122">
        <f t="shared" si="1"/>
        <v>0</v>
      </c>
      <c r="AB49" s="105">
        <f>LOOKUP(AA49,{0,32,33,41,51,61,71,81,91},{0,"इ-1","ड","क-2","क-1","ब-2 ","ब-1","अ-2","अ-1"})</f>
        <v>0</v>
      </c>
    </row>
    <row r="50" spans="1:28" ht="21.75" customHeight="1">
      <c r="A50" s="101">
        <f>Data!$B50</f>
        <v>0</v>
      </c>
      <c r="B50" s="101">
        <f>Data!C50</f>
        <v>0</v>
      </c>
      <c r="C50" s="119">
        <f>Data!E50</f>
        <v>0</v>
      </c>
      <c r="D50" s="101">
        <f>Data!G50</f>
        <v>0</v>
      </c>
      <c r="E50" s="539"/>
      <c r="F50" s="539"/>
      <c r="G50" s="539"/>
      <c r="H50" s="539"/>
      <c r="I50" s="539"/>
      <c r="J50" s="539"/>
      <c r="K50" s="539"/>
      <c r="L50" s="539"/>
      <c r="M50" s="122">
        <f t="shared" si="0"/>
        <v>0</v>
      </c>
      <c r="N50" s="105">
        <f>LOOKUP(M50,{0,32,33,41,51,61,71,81,91},{0,"इ-1","ड","क-2","क-1","ब-2 ","ब-1","अ-2","अ-1"})</f>
        <v>0</v>
      </c>
      <c r="O50" s="101">
        <f>Data!$B50</f>
        <v>0</v>
      </c>
      <c r="P50" s="101">
        <f>Data!C50</f>
        <v>0</v>
      </c>
      <c r="Q50" s="119">
        <f>Data!E50</f>
        <v>0</v>
      </c>
      <c r="R50" s="101">
        <f>Data!G50</f>
        <v>0</v>
      </c>
      <c r="S50" s="539"/>
      <c r="T50" s="539"/>
      <c r="U50" s="539"/>
      <c r="V50" s="539"/>
      <c r="W50" s="539"/>
      <c r="X50" s="539"/>
      <c r="Y50" s="539"/>
      <c r="Z50" s="539"/>
      <c r="AA50" s="122">
        <f t="shared" si="1"/>
        <v>0</v>
      </c>
      <c r="AB50" s="105">
        <f>LOOKUP(AA50,{0,32,33,41,51,61,71,81,91},{0,"इ-1","ड","क-2","क-1","ब-2 ","ब-1","अ-2","अ-1"})</f>
        <v>0</v>
      </c>
    </row>
    <row r="51" spans="1:28" ht="21.75" customHeight="1">
      <c r="A51" s="101">
        <f>Data!$B51</f>
        <v>0</v>
      </c>
      <c r="B51" s="101">
        <f>Data!C51</f>
        <v>0</v>
      </c>
      <c r="C51" s="119">
        <f>Data!E51</f>
        <v>0</v>
      </c>
      <c r="D51" s="101">
        <f>Data!G51</f>
        <v>0</v>
      </c>
      <c r="E51" s="539"/>
      <c r="F51" s="539"/>
      <c r="G51" s="539"/>
      <c r="H51" s="539"/>
      <c r="I51" s="539"/>
      <c r="J51" s="539"/>
      <c r="K51" s="539"/>
      <c r="L51" s="539"/>
      <c r="M51" s="122">
        <f t="shared" si="0"/>
        <v>0</v>
      </c>
      <c r="N51" s="105">
        <f>LOOKUP(M51,{0,32,33,41,51,61,71,81,91},{0,"इ-1","ड","क-2","क-1","ब-2 ","ब-1","अ-2","अ-1"})</f>
        <v>0</v>
      </c>
      <c r="O51" s="101">
        <f>Data!$B51</f>
        <v>0</v>
      </c>
      <c r="P51" s="101">
        <f>Data!C51</f>
        <v>0</v>
      </c>
      <c r="Q51" s="119">
        <f>Data!E51</f>
        <v>0</v>
      </c>
      <c r="R51" s="101">
        <f>Data!G51</f>
        <v>0</v>
      </c>
      <c r="S51" s="539"/>
      <c r="T51" s="539"/>
      <c r="U51" s="539"/>
      <c r="V51" s="539"/>
      <c r="W51" s="539"/>
      <c r="X51" s="539"/>
      <c r="Y51" s="539"/>
      <c r="Z51" s="539"/>
      <c r="AA51" s="122">
        <f t="shared" si="1"/>
        <v>0</v>
      </c>
      <c r="AB51" s="105">
        <f>LOOKUP(AA51,{0,32,33,41,51,61,71,81,91},{0,"इ-1","ड","क-2","क-1","ब-2 ","ब-1","अ-2","अ-1"})</f>
        <v>0</v>
      </c>
    </row>
    <row r="52" spans="1:28" ht="21.75" customHeight="1">
      <c r="A52" s="101">
        <f>Data!$B52</f>
        <v>0</v>
      </c>
      <c r="B52" s="101">
        <f>Data!C52</f>
        <v>0</v>
      </c>
      <c r="C52" s="119">
        <f>Data!E52</f>
        <v>0</v>
      </c>
      <c r="D52" s="101">
        <f>Data!G52</f>
        <v>0</v>
      </c>
      <c r="E52" s="539"/>
      <c r="F52" s="539"/>
      <c r="G52" s="539"/>
      <c r="H52" s="539"/>
      <c r="I52" s="539"/>
      <c r="J52" s="539"/>
      <c r="K52" s="539"/>
      <c r="L52" s="539"/>
      <c r="M52" s="122">
        <f t="shared" si="0"/>
        <v>0</v>
      </c>
      <c r="N52" s="105">
        <f>LOOKUP(M52,{0,32,33,41,51,61,71,81,91},{0,"इ-1","ड","क-2","क-1","ब-2 ","ब-1","अ-2","अ-1"})</f>
        <v>0</v>
      </c>
      <c r="O52" s="101">
        <f>Data!$B52</f>
        <v>0</v>
      </c>
      <c r="P52" s="101">
        <f>Data!C52</f>
        <v>0</v>
      </c>
      <c r="Q52" s="119">
        <f>Data!E52</f>
        <v>0</v>
      </c>
      <c r="R52" s="101">
        <f>Data!G52</f>
        <v>0</v>
      </c>
      <c r="S52" s="539"/>
      <c r="T52" s="539"/>
      <c r="U52" s="539"/>
      <c r="V52" s="539"/>
      <c r="W52" s="539"/>
      <c r="X52" s="539"/>
      <c r="Y52" s="539"/>
      <c r="Z52" s="539"/>
      <c r="AA52" s="122">
        <f t="shared" si="1"/>
        <v>0</v>
      </c>
      <c r="AB52" s="105">
        <f>LOOKUP(AA52,{0,32,33,41,51,61,71,81,91},{0,"इ-1","ड","क-2","क-1","ब-2 ","ब-1","अ-2","अ-1"})</f>
        <v>0</v>
      </c>
    </row>
    <row r="53" spans="1:28" ht="21.75" customHeight="1">
      <c r="A53" s="101">
        <f>Data!$B53</f>
        <v>0</v>
      </c>
      <c r="B53" s="101">
        <f>Data!C53</f>
        <v>0</v>
      </c>
      <c r="C53" s="119">
        <f>Data!E53</f>
        <v>0</v>
      </c>
      <c r="D53" s="101">
        <f>Data!G53</f>
        <v>0</v>
      </c>
      <c r="E53" s="539"/>
      <c r="F53" s="539"/>
      <c r="G53" s="539"/>
      <c r="H53" s="539"/>
      <c r="I53" s="539"/>
      <c r="J53" s="539"/>
      <c r="K53" s="539"/>
      <c r="L53" s="539"/>
      <c r="M53" s="122">
        <f t="shared" si="0"/>
        <v>0</v>
      </c>
      <c r="N53" s="105">
        <f>LOOKUP(M53,{0,32,33,41,51,61,71,81,91},{0,"इ-1","ड","क-2","क-1","ब-2 ","ब-1","अ-2","अ-1"})</f>
        <v>0</v>
      </c>
      <c r="O53" s="101">
        <f>Data!$B53</f>
        <v>0</v>
      </c>
      <c r="P53" s="101">
        <f>Data!C53</f>
        <v>0</v>
      </c>
      <c r="Q53" s="119">
        <f>Data!E53</f>
        <v>0</v>
      </c>
      <c r="R53" s="101">
        <f>Data!G53</f>
        <v>0</v>
      </c>
      <c r="S53" s="539"/>
      <c r="T53" s="539"/>
      <c r="U53" s="539"/>
      <c r="V53" s="539"/>
      <c r="W53" s="539"/>
      <c r="X53" s="539"/>
      <c r="Y53" s="539"/>
      <c r="Z53" s="539"/>
      <c r="AA53" s="122">
        <f t="shared" si="1"/>
        <v>0</v>
      </c>
      <c r="AB53" s="105">
        <f>LOOKUP(AA53,{0,32,33,41,51,61,71,81,91},{0,"इ-1","ड","क-2","क-1","ब-2 ","ब-1","अ-2","अ-1"})</f>
        <v>0</v>
      </c>
    </row>
    <row r="54" spans="1:28" ht="21.75" customHeight="1">
      <c r="A54" s="101">
        <f>Data!$B54</f>
        <v>0</v>
      </c>
      <c r="B54" s="101">
        <f>Data!C54</f>
        <v>0</v>
      </c>
      <c r="C54" s="119">
        <f>Data!E54</f>
        <v>0</v>
      </c>
      <c r="D54" s="101">
        <f>Data!G54</f>
        <v>0</v>
      </c>
      <c r="E54" s="539"/>
      <c r="F54" s="539"/>
      <c r="G54" s="539"/>
      <c r="H54" s="539"/>
      <c r="I54" s="539"/>
      <c r="J54" s="539"/>
      <c r="K54" s="539"/>
      <c r="L54" s="539"/>
      <c r="M54" s="122">
        <f t="shared" si="0"/>
        <v>0</v>
      </c>
      <c r="N54" s="105">
        <f>LOOKUP(M54,{0,32,33,41,51,61,71,81,91},{0,"इ-1","ड","क-2","क-1","ब-2 ","ब-1","अ-2","अ-1"})</f>
        <v>0</v>
      </c>
      <c r="O54" s="101">
        <f>Data!$B54</f>
        <v>0</v>
      </c>
      <c r="P54" s="101">
        <f>Data!C54</f>
        <v>0</v>
      </c>
      <c r="Q54" s="119">
        <f>Data!E54</f>
        <v>0</v>
      </c>
      <c r="R54" s="101">
        <f>Data!G54</f>
        <v>0</v>
      </c>
      <c r="S54" s="539"/>
      <c r="T54" s="539"/>
      <c r="U54" s="539"/>
      <c r="V54" s="539"/>
      <c r="W54" s="539"/>
      <c r="X54" s="539"/>
      <c r="Y54" s="539"/>
      <c r="Z54" s="539"/>
      <c r="AA54" s="122">
        <f t="shared" si="1"/>
        <v>0</v>
      </c>
      <c r="AB54" s="105">
        <f>LOOKUP(AA54,{0,32,33,41,51,61,71,81,91},{0,"इ-1","ड","क-2","क-1","ब-2 ","ब-1","अ-2","अ-1"})</f>
        <v>0</v>
      </c>
    </row>
    <row r="55" spans="1:28" ht="21.75" customHeight="1">
      <c r="A55" s="101">
        <f>Data!$B55</f>
        <v>0</v>
      </c>
      <c r="B55" s="101">
        <f>Data!C55</f>
        <v>0</v>
      </c>
      <c r="C55" s="119">
        <f>Data!E55</f>
        <v>0</v>
      </c>
      <c r="D55" s="101">
        <f>Data!G55</f>
        <v>0</v>
      </c>
      <c r="E55" s="539"/>
      <c r="F55" s="539"/>
      <c r="G55" s="539"/>
      <c r="H55" s="539"/>
      <c r="I55" s="539"/>
      <c r="J55" s="539"/>
      <c r="K55" s="539"/>
      <c r="L55" s="539"/>
      <c r="M55" s="122">
        <f t="shared" si="0"/>
        <v>0</v>
      </c>
      <c r="N55" s="105">
        <f>LOOKUP(M55,{0,32,33,41,51,61,71,81,91},{0,"इ-1","ड","क-2","क-1","ब-2 ","ब-1","अ-2","अ-1"})</f>
        <v>0</v>
      </c>
      <c r="O55" s="101">
        <f>Data!$B55</f>
        <v>0</v>
      </c>
      <c r="P55" s="101">
        <f>Data!C55</f>
        <v>0</v>
      </c>
      <c r="Q55" s="119">
        <f>Data!E55</f>
        <v>0</v>
      </c>
      <c r="R55" s="101">
        <f>Data!G55</f>
        <v>0</v>
      </c>
      <c r="S55" s="539"/>
      <c r="T55" s="539"/>
      <c r="U55" s="539"/>
      <c r="V55" s="539"/>
      <c r="W55" s="539"/>
      <c r="X55" s="539"/>
      <c r="Y55" s="539"/>
      <c r="Z55" s="539"/>
      <c r="AA55" s="122">
        <f t="shared" si="1"/>
        <v>0</v>
      </c>
      <c r="AB55" s="105">
        <f>LOOKUP(AA55,{0,32,33,41,51,61,71,81,91},{0,"इ-1","ड","क-2","क-1","ब-2 ","ब-1","अ-2","अ-1"})</f>
        <v>0</v>
      </c>
    </row>
    <row r="56" spans="1:28" ht="21.75" customHeight="1">
      <c r="A56" s="101">
        <f>Data!$B56</f>
        <v>0</v>
      </c>
      <c r="B56" s="101">
        <f>Data!C56</f>
        <v>0</v>
      </c>
      <c r="C56" s="119">
        <f>Data!E56</f>
        <v>0</v>
      </c>
      <c r="D56" s="101">
        <f>Data!G56</f>
        <v>0</v>
      </c>
      <c r="E56" s="539"/>
      <c r="F56" s="539"/>
      <c r="G56" s="539"/>
      <c r="H56" s="539"/>
      <c r="I56" s="539"/>
      <c r="J56" s="539"/>
      <c r="K56" s="539"/>
      <c r="L56" s="539"/>
      <c r="M56" s="122">
        <f t="shared" si="0"/>
        <v>0</v>
      </c>
      <c r="N56" s="105">
        <f>LOOKUP(M56,{0,32,33,41,51,61,71,81,91},{0,"इ-1","ड","क-2","क-1","ब-2 ","ब-1","अ-2","अ-1"})</f>
        <v>0</v>
      </c>
      <c r="O56" s="101">
        <f>Data!$B56</f>
        <v>0</v>
      </c>
      <c r="P56" s="101">
        <f>Data!C56</f>
        <v>0</v>
      </c>
      <c r="Q56" s="119">
        <f>Data!E56</f>
        <v>0</v>
      </c>
      <c r="R56" s="101">
        <f>Data!G56</f>
        <v>0</v>
      </c>
      <c r="S56" s="539"/>
      <c r="T56" s="539"/>
      <c r="U56" s="539"/>
      <c r="V56" s="539"/>
      <c r="W56" s="539"/>
      <c r="X56" s="539"/>
      <c r="Y56" s="539"/>
      <c r="Z56" s="539"/>
      <c r="AA56" s="122">
        <f t="shared" si="1"/>
        <v>0</v>
      </c>
      <c r="AB56" s="105">
        <f>LOOKUP(AA56,{0,32,33,41,51,61,71,81,91},{0,"इ-1","ड","क-2","क-1","ब-2 ","ब-1","अ-2","अ-1"})</f>
        <v>0</v>
      </c>
    </row>
    <row r="57" spans="1:28" ht="21.75" customHeight="1">
      <c r="A57" s="101">
        <f>Data!$B57</f>
        <v>0</v>
      </c>
      <c r="B57" s="101">
        <f>Data!C57</f>
        <v>0</v>
      </c>
      <c r="C57" s="119">
        <f>Data!E57</f>
        <v>0</v>
      </c>
      <c r="D57" s="101">
        <f>Data!G57</f>
        <v>0</v>
      </c>
      <c r="E57" s="539"/>
      <c r="F57" s="539"/>
      <c r="G57" s="539"/>
      <c r="H57" s="539"/>
      <c r="I57" s="539"/>
      <c r="J57" s="539"/>
      <c r="K57" s="539"/>
      <c r="L57" s="539"/>
      <c r="M57" s="122">
        <f t="shared" si="0"/>
        <v>0</v>
      </c>
      <c r="N57" s="105">
        <f>LOOKUP(M57,{0,32,33,41,51,61,71,81,91},{0,"इ-1","ड","क-2","क-1","ब-2 ","ब-1","अ-2","अ-1"})</f>
        <v>0</v>
      </c>
      <c r="O57" s="101">
        <f>Data!$B57</f>
        <v>0</v>
      </c>
      <c r="P57" s="101">
        <f>Data!C57</f>
        <v>0</v>
      </c>
      <c r="Q57" s="119">
        <f>Data!E57</f>
        <v>0</v>
      </c>
      <c r="R57" s="101">
        <f>Data!G57</f>
        <v>0</v>
      </c>
      <c r="S57" s="539"/>
      <c r="T57" s="539"/>
      <c r="U57" s="539"/>
      <c r="V57" s="539"/>
      <c r="W57" s="539"/>
      <c r="X57" s="539"/>
      <c r="Y57" s="539"/>
      <c r="Z57" s="539"/>
      <c r="AA57" s="122">
        <f t="shared" si="1"/>
        <v>0</v>
      </c>
      <c r="AB57" s="105">
        <f>LOOKUP(AA57,{0,32,33,41,51,61,71,81,91},{0,"इ-1","ड","क-2","क-1","ब-2 ","ब-1","अ-2","अ-1"})</f>
        <v>0</v>
      </c>
    </row>
    <row r="58" spans="1:28" ht="21.75" customHeight="1">
      <c r="A58" s="101">
        <f>Data!$B58</f>
        <v>0</v>
      </c>
      <c r="B58" s="101">
        <f>Data!C58</f>
        <v>0</v>
      </c>
      <c r="C58" s="119">
        <f>Data!E58</f>
        <v>0</v>
      </c>
      <c r="D58" s="101">
        <f>Data!G58</f>
        <v>0</v>
      </c>
      <c r="E58" s="539"/>
      <c r="F58" s="539"/>
      <c r="G58" s="539"/>
      <c r="H58" s="539"/>
      <c r="I58" s="539"/>
      <c r="J58" s="539"/>
      <c r="K58" s="539"/>
      <c r="L58" s="539"/>
      <c r="M58" s="122">
        <f t="shared" si="0"/>
        <v>0</v>
      </c>
      <c r="N58" s="105">
        <f>LOOKUP(M58,{0,32,33,41,51,61,71,81,91},{0,"इ-1","ड","क-2","क-1","ब-2 ","ब-1","अ-2","अ-1"})</f>
        <v>0</v>
      </c>
      <c r="O58" s="101">
        <f>Data!$B58</f>
        <v>0</v>
      </c>
      <c r="P58" s="101">
        <f>Data!C58</f>
        <v>0</v>
      </c>
      <c r="Q58" s="119">
        <f>Data!E58</f>
        <v>0</v>
      </c>
      <c r="R58" s="101">
        <f>Data!G58</f>
        <v>0</v>
      </c>
      <c r="S58" s="539"/>
      <c r="T58" s="539"/>
      <c r="U58" s="539"/>
      <c r="V58" s="539"/>
      <c r="W58" s="539"/>
      <c r="X58" s="539"/>
      <c r="Y58" s="539"/>
      <c r="Z58" s="539"/>
      <c r="AA58" s="122">
        <f t="shared" si="1"/>
        <v>0</v>
      </c>
      <c r="AB58" s="105">
        <f>LOOKUP(AA58,{0,32,33,41,51,61,71,81,91},{0,"इ-1","ड","क-2","क-1","ब-2 ","ब-1","अ-2","अ-1"})</f>
        <v>0</v>
      </c>
    </row>
    <row r="59" spans="1:28" ht="21.75" customHeight="1">
      <c r="A59" s="101">
        <f>Data!$B59</f>
        <v>0</v>
      </c>
      <c r="B59" s="101">
        <f>Data!C59</f>
        <v>0</v>
      </c>
      <c r="C59" s="119">
        <f>Data!E59</f>
        <v>0</v>
      </c>
      <c r="D59" s="101">
        <f>Data!G59</f>
        <v>0</v>
      </c>
      <c r="E59" s="539"/>
      <c r="F59" s="539"/>
      <c r="G59" s="539"/>
      <c r="H59" s="539"/>
      <c r="I59" s="539"/>
      <c r="J59" s="539"/>
      <c r="K59" s="539"/>
      <c r="L59" s="539"/>
      <c r="M59" s="122">
        <f t="shared" si="0"/>
        <v>0</v>
      </c>
      <c r="N59" s="105">
        <f>LOOKUP(M59,{0,32,33,41,51,61,71,81,91},{0,"इ-1","ड","क-2","क-1","ब-2 ","ब-1","अ-2","अ-1"})</f>
        <v>0</v>
      </c>
      <c r="O59" s="101">
        <f>Data!$B59</f>
        <v>0</v>
      </c>
      <c r="P59" s="101">
        <f>Data!C59</f>
        <v>0</v>
      </c>
      <c r="Q59" s="119">
        <f>Data!E59</f>
        <v>0</v>
      </c>
      <c r="R59" s="101">
        <f>Data!G59</f>
        <v>0</v>
      </c>
      <c r="S59" s="539"/>
      <c r="T59" s="539"/>
      <c r="U59" s="539"/>
      <c r="V59" s="539"/>
      <c r="W59" s="539"/>
      <c r="X59" s="539"/>
      <c r="Y59" s="539"/>
      <c r="Z59" s="539"/>
      <c r="AA59" s="122">
        <f t="shared" si="1"/>
        <v>0</v>
      </c>
      <c r="AB59" s="105">
        <f>LOOKUP(AA59,{0,32,33,41,51,61,71,81,91},{0,"इ-1","ड","क-2","क-1","ब-2 ","ब-1","अ-2","अ-1"})</f>
        <v>0</v>
      </c>
    </row>
    <row r="60" spans="1:28" ht="21.75" customHeight="1">
      <c r="A60" s="101">
        <f>Data!$B60</f>
        <v>0</v>
      </c>
      <c r="B60" s="101">
        <f>Data!C60</f>
        <v>0</v>
      </c>
      <c r="C60" s="119">
        <f>Data!E60</f>
        <v>0</v>
      </c>
      <c r="D60" s="101">
        <f>Data!G60</f>
        <v>0</v>
      </c>
      <c r="E60" s="539"/>
      <c r="F60" s="539"/>
      <c r="G60" s="539"/>
      <c r="H60" s="539"/>
      <c r="I60" s="539"/>
      <c r="J60" s="539"/>
      <c r="K60" s="539"/>
      <c r="L60" s="539"/>
      <c r="M60" s="122">
        <f t="shared" si="0"/>
        <v>0</v>
      </c>
      <c r="N60" s="105">
        <f>LOOKUP(M60,{0,32,33,41,51,61,71,81,91},{0,"इ-1","ड","क-2","क-1","ब-2 ","ब-1","अ-2","अ-1"})</f>
        <v>0</v>
      </c>
      <c r="O60" s="101">
        <f>Data!$B60</f>
        <v>0</v>
      </c>
      <c r="P60" s="101">
        <f>Data!C60</f>
        <v>0</v>
      </c>
      <c r="Q60" s="119">
        <f>Data!E60</f>
        <v>0</v>
      </c>
      <c r="R60" s="101">
        <f>Data!G60</f>
        <v>0</v>
      </c>
      <c r="S60" s="539"/>
      <c r="T60" s="539"/>
      <c r="U60" s="539"/>
      <c r="V60" s="539"/>
      <c r="W60" s="539"/>
      <c r="X60" s="539"/>
      <c r="Y60" s="539"/>
      <c r="Z60" s="539"/>
      <c r="AA60" s="122">
        <f t="shared" si="1"/>
        <v>0</v>
      </c>
      <c r="AB60" s="105">
        <f>LOOKUP(AA60,{0,32,33,41,51,61,71,81,91},{0,"इ-1","ड","क-2","क-1","ब-2 ","ब-1","अ-2","अ-1"})</f>
        <v>0</v>
      </c>
    </row>
    <row r="61" spans="1:28" ht="21.75" customHeight="1">
      <c r="A61" s="101">
        <f>Data!$B61</f>
        <v>0</v>
      </c>
      <c r="B61" s="101">
        <f>Data!C61</f>
        <v>0</v>
      </c>
      <c r="C61" s="119">
        <f>Data!E61</f>
        <v>0</v>
      </c>
      <c r="D61" s="101">
        <f>Data!G61</f>
        <v>0</v>
      </c>
      <c r="E61" s="539"/>
      <c r="F61" s="539"/>
      <c r="G61" s="539"/>
      <c r="H61" s="539"/>
      <c r="I61" s="539"/>
      <c r="J61" s="539"/>
      <c r="K61" s="539"/>
      <c r="L61" s="539"/>
      <c r="M61" s="122">
        <f t="shared" si="0"/>
        <v>0</v>
      </c>
      <c r="N61" s="105">
        <f>LOOKUP(M61,{0,32,33,41,51,61,71,81,91},{0,"इ-1","ड","क-2","क-1","ब-2 ","ब-1","अ-2","अ-1"})</f>
        <v>0</v>
      </c>
      <c r="O61" s="101">
        <f>Data!$B61</f>
        <v>0</v>
      </c>
      <c r="P61" s="101">
        <f>Data!C61</f>
        <v>0</v>
      </c>
      <c r="Q61" s="119">
        <f>Data!E61</f>
        <v>0</v>
      </c>
      <c r="R61" s="101">
        <f>Data!G61</f>
        <v>0</v>
      </c>
      <c r="S61" s="539"/>
      <c r="T61" s="539"/>
      <c r="U61" s="539"/>
      <c r="V61" s="539"/>
      <c r="W61" s="539"/>
      <c r="X61" s="539"/>
      <c r="Y61" s="539"/>
      <c r="Z61" s="539"/>
      <c r="AA61" s="122">
        <f t="shared" si="1"/>
        <v>0</v>
      </c>
      <c r="AB61" s="105">
        <f>LOOKUP(AA61,{0,32,33,41,51,61,71,81,91},{0,"इ-1","ड","क-2","क-1","ब-2 ","ब-1","अ-2","अ-1"})</f>
        <v>0</v>
      </c>
    </row>
    <row r="62" spans="1:28" ht="21.75" customHeight="1">
      <c r="A62" s="101">
        <f>Data!$B62</f>
        <v>0</v>
      </c>
      <c r="B62" s="101">
        <f>Data!C62</f>
        <v>0</v>
      </c>
      <c r="C62" s="119">
        <f>Data!E62</f>
        <v>0</v>
      </c>
      <c r="D62" s="101">
        <f>Data!G62</f>
        <v>0</v>
      </c>
      <c r="E62" s="539"/>
      <c r="F62" s="539"/>
      <c r="G62" s="539"/>
      <c r="H62" s="539"/>
      <c r="I62" s="539"/>
      <c r="J62" s="539"/>
      <c r="K62" s="539"/>
      <c r="L62" s="539"/>
      <c r="M62" s="122">
        <f t="shared" si="0"/>
        <v>0</v>
      </c>
      <c r="N62" s="105">
        <f>LOOKUP(M62,{0,32,33,41,51,61,71,81,91},{0,"इ-1","ड","क-2","क-1","ब-2 ","ब-1","अ-2","अ-1"})</f>
        <v>0</v>
      </c>
      <c r="O62" s="101">
        <f>Data!$B62</f>
        <v>0</v>
      </c>
      <c r="P62" s="101">
        <f>Data!C62</f>
        <v>0</v>
      </c>
      <c r="Q62" s="119">
        <f>Data!E62</f>
        <v>0</v>
      </c>
      <c r="R62" s="101">
        <f>Data!G62</f>
        <v>0</v>
      </c>
      <c r="S62" s="539"/>
      <c r="T62" s="539"/>
      <c r="U62" s="539"/>
      <c r="V62" s="539"/>
      <c r="W62" s="539"/>
      <c r="X62" s="539"/>
      <c r="Y62" s="539"/>
      <c r="Z62" s="539"/>
      <c r="AA62" s="122">
        <f t="shared" si="1"/>
        <v>0</v>
      </c>
      <c r="AB62" s="105">
        <f>LOOKUP(AA62,{0,32,33,41,51,61,71,81,91},{0,"इ-1","ड","क-2","क-1","ब-2 ","ब-1","अ-2","अ-1"})</f>
        <v>0</v>
      </c>
    </row>
    <row r="63" spans="1:28" ht="21.75" customHeight="1">
      <c r="A63" s="101">
        <f>Data!$B63</f>
        <v>0</v>
      </c>
      <c r="B63" s="101">
        <f>Data!C63</f>
        <v>0</v>
      </c>
      <c r="C63" s="119">
        <f>Data!E63</f>
        <v>0</v>
      </c>
      <c r="D63" s="101">
        <f>Data!G63</f>
        <v>0</v>
      </c>
      <c r="E63" s="539"/>
      <c r="F63" s="539"/>
      <c r="G63" s="539"/>
      <c r="H63" s="539"/>
      <c r="I63" s="539"/>
      <c r="J63" s="539"/>
      <c r="K63" s="539"/>
      <c r="L63" s="539"/>
      <c r="M63" s="122">
        <f t="shared" si="0"/>
        <v>0</v>
      </c>
      <c r="N63" s="105">
        <f>LOOKUP(M63,{0,32,33,41,51,61,71,81,91},{0,"इ-1","ड","क-2","क-1","ब-2 ","ब-1","अ-2","अ-1"})</f>
        <v>0</v>
      </c>
      <c r="O63" s="101">
        <f>Data!$B63</f>
        <v>0</v>
      </c>
      <c r="P63" s="101">
        <f>Data!C63</f>
        <v>0</v>
      </c>
      <c r="Q63" s="119">
        <f>Data!E63</f>
        <v>0</v>
      </c>
      <c r="R63" s="101">
        <f>Data!G63</f>
        <v>0</v>
      </c>
      <c r="S63" s="539"/>
      <c r="T63" s="539"/>
      <c r="U63" s="539"/>
      <c r="V63" s="539"/>
      <c r="W63" s="539"/>
      <c r="X63" s="539"/>
      <c r="Y63" s="539"/>
      <c r="Z63" s="539"/>
      <c r="AA63" s="122">
        <f t="shared" si="1"/>
        <v>0</v>
      </c>
      <c r="AB63" s="105">
        <f>LOOKUP(AA63,{0,32,33,41,51,61,71,81,91},{0,"इ-1","ड","क-2","क-1","ब-2 ","ब-1","अ-2","अ-1"})</f>
        <v>0</v>
      </c>
    </row>
    <row r="64" spans="1:28" ht="21.75" customHeight="1">
      <c r="A64" s="101">
        <f>Data!$B64</f>
        <v>0</v>
      </c>
      <c r="B64" s="101">
        <f>Data!C64</f>
        <v>0</v>
      </c>
      <c r="C64" s="119">
        <f>Data!E64</f>
        <v>0</v>
      </c>
      <c r="D64" s="101">
        <f>Data!G64</f>
        <v>0</v>
      </c>
      <c r="E64" s="539"/>
      <c r="F64" s="539"/>
      <c r="G64" s="539"/>
      <c r="H64" s="539"/>
      <c r="I64" s="539"/>
      <c r="J64" s="539"/>
      <c r="K64" s="539"/>
      <c r="L64" s="539"/>
      <c r="M64" s="122">
        <f t="shared" si="0"/>
        <v>0</v>
      </c>
      <c r="N64" s="105">
        <f>LOOKUP(M64,{0,32,33,41,51,61,71,81,91},{0,"इ-1","ड","क-2","क-1","ब-2 ","ब-1","अ-2","अ-1"})</f>
        <v>0</v>
      </c>
      <c r="O64" s="101">
        <f>Data!$B64</f>
        <v>0</v>
      </c>
      <c r="P64" s="101">
        <f>Data!C64</f>
        <v>0</v>
      </c>
      <c r="Q64" s="119">
        <f>Data!E64</f>
        <v>0</v>
      </c>
      <c r="R64" s="101">
        <f>Data!G64</f>
        <v>0</v>
      </c>
      <c r="S64" s="539"/>
      <c r="T64" s="539"/>
      <c r="U64" s="539"/>
      <c r="V64" s="539"/>
      <c r="W64" s="539"/>
      <c r="X64" s="539"/>
      <c r="Y64" s="539"/>
      <c r="Z64" s="539"/>
      <c r="AA64" s="122">
        <f t="shared" si="1"/>
        <v>0</v>
      </c>
      <c r="AB64" s="105">
        <f>LOOKUP(AA64,{0,32,33,41,51,61,71,81,91},{0,"इ-1","ड","क-2","क-1","ब-2 ","ब-1","अ-2","अ-1"})</f>
        <v>0</v>
      </c>
    </row>
    <row r="65" spans="1:28" ht="21.75" customHeight="1">
      <c r="A65" s="101">
        <f>Data!$B65</f>
        <v>0</v>
      </c>
      <c r="B65" s="101">
        <f>Data!C65</f>
        <v>0</v>
      </c>
      <c r="C65" s="119">
        <f>Data!E65</f>
        <v>0</v>
      </c>
      <c r="D65" s="101">
        <f>Data!G65</f>
        <v>0</v>
      </c>
      <c r="E65" s="539"/>
      <c r="F65" s="539"/>
      <c r="G65" s="539"/>
      <c r="H65" s="539"/>
      <c r="I65" s="539"/>
      <c r="J65" s="539"/>
      <c r="K65" s="539"/>
      <c r="L65" s="539"/>
      <c r="M65" s="122">
        <f t="shared" si="0"/>
        <v>0</v>
      </c>
      <c r="N65" s="105">
        <f>LOOKUP(M65,{0,32,33,41,51,61,71,81,91},{0,"इ-1","ड","क-2","क-1","ब-2 ","ब-1","अ-2","अ-1"})</f>
        <v>0</v>
      </c>
      <c r="O65" s="101">
        <f>Data!$B65</f>
        <v>0</v>
      </c>
      <c r="P65" s="101">
        <f>Data!C65</f>
        <v>0</v>
      </c>
      <c r="Q65" s="119">
        <f>Data!E65</f>
        <v>0</v>
      </c>
      <c r="R65" s="101">
        <f>Data!G65</f>
        <v>0</v>
      </c>
      <c r="S65" s="539"/>
      <c r="T65" s="539"/>
      <c r="U65" s="539"/>
      <c r="V65" s="539"/>
      <c r="W65" s="539"/>
      <c r="X65" s="539"/>
      <c r="Y65" s="539"/>
      <c r="Z65" s="539"/>
      <c r="AA65" s="122">
        <f t="shared" si="1"/>
        <v>0</v>
      </c>
      <c r="AB65" s="105">
        <f>LOOKUP(AA65,{0,32,33,41,51,61,71,81,91},{0,"इ-1","ड","क-2","क-1","ब-2 ","ब-1","अ-2","अ-1"})</f>
        <v>0</v>
      </c>
    </row>
    <row r="66" spans="1:28" ht="21.75" customHeight="1">
      <c r="A66" s="101">
        <f>Data!$B66</f>
        <v>0</v>
      </c>
      <c r="B66" s="101">
        <f>Data!C66</f>
        <v>0</v>
      </c>
      <c r="C66" s="119">
        <f>Data!E66</f>
        <v>0</v>
      </c>
      <c r="D66" s="101">
        <f>Data!G66</f>
        <v>0</v>
      </c>
      <c r="E66" s="539"/>
      <c r="F66" s="539"/>
      <c r="G66" s="539"/>
      <c r="H66" s="539"/>
      <c r="I66" s="539"/>
      <c r="J66" s="539"/>
      <c r="K66" s="539"/>
      <c r="L66" s="539"/>
      <c r="M66" s="122">
        <f t="shared" si="0"/>
        <v>0</v>
      </c>
      <c r="N66" s="105">
        <f>LOOKUP(M66,{0,32,33,41,51,61,71,81,91},{0,"इ-1","ड","क-2","क-1","ब-2 ","ब-1","अ-2","अ-1"})</f>
        <v>0</v>
      </c>
      <c r="O66" s="101">
        <f>Data!$B66</f>
        <v>0</v>
      </c>
      <c r="P66" s="101">
        <f>Data!C66</f>
        <v>0</v>
      </c>
      <c r="Q66" s="119">
        <f>Data!E66</f>
        <v>0</v>
      </c>
      <c r="R66" s="101">
        <f>Data!G66</f>
        <v>0</v>
      </c>
      <c r="S66" s="539"/>
      <c r="T66" s="539"/>
      <c r="U66" s="539"/>
      <c r="V66" s="539"/>
      <c r="W66" s="539"/>
      <c r="X66" s="539"/>
      <c r="Y66" s="539"/>
      <c r="Z66" s="539"/>
      <c r="AA66" s="122">
        <f t="shared" si="1"/>
        <v>0</v>
      </c>
      <c r="AB66" s="105">
        <f>LOOKUP(AA66,{0,32,33,41,51,61,71,81,91},{0,"इ-1","ड","क-2","क-1","ब-2 ","ब-1","अ-2","अ-1"})</f>
        <v>0</v>
      </c>
    </row>
    <row r="67" spans="1:28" ht="21.75" customHeight="1">
      <c r="A67" s="101">
        <f>Data!$B67</f>
        <v>0</v>
      </c>
      <c r="B67" s="101">
        <f>Data!C67</f>
        <v>0</v>
      </c>
      <c r="C67" s="119">
        <f>Data!E67</f>
        <v>0</v>
      </c>
      <c r="D67" s="101">
        <f>Data!G67</f>
        <v>0</v>
      </c>
      <c r="E67" s="539"/>
      <c r="F67" s="539"/>
      <c r="G67" s="539"/>
      <c r="H67" s="539"/>
      <c r="I67" s="539"/>
      <c r="J67" s="539"/>
      <c r="K67" s="539"/>
      <c r="L67" s="539"/>
      <c r="M67" s="122">
        <f t="shared" si="0"/>
        <v>0</v>
      </c>
      <c r="N67" s="105">
        <f>LOOKUP(M67,{0,32,33,41,51,61,71,81,91},{0,"इ-1","ड","क-2","क-1","ब-2 ","ब-1","अ-2","अ-1"})</f>
        <v>0</v>
      </c>
      <c r="O67" s="101">
        <f>Data!$B67</f>
        <v>0</v>
      </c>
      <c r="P67" s="101">
        <f>Data!C67</f>
        <v>0</v>
      </c>
      <c r="Q67" s="119">
        <f>Data!E67</f>
        <v>0</v>
      </c>
      <c r="R67" s="101">
        <f>Data!G67</f>
        <v>0</v>
      </c>
      <c r="S67" s="539"/>
      <c r="T67" s="539"/>
      <c r="U67" s="539"/>
      <c r="V67" s="539"/>
      <c r="W67" s="539"/>
      <c r="X67" s="539"/>
      <c r="Y67" s="539"/>
      <c r="Z67" s="539"/>
      <c r="AA67" s="122">
        <f t="shared" si="1"/>
        <v>0</v>
      </c>
      <c r="AB67" s="105">
        <f>LOOKUP(AA67,{0,32,33,41,51,61,71,81,91},{0,"इ-1","ड","क-2","क-1","ब-2 ","ब-1","अ-2","अ-1"})</f>
        <v>0</v>
      </c>
    </row>
    <row r="68" spans="1:28" ht="21.75" customHeight="1">
      <c r="A68" s="101">
        <f>Data!$B68</f>
        <v>0</v>
      </c>
      <c r="B68" s="101">
        <f>Data!C68</f>
        <v>0</v>
      </c>
      <c r="C68" s="119">
        <f>Data!E68</f>
        <v>0</v>
      </c>
      <c r="D68" s="101">
        <f>Data!G68</f>
        <v>0</v>
      </c>
      <c r="E68" s="539"/>
      <c r="F68" s="539"/>
      <c r="G68" s="539"/>
      <c r="H68" s="539"/>
      <c r="I68" s="539"/>
      <c r="J68" s="539"/>
      <c r="K68" s="539"/>
      <c r="L68" s="539"/>
      <c r="M68" s="122">
        <f t="shared" si="0"/>
        <v>0</v>
      </c>
      <c r="N68" s="105">
        <f>LOOKUP(M68,{0,32,33,41,51,61,71,81,91},{0,"इ-1","ड","क-2","क-1","ब-2 ","ब-1","अ-2","अ-1"})</f>
        <v>0</v>
      </c>
      <c r="O68" s="101">
        <f>Data!$B68</f>
        <v>0</v>
      </c>
      <c r="P68" s="101">
        <f>Data!C68</f>
        <v>0</v>
      </c>
      <c r="Q68" s="119">
        <f>Data!E68</f>
        <v>0</v>
      </c>
      <c r="R68" s="101">
        <f>Data!G68</f>
        <v>0</v>
      </c>
      <c r="S68" s="539"/>
      <c r="T68" s="539"/>
      <c r="U68" s="539"/>
      <c r="V68" s="539"/>
      <c r="W68" s="539"/>
      <c r="X68" s="539"/>
      <c r="Y68" s="539"/>
      <c r="Z68" s="539"/>
      <c r="AA68" s="122">
        <f t="shared" si="1"/>
        <v>0</v>
      </c>
      <c r="AB68" s="105">
        <f>LOOKUP(AA68,{0,32,33,41,51,61,71,81,91},{0,"इ-1","ड","क-2","क-1","ब-2 ","ब-1","अ-2","अ-1"})</f>
        <v>0</v>
      </c>
    </row>
    <row r="69" spans="1:28" ht="21.75" customHeight="1">
      <c r="A69" s="101">
        <f>Data!$B69</f>
        <v>0</v>
      </c>
      <c r="B69" s="101">
        <f>Data!C69</f>
        <v>0</v>
      </c>
      <c r="C69" s="119">
        <f>Data!E69</f>
        <v>0</v>
      </c>
      <c r="D69" s="101">
        <f>Data!G69</f>
        <v>0</v>
      </c>
      <c r="E69" s="539"/>
      <c r="F69" s="539"/>
      <c r="G69" s="539"/>
      <c r="H69" s="539"/>
      <c r="I69" s="539"/>
      <c r="J69" s="539"/>
      <c r="K69" s="539"/>
      <c r="L69" s="539"/>
      <c r="M69" s="122">
        <f t="shared" si="0"/>
        <v>0</v>
      </c>
      <c r="N69" s="105">
        <f>LOOKUP(M69,{0,32,33,41,51,61,71,81,91},{0,"इ-1","ड","क-2","क-1","ब-2 ","ब-1","अ-2","अ-1"})</f>
        <v>0</v>
      </c>
      <c r="O69" s="101">
        <f>Data!$B69</f>
        <v>0</v>
      </c>
      <c r="P69" s="101">
        <f>Data!C69</f>
        <v>0</v>
      </c>
      <c r="Q69" s="119">
        <f>Data!E69</f>
        <v>0</v>
      </c>
      <c r="R69" s="101">
        <f>Data!G69</f>
        <v>0</v>
      </c>
      <c r="S69" s="539"/>
      <c r="T69" s="539"/>
      <c r="U69" s="539"/>
      <c r="V69" s="539"/>
      <c r="W69" s="539"/>
      <c r="X69" s="539"/>
      <c r="Y69" s="539"/>
      <c r="Z69" s="539"/>
      <c r="AA69" s="122">
        <f t="shared" si="1"/>
        <v>0</v>
      </c>
      <c r="AB69" s="105">
        <f>LOOKUP(AA69,{0,32,33,41,51,61,71,81,91},{0,"इ-1","ड","क-2","क-1","ब-2 ","ब-1","अ-2","अ-1"})</f>
        <v>0</v>
      </c>
    </row>
    <row r="70" spans="1:28" ht="21.75" customHeight="1">
      <c r="A70" s="101">
        <f>Data!$B70</f>
        <v>0</v>
      </c>
      <c r="B70" s="101">
        <f>Data!C70</f>
        <v>0</v>
      </c>
      <c r="C70" s="119">
        <f>Data!E70</f>
        <v>0</v>
      </c>
      <c r="D70" s="101">
        <f>Data!G70</f>
        <v>0</v>
      </c>
      <c r="E70" s="539"/>
      <c r="F70" s="539"/>
      <c r="G70" s="539"/>
      <c r="H70" s="539"/>
      <c r="I70" s="539"/>
      <c r="J70" s="539"/>
      <c r="K70" s="539"/>
      <c r="L70" s="539"/>
      <c r="M70" s="122">
        <f t="shared" si="0"/>
        <v>0</v>
      </c>
      <c r="N70" s="105">
        <f>LOOKUP(M70,{0,32,33,41,51,61,71,81,91},{0,"इ-1","ड","क-2","क-1","ब-2 ","ब-1","अ-2","अ-1"})</f>
        <v>0</v>
      </c>
      <c r="O70" s="101">
        <f>Data!$B70</f>
        <v>0</v>
      </c>
      <c r="P70" s="101">
        <f>Data!C70</f>
        <v>0</v>
      </c>
      <c r="Q70" s="119">
        <f>Data!E70</f>
        <v>0</v>
      </c>
      <c r="R70" s="101">
        <f>Data!G70</f>
        <v>0</v>
      </c>
      <c r="S70" s="539"/>
      <c r="T70" s="539"/>
      <c r="U70" s="539"/>
      <c r="V70" s="539"/>
      <c r="W70" s="539"/>
      <c r="X70" s="539"/>
      <c r="Y70" s="539"/>
      <c r="Z70" s="539"/>
      <c r="AA70" s="122">
        <f t="shared" si="1"/>
        <v>0</v>
      </c>
      <c r="AB70" s="105">
        <f>LOOKUP(AA70,{0,32,33,41,51,61,71,81,91},{0,"इ-1","ड","क-2","क-1","ब-2 ","ब-1","अ-2","अ-1"})</f>
        <v>0</v>
      </c>
    </row>
    <row r="71" spans="1:28" ht="21.75" customHeight="1">
      <c r="A71" s="101">
        <f>Data!$B71</f>
        <v>0</v>
      </c>
      <c r="B71" s="101">
        <f>Data!C71</f>
        <v>0</v>
      </c>
      <c r="C71" s="119">
        <f>Data!E71</f>
        <v>0</v>
      </c>
      <c r="D71" s="101">
        <f>Data!G71</f>
        <v>0</v>
      </c>
      <c r="E71" s="539"/>
      <c r="F71" s="539"/>
      <c r="G71" s="539"/>
      <c r="H71" s="539"/>
      <c r="I71" s="539"/>
      <c r="J71" s="539"/>
      <c r="K71" s="539"/>
      <c r="L71" s="539"/>
      <c r="M71" s="122">
        <f t="shared" si="0"/>
        <v>0</v>
      </c>
      <c r="N71" s="105">
        <f>LOOKUP(M71,{0,32,33,41,51,61,71,81,91},{0,"इ-1","ड","क-2","क-1","ब-2 ","ब-1","अ-2","अ-1"})</f>
        <v>0</v>
      </c>
      <c r="O71" s="101">
        <f>Data!$B71</f>
        <v>0</v>
      </c>
      <c r="P71" s="101">
        <f>Data!C71</f>
        <v>0</v>
      </c>
      <c r="Q71" s="119">
        <f>Data!E71</f>
        <v>0</v>
      </c>
      <c r="R71" s="101">
        <f>Data!G71</f>
        <v>0</v>
      </c>
      <c r="S71" s="539"/>
      <c r="T71" s="539"/>
      <c r="U71" s="539"/>
      <c r="V71" s="539"/>
      <c r="W71" s="539"/>
      <c r="X71" s="539"/>
      <c r="Y71" s="539"/>
      <c r="Z71" s="539"/>
      <c r="AA71" s="122">
        <f t="shared" si="1"/>
        <v>0</v>
      </c>
      <c r="AB71" s="105">
        <f>LOOKUP(AA71,{0,32,33,41,51,61,71,81,91},{0,"इ-1","ड","क-2","क-1","ब-2 ","ब-1","अ-2","अ-1"})</f>
        <v>0</v>
      </c>
    </row>
    <row r="72" spans="1:28" ht="21.75" customHeight="1">
      <c r="A72" s="101">
        <f>Data!$B72</f>
        <v>0</v>
      </c>
      <c r="B72" s="101">
        <f>Data!C72</f>
        <v>0</v>
      </c>
      <c r="C72" s="119">
        <f>Data!E72</f>
        <v>0</v>
      </c>
      <c r="D72" s="101">
        <f>Data!G72</f>
        <v>0</v>
      </c>
      <c r="E72" s="539"/>
      <c r="F72" s="539"/>
      <c r="G72" s="539"/>
      <c r="H72" s="539"/>
      <c r="I72" s="539"/>
      <c r="J72" s="539"/>
      <c r="K72" s="539"/>
      <c r="L72" s="539"/>
      <c r="M72" s="122">
        <f t="shared" si="0"/>
        <v>0</v>
      </c>
      <c r="N72" s="105">
        <f>LOOKUP(M72,{0,32,33,41,51,61,71,81,91},{0,"इ-1","ड","क-2","क-1","ब-2 ","ब-1","अ-2","अ-1"})</f>
        <v>0</v>
      </c>
      <c r="O72" s="101">
        <f>Data!$B72</f>
        <v>0</v>
      </c>
      <c r="P72" s="101">
        <f>Data!C72</f>
        <v>0</v>
      </c>
      <c r="Q72" s="119">
        <f>Data!E72</f>
        <v>0</v>
      </c>
      <c r="R72" s="101">
        <f>Data!G72</f>
        <v>0</v>
      </c>
      <c r="S72" s="539"/>
      <c r="T72" s="539"/>
      <c r="U72" s="539"/>
      <c r="V72" s="539"/>
      <c r="W72" s="539"/>
      <c r="X72" s="539"/>
      <c r="Y72" s="539"/>
      <c r="Z72" s="539"/>
      <c r="AA72" s="122">
        <f t="shared" si="1"/>
        <v>0</v>
      </c>
      <c r="AB72" s="105">
        <f>LOOKUP(AA72,{0,32,33,41,51,61,71,81,91},{0,"इ-1","ड","क-2","क-1","ब-2 ","ब-1","अ-2","अ-1"})</f>
        <v>0</v>
      </c>
    </row>
    <row r="73" spans="1:28" ht="21.75" customHeight="1">
      <c r="A73" s="101">
        <f>Data!$B73</f>
        <v>0</v>
      </c>
      <c r="B73" s="101">
        <f>Data!C73</f>
        <v>0</v>
      </c>
      <c r="C73" s="119">
        <f>Data!E73</f>
        <v>0</v>
      </c>
      <c r="D73" s="101">
        <f>Data!G73</f>
        <v>0</v>
      </c>
      <c r="E73" s="539"/>
      <c r="F73" s="539"/>
      <c r="G73" s="539"/>
      <c r="H73" s="539"/>
      <c r="I73" s="539"/>
      <c r="J73" s="539"/>
      <c r="K73" s="539"/>
      <c r="L73" s="539"/>
      <c r="M73" s="122">
        <f t="shared" si="0"/>
        <v>0</v>
      </c>
      <c r="N73" s="105">
        <f>LOOKUP(M73,{0,32,33,41,51,61,71,81,91},{0,"इ-1","ड","क-2","क-1","ब-2 ","ब-1","अ-2","अ-1"})</f>
        <v>0</v>
      </c>
      <c r="O73" s="101">
        <f>Data!$B73</f>
        <v>0</v>
      </c>
      <c r="P73" s="101">
        <f>Data!C73</f>
        <v>0</v>
      </c>
      <c r="Q73" s="119">
        <f>Data!E73</f>
        <v>0</v>
      </c>
      <c r="R73" s="101">
        <f>Data!G73</f>
        <v>0</v>
      </c>
      <c r="S73" s="539"/>
      <c r="T73" s="539"/>
      <c r="U73" s="539"/>
      <c r="V73" s="539"/>
      <c r="W73" s="539"/>
      <c r="X73" s="539"/>
      <c r="Y73" s="539"/>
      <c r="Z73" s="539"/>
      <c r="AA73" s="122">
        <f t="shared" si="1"/>
        <v>0</v>
      </c>
      <c r="AB73" s="105">
        <f>LOOKUP(AA73,{0,32,33,41,51,61,71,81,91},{0,"इ-1","ड","क-2","क-1","ब-2 ","ब-1","अ-2","अ-1"})</f>
        <v>0</v>
      </c>
    </row>
    <row r="74" spans="1:28" ht="21.75" customHeight="1">
      <c r="A74" s="101">
        <f>Data!$B74</f>
        <v>0</v>
      </c>
      <c r="B74" s="101">
        <f>Data!C74</f>
        <v>0</v>
      </c>
      <c r="C74" s="119">
        <f>Data!E74</f>
        <v>0</v>
      </c>
      <c r="D74" s="101">
        <f>Data!G74</f>
        <v>0</v>
      </c>
      <c r="E74" s="539"/>
      <c r="F74" s="539"/>
      <c r="G74" s="539"/>
      <c r="H74" s="539"/>
      <c r="I74" s="539"/>
      <c r="J74" s="539"/>
      <c r="K74" s="539"/>
      <c r="L74" s="539"/>
      <c r="M74" s="122">
        <f t="shared" si="0"/>
        <v>0</v>
      </c>
      <c r="N74" s="105">
        <f>LOOKUP(M74,{0,32,33,41,51,61,71,81,91},{0,"इ-1","ड","क-2","क-1","ब-2 ","ब-1","अ-2","अ-1"})</f>
        <v>0</v>
      </c>
      <c r="O74" s="101">
        <f>Data!$B74</f>
        <v>0</v>
      </c>
      <c r="P74" s="101">
        <f>Data!C74</f>
        <v>0</v>
      </c>
      <c r="Q74" s="119">
        <f>Data!E74</f>
        <v>0</v>
      </c>
      <c r="R74" s="101">
        <f>Data!G74</f>
        <v>0</v>
      </c>
      <c r="S74" s="539"/>
      <c r="T74" s="539"/>
      <c r="U74" s="539"/>
      <c r="V74" s="539"/>
      <c r="W74" s="539"/>
      <c r="X74" s="539"/>
      <c r="Y74" s="539"/>
      <c r="Z74" s="539"/>
      <c r="AA74" s="122">
        <f t="shared" si="1"/>
        <v>0</v>
      </c>
      <c r="AB74" s="105">
        <f>LOOKUP(AA74,{0,32,33,41,51,61,71,81,91},{0,"इ-1","ड","क-2","क-1","ब-2 ","ब-1","अ-2","अ-1"})</f>
        <v>0</v>
      </c>
    </row>
    <row r="75" spans="1:28" ht="21.75" customHeight="1">
      <c r="A75" s="101">
        <f>Data!$B75</f>
        <v>0</v>
      </c>
      <c r="B75" s="101">
        <f>Data!C75</f>
        <v>0</v>
      </c>
      <c r="C75" s="119">
        <f>Data!E75</f>
        <v>0</v>
      </c>
      <c r="D75" s="101">
        <f>Data!G75</f>
        <v>0</v>
      </c>
      <c r="E75" s="539"/>
      <c r="F75" s="539"/>
      <c r="G75" s="539"/>
      <c r="H75" s="539"/>
      <c r="I75" s="539"/>
      <c r="J75" s="539"/>
      <c r="K75" s="539"/>
      <c r="L75" s="539"/>
      <c r="M75" s="122">
        <f t="shared" ref="M75:M138" si="2">SUM(E75:L75)</f>
        <v>0</v>
      </c>
      <c r="N75" s="105">
        <f>LOOKUP(M75,{0,32,33,41,51,61,71,81,91},{0,"इ-1","ड","क-2","क-1","ब-2 ","ब-1","अ-2","अ-1"})</f>
        <v>0</v>
      </c>
      <c r="O75" s="101">
        <f>Data!$B75</f>
        <v>0</v>
      </c>
      <c r="P75" s="101">
        <f>Data!C75</f>
        <v>0</v>
      </c>
      <c r="Q75" s="119">
        <f>Data!E75</f>
        <v>0</v>
      </c>
      <c r="R75" s="101">
        <f>Data!G75</f>
        <v>0</v>
      </c>
      <c r="S75" s="539"/>
      <c r="T75" s="539"/>
      <c r="U75" s="539"/>
      <c r="V75" s="539"/>
      <c r="W75" s="539"/>
      <c r="X75" s="539"/>
      <c r="Y75" s="539"/>
      <c r="Z75" s="539"/>
      <c r="AA75" s="122">
        <f t="shared" ref="AA75:AA138" si="3">SUM(S75:Z75)</f>
        <v>0</v>
      </c>
      <c r="AB75" s="105">
        <f>LOOKUP(AA75,{0,32,33,41,51,61,71,81,91},{0,"इ-1","ड","क-2","क-1","ब-2 ","ब-1","अ-2","अ-1"})</f>
        <v>0</v>
      </c>
    </row>
    <row r="76" spans="1:28" ht="21.75" customHeight="1">
      <c r="A76" s="101">
        <f>Data!$B76</f>
        <v>0</v>
      </c>
      <c r="B76" s="101">
        <f>Data!C76</f>
        <v>0</v>
      </c>
      <c r="C76" s="119">
        <f>Data!E76</f>
        <v>0</v>
      </c>
      <c r="D76" s="101">
        <f>Data!G76</f>
        <v>0</v>
      </c>
      <c r="E76" s="539"/>
      <c r="F76" s="539"/>
      <c r="G76" s="539"/>
      <c r="H76" s="539"/>
      <c r="I76" s="539"/>
      <c r="J76" s="539"/>
      <c r="K76" s="539"/>
      <c r="L76" s="539"/>
      <c r="M76" s="122">
        <f t="shared" si="2"/>
        <v>0</v>
      </c>
      <c r="N76" s="105">
        <f>LOOKUP(M76,{0,32,33,41,51,61,71,81,91},{0,"इ-1","ड","क-2","क-1","ब-2 ","ब-1","अ-2","अ-1"})</f>
        <v>0</v>
      </c>
      <c r="O76" s="101">
        <f>Data!$B76</f>
        <v>0</v>
      </c>
      <c r="P76" s="101">
        <f>Data!C76</f>
        <v>0</v>
      </c>
      <c r="Q76" s="119">
        <f>Data!E76</f>
        <v>0</v>
      </c>
      <c r="R76" s="101">
        <f>Data!G76</f>
        <v>0</v>
      </c>
      <c r="S76" s="539"/>
      <c r="T76" s="539"/>
      <c r="U76" s="539"/>
      <c r="V76" s="539"/>
      <c r="W76" s="539"/>
      <c r="X76" s="539"/>
      <c r="Y76" s="539"/>
      <c r="Z76" s="539"/>
      <c r="AA76" s="122">
        <f t="shared" si="3"/>
        <v>0</v>
      </c>
      <c r="AB76" s="105">
        <f>LOOKUP(AA76,{0,32,33,41,51,61,71,81,91},{0,"इ-1","ड","क-2","क-1","ब-2 ","ब-1","अ-2","अ-1"})</f>
        <v>0</v>
      </c>
    </row>
    <row r="77" spans="1:28" ht="21.75" customHeight="1">
      <c r="A77" s="101">
        <f>Data!$B77</f>
        <v>0</v>
      </c>
      <c r="B77" s="101">
        <f>Data!C77</f>
        <v>0</v>
      </c>
      <c r="C77" s="119">
        <f>Data!E77</f>
        <v>0</v>
      </c>
      <c r="D77" s="101">
        <f>Data!G77</f>
        <v>0</v>
      </c>
      <c r="E77" s="539"/>
      <c r="F77" s="539"/>
      <c r="G77" s="539"/>
      <c r="H77" s="539"/>
      <c r="I77" s="539"/>
      <c r="J77" s="539"/>
      <c r="K77" s="539"/>
      <c r="L77" s="539"/>
      <c r="M77" s="122">
        <f t="shared" si="2"/>
        <v>0</v>
      </c>
      <c r="N77" s="105">
        <f>LOOKUP(M77,{0,32,33,41,51,61,71,81,91},{0,"इ-1","ड","क-2","क-1","ब-2 ","ब-1","अ-2","अ-1"})</f>
        <v>0</v>
      </c>
      <c r="O77" s="101">
        <f>Data!$B77</f>
        <v>0</v>
      </c>
      <c r="P77" s="101">
        <f>Data!C77</f>
        <v>0</v>
      </c>
      <c r="Q77" s="119">
        <f>Data!E77</f>
        <v>0</v>
      </c>
      <c r="R77" s="101">
        <f>Data!G77</f>
        <v>0</v>
      </c>
      <c r="S77" s="539"/>
      <c r="T77" s="539"/>
      <c r="U77" s="539"/>
      <c r="V77" s="539"/>
      <c r="W77" s="539"/>
      <c r="X77" s="539"/>
      <c r="Y77" s="539"/>
      <c r="Z77" s="539"/>
      <c r="AA77" s="122">
        <f t="shared" si="3"/>
        <v>0</v>
      </c>
      <c r="AB77" s="105">
        <f>LOOKUP(AA77,{0,32,33,41,51,61,71,81,91},{0,"इ-1","ड","क-2","क-1","ब-2 ","ब-1","अ-2","अ-1"})</f>
        <v>0</v>
      </c>
    </row>
    <row r="78" spans="1:28" ht="21.75" customHeight="1">
      <c r="A78" s="101">
        <f>Data!$B78</f>
        <v>0</v>
      </c>
      <c r="B78" s="101">
        <f>Data!C78</f>
        <v>0</v>
      </c>
      <c r="C78" s="119">
        <f>Data!E78</f>
        <v>0</v>
      </c>
      <c r="D78" s="101">
        <f>Data!G78</f>
        <v>0</v>
      </c>
      <c r="E78" s="539"/>
      <c r="F78" s="539"/>
      <c r="G78" s="539"/>
      <c r="H78" s="539"/>
      <c r="I78" s="539"/>
      <c r="J78" s="539"/>
      <c r="K78" s="539"/>
      <c r="L78" s="539"/>
      <c r="M78" s="122">
        <f t="shared" si="2"/>
        <v>0</v>
      </c>
      <c r="N78" s="105">
        <f>LOOKUP(M78,{0,32,33,41,51,61,71,81,91},{0,"इ-1","ड","क-2","क-1","ब-2 ","ब-1","अ-2","अ-1"})</f>
        <v>0</v>
      </c>
      <c r="O78" s="101">
        <f>Data!$B78</f>
        <v>0</v>
      </c>
      <c r="P78" s="101">
        <f>Data!C78</f>
        <v>0</v>
      </c>
      <c r="Q78" s="119">
        <f>Data!E78</f>
        <v>0</v>
      </c>
      <c r="R78" s="101">
        <f>Data!G78</f>
        <v>0</v>
      </c>
      <c r="S78" s="539"/>
      <c r="T78" s="539"/>
      <c r="U78" s="539"/>
      <c r="V78" s="539"/>
      <c r="W78" s="539"/>
      <c r="X78" s="539"/>
      <c r="Y78" s="539"/>
      <c r="Z78" s="539"/>
      <c r="AA78" s="122">
        <f t="shared" si="3"/>
        <v>0</v>
      </c>
      <c r="AB78" s="105">
        <f>LOOKUP(AA78,{0,32,33,41,51,61,71,81,91},{0,"इ-1","ड","क-2","क-1","ब-2 ","ब-1","अ-2","अ-1"})</f>
        <v>0</v>
      </c>
    </row>
    <row r="79" spans="1:28" ht="21.75" customHeight="1">
      <c r="A79" s="101">
        <f>Data!$B79</f>
        <v>0</v>
      </c>
      <c r="B79" s="101">
        <f>Data!C79</f>
        <v>0</v>
      </c>
      <c r="C79" s="119">
        <f>Data!E79</f>
        <v>0</v>
      </c>
      <c r="D79" s="101">
        <f>Data!G79</f>
        <v>0</v>
      </c>
      <c r="E79" s="539"/>
      <c r="F79" s="539"/>
      <c r="G79" s="539"/>
      <c r="H79" s="539"/>
      <c r="I79" s="539"/>
      <c r="J79" s="539"/>
      <c r="K79" s="539"/>
      <c r="L79" s="539"/>
      <c r="M79" s="122">
        <f t="shared" si="2"/>
        <v>0</v>
      </c>
      <c r="N79" s="105">
        <f>LOOKUP(M79,{0,32,33,41,51,61,71,81,91},{0,"इ-1","ड","क-2","क-1","ब-2 ","ब-1","अ-2","अ-1"})</f>
        <v>0</v>
      </c>
      <c r="O79" s="101">
        <f>Data!$B79</f>
        <v>0</v>
      </c>
      <c r="P79" s="101">
        <f>Data!C79</f>
        <v>0</v>
      </c>
      <c r="Q79" s="119">
        <f>Data!E79</f>
        <v>0</v>
      </c>
      <c r="R79" s="101">
        <f>Data!G79</f>
        <v>0</v>
      </c>
      <c r="S79" s="539"/>
      <c r="T79" s="539"/>
      <c r="U79" s="539"/>
      <c r="V79" s="539"/>
      <c r="W79" s="539"/>
      <c r="X79" s="539"/>
      <c r="Y79" s="539"/>
      <c r="Z79" s="539"/>
      <c r="AA79" s="122">
        <f t="shared" si="3"/>
        <v>0</v>
      </c>
      <c r="AB79" s="105">
        <f>LOOKUP(AA79,{0,32,33,41,51,61,71,81,91},{0,"इ-1","ड","क-2","क-1","ब-2 ","ब-1","अ-2","अ-1"})</f>
        <v>0</v>
      </c>
    </row>
    <row r="80" spans="1:28" ht="21.75" customHeight="1">
      <c r="A80" s="101">
        <f>Data!$B80</f>
        <v>0</v>
      </c>
      <c r="B80" s="101">
        <f>Data!C80</f>
        <v>0</v>
      </c>
      <c r="C80" s="119">
        <f>Data!E80</f>
        <v>0</v>
      </c>
      <c r="D80" s="101">
        <f>Data!G80</f>
        <v>0</v>
      </c>
      <c r="E80" s="539"/>
      <c r="F80" s="539"/>
      <c r="G80" s="539"/>
      <c r="H80" s="539"/>
      <c r="I80" s="539"/>
      <c r="J80" s="539"/>
      <c r="K80" s="539"/>
      <c r="L80" s="539"/>
      <c r="M80" s="122">
        <f t="shared" si="2"/>
        <v>0</v>
      </c>
      <c r="N80" s="105">
        <f>LOOKUP(M80,{0,32,33,41,51,61,71,81,91},{0,"इ-1","ड","क-2","क-1","ब-2 ","ब-1","अ-2","अ-1"})</f>
        <v>0</v>
      </c>
      <c r="O80" s="101">
        <f>Data!$B80</f>
        <v>0</v>
      </c>
      <c r="P80" s="101">
        <f>Data!C80</f>
        <v>0</v>
      </c>
      <c r="Q80" s="119">
        <f>Data!E80</f>
        <v>0</v>
      </c>
      <c r="R80" s="101">
        <f>Data!G80</f>
        <v>0</v>
      </c>
      <c r="S80" s="539"/>
      <c r="T80" s="539"/>
      <c r="U80" s="539"/>
      <c r="V80" s="539"/>
      <c r="W80" s="539"/>
      <c r="X80" s="539"/>
      <c r="Y80" s="539"/>
      <c r="Z80" s="539"/>
      <c r="AA80" s="122">
        <f t="shared" si="3"/>
        <v>0</v>
      </c>
      <c r="AB80" s="105">
        <f>LOOKUP(AA80,{0,32,33,41,51,61,71,81,91},{0,"इ-1","ड","क-2","क-1","ब-2 ","ब-1","अ-2","अ-1"})</f>
        <v>0</v>
      </c>
    </row>
    <row r="81" spans="1:28" ht="21.75" customHeight="1">
      <c r="A81" s="101">
        <f>Data!$B81</f>
        <v>0</v>
      </c>
      <c r="B81" s="101">
        <f>Data!C81</f>
        <v>0</v>
      </c>
      <c r="C81" s="119">
        <f>Data!E81</f>
        <v>0</v>
      </c>
      <c r="D81" s="101">
        <f>Data!G81</f>
        <v>0</v>
      </c>
      <c r="E81" s="539"/>
      <c r="F81" s="539"/>
      <c r="G81" s="539"/>
      <c r="H81" s="539"/>
      <c r="I81" s="539"/>
      <c r="J81" s="539"/>
      <c r="K81" s="539"/>
      <c r="L81" s="539"/>
      <c r="M81" s="122">
        <f t="shared" si="2"/>
        <v>0</v>
      </c>
      <c r="N81" s="105">
        <f>LOOKUP(M81,{0,32,33,41,51,61,71,81,91},{0,"इ-1","ड","क-2","क-1","ब-2 ","ब-1","अ-2","अ-1"})</f>
        <v>0</v>
      </c>
      <c r="O81" s="101">
        <f>Data!$B81</f>
        <v>0</v>
      </c>
      <c r="P81" s="101">
        <f>Data!C81</f>
        <v>0</v>
      </c>
      <c r="Q81" s="119">
        <f>Data!E81</f>
        <v>0</v>
      </c>
      <c r="R81" s="101">
        <f>Data!G81</f>
        <v>0</v>
      </c>
      <c r="S81" s="539"/>
      <c r="T81" s="539"/>
      <c r="U81" s="539"/>
      <c r="V81" s="539"/>
      <c r="W81" s="539"/>
      <c r="X81" s="539"/>
      <c r="Y81" s="539"/>
      <c r="Z81" s="539"/>
      <c r="AA81" s="122">
        <f t="shared" si="3"/>
        <v>0</v>
      </c>
      <c r="AB81" s="105">
        <f>LOOKUP(AA81,{0,32,33,41,51,61,71,81,91},{0,"इ-1","ड","क-2","क-1","ब-2 ","ब-1","अ-2","अ-1"})</f>
        <v>0</v>
      </c>
    </row>
    <row r="82" spans="1:28" ht="21.75" customHeight="1">
      <c r="A82" s="101">
        <f>Data!$B82</f>
        <v>0</v>
      </c>
      <c r="B82" s="101">
        <f>Data!C82</f>
        <v>0</v>
      </c>
      <c r="C82" s="119">
        <f>Data!E82</f>
        <v>0</v>
      </c>
      <c r="D82" s="101">
        <f>Data!G82</f>
        <v>0</v>
      </c>
      <c r="E82" s="539"/>
      <c r="F82" s="539"/>
      <c r="G82" s="539"/>
      <c r="H82" s="539"/>
      <c r="I82" s="539"/>
      <c r="J82" s="539"/>
      <c r="K82" s="539"/>
      <c r="L82" s="539"/>
      <c r="M82" s="122">
        <f t="shared" si="2"/>
        <v>0</v>
      </c>
      <c r="N82" s="105">
        <f>LOOKUP(M82,{0,32,33,41,51,61,71,81,91},{0,"इ-1","ड","क-2","क-1","ब-2 ","ब-1","अ-2","अ-1"})</f>
        <v>0</v>
      </c>
      <c r="O82" s="101">
        <f>Data!$B82</f>
        <v>0</v>
      </c>
      <c r="P82" s="101">
        <f>Data!C82</f>
        <v>0</v>
      </c>
      <c r="Q82" s="119">
        <f>Data!E82</f>
        <v>0</v>
      </c>
      <c r="R82" s="101">
        <f>Data!G82</f>
        <v>0</v>
      </c>
      <c r="S82" s="539"/>
      <c r="T82" s="539"/>
      <c r="U82" s="539"/>
      <c r="V82" s="539"/>
      <c r="W82" s="539"/>
      <c r="X82" s="539"/>
      <c r="Y82" s="539"/>
      <c r="Z82" s="539"/>
      <c r="AA82" s="122">
        <f t="shared" si="3"/>
        <v>0</v>
      </c>
      <c r="AB82" s="105">
        <f>LOOKUP(AA82,{0,32,33,41,51,61,71,81,91},{0,"इ-1","ड","क-2","क-1","ब-2 ","ब-1","अ-2","अ-1"})</f>
        <v>0</v>
      </c>
    </row>
    <row r="83" spans="1:28" ht="21.75" customHeight="1">
      <c r="A83" s="101">
        <f>Data!$B83</f>
        <v>0</v>
      </c>
      <c r="B83" s="101">
        <f>Data!C83</f>
        <v>0</v>
      </c>
      <c r="C83" s="119">
        <f>Data!E83</f>
        <v>0</v>
      </c>
      <c r="D83" s="101">
        <f>Data!G83</f>
        <v>0</v>
      </c>
      <c r="E83" s="539"/>
      <c r="F83" s="539"/>
      <c r="G83" s="539"/>
      <c r="H83" s="539"/>
      <c r="I83" s="539"/>
      <c r="J83" s="539"/>
      <c r="K83" s="539"/>
      <c r="L83" s="539"/>
      <c r="M83" s="122">
        <f t="shared" si="2"/>
        <v>0</v>
      </c>
      <c r="N83" s="105">
        <f>LOOKUP(M83,{0,32,33,41,51,61,71,81,91},{0,"इ-1","ड","क-2","क-1","ब-2 ","ब-1","अ-2","अ-1"})</f>
        <v>0</v>
      </c>
      <c r="O83" s="101">
        <f>Data!$B83</f>
        <v>0</v>
      </c>
      <c r="P83" s="101">
        <f>Data!C83</f>
        <v>0</v>
      </c>
      <c r="Q83" s="119">
        <f>Data!E83</f>
        <v>0</v>
      </c>
      <c r="R83" s="101">
        <f>Data!G83</f>
        <v>0</v>
      </c>
      <c r="S83" s="539"/>
      <c r="T83" s="539"/>
      <c r="U83" s="539"/>
      <c r="V83" s="539"/>
      <c r="W83" s="539"/>
      <c r="X83" s="539"/>
      <c r="Y83" s="539"/>
      <c r="Z83" s="539"/>
      <c r="AA83" s="122">
        <f t="shared" si="3"/>
        <v>0</v>
      </c>
      <c r="AB83" s="105">
        <f>LOOKUP(AA83,{0,32,33,41,51,61,71,81,91},{0,"इ-1","ड","क-2","क-1","ब-2 ","ब-1","अ-2","अ-1"})</f>
        <v>0</v>
      </c>
    </row>
    <row r="84" spans="1:28" ht="21.75" customHeight="1">
      <c r="A84" s="101">
        <f>Data!$B84</f>
        <v>0</v>
      </c>
      <c r="B84" s="101">
        <f>Data!C84</f>
        <v>0</v>
      </c>
      <c r="C84" s="119">
        <f>Data!E84</f>
        <v>0</v>
      </c>
      <c r="D84" s="101">
        <f>Data!G84</f>
        <v>0</v>
      </c>
      <c r="E84" s="539"/>
      <c r="F84" s="539"/>
      <c r="G84" s="539"/>
      <c r="H84" s="539"/>
      <c r="I84" s="539"/>
      <c r="J84" s="539"/>
      <c r="K84" s="539"/>
      <c r="L84" s="539"/>
      <c r="M84" s="122">
        <f t="shared" si="2"/>
        <v>0</v>
      </c>
      <c r="N84" s="105">
        <f>LOOKUP(M84,{0,32,33,41,51,61,71,81,91},{0,"इ-1","ड","क-2","क-1","ब-2 ","ब-1","अ-2","अ-1"})</f>
        <v>0</v>
      </c>
      <c r="O84" s="101">
        <f>Data!$B84</f>
        <v>0</v>
      </c>
      <c r="P84" s="101">
        <f>Data!C84</f>
        <v>0</v>
      </c>
      <c r="Q84" s="119">
        <f>Data!E84</f>
        <v>0</v>
      </c>
      <c r="R84" s="101">
        <f>Data!G84</f>
        <v>0</v>
      </c>
      <c r="S84" s="539"/>
      <c r="T84" s="539"/>
      <c r="U84" s="539"/>
      <c r="V84" s="539"/>
      <c r="W84" s="539"/>
      <c r="X84" s="539"/>
      <c r="Y84" s="539"/>
      <c r="Z84" s="539"/>
      <c r="AA84" s="122">
        <f t="shared" si="3"/>
        <v>0</v>
      </c>
      <c r="AB84" s="105">
        <f>LOOKUP(AA84,{0,32,33,41,51,61,71,81,91},{0,"इ-1","ड","क-2","क-1","ब-2 ","ब-1","अ-2","अ-1"})</f>
        <v>0</v>
      </c>
    </row>
    <row r="85" spans="1:28" ht="21.75" customHeight="1">
      <c r="A85" s="101">
        <f>Data!$B85</f>
        <v>0</v>
      </c>
      <c r="B85" s="101">
        <f>Data!C85</f>
        <v>0</v>
      </c>
      <c r="C85" s="119">
        <f>Data!E85</f>
        <v>0</v>
      </c>
      <c r="D85" s="101">
        <f>Data!G85</f>
        <v>0</v>
      </c>
      <c r="E85" s="539"/>
      <c r="F85" s="539"/>
      <c r="G85" s="539"/>
      <c r="H85" s="539"/>
      <c r="I85" s="539"/>
      <c r="J85" s="539"/>
      <c r="K85" s="539"/>
      <c r="L85" s="539"/>
      <c r="M85" s="122">
        <f t="shared" si="2"/>
        <v>0</v>
      </c>
      <c r="N85" s="105">
        <f>LOOKUP(M85,{0,32,33,41,51,61,71,81,91},{0,"इ-1","ड","क-2","क-1","ब-2 ","ब-1","अ-2","अ-1"})</f>
        <v>0</v>
      </c>
      <c r="O85" s="101">
        <f>Data!$B85</f>
        <v>0</v>
      </c>
      <c r="P85" s="101">
        <f>Data!C85</f>
        <v>0</v>
      </c>
      <c r="Q85" s="119">
        <f>Data!E85</f>
        <v>0</v>
      </c>
      <c r="R85" s="101">
        <f>Data!G85</f>
        <v>0</v>
      </c>
      <c r="S85" s="539"/>
      <c r="T85" s="539"/>
      <c r="U85" s="539"/>
      <c r="V85" s="539"/>
      <c r="W85" s="539"/>
      <c r="X85" s="539"/>
      <c r="Y85" s="539"/>
      <c r="Z85" s="539"/>
      <c r="AA85" s="122">
        <f t="shared" si="3"/>
        <v>0</v>
      </c>
      <c r="AB85" s="105">
        <f>LOOKUP(AA85,{0,32,33,41,51,61,71,81,91},{0,"इ-1","ड","क-2","क-1","ब-2 ","ब-1","अ-2","अ-1"})</f>
        <v>0</v>
      </c>
    </row>
    <row r="86" spans="1:28" ht="21.75" customHeight="1">
      <c r="A86" s="101">
        <f>Data!$B86</f>
        <v>0</v>
      </c>
      <c r="B86" s="101">
        <f>Data!C86</f>
        <v>0</v>
      </c>
      <c r="C86" s="119">
        <f>Data!E86</f>
        <v>0</v>
      </c>
      <c r="D86" s="101">
        <f>Data!G86</f>
        <v>0</v>
      </c>
      <c r="E86" s="539"/>
      <c r="F86" s="539"/>
      <c r="G86" s="539"/>
      <c r="H86" s="539"/>
      <c r="I86" s="539"/>
      <c r="J86" s="539"/>
      <c r="K86" s="539"/>
      <c r="L86" s="539"/>
      <c r="M86" s="122">
        <f t="shared" si="2"/>
        <v>0</v>
      </c>
      <c r="N86" s="105">
        <f>LOOKUP(M86,{0,32,33,41,51,61,71,81,91},{0,"इ-1","ड","क-2","क-1","ब-2 ","ब-1","अ-2","अ-1"})</f>
        <v>0</v>
      </c>
      <c r="O86" s="101">
        <f>Data!$B86</f>
        <v>0</v>
      </c>
      <c r="P86" s="101">
        <f>Data!C86</f>
        <v>0</v>
      </c>
      <c r="Q86" s="119">
        <f>Data!E86</f>
        <v>0</v>
      </c>
      <c r="R86" s="101">
        <f>Data!G86</f>
        <v>0</v>
      </c>
      <c r="S86" s="539"/>
      <c r="T86" s="539"/>
      <c r="U86" s="539"/>
      <c r="V86" s="539"/>
      <c r="W86" s="539"/>
      <c r="X86" s="539"/>
      <c r="Y86" s="539"/>
      <c r="Z86" s="539"/>
      <c r="AA86" s="122">
        <f t="shared" si="3"/>
        <v>0</v>
      </c>
      <c r="AB86" s="105">
        <f>LOOKUP(AA86,{0,32,33,41,51,61,71,81,91},{0,"इ-1","ड","क-2","क-1","ब-2 ","ब-1","अ-2","अ-1"})</f>
        <v>0</v>
      </c>
    </row>
    <row r="87" spans="1:28" ht="21.75" customHeight="1">
      <c r="A87" s="101">
        <f>Data!$B87</f>
        <v>0</v>
      </c>
      <c r="B87" s="101">
        <f>Data!C87</f>
        <v>0</v>
      </c>
      <c r="C87" s="119">
        <f>Data!E87</f>
        <v>0</v>
      </c>
      <c r="D87" s="101">
        <f>Data!G87</f>
        <v>0</v>
      </c>
      <c r="E87" s="539"/>
      <c r="F87" s="539"/>
      <c r="G87" s="539"/>
      <c r="H87" s="539"/>
      <c r="I87" s="539"/>
      <c r="J87" s="539"/>
      <c r="K87" s="539"/>
      <c r="L87" s="539"/>
      <c r="M87" s="122">
        <f t="shared" si="2"/>
        <v>0</v>
      </c>
      <c r="N87" s="105">
        <f>LOOKUP(M87,{0,32,33,41,51,61,71,81,91},{0,"इ-1","ड","क-2","क-1","ब-2 ","ब-1","अ-2","अ-1"})</f>
        <v>0</v>
      </c>
      <c r="O87" s="101">
        <f>Data!$B87</f>
        <v>0</v>
      </c>
      <c r="P87" s="101">
        <f>Data!C87</f>
        <v>0</v>
      </c>
      <c r="Q87" s="119">
        <f>Data!E87</f>
        <v>0</v>
      </c>
      <c r="R87" s="101">
        <f>Data!G87</f>
        <v>0</v>
      </c>
      <c r="S87" s="539"/>
      <c r="T87" s="539"/>
      <c r="U87" s="539"/>
      <c r="V87" s="539"/>
      <c r="W87" s="539"/>
      <c r="X87" s="539"/>
      <c r="Y87" s="539"/>
      <c r="Z87" s="539"/>
      <c r="AA87" s="122">
        <f t="shared" si="3"/>
        <v>0</v>
      </c>
      <c r="AB87" s="105">
        <f>LOOKUP(AA87,{0,32,33,41,51,61,71,81,91},{0,"इ-1","ड","क-2","क-1","ब-2 ","ब-1","अ-2","अ-1"})</f>
        <v>0</v>
      </c>
    </row>
    <row r="88" spans="1:28" ht="21.75" customHeight="1">
      <c r="A88" s="101">
        <f>Data!$B88</f>
        <v>0</v>
      </c>
      <c r="B88" s="101">
        <f>Data!C88</f>
        <v>0</v>
      </c>
      <c r="C88" s="119">
        <f>Data!E88</f>
        <v>0</v>
      </c>
      <c r="D88" s="101">
        <f>Data!G88</f>
        <v>0</v>
      </c>
      <c r="E88" s="539"/>
      <c r="F88" s="539"/>
      <c r="G88" s="539"/>
      <c r="H88" s="539"/>
      <c r="I88" s="539"/>
      <c r="J88" s="539"/>
      <c r="K88" s="539"/>
      <c r="L88" s="539"/>
      <c r="M88" s="122">
        <f t="shared" si="2"/>
        <v>0</v>
      </c>
      <c r="N88" s="105">
        <f>LOOKUP(M88,{0,32,33,41,51,61,71,81,91},{0,"इ-1","ड","क-2","क-1","ब-2 ","ब-1","अ-2","अ-1"})</f>
        <v>0</v>
      </c>
      <c r="O88" s="101">
        <f>Data!$B88</f>
        <v>0</v>
      </c>
      <c r="P88" s="101">
        <f>Data!C88</f>
        <v>0</v>
      </c>
      <c r="Q88" s="119">
        <f>Data!E88</f>
        <v>0</v>
      </c>
      <c r="R88" s="101">
        <f>Data!G88</f>
        <v>0</v>
      </c>
      <c r="S88" s="539"/>
      <c r="T88" s="539"/>
      <c r="U88" s="539"/>
      <c r="V88" s="539"/>
      <c r="W88" s="539"/>
      <c r="X88" s="539"/>
      <c r="Y88" s="539"/>
      <c r="Z88" s="539"/>
      <c r="AA88" s="122">
        <f t="shared" si="3"/>
        <v>0</v>
      </c>
      <c r="AB88" s="105">
        <f>LOOKUP(AA88,{0,32,33,41,51,61,71,81,91},{0,"इ-1","ड","क-2","क-1","ब-2 ","ब-1","अ-2","अ-1"})</f>
        <v>0</v>
      </c>
    </row>
    <row r="89" spans="1:28" ht="21.75" customHeight="1">
      <c r="A89" s="101">
        <f>Data!$B89</f>
        <v>0</v>
      </c>
      <c r="B89" s="101">
        <f>Data!C89</f>
        <v>0</v>
      </c>
      <c r="C89" s="119">
        <f>Data!E89</f>
        <v>0</v>
      </c>
      <c r="D89" s="101">
        <f>Data!G89</f>
        <v>0</v>
      </c>
      <c r="E89" s="539"/>
      <c r="F89" s="539"/>
      <c r="G89" s="539"/>
      <c r="H89" s="539"/>
      <c r="I89" s="539"/>
      <c r="J89" s="539"/>
      <c r="K89" s="539"/>
      <c r="L89" s="539"/>
      <c r="M89" s="122">
        <f t="shared" si="2"/>
        <v>0</v>
      </c>
      <c r="N89" s="105">
        <f>LOOKUP(M89,{0,32,33,41,51,61,71,81,91},{0,"इ-1","ड","क-2","क-1","ब-2 ","ब-1","अ-2","अ-1"})</f>
        <v>0</v>
      </c>
      <c r="O89" s="101">
        <f>Data!$B89</f>
        <v>0</v>
      </c>
      <c r="P89" s="101">
        <f>Data!C89</f>
        <v>0</v>
      </c>
      <c r="Q89" s="119">
        <f>Data!E89</f>
        <v>0</v>
      </c>
      <c r="R89" s="101">
        <f>Data!G89</f>
        <v>0</v>
      </c>
      <c r="S89" s="539"/>
      <c r="T89" s="539"/>
      <c r="U89" s="539"/>
      <c r="V89" s="539"/>
      <c r="W89" s="539"/>
      <c r="X89" s="539"/>
      <c r="Y89" s="539"/>
      <c r="Z89" s="539"/>
      <c r="AA89" s="122">
        <f t="shared" si="3"/>
        <v>0</v>
      </c>
      <c r="AB89" s="105">
        <f>LOOKUP(AA89,{0,32,33,41,51,61,71,81,91},{0,"इ-1","ड","क-2","क-1","ब-2 ","ब-1","अ-2","अ-1"})</f>
        <v>0</v>
      </c>
    </row>
    <row r="90" spans="1:28" ht="21.75" customHeight="1">
      <c r="A90" s="101">
        <f>Data!$B90</f>
        <v>0</v>
      </c>
      <c r="B90" s="101">
        <f>Data!C90</f>
        <v>0</v>
      </c>
      <c r="C90" s="119">
        <f>Data!E90</f>
        <v>0</v>
      </c>
      <c r="D90" s="101">
        <f>Data!G90</f>
        <v>0</v>
      </c>
      <c r="E90" s="539"/>
      <c r="F90" s="539"/>
      <c r="G90" s="539"/>
      <c r="H90" s="539"/>
      <c r="I90" s="539"/>
      <c r="J90" s="539"/>
      <c r="K90" s="539"/>
      <c r="L90" s="539"/>
      <c r="M90" s="122">
        <f t="shared" si="2"/>
        <v>0</v>
      </c>
      <c r="N90" s="105">
        <f>LOOKUP(M90,{0,32,33,41,51,61,71,81,91},{0,"इ-1","ड","क-2","क-1","ब-2 ","ब-1","अ-2","अ-1"})</f>
        <v>0</v>
      </c>
      <c r="O90" s="101">
        <f>Data!$B90</f>
        <v>0</v>
      </c>
      <c r="P90" s="101">
        <f>Data!C90</f>
        <v>0</v>
      </c>
      <c r="Q90" s="119">
        <f>Data!E90</f>
        <v>0</v>
      </c>
      <c r="R90" s="101">
        <f>Data!G90</f>
        <v>0</v>
      </c>
      <c r="S90" s="539"/>
      <c r="T90" s="539"/>
      <c r="U90" s="539"/>
      <c r="V90" s="539"/>
      <c r="W90" s="539"/>
      <c r="X90" s="539"/>
      <c r="Y90" s="539"/>
      <c r="Z90" s="539"/>
      <c r="AA90" s="122">
        <f t="shared" si="3"/>
        <v>0</v>
      </c>
      <c r="AB90" s="105">
        <f>LOOKUP(AA90,{0,32,33,41,51,61,71,81,91},{0,"इ-1","ड","क-2","क-1","ब-2 ","ब-1","अ-2","अ-1"})</f>
        <v>0</v>
      </c>
    </row>
    <row r="91" spans="1:28" ht="21.75" customHeight="1">
      <c r="A91" s="101">
        <f>Data!$B91</f>
        <v>0</v>
      </c>
      <c r="B91" s="101">
        <f>Data!C91</f>
        <v>0</v>
      </c>
      <c r="C91" s="119">
        <f>Data!E91</f>
        <v>0</v>
      </c>
      <c r="D91" s="101">
        <f>Data!G91</f>
        <v>0</v>
      </c>
      <c r="E91" s="539"/>
      <c r="F91" s="539"/>
      <c r="G91" s="539"/>
      <c r="H91" s="539"/>
      <c r="I91" s="539"/>
      <c r="J91" s="539"/>
      <c r="K91" s="539"/>
      <c r="L91" s="539"/>
      <c r="M91" s="122">
        <f t="shared" si="2"/>
        <v>0</v>
      </c>
      <c r="N91" s="105">
        <f>LOOKUP(M91,{0,32,33,41,51,61,71,81,91},{0,"इ-1","ड","क-2","क-1","ब-2 ","ब-1","अ-2","अ-1"})</f>
        <v>0</v>
      </c>
      <c r="O91" s="101">
        <f>Data!$B91</f>
        <v>0</v>
      </c>
      <c r="P91" s="101">
        <f>Data!C91</f>
        <v>0</v>
      </c>
      <c r="Q91" s="119">
        <f>Data!E91</f>
        <v>0</v>
      </c>
      <c r="R91" s="101">
        <f>Data!G91</f>
        <v>0</v>
      </c>
      <c r="S91" s="539"/>
      <c r="T91" s="539"/>
      <c r="U91" s="539"/>
      <c r="V91" s="539"/>
      <c r="W91" s="539"/>
      <c r="X91" s="539"/>
      <c r="Y91" s="539"/>
      <c r="Z91" s="539"/>
      <c r="AA91" s="122">
        <f t="shared" si="3"/>
        <v>0</v>
      </c>
      <c r="AB91" s="105">
        <f>LOOKUP(AA91,{0,32,33,41,51,61,71,81,91},{0,"इ-1","ड","क-2","क-1","ब-2 ","ब-1","अ-2","अ-1"})</f>
        <v>0</v>
      </c>
    </row>
    <row r="92" spans="1:28" ht="21.75" customHeight="1">
      <c r="A92" s="101">
        <f>Data!$B92</f>
        <v>0</v>
      </c>
      <c r="B92" s="101">
        <f>Data!C92</f>
        <v>0</v>
      </c>
      <c r="C92" s="119">
        <f>Data!E92</f>
        <v>0</v>
      </c>
      <c r="D92" s="101">
        <f>Data!G92</f>
        <v>0</v>
      </c>
      <c r="E92" s="539"/>
      <c r="F92" s="539"/>
      <c r="G92" s="539"/>
      <c r="H92" s="539"/>
      <c r="I92" s="539"/>
      <c r="J92" s="539"/>
      <c r="K92" s="539"/>
      <c r="L92" s="539"/>
      <c r="M92" s="122">
        <f t="shared" si="2"/>
        <v>0</v>
      </c>
      <c r="N92" s="105">
        <f>LOOKUP(M92,{0,32,33,41,51,61,71,81,91},{0,"इ-1","ड","क-2","क-1","ब-2 ","ब-1","अ-2","अ-1"})</f>
        <v>0</v>
      </c>
      <c r="O92" s="101">
        <f>Data!$B92</f>
        <v>0</v>
      </c>
      <c r="P92" s="101">
        <f>Data!C92</f>
        <v>0</v>
      </c>
      <c r="Q92" s="119">
        <f>Data!E92</f>
        <v>0</v>
      </c>
      <c r="R92" s="101">
        <f>Data!G92</f>
        <v>0</v>
      </c>
      <c r="S92" s="539"/>
      <c r="T92" s="539"/>
      <c r="U92" s="539"/>
      <c r="V92" s="539"/>
      <c r="W92" s="539"/>
      <c r="X92" s="539"/>
      <c r="Y92" s="539"/>
      <c r="Z92" s="539"/>
      <c r="AA92" s="122">
        <f t="shared" si="3"/>
        <v>0</v>
      </c>
      <c r="AB92" s="105">
        <f>LOOKUP(AA92,{0,32,33,41,51,61,71,81,91},{0,"इ-1","ड","क-2","क-1","ब-2 ","ब-1","अ-2","अ-1"})</f>
        <v>0</v>
      </c>
    </row>
    <row r="93" spans="1:28" ht="21.75" customHeight="1">
      <c r="A93" s="101">
        <f>Data!$B93</f>
        <v>0</v>
      </c>
      <c r="B93" s="101">
        <f>Data!C93</f>
        <v>0</v>
      </c>
      <c r="C93" s="119">
        <f>Data!E93</f>
        <v>0</v>
      </c>
      <c r="D93" s="101">
        <f>Data!G93</f>
        <v>0</v>
      </c>
      <c r="E93" s="539"/>
      <c r="F93" s="539"/>
      <c r="G93" s="539"/>
      <c r="H93" s="539"/>
      <c r="I93" s="539"/>
      <c r="J93" s="539"/>
      <c r="K93" s="539"/>
      <c r="L93" s="539"/>
      <c r="M93" s="122">
        <f t="shared" si="2"/>
        <v>0</v>
      </c>
      <c r="N93" s="105">
        <f>LOOKUP(M93,{0,32,33,41,51,61,71,81,91},{0,"इ-1","ड","क-2","क-1","ब-2 ","ब-1","अ-2","अ-1"})</f>
        <v>0</v>
      </c>
      <c r="O93" s="101">
        <f>Data!$B93</f>
        <v>0</v>
      </c>
      <c r="P93" s="101">
        <f>Data!C93</f>
        <v>0</v>
      </c>
      <c r="Q93" s="119">
        <f>Data!E93</f>
        <v>0</v>
      </c>
      <c r="R93" s="101">
        <f>Data!G93</f>
        <v>0</v>
      </c>
      <c r="S93" s="539"/>
      <c r="T93" s="539"/>
      <c r="U93" s="539"/>
      <c r="V93" s="539"/>
      <c r="W93" s="539"/>
      <c r="X93" s="539"/>
      <c r="Y93" s="539"/>
      <c r="Z93" s="539"/>
      <c r="AA93" s="122">
        <f t="shared" si="3"/>
        <v>0</v>
      </c>
      <c r="AB93" s="105">
        <f>LOOKUP(AA93,{0,32,33,41,51,61,71,81,91},{0,"इ-1","ड","क-2","क-1","ब-2 ","ब-1","अ-2","अ-1"})</f>
        <v>0</v>
      </c>
    </row>
    <row r="94" spans="1:28" ht="21.75" customHeight="1">
      <c r="A94" s="101">
        <f>Data!$B94</f>
        <v>0</v>
      </c>
      <c r="B94" s="101">
        <f>Data!C94</f>
        <v>0</v>
      </c>
      <c r="C94" s="119">
        <f>Data!E94</f>
        <v>0</v>
      </c>
      <c r="D94" s="101">
        <f>Data!G94</f>
        <v>0</v>
      </c>
      <c r="E94" s="539"/>
      <c r="F94" s="539"/>
      <c r="G94" s="539"/>
      <c r="H94" s="539"/>
      <c r="I94" s="539"/>
      <c r="J94" s="539"/>
      <c r="K94" s="539"/>
      <c r="L94" s="539"/>
      <c r="M94" s="122">
        <f t="shared" si="2"/>
        <v>0</v>
      </c>
      <c r="N94" s="105">
        <f>LOOKUP(M94,{0,32,33,41,51,61,71,81,91},{0,"इ-1","ड","क-2","क-1","ब-2 ","ब-1","अ-2","अ-1"})</f>
        <v>0</v>
      </c>
      <c r="O94" s="101">
        <f>Data!$B94</f>
        <v>0</v>
      </c>
      <c r="P94" s="101">
        <f>Data!C94</f>
        <v>0</v>
      </c>
      <c r="Q94" s="119">
        <f>Data!E94</f>
        <v>0</v>
      </c>
      <c r="R94" s="101">
        <f>Data!G94</f>
        <v>0</v>
      </c>
      <c r="S94" s="539"/>
      <c r="T94" s="539"/>
      <c r="U94" s="539"/>
      <c r="V94" s="539"/>
      <c r="W94" s="539"/>
      <c r="X94" s="539"/>
      <c r="Y94" s="539"/>
      <c r="Z94" s="539"/>
      <c r="AA94" s="122">
        <f t="shared" si="3"/>
        <v>0</v>
      </c>
      <c r="AB94" s="105">
        <f>LOOKUP(AA94,{0,32,33,41,51,61,71,81,91},{0,"इ-1","ड","क-2","क-1","ब-2 ","ब-1","अ-2","अ-1"})</f>
        <v>0</v>
      </c>
    </row>
    <row r="95" spans="1:28" ht="21.75" customHeight="1">
      <c r="A95" s="101">
        <f>Data!$B95</f>
        <v>0</v>
      </c>
      <c r="B95" s="101">
        <f>Data!C95</f>
        <v>0</v>
      </c>
      <c r="C95" s="119">
        <f>Data!E95</f>
        <v>0</v>
      </c>
      <c r="D95" s="101">
        <f>Data!G95</f>
        <v>0</v>
      </c>
      <c r="E95" s="539"/>
      <c r="F95" s="539"/>
      <c r="G95" s="539"/>
      <c r="H95" s="539"/>
      <c r="I95" s="539"/>
      <c r="J95" s="539"/>
      <c r="K95" s="539"/>
      <c r="L95" s="539"/>
      <c r="M95" s="122">
        <f t="shared" si="2"/>
        <v>0</v>
      </c>
      <c r="N95" s="105">
        <f>LOOKUP(M95,{0,32,33,41,51,61,71,81,91},{0,"इ-1","ड","क-2","क-1","ब-2 ","ब-1","अ-2","अ-1"})</f>
        <v>0</v>
      </c>
      <c r="O95" s="101">
        <f>Data!$B95</f>
        <v>0</v>
      </c>
      <c r="P95" s="101">
        <f>Data!C95</f>
        <v>0</v>
      </c>
      <c r="Q95" s="119">
        <f>Data!E95</f>
        <v>0</v>
      </c>
      <c r="R95" s="101">
        <f>Data!G95</f>
        <v>0</v>
      </c>
      <c r="S95" s="539"/>
      <c r="T95" s="539"/>
      <c r="U95" s="539"/>
      <c r="V95" s="539"/>
      <c r="W95" s="539"/>
      <c r="X95" s="539"/>
      <c r="Y95" s="539"/>
      <c r="Z95" s="539"/>
      <c r="AA95" s="122">
        <f t="shared" si="3"/>
        <v>0</v>
      </c>
      <c r="AB95" s="105">
        <f>LOOKUP(AA95,{0,32,33,41,51,61,71,81,91},{0,"इ-1","ड","क-2","क-1","ब-2 ","ब-1","अ-2","अ-1"})</f>
        <v>0</v>
      </c>
    </row>
    <row r="96" spans="1:28" ht="21.75" customHeight="1">
      <c r="A96" s="101">
        <f>Data!$B96</f>
        <v>0</v>
      </c>
      <c r="B96" s="101">
        <f>Data!C96</f>
        <v>0</v>
      </c>
      <c r="C96" s="119">
        <f>Data!E96</f>
        <v>0</v>
      </c>
      <c r="D96" s="101">
        <f>Data!G96</f>
        <v>0</v>
      </c>
      <c r="E96" s="539"/>
      <c r="F96" s="539"/>
      <c r="G96" s="539"/>
      <c r="H96" s="539"/>
      <c r="I96" s="539"/>
      <c r="J96" s="539"/>
      <c r="K96" s="539"/>
      <c r="L96" s="539"/>
      <c r="M96" s="122">
        <f t="shared" si="2"/>
        <v>0</v>
      </c>
      <c r="N96" s="105">
        <f>LOOKUP(M96,{0,32,33,41,51,61,71,81,91},{0,"इ-1","ड","क-2","क-1","ब-2 ","ब-1","अ-2","अ-1"})</f>
        <v>0</v>
      </c>
      <c r="O96" s="101">
        <f>Data!$B96</f>
        <v>0</v>
      </c>
      <c r="P96" s="101">
        <f>Data!C96</f>
        <v>0</v>
      </c>
      <c r="Q96" s="119">
        <f>Data!E96</f>
        <v>0</v>
      </c>
      <c r="R96" s="101">
        <f>Data!G96</f>
        <v>0</v>
      </c>
      <c r="S96" s="539"/>
      <c r="T96" s="539"/>
      <c r="U96" s="539"/>
      <c r="V96" s="539"/>
      <c r="W96" s="539"/>
      <c r="X96" s="539"/>
      <c r="Y96" s="539"/>
      <c r="Z96" s="539"/>
      <c r="AA96" s="122">
        <f t="shared" si="3"/>
        <v>0</v>
      </c>
      <c r="AB96" s="105">
        <f>LOOKUP(AA96,{0,32,33,41,51,61,71,81,91},{0,"इ-1","ड","क-2","क-1","ब-2 ","ब-1","अ-2","अ-1"})</f>
        <v>0</v>
      </c>
    </row>
    <row r="97" spans="1:28" ht="21.75" customHeight="1">
      <c r="A97" s="101">
        <f>Data!$B97</f>
        <v>0</v>
      </c>
      <c r="B97" s="101">
        <f>Data!C97</f>
        <v>0</v>
      </c>
      <c r="C97" s="119">
        <f>Data!E97</f>
        <v>0</v>
      </c>
      <c r="D97" s="101">
        <f>Data!G97</f>
        <v>0</v>
      </c>
      <c r="E97" s="539"/>
      <c r="F97" s="539"/>
      <c r="G97" s="539"/>
      <c r="H97" s="539"/>
      <c r="I97" s="539"/>
      <c r="J97" s="539"/>
      <c r="K97" s="539"/>
      <c r="L97" s="539"/>
      <c r="M97" s="122">
        <f t="shared" si="2"/>
        <v>0</v>
      </c>
      <c r="N97" s="105">
        <f>LOOKUP(M97,{0,32,33,41,51,61,71,81,91},{0,"इ-1","ड","क-2","क-1","ब-2 ","ब-1","अ-2","अ-1"})</f>
        <v>0</v>
      </c>
      <c r="O97" s="101">
        <f>Data!$B97</f>
        <v>0</v>
      </c>
      <c r="P97" s="101">
        <f>Data!C97</f>
        <v>0</v>
      </c>
      <c r="Q97" s="119">
        <f>Data!E97</f>
        <v>0</v>
      </c>
      <c r="R97" s="101">
        <f>Data!G97</f>
        <v>0</v>
      </c>
      <c r="S97" s="539"/>
      <c r="T97" s="539"/>
      <c r="U97" s="539"/>
      <c r="V97" s="539"/>
      <c r="W97" s="539"/>
      <c r="X97" s="539"/>
      <c r="Y97" s="539"/>
      <c r="Z97" s="539"/>
      <c r="AA97" s="122">
        <f t="shared" si="3"/>
        <v>0</v>
      </c>
      <c r="AB97" s="105">
        <f>LOOKUP(AA97,{0,32,33,41,51,61,71,81,91},{0,"इ-1","ड","क-2","क-1","ब-2 ","ब-1","अ-2","अ-1"})</f>
        <v>0</v>
      </c>
    </row>
    <row r="98" spans="1:28" ht="21.75" customHeight="1">
      <c r="A98" s="101">
        <f>Data!$B98</f>
        <v>0</v>
      </c>
      <c r="B98" s="101">
        <f>Data!C98</f>
        <v>0</v>
      </c>
      <c r="C98" s="119">
        <f>Data!E98</f>
        <v>0</v>
      </c>
      <c r="D98" s="101">
        <f>Data!G98</f>
        <v>0</v>
      </c>
      <c r="E98" s="539"/>
      <c r="F98" s="539"/>
      <c r="G98" s="539"/>
      <c r="H98" s="539"/>
      <c r="I98" s="539"/>
      <c r="J98" s="539"/>
      <c r="K98" s="539"/>
      <c r="L98" s="539"/>
      <c r="M98" s="122">
        <f t="shared" si="2"/>
        <v>0</v>
      </c>
      <c r="N98" s="105">
        <f>LOOKUP(M98,{0,32,33,41,51,61,71,81,91},{0,"इ-1","ड","क-2","क-1","ब-2 ","ब-1","अ-2","अ-1"})</f>
        <v>0</v>
      </c>
      <c r="O98" s="101">
        <f>Data!$B98</f>
        <v>0</v>
      </c>
      <c r="P98" s="101">
        <f>Data!C98</f>
        <v>0</v>
      </c>
      <c r="Q98" s="119">
        <f>Data!E98</f>
        <v>0</v>
      </c>
      <c r="R98" s="101">
        <f>Data!G98</f>
        <v>0</v>
      </c>
      <c r="S98" s="539"/>
      <c r="T98" s="539"/>
      <c r="U98" s="539"/>
      <c r="V98" s="539"/>
      <c r="W98" s="539"/>
      <c r="X98" s="539"/>
      <c r="Y98" s="539"/>
      <c r="Z98" s="539"/>
      <c r="AA98" s="122">
        <f t="shared" si="3"/>
        <v>0</v>
      </c>
      <c r="AB98" s="105">
        <f>LOOKUP(AA98,{0,32,33,41,51,61,71,81,91},{0,"इ-1","ड","क-2","क-1","ब-2 ","ब-1","अ-2","अ-1"})</f>
        <v>0</v>
      </c>
    </row>
    <row r="99" spans="1:28" ht="21.75" customHeight="1">
      <c r="A99" s="101">
        <f>Data!$B99</f>
        <v>0</v>
      </c>
      <c r="B99" s="101">
        <f>Data!C99</f>
        <v>0</v>
      </c>
      <c r="C99" s="119">
        <f>Data!E99</f>
        <v>0</v>
      </c>
      <c r="D99" s="101">
        <f>Data!G99</f>
        <v>0</v>
      </c>
      <c r="E99" s="539"/>
      <c r="F99" s="539"/>
      <c r="G99" s="539"/>
      <c r="H99" s="539"/>
      <c r="I99" s="539"/>
      <c r="J99" s="539"/>
      <c r="K99" s="539"/>
      <c r="L99" s="539"/>
      <c r="M99" s="122">
        <f t="shared" si="2"/>
        <v>0</v>
      </c>
      <c r="N99" s="105">
        <f>LOOKUP(M99,{0,32,33,41,51,61,71,81,91},{0,"इ-1","ड","क-2","क-1","ब-2 ","ब-1","अ-2","अ-1"})</f>
        <v>0</v>
      </c>
      <c r="O99" s="101">
        <f>Data!$B99</f>
        <v>0</v>
      </c>
      <c r="P99" s="101">
        <f>Data!C99</f>
        <v>0</v>
      </c>
      <c r="Q99" s="119">
        <f>Data!E99</f>
        <v>0</v>
      </c>
      <c r="R99" s="101">
        <f>Data!G99</f>
        <v>0</v>
      </c>
      <c r="S99" s="539"/>
      <c r="T99" s="539"/>
      <c r="U99" s="539"/>
      <c r="V99" s="539"/>
      <c r="W99" s="539"/>
      <c r="X99" s="539"/>
      <c r="Y99" s="539"/>
      <c r="Z99" s="539"/>
      <c r="AA99" s="122">
        <f t="shared" si="3"/>
        <v>0</v>
      </c>
      <c r="AB99" s="105">
        <f>LOOKUP(AA99,{0,32,33,41,51,61,71,81,91},{0,"इ-1","ड","क-2","क-1","ब-2 ","ब-1","अ-2","अ-1"})</f>
        <v>0</v>
      </c>
    </row>
    <row r="100" spans="1:28" ht="21.75" customHeight="1">
      <c r="A100" s="101">
        <f>Data!$B100</f>
        <v>0</v>
      </c>
      <c r="B100" s="101">
        <f>Data!C100</f>
        <v>0</v>
      </c>
      <c r="C100" s="119">
        <f>Data!E100</f>
        <v>0</v>
      </c>
      <c r="D100" s="101">
        <f>Data!G100</f>
        <v>0</v>
      </c>
      <c r="E100" s="539"/>
      <c r="F100" s="539"/>
      <c r="G100" s="539"/>
      <c r="H100" s="539"/>
      <c r="I100" s="539"/>
      <c r="J100" s="539"/>
      <c r="K100" s="539"/>
      <c r="L100" s="539"/>
      <c r="M100" s="122">
        <f t="shared" si="2"/>
        <v>0</v>
      </c>
      <c r="N100" s="105">
        <f>LOOKUP(M100,{0,32,33,41,51,61,71,81,91},{0,"इ-1","ड","क-2","क-1","ब-2 ","ब-1","अ-2","अ-1"})</f>
        <v>0</v>
      </c>
      <c r="O100" s="101">
        <f>Data!$B100</f>
        <v>0</v>
      </c>
      <c r="P100" s="101">
        <f>Data!C100</f>
        <v>0</v>
      </c>
      <c r="Q100" s="119">
        <f>Data!E100</f>
        <v>0</v>
      </c>
      <c r="R100" s="101">
        <f>Data!G100</f>
        <v>0</v>
      </c>
      <c r="S100" s="539"/>
      <c r="T100" s="539"/>
      <c r="U100" s="539"/>
      <c r="V100" s="539"/>
      <c r="W100" s="539"/>
      <c r="X100" s="539"/>
      <c r="Y100" s="539"/>
      <c r="Z100" s="539"/>
      <c r="AA100" s="122">
        <f t="shared" si="3"/>
        <v>0</v>
      </c>
      <c r="AB100" s="105">
        <f>LOOKUP(AA100,{0,32,33,41,51,61,71,81,91},{0,"इ-1","ड","क-2","क-1","ब-2 ","ब-1","अ-2","अ-1"})</f>
        <v>0</v>
      </c>
    </row>
    <row r="101" spans="1:28" ht="21.75" customHeight="1">
      <c r="A101" s="101">
        <f>Data!$B101</f>
        <v>0</v>
      </c>
      <c r="B101" s="101">
        <f>Data!C101</f>
        <v>0</v>
      </c>
      <c r="C101" s="119">
        <f>Data!E101</f>
        <v>0</v>
      </c>
      <c r="D101" s="101">
        <f>Data!G101</f>
        <v>0</v>
      </c>
      <c r="E101" s="539"/>
      <c r="F101" s="539"/>
      <c r="G101" s="539"/>
      <c r="H101" s="539"/>
      <c r="I101" s="539"/>
      <c r="J101" s="539"/>
      <c r="K101" s="539"/>
      <c r="L101" s="539"/>
      <c r="M101" s="122">
        <f t="shared" si="2"/>
        <v>0</v>
      </c>
      <c r="N101" s="105">
        <f>LOOKUP(M101,{0,32,33,41,51,61,71,81,91},{0,"इ-1","ड","क-2","क-1","ब-2 ","ब-1","अ-2","अ-1"})</f>
        <v>0</v>
      </c>
      <c r="O101" s="101">
        <f>Data!$B101</f>
        <v>0</v>
      </c>
      <c r="P101" s="101">
        <f>Data!C101</f>
        <v>0</v>
      </c>
      <c r="Q101" s="119">
        <f>Data!E101</f>
        <v>0</v>
      </c>
      <c r="R101" s="101">
        <f>Data!G101</f>
        <v>0</v>
      </c>
      <c r="S101" s="539"/>
      <c r="T101" s="539"/>
      <c r="U101" s="539"/>
      <c r="V101" s="539"/>
      <c r="W101" s="539"/>
      <c r="X101" s="539"/>
      <c r="Y101" s="539"/>
      <c r="Z101" s="539"/>
      <c r="AA101" s="122">
        <f t="shared" si="3"/>
        <v>0</v>
      </c>
      <c r="AB101" s="105">
        <f>LOOKUP(AA101,{0,32,33,41,51,61,71,81,91},{0,"इ-1","ड","क-2","क-1","ब-2 ","ब-1","अ-2","अ-1"})</f>
        <v>0</v>
      </c>
    </row>
    <row r="102" spans="1:28" ht="21.75" customHeight="1">
      <c r="A102" s="101">
        <f>Data!$B102</f>
        <v>0</v>
      </c>
      <c r="B102" s="101">
        <f>Data!C102</f>
        <v>0</v>
      </c>
      <c r="C102" s="119">
        <f>Data!E102</f>
        <v>0</v>
      </c>
      <c r="D102" s="101">
        <f>Data!G102</f>
        <v>0</v>
      </c>
      <c r="E102" s="539"/>
      <c r="F102" s="539"/>
      <c r="G102" s="539"/>
      <c r="H102" s="539"/>
      <c r="I102" s="539"/>
      <c r="J102" s="539"/>
      <c r="K102" s="539"/>
      <c r="L102" s="539"/>
      <c r="M102" s="122">
        <f t="shared" si="2"/>
        <v>0</v>
      </c>
      <c r="N102" s="105">
        <f>LOOKUP(M102,{0,32,33,41,51,61,71,81,91},{0,"इ-1","ड","क-2","क-1","ब-2 ","ब-1","अ-2","अ-1"})</f>
        <v>0</v>
      </c>
      <c r="O102" s="101">
        <f>Data!$B102</f>
        <v>0</v>
      </c>
      <c r="P102" s="101">
        <f>Data!C102</f>
        <v>0</v>
      </c>
      <c r="Q102" s="119">
        <f>Data!E102</f>
        <v>0</v>
      </c>
      <c r="R102" s="101">
        <f>Data!G102</f>
        <v>0</v>
      </c>
      <c r="S102" s="539"/>
      <c r="T102" s="539"/>
      <c r="U102" s="539"/>
      <c r="V102" s="539"/>
      <c r="W102" s="539"/>
      <c r="X102" s="539"/>
      <c r="Y102" s="539"/>
      <c r="Z102" s="539"/>
      <c r="AA102" s="122">
        <f t="shared" si="3"/>
        <v>0</v>
      </c>
      <c r="AB102" s="105">
        <f>LOOKUP(AA102,{0,32,33,41,51,61,71,81,91},{0,"इ-1","ड","क-2","क-1","ब-2 ","ब-1","अ-2","अ-1"})</f>
        <v>0</v>
      </c>
    </row>
    <row r="103" spans="1:28" ht="21.75" customHeight="1">
      <c r="A103" s="101">
        <f>Data!$B103</f>
        <v>0</v>
      </c>
      <c r="B103" s="101">
        <f>Data!C103</f>
        <v>0</v>
      </c>
      <c r="C103" s="119">
        <f>Data!E103</f>
        <v>0</v>
      </c>
      <c r="D103" s="101">
        <f>Data!G103</f>
        <v>0</v>
      </c>
      <c r="E103" s="539"/>
      <c r="F103" s="539"/>
      <c r="G103" s="539"/>
      <c r="H103" s="539"/>
      <c r="I103" s="539"/>
      <c r="J103" s="539"/>
      <c r="K103" s="539"/>
      <c r="L103" s="539"/>
      <c r="M103" s="122">
        <f t="shared" si="2"/>
        <v>0</v>
      </c>
      <c r="N103" s="105">
        <f>LOOKUP(M103,{0,32,33,41,51,61,71,81,91},{0,"इ-1","ड","क-2","क-1","ब-2 ","ब-1","अ-2","अ-1"})</f>
        <v>0</v>
      </c>
      <c r="O103" s="101">
        <f>Data!$B103</f>
        <v>0</v>
      </c>
      <c r="P103" s="101">
        <f>Data!C103</f>
        <v>0</v>
      </c>
      <c r="Q103" s="119">
        <f>Data!E103</f>
        <v>0</v>
      </c>
      <c r="R103" s="101">
        <f>Data!G103</f>
        <v>0</v>
      </c>
      <c r="S103" s="539"/>
      <c r="T103" s="539"/>
      <c r="U103" s="539"/>
      <c r="V103" s="539"/>
      <c r="W103" s="539"/>
      <c r="X103" s="539"/>
      <c r="Y103" s="539"/>
      <c r="Z103" s="539"/>
      <c r="AA103" s="122">
        <f t="shared" si="3"/>
        <v>0</v>
      </c>
      <c r="AB103" s="105">
        <f>LOOKUP(AA103,{0,32,33,41,51,61,71,81,91},{0,"इ-1","ड","क-2","क-1","ब-2 ","ब-1","अ-2","अ-1"})</f>
        <v>0</v>
      </c>
    </row>
    <row r="104" spans="1:28" ht="21.75" customHeight="1">
      <c r="A104" s="101">
        <f>Data!$B104</f>
        <v>0</v>
      </c>
      <c r="B104" s="101">
        <f>Data!C104</f>
        <v>0</v>
      </c>
      <c r="C104" s="119">
        <f>Data!E104</f>
        <v>0</v>
      </c>
      <c r="D104" s="101">
        <f>Data!G104</f>
        <v>0</v>
      </c>
      <c r="E104" s="539"/>
      <c r="F104" s="539"/>
      <c r="G104" s="539"/>
      <c r="H104" s="539"/>
      <c r="I104" s="539"/>
      <c r="J104" s="539"/>
      <c r="K104" s="539"/>
      <c r="L104" s="539"/>
      <c r="M104" s="122">
        <f t="shared" si="2"/>
        <v>0</v>
      </c>
      <c r="N104" s="105">
        <f>LOOKUP(M104,{0,32,33,41,51,61,71,81,91},{0,"इ-1","ड","क-2","क-1","ब-2 ","ब-1","अ-2","अ-1"})</f>
        <v>0</v>
      </c>
      <c r="O104" s="101">
        <f>Data!$B104</f>
        <v>0</v>
      </c>
      <c r="P104" s="101">
        <f>Data!C104</f>
        <v>0</v>
      </c>
      <c r="Q104" s="119">
        <f>Data!E104</f>
        <v>0</v>
      </c>
      <c r="R104" s="101">
        <f>Data!G104</f>
        <v>0</v>
      </c>
      <c r="S104" s="539"/>
      <c r="T104" s="539"/>
      <c r="U104" s="539"/>
      <c r="V104" s="539"/>
      <c r="W104" s="539"/>
      <c r="X104" s="539"/>
      <c r="Y104" s="539"/>
      <c r="Z104" s="539"/>
      <c r="AA104" s="122">
        <f t="shared" si="3"/>
        <v>0</v>
      </c>
      <c r="AB104" s="105">
        <f>LOOKUP(AA104,{0,32,33,41,51,61,71,81,91},{0,"इ-1","ड","क-2","क-1","ब-2 ","ब-1","अ-2","अ-1"})</f>
        <v>0</v>
      </c>
    </row>
    <row r="105" spans="1:28" ht="21.75" customHeight="1">
      <c r="A105" s="101">
        <f>Data!$B105</f>
        <v>0</v>
      </c>
      <c r="B105" s="101">
        <f>Data!C105</f>
        <v>0</v>
      </c>
      <c r="C105" s="119">
        <f>Data!E105</f>
        <v>0</v>
      </c>
      <c r="D105" s="101">
        <f>Data!G105</f>
        <v>0</v>
      </c>
      <c r="E105" s="539"/>
      <c r="F105" s="539"/>
      <c r="G105" s="539"/>
      <c r="H105" s="539"/>
      <c r="I105" s="539"/>
      <c r="J105" s="539"/>
      <c r="K105" s="539"/>
      <c r="L105" s="539"/>
      <c r="M105" s="122">
        <f t="shared" si="2"/>
        <v>0</v>
      </c>
      <c r="N105" s="105">
        <f>LOOKUP(M105,{0,32,33,41,51,61,71,81,91},{0,"इ-1","ड","क-2","क-1","ब-2 ","ब-1","अ-2","अ-1"})</f>
        <v>0</v>
      </c>
      <c r="O105" s="101">
        <f>Data!$B105</f>
        <v>0</v>
      </c>
      <c r="P105" s="101">
        <f>Data!C105</f>
        <v>0</v>
      </c>
      <c r="Q105" s="119">
        <f>Data!E105</f>
        <v>0</v>
      </c>
      <c r="R105" s="101">
        <f>Data!G105</f>
        <v>0</v>
      </c>
      <c r="S105" s="539"/>
      <c r="T105" s="539"/>
      <c r="U105" s="539"/>
      <c r="V105" s="539"/>
      <c r="W105" s="539"/>
      <c r="X105" s="539"/>
      <c r="Y105" s="539"/>
      <c r="Z105" s="539"/>
      <c r="AA105" s="122">
        <f t="shared" si="3"/>
        <v>0</v>
      </c>
      <c r="AB105" s="105">
        <f>LOOKUP(AA105,{0,32,33,41,51,61,71,81,91},{0,"इ-1","ड","क-2","क-1","ब-2 ","ब-1","अ-2","अ-1"})</f>
        <v>0</v>
      </c>
    </row>
    <row r="106" spans="1:28" ht="21.75" customHeight="1">
      <c r="A106" s="101">
        <f>Data!$B106</f>
        <v>0</v>
      </c>
      <c r="B106" s="101">
        <f>Data!C106</f>
        <v>0</v>
      </c>
      <c r="C106" s="119">
        <f>Data!E106</f>
        <v>0</v>
      </c>
      <c r="D106" s="101">
        <f>Data!G106</f>
        <v>0</v>
      </c>
      <c r="E106" s="539"/>
      <c r="F106" s="539"/>
      <c r="G106" s="539"/>
      <c r="H106" s="539"/>
      <c r="I106" s="539"/>
      <c r="J106" s="539"/>
      <c r="K106" s="539"/>
      <c r="L106" s="539"/>
      <c r="M106" s="122">
        <f t="shared" si="2"/>
        <v>0</v>
      </c>
      <c r="N106" s="105">
        <f>LOOKUP(M106,{0,32,33,41,51,61,71,81,91},{0,"इ-1","ड","क-2","क-1","ब-2 ","ब-1","अ-2","अ-1"})</f>
        <v>0</v>
      </c>
      <c r="O106" s="101">
        <f>Data!$B106</f>
        <v>0</v>
      </c>
      <c r="P106" s="101">
        <f>Data!C106</f>
        <v>0</v>
      </c>
      <c r="Q106" s="119">
        <f>Data!E106</f>
        <v>0</v>
      </c>
      <c r="R106" s="101">
        <f>Data!G106</f>
        <v>0</v>
      </c>
      <c r="S106" s="539"/>
      <c r="T106" s="539"/>
      <c r="U106" s="539"/>
      <c r="V106" s="539"/>
      <c r="W106" s="539"/>
      <c r="X106" s="539"/>
      <c r="Y106" s="539"/>
      <c r="Z106" s="539"/>
      <c r="AA106" s="122">
        <f t="shared" si="3"/>
        <v>0</v>
      </c>
      <c r="AB106" s="105">
        <f>LOOKUP(AA106,{0,32,33,41,51,61,71,81,91},{0,"इ-1","ड","क-2","क-1","ब-2 ","ब-1","अ-2","अ-1"})</f>
        <v>0</v>
      </c>
    </row>
    <row r="107" spans="1:28" ht="21.75" customHeight="1">
      <c r="A107" s="101">
        <f>Data!$B107</f>
        <v>0</v>
      </c>
      <c r="B107" s="101">
        <f>Data!C107</f>
        <v>0</v>
      </c>
      <c r="C107" s="119">
        <f>Data!E107</f>
        <v>0</v>
      </c>
      <c r="D107" s="101">
        <f>Data!G107</f>
        <v>0</v>
      </c>
      <c r="E107" s="539"/>
      <c r="F107" s="539"/>
      <c r="G107" s="539"/>
      <c r="H107" s="539"/>
      <c r="I107" s="539"/>
      <c r="J107" s="539"/>
      <c r="K107" s="539"/>
      <c r="L107" s="539"/>
      <c r="M107" s="122">
        <f t="shared" si="2"/>
        <v>0</v>
      </c>
      <c r="N107" s="105">
        <f>LOOKUP(M107,{0,32,33,41,51,61,71,81,91},{0,"इ-1","ड","क-2","क-1","ब-2 ","ब-1","अ-2","अ-1"})</f>
        <v>0</v>
      </c>
      <c r="O107" s="101">
        <f>Data!$B107</f>
        <v>0</v>
      </c>
      <c r="P107" s="101">
        <f>Data!C107</f>
        <v>0</v>
      </c>
      <c r="Q107" s="119">
        <f>Data!E107</f>
        <v>0</v>
      </c>
      <c r="R107" s="101">
        <f>Data!G107</f>
        <v>0</v>
      </c>
      <c r="S107" s="539"/>
      <c r="T107" s="539"/>
      <c r="U107" s="539"/>
      <c r="V107" s="539"/>
      <c r="W107" s="539"/>
      <c r="X107" s="539"/>
      <c r="Y107" s="539"/>
      <c r="Z107" s="539"/>
      <c r="AA107" s="122">
        <f t="shared" si="3"/>
        <v>0</v>
      </c>
      <c r="AB107" s="105">
        <f>LOOKUP(AA107,{0,32,33,41,51,61,71,81,91},{0,"इ-1","ड","क-2","क-1","ब-2 ","ब-1","अ-2","अ-1"})</f>
        <v>0</v>
      </c>
    </row>
    <row r="108" spans="1:28" ht="21.75" customHeight="1">
      <c r="A108" s="101">
        <f>Data!$B108</f>
        <v>0</v>
      </c>
      <c r="B108" s="101">
        <f>Data!C108</f>
        <v>0</v>
      </c>
      <c r="C108" s="119">
        <f>Data!E108</f>
        <v>0</v>
      </c>
      <c r="D108" s="101">
        <f>Data!G108</f>
        <v>0</v>
      </c>
      <c r="E108" s="539"/>
      <c r="F108" s="539"/>
      <c r="G108" s="539"/>
      <c r="H108" s="539"/>
      <c r="I108" s="539"/>
      <c r="J108" s="539"/>
      <c r="K108" s="539"/>
      <c r="L108" s="539"/>
      <c r="M108" s="122">
        <f t="shared" si="2"/>
        <v>0</v>
      </c>
      <c r="N108" s="105">
        <f>LOOKUP(M108,{0,32,33,41,51,61,71,81,91},{0,"इ-1","ड","क-2","क-1","ब-2 ","ब-1","अ-2","अ-1"})</f>
        <v>0</v>
      </c>
      <c r="O108" s="101">
        <f>Data!$B108</f>
        <v>0</v>
      </c>
      <c r="P108" s="101">
        <f>Data!C108</f>
        <v>0</v>
      </c>
      <c r="Q108" s="119">
        <f>Data!E108</f>
        <v>0</v>
      </c>
      <c r="R108" s="101">
        <f>Data!G108</f>
        <v>0</v>
      </c>
      <c r="S108" s="539"/>
      <c r="T108" s="539"/>
      <c r="U108" s="539"/>
      <c r="V108" s="539"/>
      <c r="W108" s="539"/>
      <c r="X108" s="539"/>
      <c r="Y108" s="539"/>
      <c r="Z108" s="539"/>
      <c r="AA108" s="122">
        <f t="shared" si="3"/>
        <v>0</v>
      </c>
      <c r="AB108" s="105">
        <f>LOOKUP(AA108,{0,32,33,41,51,61,71,81,91},{0,"इ-1","ड","क-2","क-1","ब-2 ","ब-1","अ-2","अ-1"})</f>
        <v>0</v>
      </c>
    </row>
    <row r="109" spans="1:28" ht="21.75" customHeight="1">
      <c r="A109" s="101">
        <f>Data!$B109</f>
        <v>0</v>
      </c>
      <c r="B109" s="101">
        <f>Data!C109</f>
        <v>0</v>
      </c>
      <c r="C109" s="119">
        <f>Data!E109</f>
        <v>0</v>
      </c>
      <c r="D109" s="101">
        <f>Data!G109</f>
        <v>0</v>
      </c>
      <c r="E109" s="539"/>
      <c r="F109" s="539"/>
      <c r="G109" s="539"/>
      <c r="H109" s="539"/>
      <c r="I109" s="539"/>
      <c r="J109" s="539"/>
      <c r="K109" s="539"/>
      <c r="L109" s="539"/>
      <c r="M109" s="122">
        <f t="shared" si="2"/>
        <v>0</v>
      </c>
      <c r="N109" s="105">
        <f>LOOKUP(M109,{0,32,33,41,51,61,71,81,91},{0,"इ-1","ड","क-2","क-1","ब-2 ","ब-1","अ-2","अ-1"})</f>
        <v>0</v>
      </c>
      <c r="O109" s="101">
        <f>Data!$B109</f>
        <v>0</v>
      </c>
      <c r="P109" s="101">
        <f>Data!C109</f>
        <v>0</v>
      </c>
      <c r="Q109" s="119">
        <f>Data!E109</f>
        <v>0</v>
      </c>
      <c r="R109" s="101">
        <f>Data!G109</f>
        <v>0</v>
      </c>
      <c r="S109" s="539"/>
      <c r="T109" s="539"/>
      <c r="U109" s="539"/>
      <c r="V109" s="539"/>
      <c r="W109" s="539"/>
      <c r="X109" s="539"/>
      <c r="Y109" s="539"/>
      <c r="Z109" s="539"/>
      <c r="AA109" s="122">
        <f t="shared" si="3"/>
        <v>0</v>
      </c>
      <c r="AB109" s="105">
        <f>LOOKUP(AA109,{0,32,33,41,51,61,71,81,91},{0,"इ-1","ड","क-2","क-1","ब-2 ","ब-1","अ-2","अ-1"})</f>
        <v>0</v>
      </c>
    </row>
    <row r="110" spans="1:28" ht="21.75" customHeight="1">
      <c r="A110" s="101">
        <f>Data!$B110</f>
        <v>0</v>
      </c>
      <c r="B110" s="101">
        <f>Data!C110</f>
        <v>0</v>
      </c>
      <c r="C110" s="119">
        <f>Data!E110</f>
        <v>0</v>
      </c>
      <c r="D110" s="101">
        <f>Data!G110</f>
        <v>0</v>
      </c>
      <c r="E110" s="539"/>
      <c r="F110" s="539"/>
      <c r="G110" s="539"/>
      <c r="H110" s="539"/>
      <c r="I110" s="539"/>
      <c r="J110" s="539"/>
      <c r="K110" s="539"/>
      <c r="L110" s="539"/>
      <c r="M110" s="122">
        <f t="shared" si="2"/>
        <v>0</v>
      </c>
      <c r="N110" s="105">
        <f>LOOKUP(M110,{0,32,33,41,51,61,71,81,91},{0,"इ-1","ड","क-2","क-1","ब-2 ","ब-1","अ-2","अ-1"})</f>
        <v>0</v>
      </c>
      <c r="O110" s="101">
        <f>Data!$B110</f>
        <v>0</v>
      </c>
      <c r="P110" s="101">
        <f>Data!C110</f>
        <v>0</v>
      </c>
      <c r="Q110" s="119">
        <f>Data!E110</f>
        <v>0</v>
      </c>
      <c r="R110" s="101">
        <f>Data!G110</f>
        <v>0</v>
      </c>
      <c r="S110" s="539"/>
      <c r="T110" s="539"/>
      <c r="U110" s="539"/>
      <c r="V110" s="539"/>
      <c r="W110" s="539"/>
      <c r="X110" s="539"/>
      <c r="Y110" s="539"/>
      <c r="Z110" s="539"/>
      <c r="AA110" s="122">
        <f t="shared" si="3"/>
        <v>0</v>
      </c>
      <c r="AB110" s="105">
        <f>LOOKUP(AA110,{0,32,33,41,51,61,71,81,91},{0,"इ-1","ड","क-2","क-1","ब-2 ","ब-1","अ-2","अ-1"})</f>
        <v>0</v>
      </c>
    </row>
    <row r="111" spans="1:28" ht="21.75" customHeight="1">
      <c r="A111" s="101">
        <f>Data!$B111</f>
        <v>0</v>
      </c>
      <c r="B111" s="101">
        <f>Data!C111</f>
        <v>0</v>
      </c>
      <c r="C111" s="119">
        <f>Data!E111</f>
        <v>0</v>
      </c>
      <c r="D111" s="101">
        <f>Data!G111</f>
        <v>0</v>
      </c>
      <c r="E111" s="539"/>
      <c r="F111" s="539"/>
      <c r="G111" s="539"/>
      <c r="H111" s="539"/>
      <c r="I111" s="539"/>
      <c r="J111" s="539"/>
      <c r="K111" s="539"/>
      <c r="L111" s="539"/>
      <c r="M111" s="122">
        <f t="shared" si="2"/>
        <v>0</v>
      </c>
      <c r="N111" s="105">
        <f>LOOKUP(M111,{0,32,33,41,51,61,71,81,91},{0,"इ-1","ड","क-2","क-1","ब-2 ","ब-1","अ-2","अ-1"})</f>
        <v>0</v>
      </c>
      <c r="O111" s="101">
        <f>Data!$B111</f>
        <v>0</v>
      </c>
      <c r="P111" s="101">
        <f>Data!C111</f>
        <v>0</v>
      </c>
      <c r="Q111" s="119">
        <f>Data!E111</f>
        <v>0</v>
      </c>
      <c r="R111" s="101">
        <f>Data!G111</f>
        <v>0</v>
      </c>
      <c r="S111" s="539"/>
      <c r="T111" s="539"/>
      <c r="U111" s="539"/>
      <c r="V111" s="539"/>
      <c r="W111" s="539"/>
      <c r="X111" s="539"/>
      <c r="Y111" s="539"/>
      <c r="Z111" s="539"/>
      <c r="AA111" s="122">
        <f t="shared" si="3"/>
        <v>0</v>
      </c>
      <c r="AB111" s="105">
        <f>LOOKUP(AA111,{0,32,33,41,51,61,71,81,91},{0,"इ-1","ड","क-2","क-1","ब-2 ","ब-1","अ-2","अ-1"})</f>
        <v>0</v>
      </c>
    </row>
    <row r="112" spans="1:28" ht="21.75" customHeight="1">
      <c r="A112" s="101">
        <f>Data!$B112</f>
        <v>0</v>
      </c>
      <c r="B112" s="101">
        <f>Data!C112</f>
        <v>0</v>
      </c>
      <c r="C112" s="119">
        <f>Data!E112</f>
        <v>0</v>
      </c>
      <c r="D112" s="101">
        <f>Data!G112</f>
        <v>0</v>
      </c>
      <c r="E112" s="539"/>
      <c r="F112" s="539"/>
      <c r="G112" s="539"/>
      <c r="H112" s="539"/>
      <c r="I112" s="539"/>
      <c r="J112" s="539"/>
      <c r="K112" s="539"/>
      <c r="L112" s="539"/>
      <c r="M112" s="122">
        <f t="shared" si="2"/>
        <v>0</v>
      </c>
      <c r="N112" s="105">
        <f>LOOKUP(M112,{0,32,33,41,51,61,71,81,91},{0,"इ-1","ड","क-2","क-1","ब-2 ","ब-1","अ-2","अ-1"})</f>
        <v>0</v>
      </c>
      <c r="O112" s="101">
        <f>Data!$B112</f>
        <v>0</v>
      </c>
      <c r="P112" s="101">
        <f>Data!C112</f>
        <v>0</v>
      </c>
      <c r="Q112" s="119">
        <f>Data!E112</f>
        <v>0</v>
      </c>
      <c r="R112" s="101">
        <f>Data!G112</f>
        <v>0</v>
      </c>
      <c r="S112" s="539"/>
      <c r="T112" s="539"/>
      <c r="U112" s="539"/>
      <c r="V112" s="539"/>
      <c r="W112" s="539"/>
      <c r="X112" s="539"/>
      <c r="Y112" s="539"/>
      <c r="Z112" s="539"/>
      <c r="AA112" s="122">
        <f t="shared" si="3"/>
        <v>0</v>
      </c>
      <c r="AB112" s="105">
        <f>LOOKUP(AA112,{0,32,33,41,51,61,71,81,91},{0,"इ-1","ड","क-2","क-1","ब-2 ","ब-1","अ-2","अ-1"})</f>
        <v>0</v>
      </c>
    </row>
    <row r="113" spans="1:28" ht="21.75" customHeight="1">
      <c r="A113" s="101">
        <f>Data!$B113</f>
        <v>0</v>
      </c>
      <c r="B113" s="101">
        <f>Data!C113</f>
        <v>0</v>
      </c>
      <c r="C113" s="119">
        <f>Data!E113</f>
        <v>0</v>
      </c>
      <c r="D113" s="101">
        <f>Data!G113</f>
        <v>0</v>
      </c>
      <c r="E113" s="539"/>
      <c r="F113" s="539"/>
      <c r="G113" s="539"/>
      <c r="H113" s="539"/>
      <c r="I113" s="539"/>
      <c r="J113" s="539"/>
      <c r="K113" s="539"/>
      <c r="L113" s="539"/>
      <c r="M113" s="122">
        <f t="shared" si="2"/>
        <v>0</v>
      </c>
      <c r="N113" s="105">
        <f>LOOKUP(M113,{0,32,33,41,51,61,71,81,91},{0,"इ-1","ड","क-2","क-1","ब-2 ","ब-1","अ-2","अ-1"})</f>
        <v>0</v>
      </c>
      <c r="O113" s="101">
        <f>Data!$B113</f>
        <v>0</v>
      </c>
      <c r="P113" s="101">
        <f>Data!C113</f>
        <v>0</v>
      </c>
      <c r="Q113" s="119">
        <f>Data!E113</f>
        <v>0</v>
      </c>
      <c r="R113" s="101">
        <f>Data!G113</f>
        <v>0</v>
      </c>
      <c r="S113" s="539"/>
      <c r="T113" s="539"/>
      <c r="U113" s="539"/>
      <c r="V113" s="539"/>
      <c r="W113" s="539"/>
      <c r="X113" s="539"/>
      <c r="Y113" s="539"/>
      <c r="Z113" s="539"/>
      <c r="AA113" s="122">
        <f t="shared" si="3"/>
        <v>0</v>
      </c>
      <c r="AB113" s="105">
        <f>LOOKUP(AA113,{0,32,33,41,51,61,71,81,91},{0,"इ-1","ड","क-2","क-1","ब-2 ","ब-1","अ-2","अ-1"})</f>
        <v>0</v>
      </c>
    </row>
    <row r="114" spans="1:28" ht="21.75" customHeight="1">
      <c r="A114" s="101">
        <f>Data!$B114</f>
        <v>0</v>
      </c>
      <c r="B114" s="101">
        <f>Data!C114</f>
        <v>0</v>
      </c>
      <c r="C114" s="119">
        <f>Data!E114</f>
        <v>0</v>
      </c>
      <c r="D114" s="101">
        <f>Data!G114</f>
        <v>0</v>
      </c>
      <c r="E114" s="539"/>
      <c r="F114" s="539"/>
      <c r="G114" s="539"/>
      <c r="H114" s="539"/>
      <c r="I114" s="539"/>
      <c r="J114" s="539"/>
      <c r="K114" s="539"/>
      <c r="L114" s="539"/>
      <c r="M114" s="122">
        <f t="shared" si="2"/>
        <v>0</v>
      </c>
      <c r="N114" s="105">
        <f>LOOKUP(M114,{0,32,33,41,51,61,71,81,91},{0,"इ-1","ड","क-2","क-1","ब-2 ","ब-1","अ-2","अ-1"})</f>
        <v>0</v>
      </c>
      <c r="O114" s="101">
        <f>Data!$B114</f>
        <v>0</v>
      </c>
      <c r="P114" s="101">
        <f>Data!C114</f>
        <v>0</v>
      </c>
      <c r="Q114" s="119">
        <f>Data!E114</f>
        <v>0</v>
      </c>
      <c r="R114" s="101">
        <f>Data!G114</f>
        <v>0</v>
      </c>
      <c r="S114" s="539"/>
      <c r="T114" s="539"/>
      <c r="U114" s="539"/>
      <c r="V114" s="539"/>
      <c r="W114" s="539"/>
      <c r="X114" s="539"/>
      <c r="Y114" s="539"/>
      <c r="Z114" s="539"/>
      <c r="AA114" s="122">
        <f t="shared" si="3"/>
        <v>0</v>
      </c>
      <c r="AB114" s="105">
        <f>LOOKUP(AA114,{0,32,33,41,51,61,71,81,91},{0,"इ-1","ड","क-2","क-1","ब-2 ","ब-1","अ-2","अ-1"})</f>
        <v>0</v>
      </c>
    </row>
    <row r="115" spans="1:28" ht="21.75" customHeight="1">
      <c r="A115" s="101">
        <f>Data!$B115</f>
        <v>0</v>
      </c>
      <c r="B115" s="101">
        <f>Data!C115</f>
        <v>0</v>
      </c>
      <c r="C115" s="119">
        <f>Data!E115</f>
        <v>0</v>
      </c>
      <c r="D115" s="101">
        <f>Data!G115</f>
        <v>0</v>
      </c>
      <c r="E115" s="539"/>
      <c r="F115" s="539"/>
      <c r="G115" s="539"/>
      <c r="H115" s="539"/>
      <c r="I115" s="539"/>
      <c r="J115" s="539"/>
      <c r="K115" s="539"/>
      <c r="L115" s="539"/>
      <c r="M115" s="122">
        <f t="shared" si="2"/>
        <v>0</v>
      </c>
      <c r="N115" s="105">
        <f>LOOKUP(M115,{0,32,33,41,51,61,71,81,91},{0,"इ-1","ड","क-2","क-1","ब-2 ","ब-1","अ-2","अ-1"})</f>
        <v>0</v>
      </c>
      <c r="O115" s="101">
        <f>Data!$B115</f>
        <v>0</v>
      </c>
      <c r="P115" s="101">
        <f>Data!C115</f>
        <v>0</v>
      </c>
      <c r="Q115" s="119">
        <f>Data!E115</f>
        <v>0</v>
      </c>
      <c r="R115" s="101">
        <f>Data!G115</f>
        <v>0</v>
      </c>
      <c r="S115" s="539"/>
      <c r="T115" s="539"/>
      <c r="U115" s="539"/>
      <c r="V115" s="539"/>
      <c r="W115" s="539"/>
      <c r="X115" s="539"/>
      <c r="Y115" s="539"/>
      <c r="Z115" s="539"/>
      <c r="AA115" s="122">
        <f t="shared" si="3"/>
        <v>0</v>
      </c>
      <c r="AB115" s="105">
        <f>LOOKUP(AA115,{0,32,33,41,51,61,71,81,91},{0,"इ-1","ड","क-2","क-1","ब-2 ","ब-1","अ-2","अ-1"})</f>
        <v>0</v>
      </c>
    </row>
    <row r="116" spans="1:28" ht="21.75" customHeight="1">
      <c r="A116" s="101">
        <f>Data!$B116</f>
        <v>0</v>
      </c>
      <c r="B116" s="101">
        <f>Data!C116</f>
        <v>0</v>
      </c>
      <c r="C116" s="119">
        <f>Data!E116</f>
        <v>0</v>
      </c>
      <c r="D116" s="101">
        <f>Data!G116</f>
        <v>0</v>
      </c>
      <c r="E116" s="539"/>
      <c r="F116" s="539"/>
      <c r="G116" s="539"/>
      <c r="H116" s="539"/>
      <c r="I116" s="539"/>
      <c r="J116" s="539"/>
      <c r="K116" s="539"/>
      <c r="L116" s="539"/>
      <c r="M116" s="122">
        <f t="shared" si="2"/>
        <v>0</v>
      </c>
      <c r="N116" s="105">
        <f>LOOKUP(M116,{0,32,33,41,51,61,71,81,91},{0,"इ-1","ड","क-2","क-1","ब-2 ","ब-1","अ-2","अ-1"})</f>
        <v>0</v>
      </c>
      <c r="O116" s="101">
        <f>Data!$B116</f>
        <v>0</v>
      </c>
      <c r="P116" s="101">
        <f>Data!C116</f>
        <v>0</v>
      </c>
      <c r="Q116" s="119">
        <f>Data!E116</f>
        <v>0</v>
      </c>
      <c r="R116" s="101">
        <f>Data!G116</f>
        <v>0</v>
      </c>
      <c r="S116" s="539"/>
      <c r="T116" s="539"/>
      <c r="U116" s="539"/>
      <c r="V116" s="539"/>
      <c r="W116" s="539"/>
      <c r="X116" s="539"/>
      <c r="Y116" s="539"/>
      <c r="Z116" s="539"/>
      <c r="AA116" s="122">
        <f t="shared" si="3"/>
        <v>0</v>
      </c>
      <c r="AB116" s="105">
        <f>LOOKUP(AA116,{0,32,33,41,51,61,71,81,91},{0,"इ-1","ड","क-2","क-1","ब-2 ","ब-1","अ-2","अ-1"})</f>
        <v>0</v>
      </c>
    </row>
    <row r="117" spans="1:28" ht="21.75" customHeight="1">
      <c r="A117" s="101">
        <f>Data!$B117</f>
        <v>0</v>
      </c>
      <c r="B117" s="101">
        <f>Data!C117</f>
        <v>0</v>
      </c>
      <c r="C117" s="119">
        <f>Data!E117</f>
        <v>0</v>
      </c>
      <c r="D117" s="101">
        <f>Data!G117</f>
        <v>0</v>
      </c>
      <c r="E117" s="539"/>
      <c r="F117" s="539"/>
      <c r="G117" s="539"/>
      <c r="H117" s="539"/>
      <c r="I117" s="539"/>
      <c r="J117" s="539"/>
      <c r="K117" s="539"/>
      <c r="L117" s="539"/>
      <c r="M117" s="122">
        <f t="shared" si="2"/>
        <v>0</v>
      </c>
      <c r="N117" s="105">
        <f>LOOKUP(M117,{0,32,33,41,51,61,71,81,91},{0,"इ-1","ड","क-2","क-1","ब-2 ","ब-1","अ-2","अ-1"})</f>
        <v>0</v>
      </c>
      <c r="O117" s="101">
        <f>Data!$B117</f>
        <v>0</v>
      </c>
      <c r="P117" s="101">
        <f>Data!C117</f>
        <v>0</v>
      </c>
      <c r="Q117" s="119">
        <f>Data!E117</f>
        <v>0</v>
      </c>
      <c r="R117" s="101">
        <f>Data!G117</f>
        <v>0</v>
      </c>
      <c r="S117" s="539"/>
      <c r="T117" s="539"/>
      <c r="U117" s="539"/>
      <c r="V117" s="539"/>
      <c r="W117" s="539"/>
      <c r="X117" s="539"/>
      <c r="Y117" s="539"/>
      <c r="Z117" s="539"/>
      <c r="AA117" s="122">
        <f t="shared" si="3"/>
        <v>0</v>
      </c>
      <c r="AB117" s="105">
        <f>LOOKUP(AA117,{0,32,33,41,51,61,71,81,91},{0,"इ-1","ड","क-2","क-1","ब-2 ","ब-1","अ-2","अ-1"})</f>
        <v>0</v>
      </c>
    </row>
    <row r="118" spans="1:28" ht="21.75" customHeight="1">
      <c r="A118" s="101">
        <f>Data!$B118</f>
        <v>0</v>
      </c>
      <c r="B118" s="101">
        <f>Data!C118</f>
        <v>0</v>
      </c>
      <c r="C118" s="119">
        <f>Data!E118</f>
        <v>0</v>
      </c>
      <c r="D118" s="101">
        <f>Data!G118</f>
        <v>0</v>
      </c>
      <c r="E118" s="539"/>
      <c r="F118" s="539"/>
      <c r="G118" s="539"/>
      <c r="H118" s="539"/>
      <c r="I118" s="539"/>
      <c r="J118" s="539"/>
      <c r="K118" s="539"/>
      <c r="L118" s="539"/>
      <c r="M118" s="122">
        <f t="shared" si="2"/>
        <v>0</v>
      </c>
      <c r="N118" s="105">
        <f>LOOKUP(M118,{0,32,33,41,51,61,71,81,91},{0,"इ-1","ड","क-2","क-1","ब-2 ","ब-1","अ-2","अ-1"})</f>
        <v>0</v>
      </c>
      <c r="O118" s="101">
        <f>Data!$B118</f>
        <v>0</v>
      </c>
      <c r="P118" s="101">
        <f>Data!C118</f>
        <v>0</v>
      </c>
      <c r="Q118" s="119">
        <f>Data!E118</f>
        <v>0</v>
      </c>
      <c r="R118" s="101">
        <f>Data!G118</f>
        <v>0</v>
      </c>
      <c r="S118" s="539"/>
      <c r="T118" s="539"/>
      <c r="U118" s="539"/>
      <c r="V118" s="539"/>
      <c r="W118" s="539"/>
      <c r="X118" s="539"/>
      <c r="Y118" s="539"/>
      <c r="Z118" s="539"/>
      <c r="AA118" s="122">
        <f t="shared" si="3"/>
        <v>0</v>
      </c>
      <c r="AB118" s="105">
        <f>LOOKUP(AA118,{0,32,33,41,51,61,71,81,91},{0,"इ-1","ड","क-2","क-1","ब-2 ","ब-1","अ-2","अ-1"})</f>
        <v>0</v>
      </c>
    </row>
    <row r="119" spans="1:28" ht="21.75" customHeight="1">
      <c r="A119" s="101">
        <f>Data!$B119</f>
        <v>0</v>
      </c>
      <c r="B119" s="101">
        <f>Data!C119</f>
        <v>0</v>
      </c>
      <c r="C119" s="119">
        <f>Data!E119</f>
        <v>0</v>
      </c>
      <c r="D119" s="101">
        <f>Data!G119</f>
        <v>0</v>
      </c>
      <c r="E119" s="539"/>
      <c r="F119" s="539"/>
      <c r="G119" s="539"/>
      <c r="H119" s="539"/>
      <c r="I119" s="539"/>
      <c r="J119" s="539"/>
      <c r="K119" s="539"/>
      <c r="L119" s="539"/>
      <c r="M119" s="122">
        <f t="shared" si="2"/>
        <v>0</v>
      </c>
      <c r="N119" s="105">
        <f>LOOKUP(M119,{0,32,33,41,51,61,71,81,91},{0,"इ-1","ड","क-2","क-1","ब-2 ","ब-1","अ-2","अ-1"})</f>
        <v>0</v>
      </c>
      <c r="O119" s="101">
        <f>Data!$B119</f>
        <v>0</v>
      </c>
      <c r="P119" s="101">
        <f>Data!C119</f>
        <v>0</v>
      </c>
      <c r="Q119" s="119">
        <f>Data!E119</f>
        <v>0</v>
      </c>
      <c r="R119" s="101">
        <f>Data!G119</f>
        <v>0</v>
      </c>
      <c r="S119" s="539"/>
      <c r="T119" s="539"/>
      <c r="U119" s="539"/>
      <c r="V119" s="539"/>
      <c r="W119" s="539"/>
      <c r="X119" s="539"/>
      <c r="Y119" s="539"/>
      <c r="Z119" s="539"/>
      <c r="AA119" s="122">
        <f t="shared" si="3"/>
        <v>0</v>
      </c>
      <c r="AB119" s="105">
        <f>LOOKUP(AA119,{0,32,33,41,51,61,71,81,91},{0,"इ-1","ड","क-2","क-1","ब-2 ","ब-1","अ-2","अ-1"})</f>
        <v>0</v>
      </c>
    </row>
    <row r="120" spans="1:28" ht="21.75" customHeight="1">
      <c r="A120" s="101">
        <f>Data!$B120</f>
        <v>0</v>
      </c>
      <c r="B120" s="101">
        <f>Data!C120</f>
        <v>0</v>
      </c>
      <c r="C120" s="119">
        <f>Data!E120</f>
        <v>0</v>
      </c>
      <c r="D120" s="101">
        <f>Data!G120</f>
        <v>0</v>
      </c>
      <c r="E120" s="539"/>
      <c r="F120" s="539"/>
      <c r="G120" s="539"/>
      <c r="H120" s="539"/>
      <c r="I120" s="539"/>
      <c r="J120" s="539"/>
      <c r="K120" s="539"/>
      <c r="L120" s="539"/>
      <c r="M120" s="122">
        <f t="shared" si="2"/>
        <v>0</v>
      </c>
      <c r="N120" s="105">
        <f>LOOKUP(M120,{0,32,33,41,51,61,71,81,91},{0,"इ-1","ड","क-2","क-1","ब-2 ","ब-1","अ-2","अ-1"})</f>
        <v>0</v>
      </c>
      <c r="O120" s="101">
        <f>Data!$B120</f>
        <v>0</v>
      </c>
      <c r="P120" s="101">
        <f>Data!C120</f>
        <v>0</v>
      </c>
      <c r="Q120" s="119">
        <f>Data!E120</f>
        <v>0</v>
      </c>
      <c r="R120" s="101">
        <f>Data!G120</f>
        <v>0</v>
      </c>
      <c r="S120" s="539"/>
      <c r="T120" s="539"/>
      <c r="U120" s="539"/>
      <c r="V120" s="539"/>
      <c r="W120" s="539"/>
      <c r="X120" s="539"/>
      <c r="Y120" s="539"/>
      <c r="Z120" s="539"/>
      <c r="AA120" s="122">
        <f t="shared" si="3"/>
        <v>0</v>
      </c>
      <c r="AB120" s="105">
        <f>LOOKUP(AA120,{0,32,33,41,51,61,71,81,91},{0,"इ-1","ड","क-2","क-1","ब-2 ","ब-1","अ-2","अ-1"})</f>
        <v>0</v>
      </c>
    </row>
    <row r="121" spans="1:28" ht="21.75" customHeight="1">
      <c r="A121" s="101">
        <f>Data!$B121</f>
        <v>0</v>
      </c>
      <c r="B121" s="101">
        <f>Data!C121</f>
        <v>0</v>
      </c>
      <c r="C121" s="119">
        <f>Data!E121</f>
        <v>0</v>
      </c>
      <c r="D121" s="101">
        <f>Data!G121</f>
        <v>0</v>
      </c>
      <c r="E121" s="539"/>
      <c r="F121" s="539"/>
      <c r="G121" s="539"/>
      <c r="H121" s="539"/>
      <c r="I121" s="539"/>
      <c r="J121" s="539"/>
      <c r="K121" s="539"/>
      <c r="L121" s="539"/>
      <c r="M121" s="122">
        <f t="shared" si="2"/>
        <v>0</v>
      </c>
      <c r="N121" s="105">
        <f>LOOKUP(M121,{0,32,33,41,51,61,71,81,91},{0,"इ-1","ड","क-2","क-1","ब-2 ","ब-1","अ-2","अ-1"})</f>
        <v>0</v>
      </c>
      <c r="O121" s="101">
        <f>Data!$B121</f>
        <v>0</v>
      </c>
      <c r="P121" s="101">
        <f>Data!C121</f>
        <v>0</v>
      </c>
      <c r="Q121" s="119">
        <f>Data!E121</f>
        <v>0</v>
      </c>
      <c r="R121" s="101">
        <f>Data!G121</f>
        <v>0</v>
      </c>
      <c r="S121" s="539"/>
      <c r="T121" s="539"/>
      <c r="U121" s="539"/>
      <c r="V121" s="539"/>
      <c r="W121" s="539"/>
      <c r="X121" s="539"/>
      <c r="Y121" s="539"/>
      <c r="Z121" s="539"/>
      <c r="AA121" s="122">
        <f t="shared" si="3"/>
        <v>0</v>
      </c>
      <c r="AB121" s="105">
        <f>LOOKUP(AA121,{0,32,33,41,51,61,71,81,91},{0,"इ-1","ड","क-2","क-1","ब-2 ","ब-1","अ-2","अ-1"})</f>
        <v>0</v>
      </c>
    </row>
    <row r="122" spans="1:28" ht="21.75" customHeight="1">
      <c r="A122" s="101">
        <f>Data!$B122</f>
        <v>0</v>
      </c>
      <c r="B122" s="101">
        <f>Data!C122</f>
        <v>0</v>
      </c>
      <c r="C122" s="119">
        <f>Data!E122</f>
        <v>0</v>
      </c>
      <c r="D122" s="101">
        <f>Data!G122</f>
        <v>0</v>
      </c>
      <c r="E122" s="539"/>
      <c r="F122" s="539"/>
      <c r="G122" s="539"/>
      <c r="H122" s="539"/>
      <c r="I122" s="539"/>
      <c r="J122" s="539"/>
      <c r="K122" s="539"/>
      <c r="L122" s="539"/>
      <c r="M122" s="122">
        <f t="shared" si="2"/>
        <v>0</v>
      </c>
      <c r="N122" s="105">
        <f>LOOKUP(M122,{0,32,33,41,51,61,71,81,91},{0,"इ-1","ड","क-2","क-1","ब-2 ","ब-1","अ-2","अ-1"})</f>
        <v>0</v>
      </c>
      <c r="O122" s="101">
        <f>Data!$B122</f>
        <v>0</v>
      </c>
      <c r="P122" s="101">
        <f>Data!C122</f>
        <v>0</v>
      </c>
      <c r="Q122" s="119">
        <f>Data!E122</f>
        <v>0</v>
      </c>
      <c r="R122" s="101">
        <f>Data!G122</f>
        <v>0</v>
      </c>
      <c r="S122" s="539"/>
      <c r="T122" s="539"/>
      <c r="U122" s="539"/>
      <c r="V122" s="539"/>
      <c r="W122" s="539"/>
      <c r="X122" s="539"/>
      <c r="Y122" s="539"/>
      <c r="Z122" s="539"/>
      <c r="AA122" s="122">
        <f t="shared" si="3"/>
        <v>0</v>
      </c>
      <c r="AB122" s="105">
        <f>LOOKUP(AA122,{0,32,33,41,51,61,71,81,91},{0,"इ-1","ड","क-2","क-1","ब-2 ","ब-1","अ-2","अ-1"})</f>
        <v>0</v>
      </c>
    </row>
    <row r="123" spans="1:28" ht="21.75" customHeight="1">
      <c r="A123" s="101">
        <f>Data!$B123</f>
        <v>0</v>
      </c>
      <c r="B123" s="101">
        <f>Data!C123</f>
        <v>0</v>
      </c>
      <c r="C123" s="119">
        <f>Data!E123</f>
        <v>0</v>
      </c>
      <c r="D123" s="101">
        <f>Data!G123</f>
        <v>0</v>
      </c>
      <c r="E123" s="539"/>
      <c r="F123" s="539"/>
      <c r="G123" s="539"/>
      <c r="H123" s="539"/>
      <c r="I123" s="539"/>
      <c r="J123" s="539"/>
      <c r="K123" s="539"/>
      <c r="L123" s="539"/>
      <c r="M123" s="122">
        <f t="shared" si="2"/>
        <v>0</v>
      </c>
      <c r="N123" s="105">
        <f>LOOKUP(M123,{0,32,33,41,51,61,71,81,91},{0,"इ-1","ड","क-2","क-1","ब-2 ","ब-1","अ-2","अ-1"})</f>
        <v>0</v>
      </c>
      <c r="O123" s="101">
        <f>Data!$B123</f>
        <v>0</v>
      </c>
      <c r="P123" s="101">
        <f>Data!C123</f>
        <v>0</v>
      </c>
      <c r="Q123" s="119">
        <f>Data!E123</f>
        <v>0</v>
      </c>
      <c r="R123" s="101">
        <f>Data!G123</f>
        <v>0</v>
      </c>
      <c r="S123" s="539"/>
      <c r="T123" s="539"/>
      <c r="U123" s="539"/>
      <c r="V123" s="539"/>
      <c r="W123" s="539"/>
      <c r="X123" s="539"/>
      <c r="Y123" s="539"/>
      <c r="Z123" s="539"/>
      <c r="AA123" s="122">
        <f t="shared" si="3"/>
        <v>0</v>
      </c>
      <c r="AB123" s="105">
        <f>LOOKUP(AA123,{0,32,33,41,51,61,71,81,91},{0,"इ-1","ड","क-2","क-1","ब-2 ","ब-1","अ-2","अ-1"})</f>
        <v>0</v>
      </c>
    </row>
    <row r="124" spans="1:28" ht="21.75" customHeight="1">
      <c r="A124" s="101">
        <f>Data!$B124</f>
        <v>0</v>
      </c>
      <c r="B124" s="101">
        <f>Data!C124</f>
        <v>0</v>
      </c>
      <c r="C124" s="119">
        <f>Data!E124</f>
        <v>0</v>
      </c>
      <c r="D124" s="101">
        <f>Data!G124</f>
        <v>0</v>
      </c>
      <c r="E124" s="539"/>
      <c r="F124" s="539"/>
      <c r="G124" s="539"/>
      <c r="H124" s="539"/>
      <c r="I124" s="539"/>
      <c r="J124" s="539"/>
      <c r="K124" s="539"/>
      <c r="L124" s="539"/>
      <c r="M124" s="122">
        <f t="shared" si="2"/>
        <v>0</v>
      </c>
      <c r="N124" s="105">
        <f>LOOKUP(M124,{0,32,33,41,51,61,71,81,91},{0,"इ-1","ड","क-2","क-1","ब-2 ","ब-1","अ-2","अ-1"})</f>
        <v>0</v>
      </c>
      <c r="O124" s="101">
        <f>Data!$B124</f>
        <v>0</v>
      </c>
      <c r="P124" s="101">
        <f>Data!C124</f>
        <v>0</v>
      </c>
      <c r="Q124" s="119">
        <f>Data!E124</f>
        <v>0</v>
      </c>
      <c r="R124" s="101">
        <f>Data!G124</f>
        <v>0</v>
      </c>
      <c r="S124" s="539"/>
      <c r="T124" s="539"/>
      <c r="U124" s="539"/>
      <c r="V124" s="539"/>
      <c r="W124" s="539"/>
      <c r="X124" s="539"/>
      <c r="Y124" s="539"/>
      <c r="Z124" s="539"/>
      <c r="AA124" s="122">
        <f t="shared" si="3"/>
        <v>0</v>
      </c>
      <c r="AB124" s="105">
        <f>LOOKUP(AA124,{0,32,33,41,51,61,71,81,91},{0,"इ-1","ड","क-2","क-1","ब-2 ","ब-1","अ-2","अ-1"})</f>
        <v>0</v>
      </c>
    </row>
    <row r="125" spans="1:28" ht="21.75" customHeight="1">
      <c r="A125" s="101">
        <f>Data!$B125</f>
        <v>0</v>
      </c>
      <c r="B125" s="101">
        <f>Data!C125</f>
        <v>0</v>
      </c>
      <c r="C125" s="119">
        <f>Data!E125</f>
        <v>0</v>
      </c>
      <c r="D125" s="101">
        <f>Data!G125</f>
        <v>0</v>
      </c>
      <c r="E125" s="539"/>
      <c r="F125" s="539"/>
      <c r="G125" s="539"/>
      <c r="H125" s="539"/>
      <c r="I125" s="539"/>
      <c r="J125" s="539"/>
      <c r="K125" s="539"/>
      <c r="L125" s="539"/>
      <c r="M125" s="122">
        <f t="shared" si="2"/>
        <v>0</v>
      </c>
      <c r="N125" s="105">
        <f>LOOKUP(M125,{0,32,33,41,51,61,71,81,91},{0,"इ-1","ड","क-2","क-1","ब-2 ","ब-1","अ-2","अ-1"})</f>
        <v>0</v>
      </c>
      <c r="O125" s="101">
        <f>Data!$B125</f>
        <v>0</v>
      </c>
      <c r="P125" s="101">
        <f>Data!C125</f>
        <v>0</v>
      </c>
      <c r="Q125" s="119">
        <f>Data!E125</f>
        <v>0</v>
      </c>
      <c r="R125" s="101">
        <f>Data!G125</f>
        <v>0</v>
      </c>
      <c r="S125" s="539"/>
      <c r="T125" s="539"/>
      <c r="U125" s="539"/>
      <c r="V125" s="539"/>
      <c r="W125" s="539"/>
      <c r="X125" s="539"/>
      <c r="Y125" s="539"/>
      <c r="Z125" s="539"/>
      <c r="AA125" s="122">
        <f t="shared" si="3"/>
        <v>0</v>
      </c>
      <c r="AB125" s="105">
        <f>LOOKUP(AA125,{0,32,33,41,51,61,71,81,91},{0,"इ-1","ड","क-2","क-1","ब-2 ","ब-1","अ-2","अ-1"})</f>
        <v>0</v>
      </c>
    </row>
    <row r="126" spans="1:28" ht="21.75" customHeight="1">
      <c r="A126" s="101">
        <f>Data!$B126</f>
        <v>0</v>
      </c>
      <c r="B126" s="101">
        <f>Data!C126</f>
        <v>0</v>
      </c>
      <c r="C126" s="119">
        <f>Data!E126</f>
        <v>0</v>
      </c>
      <c r="D126" s="101">
        <f>Data!G126</f>
        <v>0</v>
      </c>
      <c r="E126" s="539"/>
      <c r="F126" s="539"/>
      <c r="G126" s="539"/>
      <c r="H126" s="539"/>
      <c r="I126" s="539"/>
      <c r="J126" s="539"/>
      <c r="K126" s="539"/>
      <c r="L126" s="539"/>
      <c r="M126" s="122">
        <f t="shared" si="2"/>
        <v>0</v>
      </c>
      <c r="N126" s="105">
        <f>LOOKUP(M126,{0,32,33,41,51,61,71,81,91},{0,"इ-1","ड","क-2","क-1","ब-2 ","ब-1","अ-2","अ-1"})</f>
        <v>0</v>
      </c>
      <c r="O126" s="101">
        <f>Data!$B126</f>
        <v>0</v>
      </c>
      <c r="P126" s="101">
        <f>Data!C126</f>
        <v>0</v>
      </c>
      <c r="Q126" s="119">
        <f>Data!E126</f>
        <v>0</v>
      </c>
      <c r="R126" s="101">
        <f>Data!G126</f>
        <v>0</v>
      </c>
      <c r="S126" s="539"/>
      <c r="T126" s="539"/>
      <c r="U126" s="539"/>
      <c r="V126" s="539"/>
      <c r="W126" s="539"/>
      <c r="X126" s="539"/>
      <c r="Y126" s="539"/>
      <c r="Z126" s="539"/>
      <c r="AA126" s="122">
        <f t="shared" si="3"/>
        <v>0</v>
      </c>
      <c r="AB126" s="105">
        <f>LOOKUP(AA126,{0,32,33,41,51,61,71,81,91},{0,"इ-1","ड","क-2","क-1","ब-2 ","ब-1","अ-2","अ-1"})</f>
        <v>0</v>
      </c>
    </row>
    <row r="127" spans="1:28" ht="21.75" customHeight="1">
      <c r="A127" s="101">
        <f>Data!$B127</f>
        <v>0</v>
      </c>
      <c r="B127" s="101">
        <f>Data!C127</f>
        <v>0</v>
      </c>
      <c r="C127" s="119">
        <f>Data!E127</f>
        <v>0</v>
      </c>
      <c r="D127" s="101">
        <f>Data!G127</f>
        <v>0</v>
      </c>
      <c r="E127" s="539"/>
      <c r="F127" s="539"/>
      <c r="G127" s="539"/>
      <c r="H127" s="539"/>
      <c r="I127" s="539"/>
      <c r="J127" s="539"/>
      <c r="K127" s="539"/>
      <c r="L127" s="539"/>
      <c r="M127" s="122">
        <f t="shared" si="2"/>
        <v>0</v>
      </c>
      <c r="N127" s="105">
        <f>LOOKUP(M127,{0,32,33,41,51,61,71,81,91},{0,"इ-1","ड","क-2","क-1","ब-2 ","ब-1","अ-2","अ-1"})</f>
        <v>0</v>
      </c>
      <c r="O127" s="101">
        <f>Data!$B127</f>
        <v>0</v>
      </c>
      <c r="P127" s="101">
        <f>Data!C127</f>
        <v>0</v>
      </c>
      <c r="Q127" s="119">
        <f>Data!E127</f>
        <v>0</v>
      </c>
      <c r="R127" s="101">
        <f>Data!G127</f>
        <v>0</v>
      </c>
      <c r="S127" s="539"/>
      <c r="T127" s="539"/>
      <c r="U127" s="539"/>
      <c r="V127" s="539"/>
      <c r="W127" s="539"/>
      <c r="X127" s="539"/>
      <c r="Y127" s="539"/>
      <c r="Z127" s="539"/>
      <c r="AA127" s="122">
        <f t="shared" si="3"/>
        <v>0</v>
      </c>
      <c r="AB127" s="105">
        <f>LOOKUP(AA127,{0,32,33,41,51,61,71,81,91},{0,"इ-1","ड","क-2","क-1","ब-2 ","ब-1","अ-2","अ-1"})</f>
        <v>0</v>
      </c>
    </row>
    <row r="128" spans="1:28" ht="21.75" customHeight="1">
      <c r="A128" s="101">
        <f>Data!$B128</f>
        <v>0</v>
      </c>
      <c r="B128" s="101">
        <f>Data!C128</f>
        <v>0</v>
      </c>
      <c r="C128" s="119">
        <f>Data!E128</f>
        <v>0</v>
      </c>
      <c r="D128" s="101">
        <f>Data!G128</f>
        <v>0</v>
      </c>
      <c r="E128" s="539"/>
      <c r="F128" s="539"/>
      <c r="G128" s="539"/>
      <c r="H128" s="539"/>
      <c r="I128" s="539"/>
      <c r="J128" s="539"/>
      <c r="K128" s="539"/>
      <c r="L128" s="539"/>
      <c r="M128" s="122">
        <f t="shared" si="2"/>
        <v>0</v>
      </c>
      <c r="N128" s="105">
        <f>LOOKUP(M128,{0,32,33,41,51,61,71,81,91},{0,"इ-1","ड","क-2","क-1","ब-2 ","ब-1","अ-2","अ-1"})</f>
        <v>0</v>
      </c>
      <c r="O128" s="101">
        <f>Data!$B128</f>
        <v>0</v>
      </c>
      <c r="P128" s="101">
        <f>Data!C128</f>
        <v>0</v>
      </c>
      <c r="Q128" s="119">
        <f>Data!E128</f>
        <v>0</v>
      </c>
      <c r="R128" s="101">
        <f>Data!G128</f>
        <v>0</v>
      </c>
      <c r="S128" s="539"/>
      <c r="T128" s="539"/>
      <c r="U128" s="539"/>
      <c r="V128" s="539"/>
      <c r="W128" s="539"/>
      <c r="X128" s="539"/>
      <c r="Y128" s="539"/>
      <c r="Z128" s="539"/>
      <c r="AA128" s="122">
        <f t="shared" si="3"/>
        <v>0</v>
      </c>
      <c r="AB128" s="105">
        <f>LOOKUP(AA128,{0,32,33,41,51,61,71,81,91},{0,"इ-1","ड","क-2","क-1","ब-2 ","ब-1","अ-2","अ-1"})</f>
        <v>0</v>
      </c>
    </row>
    <row r="129" spans="1:28" ht="21.75" customHeight="1">
      <c r="A129" s="101">
        <f>Data!$B129</f>
        <v>0</v>
      </c>
      <c r="B129" s="101">
        <f>Data!C129</f>
        <v>0</v>
      </c>
      <c r="C129" s="119">
        <f>Data!E129</f>
        <v>0</v>
      </c>
      <c r="D129" s="101">
        <f>Data!G129</f>
        <v>0</v>
      </c>
      <c r="E129" s="539"/>
      <c r="F129" s="539"/>
      <c r="G129" s="539"/>
      <c r="H129" s="539"/>
      <c r="I129" s="539"/>
      <c r="J129" s="539"/>
      <c r="K129" s="539"/>
      <c r="L129" s="539"/>
      <c r="M129" s="122">
        <f t="shared" si="2"/>
        <v>0</v>
      </c>
      <c r="N129" s="105">
        <f>LOOKUP(M129,{0,32,33,41,51,61,71,81,91},{0,"इ-1","ड","क-2","क-1","ब-2 ","ब-1","अ-2","अ-1"})</f>
        <v>0</v>
      </c>
      <c r="O129" s="101">
        <f>Data!$B129</f>
        <v>0</v>
      </c>
      <c r="P129" s="101">
        <f>Data!C129</f>
        <v>0</v>
      </c>
      <c r="Q129" s="119">
        <f>Data!E129</f>
        <v>0</v>
      </c>
      <c r="R129" s="101">
        <f>Data!G129</f>
        <v>0</v>
      </c>
      <c r="S129" s="539"/>
      <c r="T129" s="539"/>
      <c r="U129" s="539"/>
      <c r="V129" s="539"/>
      <c r="W129" s="539"/>
      <c r="X129" s="539"/>
      <c r="Y129" s="539"/>
      <c r="Z129" s="539"/>
      <c r="AA129" s="122">
        <f t="shared" si="3"/>
        <v>0</v>
      </c>
      <c r="AB129" s="105">
        <f>LOOKUP(AA129,{0,32,33,41,51,61,71,81,91},{0,"इ-1","ड","क-2","क-1","ब-2 ","ब-1","अ-2","अ-1"})</f>
        <v>0</v>
      </c>
    </row>
    <row r="130" spans="1:28" ht="21.75" customHeight="1">
      <c r="A130" s="101">
        <f>Data!$B130</f>
        <v>0</v>
      </c>
      <c r="B130" s="101">
        <f>Data!C130</f>
        <v>0</v>
      </c>
      <c r="C130" s="119">
        <f>Data!E130</f>
        <v>0</v>
      </c>
      <c r="D130" s="101">
        <f>Data!G130</f>
        <v>0</v>
      </c>
      <c r="E130" s="539"/>
      <c r="F130" s="539"/>
      <c r="G130" s="539"/>
      <c r="H130" s="539"/>
      <c r="I130" s="539"/>
      <c r="J130" s="539"/>
      <c r="K130" s="539"/>
      <c r="L130" s="539"/>
      <c r="M130" s="122">
        <f t="shared" si="2"/>
        <v>0</v>
      </c>
      <c r="N130" s="105">
        <f>LOOKUP(M130,{0,32,33,41,51,61,71,81,91},{0,"इ-1","ड","क-2","क-1","ब-2 ","ब-1","अ-2","अ-1"})</f>
        <v>0</v>
      </c>
      <c r="O130" s="101">
        <f>Data!$B130</f>
        <v>0</v>
      </c>
      <c r="P130" s="101">
        <f>Data!C130</f>
        <v>0</v>
      </c>
      <c r="Q130" s="119">
        <f>Data!E130</f>
        <v>0</v>
      </c>
      <c r="R130" s="101">
        <f>Data!G130</f>
        <v>0</v>
      </c>
      <c r="S130" s="539"/>
      <c r="T130" s="539"/>
      <c r="U130" s="539"/>
      <c r="V130" s="539"/>
      <c r="W130" s="539"/>
      <c r="X130" s="539"/>
      <c r="Y130" s="539"/>
      <c r="Z130" s="539"/>
      <c r="AA130" s="122">
        <f t="shared" si="3"/>
        <v>0</v>
      </c>
      <c r="AB130" s="105">
        <f>LOOKUP(AA130,{0,32,33,41,51,61,71,81,91},{0,"इ-1","ड","क-2","क-1","ब-2 ","ब-1","अ-2","अ-1"})</f>
        <v>0</v>
      </c>
    </row>
    <row r="131" spans="1:28" ht="21.75" customHeight="1">
      <c r="A131" s="101">
        <f>Data!$B131</f>
        <v>0</v>
      </c>
      <c r="B131" s="101">
        <f>Data!C131</f>
        <v>0</v>
      </c>
      <c r="C131" s="119">
        <f>Data!E131</f>
        <v>0</v>
      </c>
      <c r="D131" s="101">
        <f>Data!G131</f>
        <v>0</v>
      </c>
      <c r="E131" s="539"/>
      <c r="F131" s="539"/>
      <c r="G131" s="539"/>
      <c r="H131" s="539"/>
      <c r="I131" s="539"/>
      <c r="J131" s="539"/>
      <c r="K131" s="539"/>
      <c r="L131" s="539"/>
      <c r="M131" s="122">
        <f t="shared" si="2"/>
        <v>0</v>
      </c>
      <c r="N131" s="105">
        <f>LOOKUP(M131,{0,32,33,41,51,61,71,81,91},{0,"इ-1","ड","क-2","क-1","ब-2 ","ब-1","अ-2","अ-1"})</f>
        <v>0</v>
      </c>
      <c r="O131" s="101">
        <f>Data!$B131</f>
        <v>0</v>
      </c>
      <c r="P131" s="101">
        <f>Data!C131</f>
        <v>0</v>
      </c>
      <c r="Q131" s="119">
        <f>Data!E131</f>
        <v>0</v>
      </c>
      <c r="R131" s="101">
        <f>Data!G131</f>
        <v>0</v>
      </c>
      <c r="S131" s="539"/>
      <c r="T131" s="539"/>
      <c r="U131" s="539"/>
      <c r="V131" s="539"/>
      <c r="W131" s="539"/>
      <c r="X131" s="539"/>
      <c r="Y131" s="539"/>
      <c r="Z131" s="539"/>
      <c r="AA131" s="122">
        <f t="shared" si="3"/>
        <v>0</v>
      </c>
      <c r="AB131" s="105">
        <f>LOOKUP(AA131,{0,32,33,41,51,61,71,81,91},{0,"इ-1","ड","क-2","क-1","ब-2 ","ब-1","अ-2","अ-1"})</f>
        <v>0</v>
      </c>
    </row>
    <row r="132" spans="1:28" ht="21.75" customHeight="1">
      <c r="A132" s="101">
        <f>Data!$B132</f>
        <v>0</v>
      </c>
      <c r="B132" s="101">
        <f>Data!C132</f>
        <v>0</v>
      </c>
      <c r="C132" s="119">
        <f>Data!E132</f>
        <v>0</v>
      </c>
      <c r="D132" s="101">
        <f>Data!G132</f>
        <v>0</v>
      </c>
      <c r="E132" s="539"/>
      <c r="F132" s="539"/>
      <c r="G132" s="539"/>
      <c r="H132" s="539"/>
      <c r="I132" s="539"/>
      <c r="J132" s="539"/>
      <c r="K132" s="539"/>
      <c r="L132" s="539"/>
      <c r="M132" s="122">
        <f t="shared" si="2"/>
        <v>0</v>
      </c>
      <c r="N132" s="105">
        <f>LOOKUP(M132,{0,32,33,41,51,61,71,81,91},{0,"इ-1","ड","क-2","क-1","ब-2 ","ब-1","अ-2","अ-1"})</f>
        <v>0</v>
      </c>
      <c r="O132" s="101">
        <f>Data!$B132</f>
        <v>0</v>
      </c>
      <c r="P132" s="101">
        <f>Data!C132</f>
        <v>0</v>
      </c>
      <c r="Q132" s="119">
        <f>Data!E132</f>
        <v>0</v>
      </c>
      <c r="R132" s="101">
        <f>Data!G132</f>
        <v>0</v>
      </c>
      <c r="S132" s="539"/>
      <c r="T132" s="539"/>
      <c r="U132" s="539"/>
      <c r="V132" s="539"/>
      <c r="W132" s="539"/>
      <c r="X132" s="539"/>
      <c r="Y132" s="539"/>
      <c r="Z132" s="539"/>
      <c r="AA132" s="122">
        <f t="shared" si="3"/>
        <v>0</v>
      </c>
      <c r="AB132" s="105">
        <f>LOOKUP(AA132,{0,32,33,41,51,61,71,81,91},{0,"इ-1","ड","क-2","क-1","ब-2 ","ब-1","अ-2","अ-1"})</f>
        <v>0</v>
      </c>
    </row>
    <row r="133" spans="1:28" ht="21.75" customHeight="1">
      <c r="A133" s="101">
        <f>Data!$B133</f>
        <v>0</v>
      </c>
      <c r="B133" s="101">
        <f>Data!C133</f>
        <v>0</v>
      </c>
      <c r="C133" s="119">
        <f>Data!E133</f>
        <v>0</v>
      </c>
      <c r="D133" s="101">
        <f>Data!G133</f>
        <v>0</v>
      </c>
      <c r="E133" s="539"/>
      <c r="F133" s="539"/>
      <c r="G133" s="539"/>
      <c r="H133" s="539"/>
      <c r="I133" s="539"/>
      <c r="J133" s="539"/>
      <c r="K133" s="539"/>
      <c r="L133" s="539"/>
      <c r="M133" s="122">
        <f t="shared" si="2"/>
        <v>0</v>
      </c>
      <c r="N133" s="105">
        <f>LOOKUP(M133,{0,32,33,41,51,61,71,81,91},{0,"इ-1","ड","क-2","क-1","ब-2 ","ब-1","अ-2","अ-1"})</f>
        <v>0</v>
      </c>
      <c r="O133" s="101">
        <f>Data!$B133</f>
        <v>0</v>
      </c>
      <c r="P133" s="101">
        <f>Data!C133</f>
        <v>0</v>
      </c>
      <c r="Q133" s="119">
        <f>Data!E133</f>
        <v>0</v>
      </c>
      <c r="R133" s="101">
        <f>Data!G133</f>
        <v>0</v>
      </c>
      <c r="S133" s="539"/>
      <c r="T133" s="539"/>
      <c r="U133" s="539"/>
      <c r="V133" s="539"/>
      <c r="W133" s="539"/>
      <c r="X133" s="539"/>
      <c r="Y133" s="539"/>
      <c r="Z133" s="539"/>
      <c r="AA133" s="122">
        <f t="shared" si="3"/>
        <v>0</v>
      </c>
      <c r="AB133" s="105">
        <f>LOOKUP(AA133,{0,32,33,41,51,61,71,81,91},{0,"इ-1","ड","क-2","क-1","ब-2 ","ब-1","अ-2","अ-1"})</f>
        <v>0</v>
      </c>
    </row>
    <row r="134" spans="1:28" ht="21.75" customHeight="1">
      <c r="A134" s="101">
        <f>Data!$B134</f>
        <v>0</v>
      </c>
      <c r="B134" s="101">
        <f>Data!C134</f>
        <v>0</v>
      </c>
      <c r="C134" s="119">
        <f>Data!E134</f>
        <v>0</v>
      </c>
      <c r="D134" s="101">
        <f>Data!G134</f>
        <v>0</v>
      </c>
      <c r="E134" s="539"/>
      <c r="F134" s="539"/>
      <c r="G134" s="539"/>
      <c r="H134" s="539"/>
      <c r="I134" s="539"/>
      <c r="J134" s="539"/>
      <c r="K134" s="539"/>
      <c r="L134" s="539"/>
      <c r="M134" s="122">
        <f t="shared" si="2"/>
        <v>0</v>
      </c>
      <c r="N134" s="105">
        <f>LOOKUP(M134,{0,32,33,41,51,61,71,81,91},{0,"इ-1","ड","क-2","क-1","ब-2 ","ब-1","अ-2","अ-1"})</f>
        <v>0</v>
      </c>
      <c r="O134" s="101">
        <f>Data!$B134</f>
        <v>0</v>
      </c>
      <c r="P134" s="101">
        <f>Data!C134</f>
        <v>0</v>
      </c>
      <c r="Q134" s="119">
        <f>Data!E134</f>
        <v>0</v>
      </c>
      <c r="R134" s="101">
        <f>Data!G134</f>
        <v>0</v>
      </c>
      <c r="S134" s="539"/>
      <c r="T134" s="539"/>
      <c r="U134" s="539"/>
      <c r="V134" s="539"/>
      <c r="W134" s="539"/>
      <c r="X134" s="539"/>
      <c r="Y134" s="539"/>
      <c r="Z134" s="539"/>
      <c r="AA134" s="122">
        <f t="shared" si="3"/>
        <v>0</v>
      </c>
      <c r="AB134" s="105">
        <f>LOOKUP(AA134,{0,32,33,41,51,61,71,81,91},{0,"इ-1","ड","क-2","क-1","ब-2 ","ब-1","अ-2","अ-1"})</f>
        <v>0</v>
      </c>
    </row>
    <row r="135" spans="1:28" ht="21.75" customHeight="1">
      <c r="A135" s="101">
        <f>Data!$B135</f>
        <v>0</v>
      </c>
      <c r="B135" s="101">
        <f>Data!C135</f>
        <v>0</v>
      </c>
      <c r="C135" s="119">
        <f>Data!E135</f>
        <v>0</v>
      </c>
      <c r="D135" s="101">
        <f>Data!G135</f>
        <v>0</v>
      </c>
      <c r="E135" s="539"/>
      <c r="F135" s="539"/>
      <c r="G135" s="539"/>
      <c r="H135" s="539"/>
      <c r="I135" s="539"/>
      <c r="J135" s="539"/>
      <c r="K135" s="539"/>
      <c r="L135" s="539"/>
      <c r="M135" s="122">
        <f t="shared" si="2"/>
        <v>0</v>
      </c>
      <c r="N135" s="105">
        <f>LOOKUP(M135,{0,32,33,41,51,61,71,81,91},{0,"इ-1","ड","क-2","क-1","ब-2 ","ब-1","अ-2","अ-1"})</f>
        <v>0</v>
      </c>
      <c r="O135" s="101">
        <f>Data!$B135</f>
        <v>0</v>
      </c>
      <c r="P135" s="101">
        <f>Data!C135</f>
        <v>0</v>
      </c>
      <c r="Q135" s="119">
        <f>Data!E135</f>
        <v>0</v>
      </c>
      <c r="R135" s="101">
        <f>Data!G135</f>
        <v>0</v>
      </c>
      <c r="S135" s="539"/>
      <c r="T135" s="539"/>
      <c r="U135" s="539"/>
      <c r="V135" s="539"/>
      <c r="W135" s="539"/>
      <c r="X135" s="539"/>
      <c r="Y135" s="539"/>
      <c r="Z135" s="539"/>
      <c r="AA135" s="122">
        <f t="shared" si="3"/>
        <v>0</v>
      </c>
      <c r="AB135" s="105">
        <f>LOOKUP(AA135,{0,32,33,41,51,61,71,81,91},{0,"इ-1","ड","क-2","क-1","ब-2 ","ब-1","अ-2","अ-1"})</f>
        <v>0</v>
      </c>
    </row>
    <row r="136" spans="1:28" ht="21.75" customHeight="1">
      <c r="A136" s="101">
        <f>Data!$B136</f>
        <v>0</v>
      </c>
      <c r="B136" s="101">
        <f>Data!C136</f>
        <v>0</v>
      </c>
      <c r="C136" s="119">
        <f>Data!E136</f>
        <v>0</v>
      </c>
      <c r="D136" s="101">
        <f>Data!G136</f>
        <v>0</v>
      </c>
      <c r="E136" s="539"/>
      <c r="F136" s="539"/>
      <c r="G136" s="539"/>
      <c r="H136" s="539"/>
      <c r="I136" s="539"/>
      <c r="J136" s="539"/>
      <c r="K136" s="539"/>
      <c r="L136" s="539"/>
      <c r="M136" s="122">
        <f t="shared" si="2"/>
        <v>0</v>
      </c>
      <c r="N136" s="105">
        <f>LOOKUP(M136,{0,32,33,41,51,61,71,81,91},{0,"इ-1","ड","क-2","क-1","ब-2 ","ब-1","अ-2","अ-1"})</f>
        <v>0</v>
      </c>
      <c r="O136" s="101">
        <f>Data!$B136</f>
        <v>0</v>
      </c>
      <c r="P136" s="101">
        <f>Data!C136</f>
        <v>0</v>
      </c>
      <c r="Q136" s="119">
        <f>Data!E136</f>
        <v>0</v>
      </c>
      <c r="R136" s="101">
        <f>Data!G136</f>
        <v>0</v>
      </c>
      <c r="S136" s="539"/>
      <c r="T136" s="539"/>
      <c r="U136" s="539"/>
      <c r="V136" s="539"/>
      <c r="W136" s="539"/>
      <c r="X136" s="539"/>
      <c r="Y136" s="539"/>
      <c r="Z136" s="539"/>
      <c r="AA136" s="122">
        <f t="shared" si="3"/>
        <v>0</v>
      </c>
      <c r="AB136" s="105">
        <f>LOOKUP(AA136,{0,32,33,41,51,61,71,81,91},{0,"इ-1","ड","क-2","क-1","ब-2 ","ब-1","अ-2","अ-1"})</f>
        <v>0</v>
      </c>
    </row>
    <row r="137" spans="1:28" ht="21.75" customHeight="1">
      <c r="A137" s="101">
        <f>Data!$B137</f>
        <v>0</v>
      </c>
      <c r="B137" s="101">
        <f>Data!C137</f>
        <v>0</v>
      </c>
      <c r="C137" s="119">
        <f>Data!E137</f>
        <v>0</v>
      </c>
      <c r="D137" s="101">
        <f>Data!G137</f>
        <v>0</v>
      </c>
      <c r="E137" s="539"/>
      <c r="F137" s="539"/>
      <c r="G137" s="539"/>
      <c r="H137" s="539"/>
      <c r="I137" s="539"/>
      <c r="J137" s="539"/>
      <c r="K137" s="539"/>
      <c r="L137" s="539"/>
      <c r="M137" s="122">
        <f t="shared" si="2"/>
        <v>0</v>
      </c>
      <c r="N137" s="105">
        <f>LOOKUP(M137,{0,32,33,41,51,61,71,81,91},{0,"इ-1","ड","क-2","क-1","ब-2 ","ब-1","अ-2","अ-1"})</f>
        <v>0</v>
      </c>
      <c r="O137" s="101">
        <f>Data!$B137</f>
        <v>0</v>
      </c>
      <c r="P137" s="101">
        <f>Data!C137</f>
        <v>0</v>
      </c>
      <c r="Q137" s="119">
        <f>Data!E137</f>
        <v>0</v>
      </c>
      <c r="R137" s="101">
        <f>Data!G137</f>
        <v>0</v>
      </c>
      <c r="S137" s="539"/>
      <c r="T137" s="539"/>
      <c r="U137" s="539"/>
      <c r="V137" s="539"/>
      <c r="W137" s="539"/>
      <c r="X137" s="539"/>
      <c r="Y137" s="539"/>
      <c r="Z137" s="539"/>
      <c r="AA137" s="122">
        <f t="shared" si="3"/>
        <v>0</v>
      </c>
      <c r="AB137" s="105">
        <f>LOOKUP(AA137,{0,32,33,41,51,61,71,81,91},{0,"इ-1","ड","क-2","क-1","ब-2 ","ब-1","अ-2","अ-1"})</f>
        <v>0</v>
      </c>
    </row>
    <row r="138" spans="1:28" ht="21.75" customHeight="1">
      <c r="A138" s="101">
        <f>Data!$B138</f>
        <v>0</v>
      </c>
      <c r="B138" s="101">
        <f>Data!C138</f>
        <v>0</v>
      </c>
      <c r="C138" s="119">
        <f>Data!E138</f>
        <v>0</v>
      </c>
      <c r="D138" s="101">
        <f>Data!G138</f>
        <v>0</v>
      </c>
      <c r="E138" s="539"/>
      <c r="F138" s="539"/>
      <c r="G138" s="539"/>
      <c r="H138" s="539"/>
      <c r="I138" s="539"/>
      <c r="J138" s="539"/>
      <c r="K138" s="539"/>
      <c r="L138" s="539"/>
      <c r="M138" s="122">
        <f t="shared" si="2"/>
        <v>0</v>
      </c>
      <c r="N138" s="105">
        <f>LOOKUP(M138,{0,32,33,41,51,61,71,81,91},{0,"इ-1","ड","क-2","क-1","ब-2 ","ब-1","अ-2","अ-1"})</f>
        <v>0</v>
      </c>
      <c r="O138" s="101">
        <f>Data!$B138</f>
        <v>0</v>
      </c>
      <c r="P138" s="101">
        <f>Data!C138</f>
        <v>0</v>
      </c>
      <c r="Q138" s="119">
        <f>Data!E138</f>
        <v>0</v>
      </c>
      <c r="R138" s="101">
        <f>Data!G138</f>
        <v>0</v>
      </c>
      <c r="S138" s="539"/>
      <c r="T138" s="539"/>
      <c r="U138" s="539"/>
      <c r="V138" s="539"/>
      <c r="W138" s="539"/>
      <c r="X138" s="539"/>
      <c r="Y138" s="539"/>
      <c r="Z138" s="539"/>
      <c r="AA138" s="122">
        <f t="shared" si="3"/>
        <v>0</v>
      </c>
      <c r="AB138" s="105">
        <f>LOOKUP(AA138,{0,32,33,41,51,61,71,81,91},{0,"इ-1","ड","क-2","क-1","ब-2 ","ब-1","अ-2","अ-1"})</f>
        <v>0</v>
      </c>
    </row>
    <row r="139" spans="1:28" ht="21.75" customHeight="1">
      <c r="A139" s="101">
        <f>Data!$B139</f>
        <v>0</v>
      </c>
      <c r="B139" s="101">
        <f>Data!C139</f>
        <v>0</v>
      </c>
      <c r="C139" s="119">
        <f>Data!E139</f>
        <v>0</v>
      </c>
      <c r="D139" s="101">
        <f>Data!G139</f>
        <v>0</v>
      </c>
      <c r="E139" s="539"/>
      <c r="F139" s="539"/>
      <c r="G139" s="539"/>
      <c r="H139" s="539"/>
      <c r="I139" s="539"/>
      <c r="J139" s="539"/>
      <c r="K139" s="539"/>
      <c r="L139" s="539"/>
      <c r="M139" s="122">
        <f t="shared" ref="M139:M202" si="4">SUM(E139:L139)</f>
        <v>0</v>
      </c>
      <c r="N139" s="105">
        <f>LOOKUP(M139,{0,32,33,41,51,61,71,81,91},{0,"इ-1","ड","क-2","क-1","ब-2 ","ब-1","अ-2","अ-1"})</f>
        <v>0</v>
      </c>
      <c r="O139" s="101">
        <f>Data!$B139</f>
        <v>0</v>
      </c>
      <c r="P139" s="101">
        <f>Data!C139</f>
        <v>0</v>
      </c>
      <c r="Q139" s="119">
        <f>Data!E139</f>
        <v>0</v>
      </c>
      <c r="R139" s="101">
        <f>Data!G139</f>
        <v>0</v>
      </c>
      <c r="S139" s="539"/>
      <c r="T139" s="539"/>
      <c r="U139" s="539"/>
      <c r="V139" s="539"/>
      <c r="W139" s="539"/>
      <c r="X139" s="539"/>
      <c r="Y139" s="539"/>
      <c r="Z139" s="539"/>
      <c r="AA139" s="122">
        <f t="shared" ref="AA139:AA202" si="5">SUM(S139:Z139)</f>
        <v>0</v>
      </c>
      <c r="AB139" s="105">
        <f>LOOKUP(AA139,{0,32,33,41,51,61,71,81,91},{0,"इ-1","ड","क-2","क-1","ब-2 ","ब-1","अ-2","अ-1"})</f>
        <v>0</v>
      </c>
    </row>
    <row r="140" spans="1:28" ht="21.75" customHeight="1">
      <c r="A140" s="101">
        <f>Data!$B140</f>
        <v>0</v>
      </c>
      <c r="B140" s="101">
        <f>Data!C140</f>
        <v>0</v>
      </c>
      <c r="C140" s="119">
        <f>Data!E140</f>
        <v>0</v>
      </c>
      <c r="D140" s="101">
        <f>Data!G140</f>
        <v>0</v>
      </c>
      <c r="E140" s="539"/>
      <c r="F140" s="539"/>
      <c r="G140" s="539"/>
      <c r="H140" s="539"/>
      <c r="I140" s="539"/>
      <c r="J140" s="539"/>
      <c r="K140" s="539"/>
      <c r="L140" s="539"/>
      <c r="M140" s="122">
        <f t="shared" si="4"/>
        <v>0</v>
      </c>
      <c r="N140" s="105">
        <f>LOOKUP(M140,{0,32,33,41,51,61,71,81,91},{0,"इ-1","ड","क-2","क-1","ब-2 ","ब-1","अ-2","अ-1"})</f>
        <v>0</v>
      </c>
      <c r="O140" s="101">
        <f>Data!$B140</f>
        <v>0</v>
      </c>
      <c r="P140" s="101">
        <f>Data!C140</f>
        <v>0</v>
      </c>
      <c r="Q140" s="119">
        <f>Data!E140</f>
        <v>0</v>
      </c>
      <c r="R140" s="101">
        <f>Data!G140</f>
        <v>0</v>
      </c>
      <c r="S140" s="539"/>
      <c r="T140" s="539"/>
      <c r="U140" s="539"/>
      <c r="V140" s="539"/>
      <c r="W140" s="539"/>
      <c r="X140" s="539"/>
      <c r="Y140" s="539"/>
      <c r="Z140" s="539"/>
      <c r="AA140" s="122">
        <f t="shared" si="5"/>
        <v>0</v>
      </c>
      <c r="AB140" s="105">
        <f>LOOKUP(AA140,{0,32,33,41,51,61,71,81,91},{0,"इ-1","ड","क-2","क-1","ब-2 ","ब-1","अ-2","अ-1"})</f>
        <v>0</v>
      </c>
    </row>
    <row r="141" spans="1:28" ht="21.75" customHeight="1">
      <c r="A141" s="101">
        <f>Data!$B141</f>
        <v>0</v>
      </c>
      <c r="B141" s="101">
        <f>Data!C141</f>
        <v>0</v>
      </c>
      <c r="C141" s="119">
        <f>Data!E141</f>
        <v>0</v>
      </c>
      <c r="D141" s="101">
        <f>Data!G141</f>
        <v>0</v>
      </c>
      <c r="E141" s="539"/>
      <c r="F141" s="539"/>
      <c r="G141" s="539"/>
      <c r="H141" s="539"/>
      <c r="I141" s="539"/>
      <c r="J141" s="539"/>
      <c r="K141" s="539"/>
      <c r="L141" s="539"/>
      <c r="M141" s="122">
        <f t="shared" si="4"/>
        <v>0</v>
      </c>
      <c r="N141" s="105">
        <f>LOOKUP(M141,{0,32,33,41,51,61,71,81,91},{0,"इ-1","ड","क-2","क-1","ब-2 ","ब-1","अ-2","अ-1"})</f>
        <v>0</v>
      </c>
      <c r="O141" s="101">
        <f>Data!$B141</f>
        <v>0</v>
      </c>
      <c r="P141" s="101">
        <f>Data!C141</f>
        <v>0</v>
      </c>
      <c r="Q141" s="119">
        <f>Data!E141</f>
        <v>0</v>
      </c>
      <c r="R141" s="101">
        <f>Data!G141</f>
        <v>0</v>
      </c>
      <c r="S141" s="539"/>
      <c r="T141" s="539"/>
      <c r="U141" s="539"/>
      <c r="V141" s="539"/>
      <c r="W141" s="539"/>
      <c r="X141" s="539"/>
      <c r="Y141" s="539"/>
      <c r="Z141" s="539"/>
      <c r="AA141" s="122">
        <f t="shared" si="5"/>
        <v>0</v>
      </c>
      <c r="AB141" s="105">
        <f>LOOKUP(AA141,{0,32,33,41,51,61,71,81,91},{0,"इ-1","ड","क-2","क-1","ब-2 ","ब-1","अ-2","अ-1"})</f>
        <v>0</v>
      </c>
    </row>
    <row r="142" spans="1:28" ht="21.75" customHeight="1">
      <c r="A142" s="101">
        <f>Data!$B142</f>
        <v>0</v>
      </c>
      <c r="B142" s="101">
        <f>Data!C142</f>
        <v>0</v>
      </c>
      <c r="C142" s="119">
        <f>Data!E142</f>
        <v>0</v>
      </c>
      <c r="D142" s="101">
        <f>Data!G142</f>
        <v>0</v>
      </c>
      <c r="E142" s="539"/>
      <c r="F142" s="539"/>
      <c r="G142" s="539"/>
      <c r="H142" s="539"/>
      <c r="I142" s="539"/>
      <c r="J142" s="539"/>
      <c r="K142" s="539"/>
      <c r="L142" s="539"/>
      <c r="M142" s="122">
        <f t="shared" si="4"/>
        <v>0</v>
      </c>
      <c r="N142" s="105">
        <f>LOOKUP(M142,{0,32,33,41,51,61,71,81,91},{0,"इ-1","ड","क-2","क-1","ब-2 ","ब-1","अ-2","अ-1"})</f>
        <v>0</v>
      </c>
      <c r="O142" s="101">
        <f>Data!$B142</f>
        <v>0</v>
      </c>
      <c r="P142" s="101">
        <f>Data!C142</f>
        <v>0</v>
      </c>
      <c r="Q142" s="119">
        <f>Data!E142</f>
        <v>0</v>
      </c>
      <c r="R142" s="101">
        <f>Data!G142</f>
        <v>0</v>
      </c>
      <c r="S142" s="539"/>
      <c r="T142" s="539"/>
      <c r="U142" s="539"/>
      <c r="V142" s="539"/>
      <c r="W142" s="539"/>
      <c r="X142" s="539"/>
      <c r="Y142" s="539"/>
      <c r="Z142" s="539"/>
      <c r="AA142" s="122">
        <f t="shared" si="5"/>
        <v>0</v>
      </c>
      <c r="AB142" s="105">
        <f>LOOKUP(AA142,{0,32,33,41,51,61,71,81,91},{0,"इ-1","ड","क-2","क-1","ब-2 ","ब-1","अ-2","अ-1"})</f>
        <v>0</v>
      </c>
    </row>
    <row r="143" spans="1:28" ht="21.75" customHeight="1">
      <c r="A143" s="101">
        <f>Data!$B143</f>
        <v>0</v>
      </c>
      <c r="B143" s="101">
        <f>Data!C143</f>
        <v>0</v>
      </c>
      <c r="C143" s="119">
        <f>Data!E143</f>
        <v>0</v>
      </c>
      <c r="D143" s="101">
        <f>Data!G143</f>
        <v>0</v>
      </c>
      <c r="E143" s="539"/>
      <c r="F143" s="539"/>
      <c r="G143" s="539"/>
      <c r="H143" s="539"/>
      <c r="I143" s="539"/>
      <c r="J143" s="539"/>
      <c r="K143" s="539"/>
      <c r="L143" s="539"/>
      <c r="M143" s="122">
        <f t="shared" si="4"/>
        <v>0</v>
      </c>
      <c r="N143" s="105">
        <f>LOOKUP(M143,{0,32,33,41,51,61,71,81,91},{0,"इ-1","ड","क-2","क-1","ब-2 ","ब-1","अ-2","अ-1"})</f>
        <v>0</v>
      </c>
      <c r="O143" s="101">
        <f>Data!$B143</f>
        <v>0</v>
      </c>
      <c r="P143" s="101">
        <f>Data!C143</f>
        <v>0</v>
      </c>
      <c r="Q143" s="119">
        <f>Data!E143</f>
        <v>0</v>
      </c>
      <c r="R143" s="101">
        <f>Data!G143</f>
        <v>0</v>
      </c>
      <c r="S143" s="539"/>
      <c r="T143" s="539"/>
      <c r="U143" s="539"/>
      <c r="V143" s="539"/>
      <c r="W143" s="539"/>
      <c r="X143" s="539"/>
      <c r="Y143" s="539"/>
      <c r="Z143" s="539"/>
      <c r="AA143" s="122">
        <f t="shared" si="5"/>
        <v>0</v>
      </c>
      <c r="AB143" s="105">
        <f>LOOKUP(AA143,{0,32,33,41,51,61,71,81,91},{0,"इ-1","ड","क-2","क-1","ब-2 ","ब-1","अ-2","अ-1"})</f>
        <v>0</v>
      </c>
    </row>
    <row r="144" spans="1:28" ht="21.75" customHeight="1">
      <c r="A144" s="101">
        <f>Data!$B144</f>
        <v>0</v>
      </c>
      <c r="B144" s="101">
        <f>Data!C144</f>
        <v>0</v>
      </c>
      <c r="C144" s="119">
        <f>Data!E144</f>
        <v>0</v>
      </c>
      <c r="D144" s="101">
        <f>Data!G144</f>
        <v>0</v>
      </c>
      <c r="E144" s="539"/>
      <c r="F144" s="539"/>
      <c r="G144" s="539"/>
      <c r="H144" s="539"/>
      <c r="I144" s="539"/>
      <c r="J144" s="539"/>
      <c r="K144" s="539"/>
      <c r="L144" s="539"/>
      <c r="M144" s="122">
        <f t="shared" si="4"/>
        <v>0</v>
      </c>
      <c r="N144" s="105">
        <f>LOOKUP(M144,{0,32,33,41,51,61,71,81,91},{0,"इ-1","ड","क-2","क-1","ब-2 ","ब-1","अ-2","अ-1"})</f>
        <v>0</v>
      </c>
      <c r="O144" s="101">
        <f>Data!$B144</f>
        <v>0</v>
      </c>
      <c r="P144" s="101">
        <f>Data!C144</f>
        <v>0</v>
      </c>
      <c r="Q144" s="119">
        <f>Data!E144</f>
        <v>0</v>
      </c>
      <c r="R144" s="101">
        <f>Data!G144</f>
        <v>0</v>
      </c>
      <c r="S144" s="539"/>
      <c r="T144" s="539"/>
      <c r="U144" s="539"/>
      <c r="V144" s="539"/>
      <c r="W144" s="539"/>
      <c r="X144" s="539"/>
      <c r="Y144" s="539"/>
      <c r="Z144" s="539"/>
      <c r="AA144" s="122">
        <f t="shared" si="5"/>
        <v>0</v>
      </c>
      <c r="AB144" s="105">
        <f>LOOKUP(AA144,{0,32,33,41,51,61,71,81,91},{0,"इ-1","ड","क-2","क-1","ब-2 ","ब-1","अ-2","अ-1"})</f>
        <v>0</v>
      </c>
    </row>
    <row r="145" spans="1:28" ht="21.75" customHeight="1">
      <c r="A145" s="101">
        <f>Data!$B145</f>
        <v>0</v>
      </c>
      <c r="B145" s="101">
        <f>Data!C145</f>
        <v>0</v>
      </c>
      <c r="C145" s="119">
        <f>Data!E145</f>
        <v>0</v>
      </c>
      <c r="D145" s="101">
        <f>Data!G145</f>
        <v>0</v>
      </c>
      <c r="E145" s="539"/>
      <c r="F145" s="539"/>
      <c r="G145" s="539"/>
      <c r="H145" s="539"/>
      <c r="I145" s="539"/>
      <c r="J145" s="539"/>
      <c r="K145" s="539"/>
      <c r="L145" s="539"/>
      <c r="M145" s="122">
        <f t="shared" si="4"/>
        <v>0</v>
      </c>
      <c r="N145" s="105">
        <f>LOOKUP(M145,{0,32,33,41,51,61,71,81,91},{0,"इ-1","ड","क-2","क-1","ब-2 ","ब-1","अ-2","अ-1"})</f>
        <v>0</v>
      </c>
      <c r="O145" s="101">
        <f>Data!$B145</f>
        <v>0</v>
      </c>
      <c r="P145" s="101">
        <f>Data!C145</f>
        <v>0</v>
      </c>
      <c r="Q145" s="119">
        <f>Data!E145</f>
        <v>0</v>
      </c>
      <c r="R145" s="101">
        <f>Data!G145</f>
        <v>0</v>
      </c>
      <c r="S145" s="539"/>
      <c r="T145" s="539"/>
      <c r="U145" s="539"/>
      <c r="V145" s="539"/>
      <c r="W145" s="539"/>
      <c r="X145" s="539"/>
      <c r="Y145" s="539"/>
      <c r="Z145" s="539"/>
      <c r="AA145" s="122">
        <f t="shared" si="5"/>
        <v>0</v>
      </c>
      <c r="AB145" s="105">
        <f>LOOKUP(AA145,{0,32,33,41,51,61,71,81,91},{0,"इ-1","ड","क-2","क-1","ब-2 ","ब-1","अ-2","अ-1"})</f>
        <v>0</v>
      </c>
    </row>
    <row r="146" spans="1:28" ht="21.75" customHeight="1">
      <c r="A146" s="101">
        <f>Data!$B146</f>
        <v>0</v>
      </c>
      <c r="B146" s="101">
        <f>Data!C146</f>
        <v>0</v>
      </c>
      <c r="C146" s="119">
        <f>Data!E146</f>
        <v>0</v>
      </c>
      <c r="D146" s="101">
        <f>Data!G146</f>
        <v>0</v>
      </c>
      <c r="E146" s="539"/>
      <c r="F146" s="539"/>
      <c r="G146" s="539"/>
      <c r="H146" s="539"/>
      <c r="I146" s="539"/>
      <c r="J146" s="539"/>
      <c r="K146" s="539"/>
      <c r="L146" s="539"/>
      <c r="M146" s="122">
        <f t="shared" si="4"/>
        <v>0</v>
      </c>
      <c r="N146" s="105">
        <f>LOOKUP(M146,{0,32,33,41,51,61,71,81,91},{0,"इ-1","ड","क-2","क-1","ब-2 ","ब-1","अ-2","अ-1"})</f>
        <v>0</v>
      </c>
      <c r="O146" s="101">
        <f>Data!$B146</f>
        <v>0</v>
      </c>
      <c r="P146" s="101">
        <f>Data!C146</f>
        <v>0</v>
      </c>
      <c r="Q146" s="119">
        <f>Data!E146</f>
        <v>0</v>
      </c>
      <c r="R146" s="101">
        <f>Data!G146</f>
        <v>0</v>
      </c>
      <c r="S146" s="539"/>
      <c r="T146" s="539"/>
      <c r="U146" s="539"/>
      <c r="V146" s="539"/>
      <c r="W146" s="539"/>
      <c r="X146" s="539"/>
      <c r="Y146" s="539"/>
      <c r="Z146" s="539"/>
      <c r="AA146" s="122">
        <f t="shared" si="5"/>
        <v>0</v>
      </c>
      <c r="AB146" s="105">
        <f>LOOKUP(AA146,{0,32,33,41,51,61,71,81,91},{0,"इ-1","ड","क-2","क-1","ब-2 ","ब-1","अ-2","अ-1"})</f>
        <v>0</v>
      </c>
    </row>
    <row r="147" spans="1:28" ht="21.75" customHeight="1">
      <c r="A147" s="101">
        <f>Data!$B147</f>
        <v>0</v>
      </c>
      <c r="B147" s="101">
        <f>Data!C147</f>
        <v>0</v>
      </c>
      <c r="C147" s="119">
        <f>Data!E147</f>
        <v>0</v>
      </c>
      <c r="D147" s="101">
        <f>Data!G147</f>
        <v>0</v>
      </c>
      <c r="E147" s="539"/>
      <c r="F147" s="539"/>
      <c r="G147" s="539"/>
      <c r="H147" s="539"/>
      <c r="I147" s="539"/>
      <c r="J147" s="539"/>
      <c r="K147" s="539"/>
      <c r="L147" s="539"/>
      <c r="M147" s="122">
        <f t="shared" si="4"/>
        <v>0</v>
      </c>
      <c r="N147" s="105">
        <f>LOOKUP(M147,{0,32,33,41,51,61,71,81,91},{0,"इ-1","ड","क-2","क-1","ब-2 ","ब-1","अ-2","अ-1"})</f>
        <v>0</v>
      </c>
      <c r="O147" s="101">
        <f>Data!$B147</f>
        <v>0</v>
      </c>
      <c r="P147" s="101">
        <f>Data!C147</f>
        <v>0</v>
      </c>
      <c r="Q147" s="119">
        <f>Data!E147</f>
        <v>0</v>
      </c>
      <c r="R147" s="101">
        <f>Data!G147</f>
        <v>0</v>
      </c>
      <c r="S147" s="539"/>
      <c r="T147" s="539"/>
      <c r="U147" s="539"/>
      <c r="V147" s="539"/>
      <c r="W147" s="539"/>
      <c r="X147" s="539"/>
      <c r="Y147" s="539"/>
      <c r="Z147" s="539"/>
      <c r="AA147" s="122">
        <f t="shared" si="5"/>
        <v>0</v>
      </c>
      <c r="AB147" s="105">
        <f>LOOKUP(AA147,{0,32,33,41,51,61,71,81,91},{0,"इ-1","ड","क-2","क-1","ब-2 ","ब-1","अ-2","अ-1"})</f>
        <v>0</v>
      </c>
    </row>
    <row r="148" spans="1:28" ht="21.75" customHeight="1">
      <c r="A148" s="101">
        <f>Data!$B148</f>
        <v>0</v>
      </c>
      <c r="B148" s="101">
        <f>Data!C148</f>
        <v>0</v>
      </c>
      <c r="C148" s="119">
        <f>Data!E148</f>
        <v>0</v>
      </c>
      <c r="D148" s="101">
        <f>Data!G148</f>
        <v>0</v>
      </c>
      <c r="E148" s="539"/>
      <c r="F148" s="539"/>
      <c r="G148" s="539"/>
      <c r="H148" s="539"/>
      <c r="I148" s="539"/>
      <c r="J148" s="539"/>
      <c r="K148" s="539"/>
      <c r="L148" s="539"/>
      <c r="M148" s="122">
        <f t="shared" si="4"/>
        <v>0</v>
      </c>
      <c r="N148" s="105">
        <f>LOOKUP(M148,{0,32,33,41,51,61,71,81,91},{0,"इ-1","ड","क-2","क-1","ब-2 ","ब-1","अ-2","अ-1"})</f>
        <v>0</v>
      </c>
      <c r="O148" s="101">
        <f>Data!$B148</f>
        <v>0</v>
      </c>
      <c r="P148" s="101">
        <f>Data!C148</f>
        <v>0</v>
      </c>
      <c r="Q148" s="119">
        <f>Data!E148</f>
        <v>0</v>
      </c>
      <c r="R148" s="101">
        <f>Data!G148</f>
        <v>0</v>
      </c>
      <c r="S148" s="539"/>
      <c r="T148" s="539"/>
      <c r="U148" s="539"/>
      <c r="V148" s="539"/>
      <c r="W148" s="539"/>
      <c r="X148" s="539"/>
      <c r="Y148" s="539"/>
      <c r="Z148" s="539"/>
      <c r="AA148" s="122">
        <f t="shared" si="5"/>
        <v>0</v>
      </c>
      <c r="AB148" s="105">
        <f>LOOKUP(AA148,{0,32,33,41,51,61,71,81,91},{0,"इ-1","ड","क-2","क-1","ब-2 ","ब-1","अ-2","अ-1"})</f>
        <v>0</v>
      </c>
    </row>
    <row r="149" spans="1:28" ht="21.75" customHeight="1">
      <c r="A149" s="101">
        <f>Data!$B149</f>
        <v>0</v>
      </c>
      <c r="B149" s="101">
        <f>Data!C149</f>
        <v>0</v>
      </c>
      <c r="C149" s="119">
        <f>Data!E149</f>
        <v>0</v>
      </c>
      <c r="D149" s="101">
        <f>Data!G149</f>
        <v>0</v>
      </c>
      <c r="E149" s="539"/>
      <c r="F149" s="539"/>
      <c r="G149" s="539"/>
      <c r="H149" s="539"/>
      <c r="I149" s="539"/>
      <c r="J149" s="539"/>
      <c r="K149" s="539"/>
      <c r="L149" s="539"/>
      <c r="M149" s="122">
        <f t="shared" si="4"/>
        <v>0</v>
      </c>
      <c r="N149" s="105">
        <f>LOOKUP(M149,{0,32,33,41,51,61,71,81,91},{0,"इ-1","ड","क-2","क-1","ब-2 ","ब-1","अ-2","अ-1"})</f>
        <v>0</v>
      </c>
      <c r="O149" s="101">
        <f>Data!$B149</f>
        <v>0</v>
      </c>
      <c r="P149" s="101">
        <f>Data!C149</f>
        <v>0</v>
      </c>
      <c r="Q149" s="119">
        <f>Data!E149</f>
        <v>0</v>
      </c>
      <c r="R149" s="101">
        <f>Data!G149</f>
        <v>0</v>
      </c>
      <c r="S149" s="539"/>
      <c r="T149" s="539"/>
      <c r="U149" s="539"/>
      <c r="V149" s="539"/>
      <c r="W149" s="539"/>
      <c r="X149" s="539"/>
      <c r="Y149" s="539"/>
      <c r="Z149" s="539"/>
      <c r="AA149" s="122">
        <f t="shared" si="5"/>
        <v>0</v>
      </c>
      <c r="AB149" s="105">
        <f>LOOKUP(AA149,{0,32,33,41,51,61,71,81,91},{0,"इ-1","ड","क-2","क-1","ब-2 ","ब-1","अ-2","अ-1"})</f>
        <v>0</v>
      </c>
    </row>
    <row r="150" spans="1:28" ht="21.75" customHeight="1">
      <c r="A150" s="101">
        <f>Data!$B150</f>
        <v>0</v>
      </c>
      <c r="B150" s="101">
        <f>Data!C150</f>
        <v>0</v>
      </c>
      <c r="C150" s="119">
        <f>Data!E150</f>
        <v>0</v>
      </c>
      <c r="D150" s="101">
        <f>Data!G150</f>
        <v>0</v>
      </c>
      <c r="E150" s="539"/>
      <c r="F150" s="539"/>
      <c r="G150" s="539"/>
      <c r="H150" s="539"/>
      <c r="I150" s="539"/>
      <c r="J150" s="539"/>
      <c r="K150" s="539"/>
      <c r="L150" s="539"/>
      <c r="M150" s="122">
        <f t="shared" si="4"/>
        <v>0</v>
      </c>
      <c r="N150" s="105">
        <f>LOOKUP(M150,{0,32,33,41,51,61,71,81,91},{0,"इ-1","ड","क-2","क-1","ब-2 ","ब-1","अ-2","अ-1"})</f>
        <v>0</v>
      </c>
      <c r="O150" s="101">
        <f>Data!$B150</f>
        <v>0</v>
      </c>
      <c r="P150" s="101">
        <f>Data!C150</f>
        <v>0</v>
      </c>
      <c r="Q150" s="119">
        <f>Data!E150</f>
        <v>0</v>
      </c>
      <c r="R150" s="101">
        <f>Data!G150</f>
        <v>0</v>
      </c>
      <c r="S150" s="539"/>
      <c r="T150" s="539"/>
      <c r="U150" s="539"/>
      <c r="V150" s="539"/>
      <c r="W150" s="539"/>
      <c r="X150" s="539"/>
      <c r="Y150" s="539"/>
      <c r="Z150" s="539"/>
      <c r="AA150" s="122">
        <f t="shared" si="5"/>
        <v>0</v>
      </c>
      <c r="AB150" s="105">
        <f>LOOKUP(AA150,{0,32,33,41,51,61,71,81,91},{0,"इ-1","ड","क-2","क-1","ब-2 ","ब-1","अ-2","अ-1"})</f>
        <v>0</v>
      </c>
    </row>
    <row r="151" spans="1:28" ht="21.75" customHeight="1">
      <c r="A151" s="101">
        <f>Data!$B151</f>
        <v>0</v>
      </c>
      <c r="B151" s="101">
        <f>Data!C151</f>
        <v>0</v>
      </c>
      <c r="C151" s="119">
        <f>Data!E151</f>
        <v>0</v>
      </c>
      <c r="D151" s="101">
        <f>Data!G151</f>
        <v>0</v>
      </c>
      <c r="E151" s="539"/>
      <c r="F151" s="539"/>
      <c r="G151" s="539"/>
      <c r="H151" s="539"/>
      <c r="I151" s="539"/>
      <c r="J151" s="539"/>
      <c r="K151" s="539"/>
      <c r="L151" s="539"/>
      <c r="M151" s="122">
        <f t="shared" si="4"/>
        <v>0</v>
      </c>
      <c r="N151" s="105">
        <f>LOOKUP(M151,{0,32,33,41,51,61,71,81,91},{0,"इ-1","ड","क-2","क-1","ब-2 ","ब-1","अ-2","अ-1"})</f>
        <v>0</v>
      </c>
      <c r="O151" s="101">
        <f>Data!$B151</f>
        <v>0</v>
      </c>
      <c r="P151" s="101">
        <f>Data!C151</f>
        <v>0</v>
      </c>
      <c r="Q151" s="119">
        <f>Data!E151</f>
        <v>0</v>
      </c>
      <c r="R151" s="101">
        <f>Data!G151</f>
        <v>0</v>
      </c>
      <c r="S151" s="539"/>
      <c r="T151" s="539"/>
      <c r="U151" s="539"/>
      <c r="V151" s="539"/>
      <c r="W151" s="539"/>
      <c r="X151" s="539"/>
      <c r="Y151" s="539"/>
      <c r="Z151" s="539"/>
      <c r="AA151" s="122">
        <f t="shared" si="5"/>
        <v>0</v>
      </c>
      <c r="AB151" s="105">
        <f>LOOKUP(AA151,{0,32,33,41,51,61,71,81,91},{0,"इ-1","ड","क-2","क-1","ब-2 ","ब-1","अ-2","अ-1"})</f>
        <v>0</v>
      </c>
    </row>
    <row r="152" spans="1:28" ht="21.75" customHeight="1">
      <c r="A152" s="101">
        <f>Data!$B152</f>
        <v>0</v>
      </c>
      <c r="B152" s="101">
        <f>Data!C152</f>
        <v>0</v>
      </c>
      <c r="C152" s="119">
        <f>Data!E152</f>
        <v>0</v>
      </c>
      <c r="D152" s="101">
        <f>Data!G152</f>
        <v>0</v>
      </c>
      <c r="E152" s="539"/>
      <c r="F152" s="539"/>
      <c r="G152" s="539"/>
      <c r="H152" s="539"/>
      <c r="I152" s="539"/>
      <c r="J152" s="539"/>
      <c r="K152" s="539"/>
      <c r="L152" s="539"/>
      <c r="M152" s="122">
        <f t="shared" si="4"/>
        <v>0</v>
      </c>
      <c r="N152" s="105">
        <f>LOOKUP(M152,{0,32,33,41,51,61,71,81,91},{0,"इ-1","ड","क-2","क-1","ब-2 ","ब-1","अ-2","अ-1"})</f>
        <v>0</v>
      </c>
      <c r="O152" s="101">
        <f>Data!$B152</f>
        <v>0</v>
      </c>
      <c r="P152" s="101">
        <f>Data!C152</f>
        <v>0</v>
      </c>
      <c r="Q152" s="119">
        <f>Data!E152</f>
        <v>0</v>
      </c>
      <c r="R152" s="101">
        <f>Data!G152</f>
        <v>0</v>
      </c>
      <c r="S152" s="539"/>
      <c r="T152" s="539"/>
      <c r="U152" s="539"/>
      <c r="V152" s="539"/>
      <c r="W152" s="539"/>
      <c r="X152" s="539"/>
      <c r="Y152" s="539"/>
      <c r="Z152" s="539"/>
      <c r="AA152" s="122">
        <f t="shared" si="5"/>
        <v>0</v>
      </c>
      <c r="AB152" s="105">
        <f>LOOKUP(AA152,{0,32,33,41,51,61,71,81,91},{0,"इ-1","ड","क-2","क-1","ब-2 ","ब-1","अ-2","अ-1"})</f>
        <v>0</v>
      </c>
    </row>
    <row r="153" spans="1:28" ht="21.75" customHeight="1">
      <c r="A153" s="101">
        <f>Data!$B153</f>
        <v>0</v>
      </c>
      <c r="B153" s="101">
        <f>Data!C153</f>
        <v>0</v>
      </c>
      <c r="C153" s="119">
        <f>Data!E153</f>
        <v>0</v>
      </c>
      <c r="D153" s="101">
        <f>Data!G153</f>
        <v>0</v>
      </c>
      <c r="E153" s="539"/>
      <c r="F153" s="539"/>
      <c r="G153" s="539"/>
      <c r="H153" s="539"/>
      <c r="I153" s="539"/>
      <c r="J153" s="539"/>
      <c r="K153" s="539"/>
      <c r="L153" s="539"/>
      <c r="M153" s="122">
        <f t="shared" si="4"/>
        <v>0</v>
      </c>
      <c r="N153" s="105">
        <f>LOOKUP(M153,{0,32,33,41,51,61,71,81,91},{0,"इ-1","ड","क-2","क-1","ब-2 ","ब-1","अ-2","अ-1"})</f>
        <v>0</v>
      </c>
      <c r="O153" s="101">
        <f>Data!$B153</f>
        <v>0</v>
      </c>
      <c r="P153" s="101">
        <f>Data!C153</f>
        <v>0</v>
      </c>
      <c r="Q153" s="119">
        <f>Data!E153</f>
        <v>0</v>
      </c>
      <c r="R153" s="101">
        <f>Data!G153</f>
        <v>0</v>
      </c>
      <c r="S153" s="539"/>
      <c r="T153" s="539"/>
      <c r="U153" s="539"/>
      <c r="V153" s="539"/>
      <c r="W153" s="539"/>
      <c r="X153" s="539"/>
      <c r="Y153" s="539"/>
      <c r="Z153" s="539"/>
      <c r="AA153" s="122">
        <f t="shared" si="5"/>
        <v>0</v>
      </c>
      <c r="AB153" s="105">
        <f>LOOKUP(AA153,{0,32,33,41,51,61,71,81,91},{0,"इ-1","ड","क-2","क-1","ब-2 ","ब-1","अ-2","अ-1"})</f>
        <v>0</v>
      </c>
    </row>
    <row r="154" spans="1:28" ht="21.75" customHeight="1">
      <c r="A154" s="101">
        <f>Data!$B154</f>
        <v>0</v>
      </c>
      <c r="B154" s="101">
        <f>Data!C154</f>
        <v>0</v>
      </c>
      <c r="C154" s="119">
        <f>Data!E154</f>
        <v>0</v>
      </c>
      <c r="D154" s="101">
        <f>Data!G154</f>
        <v>0</v>
      </c>
      <c r="E154" s="539"/>
      <c r="F154" s="539"/>
      <c r="G154" s="539"/>
      <c r="H154" s="539"/>
      <c r="I154" s="539"/>
      <c r="J154" s="539"/>
      <c r="K154" s="539"/>
      <c r="L154" s="539"/>
      <c r="M154" s="122">
        <f t="shared" si="4"/>
        <v>0</v>
      </c>
      <c r="N154" s="105">
        <f>LOOKUP(M154,{0,32,33,41,51,61,71,81,91},{0,"इ-1","ड","क-2","क-1","ब-2 ","ब-1","अ-2","अ-1"})</f>
        <v>0</v>
      </c>
      <c r="O154" s="101">
        <f>Data!$B154</f>
        <v>0</v>
      </c>
      <c r="P154" s="101">
        <f>Data!C154</f>
        <v>0</v>
      </c>
      <c r="Q154" s="119">
        <f>Data!E154</f>
        <v>0</v>
      </c>
      <c r="R154" s="101">
        <f>Data!G154</f>
        <v>0</v>
      </c>
      <c r="S154" s="539"/>
      <c r="T154" s="539"/>
      <c r="U154" s="539"/>
      <c r="V154" s="539"/>
      <c r="W154" s="539"/>
      <c r="X154" s="539"/>
      <c r="Y154" s="539"/>
      <c r="Z154" s="539"/>
      <c r="AA154" s="122">
        <f t="shared" si="5"/>
        <v>0</v>
      </c>
      <c r="AB154" s="105">
        <f>LOOKUP(AA154,{0,32,33,41,51,61,71,81,91},{0,"इ-1","ड","क-2","क-1","ब-2 ","ब-1","अ-2","अ-1"})</f>
        <v>0</v>
      </c>
    </row>
    <row r="155" spans="1:28" ht="21.75" customHeight="1">
      <c r="A155" s="101">
        <f>Data!$B155</f>
        <v>0</v>
      </c>
      <c r="B155" s="101">
        <f>Data!C155</f>
        <v>0</v>
      </c>
      <c r="C155" s="119">
        <f>Data!E155</f>
        <v>0</v>
      </c>
      <c r="D155" s="101">
        <f>Data!G155</f>
        <v>0</v>
      </c>
      <c r="E155" s="539"/>
      <c r="F155" s="539"/>
      <c r="G155" s="539"/>
      <c r="H155" s="539"/>
      <c r="I155" s="539"/>
      <c r="J155" s="539"/>
      <c r="K155" s="539"/>
      <c r="L155" s="539"/>
      <c r="M155" s="122">
        <f t="shared" si="4"/>
        <v>0</v>
      </c>
      <c r="N155" s="105">
        <f>LOOKUP(M155,{0,32,33,41,51,61,71,81,91},{0,"इ-1","ड","क-2","क-1","ब-2 ","ब-1","अ-2","अ-1"})</f>
        <v>0</v>
      </c>
      <c r="O155" s="101">
        <f>Data!$B155</f>
        <v>0</v>
      </c>
      <c r="P155" s="101">
        <f>Data!C155</f>
        <v>0</v>
      </c>
      <c r="Q155" s="119">
        <f>Data!E155</f>
        <v>0</v>
      </c>
      <c r="R155" s="101">
        <f>Data!G155</f>
        <v>0</v>
      </c>
      <c r="S155" s="539"/>
      <c r="T155" s="539"/>
      <c r="U155" s="539"/>
      <c r="V155" s="539"/>
      <c r="W155" s="539"/>
      <c r="X155" s="539"/>
      <c r="Y155" s="539"/>
      <c r="Z155" s="539"/>
      <c r="AA155" s="122">
        <f t="shared" si="5"/>
        <v>0</v>
      </c>
      <c r="AB155" s="105">
        <f>LOOKUP(AA155,{0,32,33,41,51,61,71,81,91},{0,"इ-1","ड","क-2","क-1","ब-2 ","ब-1","अ-2","अ-1"})</f>
        <v>0</v>
      </c>
    </row>
    <row r="156" spans="1:28" ht="21.75" customHeight="1">
      <c r="A156" s="101">
        <f>Data!$B156</f>
        <v>0</v>
      </c>
      <c r="B156" s="101">
        <f>Data!C156</f>
        <v>0</v>
      </c>
      <c r="C156" s="119">
        <f>Data!E156</f>
        <v>0</v>
      </c>
      <c r="D156" s="101">
        <f>Data!G156</f>
        <v>0</v>
      </c>
      <c r="E156" s="539"/>
      <c r="F156" s="539"/>
      <c r="G156" s="539"/>
      <c r="H156" s="539"/>
      <c r="I156" s="539"/>
      <c r="J156" s="539"/>
      <c r="K156" s="539"/>
      <c r="L156" s="539"/>
      <c r="M156" s="122">
        <f t="shared" si="4"/>
        <v>0</v>
      </c>
      <c r="N156" s="105">
        <f>LOOKUP(M156,{0,32,33,41,51,61,71,81,91},{0,"इ-1","ड","क-2","क-1","ब-2 ","ब-1","अ-2","अ-1"})</f>
        <v>0</v>
      </c>
      <c r="O156" s="101">
        <f>Data!$B156</f>
        <v>0</v>
      </c>
      <c r="P156" s="101">
        <f>Data!C156</f>
        <v>0</v>
      </c>
      <c r="Q156" s="119">
        <f>Data!E156</f>
        <v>0</v>
      </c>
      <c r="R156" s="101">
        <f>Data!G156</f>
        <v>0</v>
      </c>
      <c r="S156" s="539"/>
      <c r="T156" s="539"/>
      <c r="U156" s="539"/>
      <c r="V156" s="539"/>
      <c r="W156" s="539"/>
      <c r="X156" s="539"/>
      <c r="Y156" s="539"/>
      <c r="Z156" s="539"/>
      <c r="AA156" s="122">
        <f t="shared" si="5"/>
        <v>0</v>
      </c>
      <c r="AB156" s="105">
        <f>LOOKUP(AA156,{0,32,33,41,51,61,71,81,91},{0,"इ-1","ड","क-2","क-1","ब-2 ","ब-1","अ-2","अ-1"})</f>
        <v>0</v>
      </c>
    </row>
    <row r="157" spans="1:28" ht="21.75" customHeight="1">
      <c r="A157" s="101">
        <f>Data!$B157</f>
        <v>0</v>
      </c>
      <c r="B157" s="101">
        <f>Data!C157</f>
        <v>0</v>
      </c>
      <c r="C157" s="119">
        <f>Data!E157</f>
        <v>0</v>
      </c>
      <c r="D157" s="101">
        <f>Data!G157</f>
        <v>0</v>
      </c>
      <c r="E157" s="539"/>
      <c r="F157" s="539"/>
      <c r="G157" s="539"/>
      <c r="H157" s="539"/>
      <c r="I157" s="539"/>
      <c r="J157" s="539"/>
      <c r="K157" s="539"/>
      <c r="L157" s="539"/>
      <c r="M157" s="122">
        <f t="shared" si="4"/>
        <v>0</v>
      </c>
      <c r="N157" s="105">
        <f>LOOKUP(M157,{0,32,33,41,51,61,71,81,91},{0,"इ-1","ड","क-2","क-1","ब-2 ","ब-1","अ-2","अ-1"})</f>
        <v>0</v>
      </c>
      <c r="O157" s="101">
        <f>Data!$B157</f>
        <v>0</v>
      </c>
      <c r="P157" s="101">
        <f>Data!C157</f>
        <v>0</v>
      </c>
      <c r="Q157" s="119">
        <f>Data!E157</f>
        <v>0</v>
      </c>
      <c r="R157" s="101">
        <f>Data!G157</f>
        <v>0</v>
      </c>
      <c r="S157" s="539"/>
      <c r="T157" s="539"/>
      <c r="U157" s="539"/>
      <c r="V157" s="539"/>
      <c r="W157" s="539"/>
      <c r="X157" s="539"/>
      <c r="Y157" s="539"/>
      <c r="Z157" s="539"/>
      <c r="AA157" s="122">
        <f t="shared" si="5"/>
        <v>0</v>
      </c>
      <c r="AB157" s="105">
        <f>LOOKUP(AA157,{0,32,33,41,51,61,71,81,91},{0,"इ-1","ड","क-2","क-1","ब-2 ","ब-1","अ-2","अ-1"})</f>
        <v>0</v>
      </c>
    </row>
    <row r="158" spans="1:28" ht="21.75" customHeight="1">
      <c r="A158" s="101">
        <f>Data!$B158</f>
        <v>0</v>
      </c>
      <c r="B158" s="101">
        <f>Data!C158</f>
        <v>0</v>
      </c>
      <c r="C158" s="119">
        <f>Data!E158</f>
        <v>0</v>
      </c>
      <c r="D158" s="101">
        <f>Data!G158</f>
        <v>0</v>
      </c>
      <c r="E158" s="539"/>
      <c r="F158" s="539"/>
      <c r="G158" s="539"/>
      <c r="H158" s="539"/>
      <c r="I158" s="539"/>
      <c r="J158" s="539"/>
      <c r="K158" s="539"/>
      <c r="L158" s="539"/>
      <c r="M158" s="122">
        <f t="shared" si="4"/>
        <v>0</v>
      </c>
      <c r="N158" s="105">
        <f>LOOKUP(M158,{0,32,33,41,51,61,71,81,91},{0,"इ-1","ड","क-2","क-1","ब-2 ","ब-1","अ-2","अ-1"})</f>
        <v>0</v>
      </c>
      <c r="O158" s="101">
        <f>Data!$B158</f>
        <v>0</v>
      </c>
      <c r="P158" s="101">
        <f>Data!C158</f>
        <v>0</v>
      </c>
      <c r="Q158" s="119">
        <f>Data!E158</f>
        <v>0</v>
      </c>
      <c r="R158" s="101">
        <f>Data!G158</f>
        <v>0</v>
      </c>
      <c r="S158" s="539"/>
      <c r="T158" s="539"/>
      <c r="U158" s="539"/>
      <c r="V158" s="539"/>
      <c r="W158" s="539"/>
      <c r="X158" s="539"/>
      <c r="Y158" s="539"/>
      <c r="Z158" s="539"/>
      <c r="AA158" s="122">
        <f t="shared" si="5"/>
        <v>0</v>
      </c>
      <c r="AB158" s="105">
        <f>LOOKUP(AA158,{0,32,33,41,51,61,71,81,91},{0,"इ-1","ड","क-2","क-1","ब-2 ","ब-1","अ-2","अ-1"})</f>
        <v>0</v>
      </c>
    </row>
    <row r="159" spans="1:28" ht="21.75" customHeight="1">
      <c r="A159" s="101">
        <f>Data!$B159</f>
        <v>0</v>
      </c>
      <c r="B159" s="101">
        <f>Data!C159</f>
        <v>0</v>
      </c>
      <c r="C159" s="119">
        <f>Data!E159</f>
        <v>0</v>
      </c>
      <c r="D159" s="101">
        <f>Data!G159</f>
        <v>0</v>
      </c>
      <c r="E159" s="539"/>
      <c r="F159" s="539"/>
      <c r="G159" s="539"/>
      <c r="H159" s="539"/>
      <c r="I159" s="539"/>
      <c r="J159" s="539"/>
      <c r="K159" s="539"/>
      <c r="L159" s="539"/>
      <c r="M159" s="122">
        <f t="shared" si="4"/>
        <v>0</v>
      </c>
      <c r="N159" s="105">
        <f>LOOKUP(M159,{0,32,33,41,51,61,71,81,91},{0,"इ-1","ड","क-2","क-1","ब-2 ","ब-1","अ-2","अ-1"})</f>
        <v>0</v>
      </c>
      <c r="O159" s="101">
        <f>Data!$B159</f>
        <v>0</v>
      </c>
      <c r="P159" s="101">
        <f>Data!C159</f>
        <v>0</v>
      </c>
      <c r="Q159" s="119">
        <f>Data!E159</f>
        <v>0</v>
      </c>
      <c r="R159" s="101">
        <f>Data!G159</f>
        <v>0</v>
      </c>
      <c r="S159" s="539"/>
      <c r="T159" s="539"/>
      <c r="U159" s="539"/>
      <c r="V159" s="539"/>
      <c r="W159" s="539"/>
      <c r="X159" s="539"/>
      <c r="Y159" s="539"/>
      <c r="Z159" s="539"/>
      <c r="AA159" s="122">
        <f t="shared" si="5"/>
        <v>0</v>
      </c>
      <c r="AB159" s="105">
        <f>LOOKUP(AA159,{0,32,33,41,51,61,71,81,91},{0,"इ-1","ड","क-2","क-1","ब-2 ","ब-1","अ-2","अ-1"})</f>
        <v>0</v>
      </c>
    </row>
    <row r="160" spans="1:28" ht="21.75" customHeight="1">
      <c r="A160" s="101">
        <f>Data!$B160</f>
        <v>0</v>
      </c>
      <c r="B160" s="101">
        <f>Data!C160</f>
        <v>0</v>
      </c>
      <c r="C160" s="119">
        <f>Data!E160</f>
        <v>0</v>
      </c>
      <c r="D160" s="101">
        <f>Data!G160</f>
        <v>0</v>
      </c>
      <c r="E160" s="539"/>
      <c r="F160" s="539"/>
      <c r="G160" s="539"/>
      <c r="H160" s="539"/>
      <c r="I160" s="539"/>
      <c r="J160" s="539"/>
      <c r="K160" s="539"/>
      <c r="L160" s="539"/>
      <c r="M160" s="122">
        <f t="shared" si="4"/>
        <v>0</v>
      </c>
      <c r="N160" s="105">
        <f>LOOKUP(M160,{0,32,33,41,51,61,71,81,91},{0,"इ-1","ड","क-2","क-1","ब-2 ","ब-1","अ-2","अ-1"})</f>
        <v>0</v>
      </c>
      <c r="O160" s="101">
        <f>Data!$B160</f>
        <v>0</v>
      </c>
      <c r="P160" s="101">
        <f>Data!C160</f>
        <v>0</v>
      </c>
      <c r="Q160" s="119">
        <f>Data!E160</f>
        <v>0</v>
      </c>
      <c r="R160" s="101">
        <f>Data!G160</f>
        <v>0</v>
      </c>
      <c r="S160" s="539"/>
      <c r="T160" s="539"/>
      <c r="U160" s="539"/>
      <c r="V160" s="539"/>
      <c r="W160" s="539"/>
      <c r="X160" s="539"/>
      <c r="Y160" s="539"/>
      <c r="Z160" s="539"/>
      <c r="AA160" s="122">
        <f t="shared" si="5"/>
        <v>0</v>
      </c>
      <c r="AB160" s="105">
        <f>LOOKUP(AA160,{0,32,33,41,51,61,71,81,91},{0,"इ-1","ड","क-2","क-1","ब-2 ","ब-1","अ-2","अ-1"})</f>
        <v>0</v>
      </c>
    </row>
    <row r="161" spans="1:28" ht="21.75" customHeight="1">
      <c r="A161" s="101">
        <f>Data!$B161</f>
        <v>0</v>
      </c>
      <c r="B161" s="101">
        <f>Data!C161</f>
        <v>0</v>
      </c>
      <c r="C161" s="119">
        <f>Data!E161</f>
        <v>0</v>
      </c>
      <c r="D161" s="101">
        <f>Data!G161</f>
        <v>0</v>
      </c>
      <c r="E161" s="539"/>
      <c r="F161" s="539"/>
      <c r="G161" s="539"/>
      <c r="H161" s="539"/>
      <c r="I161" s="539"/>
      <c r="J161" s="539"/>
      <c r="K161" s="539"/>
      <c r="L161" s="539"/>
      <c r="M161" s="122">
        <f t="shared" si="4"/>
        <v>0</v>
      </c>
      <c r="N161" s="105">
        <f>LOOKUP(M161,{0,32,33,41,51,61,71,81,91},{0,"इ-1","ड","क-2","क-1","ब-2 ","ब-1","अ-2","अ-1"})</f>
        <v>0</v>
      </c>
      <c r="O161" s="101">
        <f>Data!$B161</f>
        <v>0</v>
      </c>
      <c r="P161" s="101">
        <f>Data!C161</f>
        <v>0</v>
      </c>
      <c r="Q161" s="119">
        <f>Data!E161</f>
        <v>0</v>
      </c>
      <c r="R161" s="101">
        <f>Data!G161</f>
        <v>0</v>
      </c>
      <c r="S161" s="539"/>
      <c r="T161" s="539"/>
      <c r="U161" s="539"/>
      <c r="V161" s="539"/>
      <c r="W161" s="539"/>
      <c r="X161" s="539"/>
      <c r="Y161" s="539"/>
      <c r="Z161" s="539"/>
      <c r="AA161" s="122">
        <f t="shared" si="5"/>
        <v>0</v>
      </c>
      <c r="AB161" s="105">
        <f>LOOKUP(AA161,{0,32,33,41,51,61,71,81,91},{0,"इ-1","ड","क-2","क-1","ब-2 ","ब-1","अ-2","अ-1"})</f>
        <v>0</v>
      </c>
    </row>
    <row r="162" spans="1:28" ht="21.75" customHeight="1">
      <c r="A162" s="101">
        <f>Data!$B162</f>
        <v>0</v>
      </c>
      <c r="B162" s="101">
        <f>Data!C162</f>
        <v>0</v>
      </c>
      <c r="C162" s="119">
        <f>Data!E162</f>
        <v>0</v>
      </c>
      <c r="D162" s="101">
        <f>Data!G162</f>
        <v>0</v>
      </c>
      <c r="E162" s="539"/>
      <c r="F162" s="539"/>
      <c r="G162" s="539"/>
      <c r="H162" s="539"/>
      <c r="I162" s="539"/>
      <c r="J162" s="539"/>
      <c r="K162" s="539"/>
      <c r="L162" s="539"/>
      <c r="M162" s="122">
        <f t="shared" si="4"/>
        <v>0</v>
      </c>
      <c r="N162" s="105">
        <f>LOOKUP(M162,{0,32,33,41,51,61,71,81,91},{0,"इ-1","ड","क-2","क-1","ब-2 ","ब-1","अ-2","अ-1"})</f>
        <v>0</v>
      </c>
      <c r="O162" s="101">
        <f>Data!$B162</f>
        <v>0</v>
      </c>
      <c r="P162" s="101">
        <f>Data!C162</f>
        <v>0</v>
      </c>
      <c r="Q162" s="119">
        <f>Data!E162</f>
        <v>0</v>
      </c>
      <c r="R162" s="101">
        <f>Data!G162</f>
        <v>0</v>
      </c>
      <c r="S162" s="539"/>
      <c r="T162" s="539"/>
      <c r="U162" s="539"/>
      <c r="V162" s="539"/>
      <c r="W162" s="539"/>
      <c r="X162" s="539"/>
      <c r="Y162" s="539"/>
      <c r="Z162" s="539"/>
      <c r="AA162" s="122">
        <f t="shared" si="5"/>
        <v>0</v>
      </c>
      <c r="AB162" s="105">
        <f>LOOKUP(AA162,{0,32,33,41,51,61,71,81,91},{0,"इ-1","ड","क-2","क-1","ब-2 ","ब-1","अ-2","अ-1"})</f>
        <v>0</v>
      </c>
    </row>
    <row r="163" spans="1:28" ht="21.75" customHeight="1">
      <c r="A163" s="101">
        <f>Data!$B163</f>
        <v>0</v>
      </c>
      <c r="B163" s="101">
        <f>Data!C163</f>
        <v>0</v>
      </c>
      <c r="C163" s="119">
        <f>Data!E163</f>
        <v>0</v>
      </c>
      <c r="D163" s="101">
        <f>Data!G163</f>
        <v>0</v>
      </c>
      <c r="E163" s="539"/>
      <c r="F163" s="539"/>
      <c r="G163" s="539"/>
      <c r="H163" s="539"/>
      <c r="I163" s="539"/>
      <c r="J163" s="539"/>
      <c r="K163" s="539"/>
      <c r="L163" s="539"/>
      <c r="M163" s="122">
        <f t="shared" si="4"/>
        <v>0</v>
      </c>
      <c r="N163" s="105">
        <f>LOOKUP(M163,{0,32,33,41,51,61,71,81,91},{0,"इ-1","ड","क-2","क-1","ब-2 ","ब-1","अ-2","अ-1"})</f>
        <v>0</v>
      </c>
      <c r="O163" s="101">
        <f>Data!$B163</f>
        <v>0</v>
      </c>
      <c r="P163" s="101">
        <f>Data!C163</f>
        <v>0</v>
      </c>
      <c r="Q163" s="119">
        <f>Data!E163</f>
        <v>0</v>
      </c>
      <c r="R163" s="101">
        <f>Data!G163</f>
        <v>0</v>
      </c>
      <c r="S163" s="539"/>
      <c r="T163" s="539"/>
      <c r="U163" s="539"/>
      <c r="V163" s="539"/>
      <c r="W163" s="539"/>
      <c r="X163" s="539"/>
      <c r="Y163" s="539"/>
      <c r="Z163" s="539"/>
      <c r="AA163" s="122">
        <f t="shared" si="5"/>
        <v>0</v>
      </c>
      <c r="AB163" s="105">
        <f>LOOKUP(AA163,{0,32,33,41,51,61,71,81,91},{0,"इ-1","ड","क-2","क-1","ब-2 ","ब-1","अ-2","अ-1"})</f>
        <v>0</v>
      </c>
    </row>
    <row r="164" spans="1:28" ht="21.75" customHeight="1">
      <c r="A164" s="101">
        <f>Data!$B164</f>
        <v>0</v>
      </c>
      <c r="B164" s="101">
        <f>Data!C164</f>
        <v>0</v>
      </c>
      <c r="C164" s="119">
        <f>Data!E164</f>
        <v>0</v>
      </c>
      <c r="D164" s="101">
        <f>Data!G164</f>
        <v>0</v>
      </c>
      <c r="E164" s="539"/>
      <c r="F164" s="539"/>
      <c r="G164" s="539"/>
      <c r="H164" s="539"/>
      <c r="I164" s="539"/>
      <c r="J164" s="539"/>
      <c r="K164" s="539"/>
      <c r="L164" s="539"/>
      <c r="M164" s="122">
        <f t="shared" si="4"/>
        <v>0</v>
      </c>
      <c r="N164" s="105">
        <f>LOOKUP(M164,{0,32,33,41,51,61,71,81,91},{0,"इ-1","ड","क-2","क-1","ब-2 ","ब-1","अ-2","अ-1"})</f>
        <v>0</v>
      </c>
      <c r="O164" s="101">
        <f>Data!$B164</f>
        <v>0</v>
      </c>
      <c r="P164" s="101">
        <f>Data!C164</f>
        <v>0</v>
      </c>
      <c r="Q164" s="119">
        <f>Data!E164</f>
        <v>0</v>
      </c>
      <c r="R164" s="101">
        <f>Data!G164</f>
        <v>0</v>
      </c>
      <c r="S164" s="539"/>
      <c r="T164" s="539"/>
      <c r="U164" s="539"/>
      <c r="V164" s="539"/>
      <c r="W164" s="539"/>
      <c r="X164" s="539"/>
      <c r="Y164" s="539"/>
      <c r="Z164" s="539"/>
      <c r="AA164" s="122">
        <f t="shared" si="5"/>
        <v>0</v>
      </c>
      <c r="AB164" s="105">
        <f>LOOKUP(AA164,{0,32,33,41,51,61,71,81,91},{0,"इ-1","ड","क-2","क-1","ब-2 ","ब-1","अ-2","अ-1"})</f>
        <v>0</v>
      </c>
    </row>
    <row r="165" spans="1:28" ht="21.75" customHeight="1">
      <c r="A165" s="101">
        <f>Data!$B165</f>
        <v>0</v>
      </c>
      <c r="B165" s="101">
        <f>Data!C165</f>
        <v>0</v>
      </c>
      <c r="C165" s="119">
        <f>Data!E165</f>
        <v>0</v>
      </c>
      <c r="D165" s="101">
        <f>Data!G165</f>
        <v>0</v>
      </c>
      <c r="E165" s="539"/>
      <c r="F165" s="539"/>
      <c r="G165" s="539"/>
      <c r="H165" s="539"/>
      <c r="I165" s="539"/>
      <c r="J165" s="539"/>
      <c r="K165" s="539"/>
      <c r="L165" s="539"/>
      <c r="M165" s="122">
        <f t="shared" si="4"/>
        <v>0</v>
      </c>
      <c r="N165" s="105">
        <f>LOOKUP(M165,{0,32,33,41,51,61,71,81,91},{0,"इ-1","ड","क-2","क-1","ब-2 ","ब-1","अ-2","अ-1"})</f>
        <v>0</v>
      </c>
      <c r="O165" s="101">
        <f>Data!$B165</f>
        <v>0</v>
      </c>
      <c r="P165" s="101">
        <f>Data!C165</f>
        <v>0</v>
      </c>
      <c r="Q165" s="119">
        <f>Data!E165</f>
        <v>0</v>
      </c>
      <c r="R165" s="101">
        <f>Data!G165</f>
        <v>0</v>
      </c>
      <c r="S165" s="539"/>
      <c r="T165" s="539"/>
      <c r="U165" s="539"/>
      <c r="V165" s="539"/>
      <c r="W165" s="539"/>
      <c r="X165" s="539"/>
      <c r="Y165" s="539"/>
      <c r="Z165" s="539"/>
      <c r="AA165" s="122">
        <f t="shared" si="5"/>
        <v>0</v>
      </c>
      <c r="AB165" s="105">
        <f>LOOKUP(AA165,{0,32,33,41,51,61,71,81,91},{0,"इ-1","ड","क-2","क-1","ब-2 ","ब-1","अ-2","अ-1"})</f>
        <v>0</v>
      </c>
    </row>
    <row r="166" spans="1:28" ht="21.75" customHeight="1">
      <c r="A166" s="101">
        <f>Data!$B166</f>
        <v>0</v>
      </c>
      <c r="B166" s="101">
        <f>Data!C166</f>
        <v>0</v>
      </c>
      <c r="C166" s="119">
        <f>Data!E166</f>
        <v>0</v>
      </c>
      <c r="D166" s="101">
        <f>Data!G166</f>
        <v>0</v>
      </c>
      <c r="E166" s="539"/>
      <c r="F166" s="539"/>
      <c r="G166" s="539"/>
      <c r="H166" s="539"/>
      <c r="I166" s="539"/>
      <c r="J166" s="539"/>
      <c r="K166" s="539"/>
      <c r="L166" s="539"/>
      <c r="M166" s="122">
        <f t="shared" si="4"/>
        <v>0</v>
      </c>
      <c r="N166" s="105">
        <f>LOOKUP(M166,{0,32,33,41,51,61,71,81,91},{0,"इ-1","ड","क-2","क-1","ब-2 ","ब-1","अ-2","अ-1"})</f>
        <v>0</v>
      </c>
      <c r="O166" s="101">
        <f>Data!$B166</f>
        <v>0</v>
      </c>
      <c r="P166" s="101">
        <f>Data!C166</f>
        <v>0</v>
      </c>
      <c r="Q166" s="119">
        <f>Data!E166</f>
        <v>0</v>
      </c>
      <c r="R166" s="101">
        <f>Data!G166</f>
        <v>0</v>
      </c>
      <c r="S166" s="539"/>
      <c r="T166" s="539"/>
      <c r="U166" s="539"/>
      <c r="V166" s="539"/>
      <c r="W166" s="539"/>
      <c r="X166" s="539"/>
      <c r="Y166" s="539"/>
      <c r="Z166" s="539"/>
      <c r="AA166" s="122">
        <f t="shared" si="5"/>
        <v>0</v>
      </c>
      <c r="AB166" s="105">
        <f>LOOKUP(AA166,{0,32,33,41,51,61,71,81,91},{0,"इ-1","ड","क-2","क-1","ब-2 ","ब-1","अ-2","अ-1"})</f>
        <v>0</v>
      </c>
    </row>
    <row r="167" spans="1:28" ht="21.75" customHeight="1">
      <c r="A167" s="101">
        <f>Data!$B167</f>
        <v>0</v>
      </c>
      <c r="B167" s="101">
        <f>Data!C167</f>
        <v>0</v>
      </c>
      <c r="C167" s="119">
        <f>Data!E167</f>
        <v>0</v>
      </c>
      <c r="D167" s="101">
        <f>Data!G167</f>
        <v>0</v>
      </c>
      <c r="E167" s="539"/>
      <c r="F167" s="539"/>
      <c r="G167" s="539"/>
      <c r="H167" s="539"/>
      <c r="I167" s="539"/>
      <c r="J167" s="539"/>
      <c r="K167" s="539"/>
      <c r="L167" s="539"/>
      <c r="M167" s="122">
        <f t="shared" si="4"/>
        <v>0</v>
      </c>
      <c r="N167" s="105">
        <f>LOOKUP(M167,{0,32,33,41,51,61,71,81,91},{0,"इ-1","ड","क-2","क-1","ब-2 ","ब-1","अ-2","अ-1"})</f>
        <v>0</v>
      </c>
      <c r="O167" s="101">
        <f>Data!$B167</f>
        <v>0</v>
      </c>
      <c r="P167" s="101">
        <f>Data!C167</f>
        <v>0</v>
      </c>
      <c r="Q167" s="119">
        <f>Data!E167</f>
        <v>0</v>
      </c>
      <c r="R167" s="101">
        <f>Data!G167</f>
        <v>0</v>
      </c>
      <c r="S167" s="539"/>
      <c r="T167" s="539"/>
      <c r="U167" s="539"/>
      <c r="V167" s="539"/>
      <c r="W167" s="539"/>
      <c r="X167" s="539"/>
      <c r="Y167" s="539"/>
      <c r="Z167" s="539"/>
      <c r="AA167" s="122">
        <f t="shared" si="5"/>
        <v>0</v>
      </c>
      <c r="AB167" s="105">
        <f>LOOKUP(AA167,{0,32,33,41,51,61,71,81,91},{0,"इ-1","ड","क-2","क-1","ब-2 ","ब-1","अ-2","अ-1"})</f>
        <v>0</v>
      </c>
    </row>
    <row r="168" spans="1:28" ht="21.75" customHeight="1">
      <c r="A168" s="101">
        <f>Data!$B168</f>
        <v>0</v>
      </c>
      <c r="B168" s="101">
        <f>Data!C168</f>
        <v>0</v>
      </c>
      <c r="C168" s="119">
        <f>Data!E168</f>
        <v>0</v>
      </c>
      <c r="D168" s="101">
        <f>Data!G168</f>
        <v>0</v>
      </c>
      <c r="E168" s="539"/>
      <c r="F168" s="539"/>
      <c r="G168" s="539"/>
      <c r="H168" s="539"/>
      <c r="I168" s="539"/>
      <c r="J168" s="539"/>
      <c r="K168" s="539"/>
      <c r="L168" s="539"/>
      <c r="M168" s="122">
        <f t="shared" si="4"/>
        <v>0</v>
      </c>
      <c r="N168" s="105">
        <f>LOOKUP(M168,{0,32,33,41,51,61,71,81,91},{0,"इ-1","ड","क-2","क-1","ब-2 ","ब-1","अ-2","अ-1"})</f>
        <v>0</v>
      </c>
      <c r="O168" s="101">
        <f>Data!$B168</f>
        <v>0</v>
      </c>
      <c r="P168" s="101">
        <f>Data!C168</f>
        <v>0</v>
      </c>
      <c r="Q168" s="119">
        <f>Data!E168</f>
        <v>0</v>
      </c>
      <c r="R168" s="101">
        <f>Data!G168</f>
        <v>0</v>
      </c>
      <c r="S168" s="539"/>
      <c r="T168" s="539"/>
      <c r="U168" s="539"/>
      <c r="V168" s="539"/>
      <c r="W168" s="539"/>
      <c r="X168" s="539"/>
      <c r="Y168" s="539"/>
      <c r="Z168" s="539"/>
      <c r="AA168" s="122">
        <f t="shared" si="5"/>
        <v>0</v>
      </c>
      <c r="AB168" s="105">
        <f>LOOKUP(AA168,{0,32,33,41,51,61,71,81,91},{0,"इ-1","ड","क-2","क-1","ब-2 ","ब-1","अ-2","अ-1"})</f>
        <v>0</v>
      </c>
    </row>
    <row r="169" spans="1:28" ht="21.75" customHeight="1">
      <c r="A169" s="101">
        <f>Data!$B169</f>
        <v>0</v>
      </c>
      <c r="B169" s="101">
        <f>Data!C169</f>
        <v>0</v>
      </c>
      <c r="C169" s="119">
        <f>Data!E169</f>
        <v>0</v>
      </c>
      <c r="D169" s="101">
        <f>Data!G169</f>
        <v>0</v>
      </c>
      <c r="E169" s="539"/>
      <c r="F169" s="539"/>
      <c r="G169" s="539"/>
      <c r="H169" s="539"/>
      <c r="I169" s="539"/>
      <c r="J169" s="539"/>
      <c r="K169" s="539"/>
      <c r="L169" s="539"/>
      <c r="M169" s="122">
        <f t="shared" si="4"/>
        <v>0</v>
      </c>
      <c r="N169" s="105">
        <f>LOOKUP(M169,{0,32,33,41,51,61,71,81,91},{0,"इ-1","ड","क-2","क-1","ब-2 ","ब-1","अ-2","अ-1"})</f>
        <v>0</v>
      </c>
      <c r="O169" s="101">
        <f>Data!$B169</f>
        <v>0</v>
      </c>
      <c r="P169" s="101">
        <f>Data!C169</f>
        <v>0</v>
      </c>
      <c r="Q169" s="119">
        <f>Data!E169</f>
        <v>0</v>
      </c>
      <c r="R169" s="101">
        <f>Data!G169</f>
        <v>0</v>
      </c>
      <c r="S169" s="539"/>
      <c r="T169" s="539"/>
      <c r="U169" s="539"/>
      <c r="V169" s="539"/>
      <c r="W169" s="539"/>
      <c r="X169" s="539"/>
      <c r="Y169" s="539"/>
      <c r="Z169" s="539"/>
      <c r="AA169" s="122">
        <f t="shared" si="5"/>
        <v>0</v>
      </c>
      <c r="AB169" s="105">
        <f>LOOKUP(AA169,{0,32,33,41,51,61,71,81,91},{0,"इ-1","ड","क-2","क-1","ब-2 ","ब-1","अ-2","अ-1"})</f>
        <v>0</v>
      </c>
    </row>
    <row r="170" spans="1:28" ht="21.75" customHeight="1">
      <c r="A170" s="101">
        <f>Data!$B170</f>
        <v>0</v>
      </c>
      <c r="B170" s="101">
        <f>Data!C170</f>
        <v>0</v>
      </c>
      <c r="C170" s="119">
        <f>Data!E170</f>
        <v>0</v>
      </c>
      <c r="D170" s="101">
        <f>Data!G170</f>
        <v>0</v>
      </c>
      <c r="E170" s="539"/>
      <c r="F170" s="539"/>
      <c r="G170" s="539"/>
      <c r="H170" s="539"/>
      <c r="I170" s="539"/>
      <c r="J170" s="539"/>
      <c r="K170" s="539"/>
      <c r="L170" s="539"/>
      <c r="M170" s="122">
        <f t="shared" si="4"/>
        <v>0</v>
      </c>
      <c r="N170" s="105">
        <f>LOOKUP(M170,{0,32,33,41,51,61,71,81,91},{0,"इ-1","ड","क-2","क-1","ब-2 ","ब-1","अ-2","अ-1"})</f>
        <v>0</v>
      </c>
      <c r="O170" s="101">
        <f>Data!$B170</f>
        <v>0</v>
      </c>
      <c r="P170" s="101">
        <f>Data!C170</f>
        <v>0</v>
      </c>
      <c r="Q170" s="119">
        <f>Data!E170</f>
        <v>0</v>
      </c>
      <c r="R170" s="101">
        <f>Data!G170</f>
        <v>0</v>
      </c>
      <c r="S170" s="539"/>
      <c r="T170" s="539"/>
      <c r="U170" s="539"/>
      <c r="V170" s="539"/>
      <c r="W170" s="539"/>
      <c r="X170" s="539"/>
      <c r="Y170" s="539"/>
      <c r="Z170" s="539"/>
      <c r="AA170" s="122">
        <f t="shared" si="5"/>
        <v>0</v>
      </c>
      <c r="AB170" s="105">
        <f>LOOKUP(AA170,{0,32,33,41,51,61,71,81,91},{0,"इ-1","ड","क-2","क-1","ब-2 ","ब-1","अ-2","अ-1"})</f>
        <v>0</v>
      </c>
    </row>
    <row r="171" spans="1:28" ht="21.75" customHeight="1">
      <c r="A171" s="101">
        <f>Data!$B171</f>
        <v>0</v>
      </c>
      <c r="B171" s="101">
        <f>Data!C171</f>
        <v>0</v>
      </c>
      <c r="C171" s="119">
        <f>Data!E171</f>
        <v>0</v>
      </c>
      <c r="D171" s="101">
        <f>Data!G171</f>
        <v>0</v>
      </c>
      <c r="E171" s="539"/>
      <c r="F171" s="539"/>
      <c r="G171" s="539"/>
      <c r="H171" s="539"/>
      <c r="I171" s="539"/>
      <c r="J171" s="539"/>
      <c r="K171" s="539"/>
      <c r="L171" s="539"/>
      <c r="M171" s="122">
        <f t="shared" si="4"/>
        <v>0</v>
      </c>
      <c r="N171" s="105">
        <f>LOOKUP(M171,{0,32,33,41,51,61,71,81,91},{0,"इ-1","ड","क-2","क-1","ब-2 ","ब-1","अ-2","अ-1"})</f>
        <v>0</v>
      </c>
      <c r="O171" s="101">
        <f>Data!$B171</f>
        <v>0</v>
      </c>
      <c r="P171" s="101">
        <f>Data!C171</f>
        <v>0</v>
      </c>
      <c r="Q171" s="119">
        <f>Data!E171</f>
        <v>0</v>
      </c>
      <c r="R171" s="101">
        <f>Data!G171</f>
        <v>0</v>
      </c>
      <c r="S171" s="539"/>
      <c r="T171" s="539"/>
      <c r="U171" s="539"/>
      <c r="V171" s="539"/>
      <c r="W171" s="539"/>
      <c r="X171" s="539"/>
      <c r="Y171" s="539"/>
      <c r="Z171" s="539"/>
      <c r="AA171" s="122">
        <f t="shared" si="5"/>
        <v>0</v>
      </c>
      <c r="AB171" s="105">
        <f>LOOKUP(AA171,{0,32,33,41,51,61,71,81,91},{0,"इ-1","ड","क-2","क-1","ब-2 ","ब-1","अ-2","अ-1"})</f>
        <v>0</v>
      </c>
    </row>
    <row r="172" spans="1:28" ht="21.75" customHeight="1">
      <c r="A172" s="101">
        <f>Data!$B172</f>
        <v>0</v>
      </c>
      <c r="B172" s="101">
        <f>Data!C172</f>
        <v>0</v>
      </c>
      <c r="C172" s="119">
        <f>Data!E172</f>
        <v>0</v>
      </c>
      <c r="D172" s="101">
        <f>Data!G172</f>
        <v>0</v>
      </c>
      <c r="E172" s="539"/>
      <c r="F172" s="539"/>
      <c r="G172" s="539"/>
      <c r="H172" s="539"/>
      <c r="I172" s="539"/>
      <c r="J172" s="539"/>
      <c r="K172" s="539"/>
      <c r="L172" s="539"/>
      <c r="M172" s="122">
        <f t="shared" si="4"/>
        <v>0</v>
      </c>
      <c r="N172" s="105">
        <f>LOOKUP(M172,{0,32,33,41,51,61,71,81,91},{0,"इ-1","ड","क-2","क-1","ब-2 ","ब-1","अ-2","अ-1"})</f>
        <v>0</v>
      </c>
      <c r="O172" s="101">
        <f>Data!$B172</f>
        <v>0</v>
      </c>
      <c r="P172" s="101">
        <f>Data!C172</f>
        <v>0</v>
      </c>
      <c r="Q172" s="119">
        <f>Data!E172</f>
        <v>0</v>
      </c>
      <c r="R172" s="101">
        <f>Data!G172</f>
        <v>0</v>
      </c>
      <c r="S172" s="539"/>
      <c r="T172" s="539"/>
      <c r="U172" s="539"/>
      <c r="V172" s="539"/>
      <c r="W172" s="539"/>
      <c r="X172" s="539"/>
      <c r="Y172" s="539"/>
      <c r="Z172" s="539"/>
      <c r="AA172" s="122">
        <f t="shared" si="5"/>
        <v>0</v>
      </c>
      <c r="AB172" s="105">
        <f>LOOKUP(AA172,{0,32,33,41,51,61,71,81,91},{0,"इ-1","ड","क-2","क-1","ब-2 ","ब-1","अ-2","अ-1"})</f>
        <v>0</v>
      </c>
    </row>
    <row r="173" spans="1:28" ht="21.75" customHeight="1">
      <c r="A173" s="101">
        <f>Data!$B173</f>
        <v>0</v>
      </c>
      <c r="B173" s="101">
        <f>Data!C173</f>
        <v>0</v>
      </c>
      <c r="C173" s="119">
        <f>Data!E173</f>
        <v>0</v>
      </c>
      <c r="D173" s="101">
        <f>Data!G173</f>
        <v>0</v>
      </c>
      <c r="E173" s="539"/>
      <c r="F173" s="539"/>
      <c r="G173" s="539"/>
      <c r="H173" s="539"/>
      <c r="I173" s="539"/>
      <c r="J173" s="539"/>
      <c r="K173" s="539"/>
      <c r="L173" s="539"/>
      <c r="M173" s="122">
        <f t="shared" si="4"/>
        <v>0</v>
      </c>
      <c r="N173" s="105">
        <f>LOOKUP(M173,{0,32,33,41,51,61,71,81,91},{0,"इ-1","ड","क-2","क-1","ब-2 ","ब-1","अ-2","अ-1"})</f>
        <v>0</v>
      </c>
      <c r="O173" s="101">
        <f>Data!$B173</f>
        <v>0</v>
      </c>
      <c r="P173" s="101">
        <f>Data!C173</f>
        <v>0</v>
      </c>
      <c r="Q173" s="119">
        <f>Data!E173</f>
        <v>0</v>
      </c>
      <c r="R173" s="101">
        <f>Data!G173</f>
        <v>0</v>
      </c>
      <c r="S173" s="539"/>
      <c r="T173" s="539"/>
      <c r="U173" s="539"/>
      <c r="V173" s="539"/>
      <c r="W173" s="539"/>
      <c r="X173" s="539"/>
      <c r="Y173" s="539"/>
      <c r="Z173" s="539"/>
      <c r="AA173" s="122">
        <f t="shared" si="5"/>
        <v>0</v>
      </c>
      <c r="AB173" s="105">
        <f>LOOKUP(AA173,{0,32,33,41,51,61,71,81,91},{0,"इ-1","ड","क-2","क-1","ब-2 ","ब-1","अ-2","अ-1"})</f>
        <v>0</v>
      </c>
    </row>
    <row r="174" spans="1:28" ht="21.75" customHeight="1">
      <c r="A174" s="101">
        <f>Data!$B174</f>
        <v>0</v>
      </c>
      <c r="B174" s="101">
        <f>Data!C174</f>
        <v>0</v>
      </c>
      <c r="C174" s="119">
        <f>Data!E174</f>
        <v>0</v>
      </c>
      <c r="D174" s="101">
        <f>Data!G174</f>
        <v>0</v>
      </c>
      <c r="E174" s="539"/>
      <c r="F174" s="539"/>
      <c r="G174" s="539"/>
      <c r="H174" s="539"/>
      <c r="I174" s="539"/>
      <c r="J174" s="539"/>
      <c r="K174" s="539"/>
      <c r="L174" s="539"/>
      <c r="M174" s="122">
        <f t="shared" si="4"/>
        <v>0</v>
      </c>
      <c r="N174" s="105">
        <f>LOOKUP(M174,{0,32,33,41,51,61,71,81,91},{0,"इ-1","ड","क-2","क-1","ब-2 ","ब-1","अ-2","अ-1"})</f>
        <v>0</v>
      </c>
      <c r="O174" s="101">
        <f>Data!$B174</f>
        <v>0</v>
      </c>
      <c r="P174" s="101">
        <f>Data!C174</f>
        <v>0</v>
      </c>
      <c r="Q174" s="119">
        <f>Data!E174</f>
        <v>0</v>
      </c>
      <c r="R174" s="101">
        <f>Data!G174</f>
        <v>0</v>
      </c>
      <c r="S174" s="539"/>
      <c r="T174" s="539"/>
      <c r="U174" s="539"/>
      <c r="V174" s="539"/>
      <c r="W174" s="539"/>
      <c r="X174" s="539"/>
      <c r="Y174" s="539"/>
      <c r="Z174" s="539"/>
      <c r="AA174" s="122">
        <f t="shared" si="5"/>
        <v>0</v>
      </c>
      <c r="AB174" s="105">
        <f>LOOKUP(AA174,{0,32,33,41,51,61,71,81,91},{0,"इ-1","ड","क-2","क-1","ब-2 ","ब-1","अ-2","अ-1"})</f>
        <v>0</v>
      </c>
    </row>
    <row r="175" spans="1:28" ht="21.75" customHeight="1">
      <c r="A175" s="101">
        <f>Data!$B175</f>
        <v>0</v>
      </c>
      <c r="B175" s="101">
        <f>Data!C175</f>
        <v>0</v>
      </c>
      <c r="C175" s="119">
        <f>Data!E175</f>
        <v>0</v>
      </c>
      <c r="D175" s="101">
        <f>Data!G175</f>
        <v>0</v>
      </c>
      <c r="E175" s="539"/>
      <c r="F175" s="539"/>
      <c r="G175" s="539"/>
      <c r="H175" s="539"/>
      <c r="I175" s="539"/>
      <c r="J175" s="539"/>
      <c r="K175" s="539"/>
      <c r="L175" s="539"/>
      <c r="M175" s="122">
        <f t="shared" si="4"/>
        <v>0</v>
      </c>
      <c r="N175" s="105">
        <f>LOOKUP(M175,{0,32,33,41,51,61,71,81,91},{0,"इ-1","ड","क-2","क-1","ब-2 ","ब-1","अ-2","अ-1"})</f>
        <v>0</v>
      </c>
      <c r="O175" s="101">
        <f>Data!$B175</f>
        <v>0</v>
      </c>
      <c r="P175" s="101">
        <f>Data!C175</f>
        <v>0</v>
      </c>
      <c r="Q175" s="119">
        <f>Data!E175</f>
        <v>0</v>
      </c>
      <c r="R175" s="101">
        <f>Data!G175</f>
        <v>0</v>
      </c>
      <c r="S175" s="539"/>
      <c r="T175" s="539"/>
      <c r="U175" s="539"/>
      <c r="V175" s="539"/>
      <c r="W175" s="539"/>
      <c r="X175" s="539"/>
      <c r="Y175" s="539"/>
      <c r="Z175" s="539"/>
      <c r="AA175" s="122">
        <f t="shared" si="5"/>
        <v>0</v>
      </c>
      <c r="AB175" s="105">
        <f>LOOKUP(AA175,{0,32,33,41,51,61,71,81,91},{0,"इ-1","ड","क-2","क-1","ब-2 ","ब-1","अ-2","अ-1"})</f>
        <v>0</v>
      </c>
    </row>
    <row r="176" spans="1:28" ht="21.75" customHeight="1">
      <c r="A176" s="101">
        <f>Data!$B176</f>
        <v>0</v>
      </c>
      <c r="B176" s="101">
        <f>Data!C176</f>
        <v>0</v>
      </c>
      <c r="C176" s="119">
        <f>Data!E176</f>
        <v>0</v>
      </c>
      <c r="D176" s="101">
        <f>Data!G176</f>
        <v>0</v>
      </c>
      <c r="E176" s="539"/>
      <c r="F176" s="539"/>
      <c r="G176" s="539"/>
      <c r="H176" s="539"/>
      <c r="I176" s="539"/>
      <c r="J176" s="539"/>
      <c r="K176" s="539"/>
      <c r="L176" s="539"/>
      <c r="M176" s="122">
        <f t="shared" si="4"/>
        <v>0</v>
      </c>
      <c r="N176" s="105">
        <f>LOOKUP(M176,{0,32,33,41,51,61,71,81,91},{0,"इ-1","ड","क-2","क-1","ब-2 ","ब-1","अ-2","अ-1"})</f>
        <v>0</v>
      </c>
      <c r="O176" s="101">
        <f>Data!$B176</f>
        <v>0</v>
      </c>
      <c r="P176" s="101">
        <f>Data!C176</f>
        <v>0</v>
      </c>
      <c r="Q176" s="119">
        <f>Data!E176</f>
        <v>0</v>
      </c>
      <c r="R176" s="101">
        <f>Data!G176</f>
        <v>0</v>
      </c>
      <c r="S176" s="539"/>
      <c r="T176" s="539"/>
      <c r="U176" s="539"/>
      <c r="V176" s="539"/>
      <c r="W176" s="539"/>
      <c r="X176" s="539"/>
      <c r="Y176" s="539"/>
      <c r="Z176" s="539"/>
      <c r="AA176" s="122">
        <f t="shared" si="5"/>
        <v>0</v>
      </c>
      <c r="AB176" s="105">
        <f>LOOKUP(AA176,{0,32,33,41,51,61,71,81,91},{0,"इ-1","ड","क-2","क-1","ब-2 ","ब-1","अ-2","अ-1"})</f>
        <v>0</v>
      </c>
    </row>
    <row r="177" spans="1:28" ht="21.75" customHeight="1">
      <c r="A177" s="101">
        <f>Data!$B177</f>
        <v>0</v>
      </c>
      <c r="B177" s="101">
        <f>Data!C177</f>
        <v>0</v>
      </c>
      <c r="C177" s="119">
        <f>Data!E177</f>
        <v>0</v>
      </c>
      <c r="D177" s="101">
        <f>Data!G177</f>
        <v>0</v>
      </c>
      <c r="E177" s="539"/>
      <c r="F177" s="539"/>
      <c r="G177" s="539"/>
      <c r="H177" s="539"/>
      <c r="I177" s="539"/>
      <c r="J177" s="539"/>
      <c r="K177" s="539"/>
      <c r="L177" s="539"/>
      <c r="M177" s="122">
        <f t="shared" si="4"/>
        <v>0</v>
      </c>
      <c r="N177" s="105">
        <f>LOOKUP(M177,{0,32,33,41,51,61,71,81,91},{0,"इ-1","ड","क-2","क-1","ब-2 ","ब-1","अ-2","अ-1"})</f>
        <v>0</v>
      </c>
      <c r="O177" s="101">
        <f>Data!$B177</f>
        <v>0</v>
      </c>
      <c r="P177" s="101">
        <f>Data!C177</f>
        <v>0</v>
      </c>
      <c r="Q177" s="119">
        <f>Data!E177</f>
        <v>0</v>
      </c>
      <c r="R177" s="101">
        <f>Data!G177</f>
        <v>0</v>
      </c>
      <c r="S177" s="539"/>
      <c r="T177" s="539"/>
      <c r="U177" s="539"/>
      <c r="V177" s="539"/>
      <c r="W177" s="539"/>
      <c r="X177" s="539"/>
      <c r="Y177" s="539"/>
      <c r="Z177" s="539"/>
      <c r="AA177" s="122">
        <f t="shared" si="5"/>
        <v>0</v>
      </c>
      <c r="AB177" s="105">
        <f>LOOKUP(AA177,{0,32,33,41,51,61,71,81,91},{0,"इ-1","ड","क-2","क-1","ब-2 ","ब-1","अ-2","अ-1"})</f>
        <v>0</v>
      </c>
    </row>
    <row r="178" spans="1:28" ht="21.75" customHeight="1">
      <c r="A178" s="101">
        <f>Data!$B178</f>
        <v>0</v>
      </c>
      <c r="B178" s="101">
        <f>Data!C178</f>
        <v>0</v>
      </c>
      <c r="C178" s="119">
        <f>Data!E178</f>
        <v>0</v>
      </c>
      <c r="D178" s="101">
        <f>Data!G178</f>
        <v>0</v>
      </c>
      <c r="E178" s="539"/>
      <c r="F178" s="539"/>
      <c r="G178" s="539"/>
      <c r="H178" s="539"/>
      <c r="I178" s="539"/>
      <c r="J178" s="539"/>
      <c r="K178" s="539"/>
      <c r="L178" s="539"/>
      <c r="M178" s="122">
        <f t="shared" si="4"/>
        <v>0</v>
      </c>
      <c r="N178" s="105">
        <f>LOOKUP(M178,{0,32,33,41,51,61,71,81,91},{0,"इ-1","ड","क-2","क-1","ब-2 ","ब-1","अ-2","अ-1"})</f>
        <v>0</v>
      </c>
      <c r="O178" s="101">
        <f>Data!$B178</f>
        <v>0</v>
      </c>
      <c r="P178" s="101">
        <f>Data!C178</f>
        <v>0</v>
      </c>
      <c r="Q178" s="119">
        <f>Data!E178</f>
        <v>0</v>
      </c>
      <c r="R178" s="101">
        <f>Data!G178</f>
        <v>0</v>
      </c>
      <c r="S178" s="539"/>
      <c r="T178" s="539"/>
      <c r="U178" s="539"/>
      <c r="V178" s="539"/>
      <c r="W178" s="539"/>
      <c r="X178" s="539"/>
      <c r="Y178" s="539"/>
      <c r="Z178" s="539"/>
      <c r="AA178" s="122">
        <f t="shared" si="5"/>
        <v>0</v>
      </c>
      <c r="AB178" s="105">
        <f>LOOKUP(AA178,{0,32,33,41,51,61,71,81,91},{0,"इ-1","ड","क-2","क-1","ब-2 ","ब-1","अ-2","अ-1"})</f>
        <v>0</v>
      </c>
    </row>
    <row r="179" spans="1:28" ht="21.75" customHeight="1">
      <c r="A179" s="101">
        <f>Data!$B179</f>
        <v>0</v>
      </c>
      <c r="B179" s="101">
        <f>Data!C179</f>
        <v>0</v>
      </c>
      <c r="C179" s="119">
        <f>Data!E179</f>
        <v>0</v>
      </c>
      <c r="D179" s="101">
        <f>Data!G179</f>
        <v>0</v>
      </c>
      <c r="E179" s="539"/>
      <c r="F179" s="539"/>
      <c r="G179" s="539"/>
      <c r="H179" s="539"/>
      <c r="I179" s="539"/>
      <c r="J179" s="539"/>
      <c r="K179" s="539"/>
      <c r="L179" s="539"/>
      <c r="M179" s="122">
        <f t="shared" si="4"/>
        <v>0</v>
      </c>
      <c r="N179" s="105">
        <f>LOOKUP(M179,{0,32,33,41,51,61,71,81,91},{0,"इ-1","ड","क-2","क-1","ब-2 ","ब-1","अ-2","अ-1"})</f>
        <v>0</v>
      </c>
      <c r="O179" s="101">
        <f>Data!$B179</f>
        <v>0</v>
      </c>
      <c r="P179" s="101">
        <f>Data!C179</f>
        <v>0</v>
      </c>
      <c r="Q179" s="119">
        <f>Data!E179</f>
        <v>0</v>
      </c>
      <c r="R179" s="101">
        <f>Data!G179</f>
        <v>0</v>
      </c>
      <c r="S179" s="539"/>
      <c r="T179" s="539"/>
      <c r="U179" s="539"/>
      <c r="V179" s="539"/>
      <c r="W179" s="539"/>
      <c r="X179" s="539"/>
      <c r="Y179" s="539"/>
      <c r="Z179" s="539"/>
      <c r="AA179" s="122">
        <f t="shared" si="5"/>
        <v>0</v>
      </c>
      <c r="AB179" s="105">
        <f>LOOKUP(AA179,{0,32,33,41,51,61,71,81,91},{0,"इ-1","ड","क-2","क-1","ब-2 ","ब-1","अ-2","अ-1"})</f>
        <v>0</v>
      </c>
    </row>
    <row r="180" spans="1:28" ht="21.75" customHeight="1">
      <c r="A180" s="101">
        <f>Data!$B180</f>
        <v>0</v>
      </c>
      <c r="B180" s="101">
        <f>Data!C180</f>
        <v>0</v>
      </c>
      <c r="C180" s="119">
        <f>Data!E180</f>
        <v>0</v>
      </c>
      <c r="D180" s="101">
        <f>Data!G180</f>
        <v>0</v>
      </c>
      <c r="E180" s="539"/>
      <c r="F180" s="539"/>
      <c r="G180" s="539"/>
      <c r="H180" s="539"/>
      <c r="I180" s="539"/>
      <c r="J180" s="539"/>
      <c r="K180" s="539"/>
      <c r="L180" s="539"/>
      <c r="M180" s="122">
        <f t="shared" si="4"/>
        <v>0</v>
      </c>
      <c r="N180" s="105">
        <f>LOOKUP(M180,{0,32,33,41,51,61,71,81,91},{0,"इ-1","ड","क-2","क-1","ब-2 ","ब-1","अ-2","अ-1"})</f>
        <v>0</v>
      </c>
      <c r="O180" s="101">
        <f>Data!$B180</f>
        <v>0</v>
      </c>
      <c r="P180" s="101">
        <f>Data!C180</f>
        <v>0</v>
      </c>
      <c r="Q180" s="119">
        <f>Data!E180</f>
        <v>0</v>
      </c>
      <c r="R180" s="101">
        <f>Data!G180</f>
        <v>0</v>
      </c>
      <c r="S180" s="539"/>
      <c r="T180" s="539"/>
      <c r="U180" s="539"/>
      <c r="V180" s="539"/>
      <c r="W180" s="539"/>
      <c r="X180" s="539"/>
      <c r="Y180" s="539"/>
      <c r="Z180" s="539"/>
      <c r="AA180" s="122">
        <f t="shared" si="5"/>
        <v>0</v>
      </c>
      <c r="AB180" s="105">
        <f>LOOKUP(AA180,{0,32,33,41,51,61,71,81,91},{0,"इ-1","ड","क-2","क-1","ब-2 ","ब-1","अ-2","अ-1"})</f>
        <v>0</v>
      </c>
    </row>
    <row r="181" spans="1:28" ht="21.75" customHeight="1">
      <c r="A181" s="101">
        <f>Data!$B181</f>
        <v>0</v>
      </c>
      <c r="B181" s="101">
        <f>Data!C181</f>
        <v>0</v>
      </c>
      <c r="C181" s="119">
        <f>Data!E181</f>
        <v>0</v>
      </c>
      <c r="D181" s="101">
        <f>Data!G181</f>
        <v>0</v>
      </c>
      <c r="E181" s="539"/>
      <c r="F181" s="539"/>
      <c r="G181" s="539"/>
      <c r="H181" s="539"/>
      <c r="I181" s="539"/>
      <c r="J181" s="539"/>
      <c r="K181" s="539"/>
      <c r="L181" s="539"/>
      <c r="M181" s="122">
        <f t="shared" si="4"/>
        <v>0</v>
      </c>
      <c r="N181" s="105">
        <f>LOOKUP(M181,{0,32,33,41,51,61,71,81,91},{0,"इ-1","ड","क-2","क-1","ब-2 ","ब-1","अ-2","अ-1"})</f>
        <v>0</v>
      </c>
      <c r="O181" s="101">
        <f>Data!$B181</f>
        <v>0</v>
      </c>
      <c r="P181" s="101">
        <f>Data!C181</f>
        <v>0</v>
      </c>
      <c r="Q181" s="119">
        <f>Data!E181</f>
        <v>0</v>
      </c>
      <c r="R181" s="101">
        <f>Data!G181</f>
        <v>0</v>
      </c>
      <c r="S181" s="539"/>
      <c r="T181" s="539"/>
      <c r="U181" s="539"/>
      <c r="V181" s="539"/>
      <c r="W181" s="539"/>
      <c r="X181" s="539"/>
      <c r="Y181" s="539"/>
      <c r="Z181" s="539"/>
      <c r="AA181" s="122">
        <f t="shared" si="5"/>
        <v>0</v>
      </c>
      <c r="AB181" s="105">
        <f>LOOKUP(AA181,{0,32,33,41,51,61,71,81,91},{0,"इ-1","ड","क-2","क-1","ब-2 ","ब-1","अ-2","अ-1"})</f>
        <v>0</v>
      </c>
    </row>
    <row r="182" spans="1:28" ht="21.75" customHeight="1">
      <c r="A182" s="101">
        <f>Data!$B182</f>
        <v>0</v>
      </c>
      <c r="B182" s="101">
        <f>Data!C182</f>
        <v>0</v>
      </c>
      <c r="C182" s="119">
        <f>Data!E182</f>
        <v>0</v>
      </c>
      <c r="D182" s="101">
        <f>Data!G182</f>
        <v>0</v>
      </c>
      <c r="E182" s="539"/>
      <c r="F182" s="539"/>
      <c r="G182" s="539"/>
      <c r="H182" s="539"/>
      <c r="I182" s="539"/>
      <c r="J182" s="539"/>
      <c r="K182" s="539"/>
      <c r="L182" s="539"/>
      <c r="M182" s="122">
        <f t="shared" si="4"/>
        <v>0</v>
      </c>
      <c r="N182" s="105">
        <f>LOOKUP(M182,{0,32,33,41,51,61,71,81,91},{0,"इ-1","ड","क-2","क-1","ब-2 ","ब-1","अ-2","अ-1"})</f>
        <v>0</v>
      </c>
      <c r="O182" s="101">
        <f>Data!$B182</f>
        <v>0</v>
      </c>
      <c r="P182" s="101">
        <f>Data!C182</f>
        <v>0</v>
      </c>
      <c r="Q182" s="119">
        <f>Data!E182</f>
        <v>0</v>
      </c>
      <c r="R182" s="101">
        <f>Data!G182</f>
        <v>0</v>
      </c>
      <c r="S182" s="539"/>
      <c r="T182" s="539"/>
      <c r="U182" s="539"/>
      <c r="V182" s="539"/>
      <c r="W182" s="539"/>
      <c r="X182" s="539"/>
      <c r="Y182" s="539"/>
      <c r="Z182" s="539"/>
      <c r="AA182" s="122">
        <f t="shared" si="5"/>
        <v>0</v>
      </c>
      <c r="AB182" s="105">
        <f>LOOKUP(AA182,{0,32,33,41,51,61,71,81,91},{0,"इ-1","ड","क-2","क-1","ब-2 ","ब-1","अ-2","अ-1"})</f>
        <v>0</v>
      </c>
    </row>
    <row r="183" spans="1:28" ht="21.75" customHeight="1">
      <c r="A183" s="101">
        <f>Data!$B183</f>
        <v>0</v>
      </c>
      <c r="B183" s="101">
        <f>Data!C183</f>
        <v>0</v>
      </c>
      <c r="C183" s="119">
        <f>Data!E183</f>
        <v>0</v>
      </c>
      <c r="D183" s="101">
        <f>Data!G183</f>
        <v>0</v>
      </c>
      <c r="E183" s="539"/>
      <c r="F183" s="539"/>
      <c r="G183" s="539"/>
      <c r="H183" s="539"/>
      <c r="I183" s="539"/>
      <c r="J183" s="539"/>
      <c r="K183" s="539"/>
      <c r="L183" s="539"/>
      <c r="M183" s="122">
        <f t="shared" si="4"/>
        <v>0</v>
      </c>
      <c r="N183" s="105">
        <f>LOOKUP(M183,{0,32,33,41,51,61,71,81,91},{0,"इ-1","ड","क-2","क-1","ब-2 ","ब-1","अ-2","अ-1"})</f>
        <v>0</v>
      </c>
      <c r="O183" s="101">
        <f>Data!$B183</f>
        <v>0</v>
      </c>
      <c r="P183" s="101">
        <f>Data!C183</f>
        <v>0</v>
      </c>
      <c r="Q183" s="119">
        <f>Data!E183</f>
        <v>0</v>
      </c>
      <c r="R183" s="101">
        <f>Data!G183</f>
        <v>0</v>
      </c>
      <c r="S183" s="539"/>
      <c r="T183" s="539"/>
      <c r="U183" s="539"/>
      <c r="V183" s="539"/>
      <c r="W183" s="539"/>
      <c r="X183" s="539"/>
      <c r="Y183" s="539"/>
      <c r="Z183" s="539"/>
      <c r="AA183" s="122">
        <f t="shared" si="5"/>
        <v>0</v>
      </c>
      <c r="AB183" s="105">
        <f>LOOKUP(AA183,{0,32,33,41,51,61,71,81,91},{0,"इ-1","ड","क-2","क-1","ब-2 ","ब-1","अ-2","अ-1"})</f>
        <v>0</v>
      </c>
    </row>
    <row r="184" spans="1:28" ht="21.75" customHeight="1">
      <c r="A184" s="101">
        <f>Data!$B184</f>
        <v>0</v>
      </c>
      <c r="B184" s="101">
        <f>Data!C184</f>
        <v>0</v>
      </c>
      <c r="C184" s="119">
        <f>Data!E184</f>
        <v>0</v>
      </c>
      <c r="D184" s="101">
        <f>Data!G184</f>
        <v>0</v>
      </c>
      <c r="E184" s="539"/>
      <c r="F184" s="539"/>
      <c r="G184" s="539"/>
      <c r="H184" s="539"/>
      <c r="I184" s="539"/>
      <c r="J184" s="539"/>
      <c r="K184" s="539"/>
      <c r="L184" s="539"/>
      <c r="M184" s="122">
        <f t="shared" si="4"/>
        <v>0</v>
      </c>
      <c r="N184" s="105">
        <f>LOOKUP(M184,{0,32,33,41,51,61,71,81,91},{0,"इ-1","ड","क-2","क-1","ब-2 ","ब-1","अ-2","अ-1"})</f>
        <v>0</v>
      </c>
      <c r="O184" s="101">
        <f>Data!$B184</f>
        <v>0</v>
      </c>
      <c r="P184" s="101">
        <f>Data!C184</f>
        <v>0</v>
      </c>
      <c r="Q184" s="119">
        <f>Data!E184</f>
        <v>0</v>
      </c>
      <c r="R184" s="101">
        <f>Data!G184</f>
        <v>0</v>
      </c>
      <c r="S184" s="539"/>
      <c r="T184" s="539"/>
      <c r="U184" s="539"/>
      <c r="V184" s="539"/>
      <c r="W184" s="539"/>
      <c r="X184" s="539"/>
      <c r="Y184" s="539"/>
      <c r="Z184" s="539"/>
      <c r="AA184" s="122">
        <f t="shared" si="5"/>
        <v>0</v>
      </c>
      <c r="AB184" s="105">
        <f>LOOKUP(AA184,{0,32,33,41,51,61,71,81,91},{0,"इ-1","ड","क-2","क-1","ब-2 ","ब-1","अ-2","अ-1"})</f>
        <v>0</v>
      </c>
    </row>
    <row r="185" spans="1:28" ht="21.75" customHeight="1">
      <c r="A185" s="101">
        <f>Data!$B185</f>
        <v>0</v>
      </c>
      <c r="B185" s="101">
        <f>Data!C185</f>
        <v>0</v>
      </c>
      <c r="C185" s="119">
        <f>Data!E185</f>
        <v>0</v>
      </c>
      <c r="D185" s="101">
        <f>Data!G185</f>
        <v>0</v>
      </c>
      <c r="E185" s="539"/>
      <c r="F185" s="539"/>
      <c r="G185" s="539"/>
      <c r="H185" s="539"/>
      <c r="I185" s="539"/>
      <c r="J185" s="539"/>
      <c r="K185" s="539"/>
      <c r="L185" s="539"/>
      <c r="M185" s="122">
        <f t="shared" si="4"/>
        <v>0</v>
      </c>
      <c r="N185" s="105">
        <f>LOOKUP(M185,{0,32,33,41,51,61,71,81,91},{0,"इ-1","ड","क-2","क-1","ब-2 ","ब-1","अ-2","अ-1"})</f>
        <v>0</v>
      </c>
      <c r="O185" s="101">
        <f>Data!$B185</f>
        <v>0</v>
      </c>
      <c r="P185" s="101">
        <f>Data!C185</f>
        <v>0</v>
      </c>
      <c r="Q185" s="119">
        <f>Data!E185</f>
        <v>0</v>
      </c>
      <c r="R185" s="101">
        <f>Data!G185</f>
        <v>0</v>
      </c>
      <c r="S185" s="539"/>
      <c r="T185" s="539"/>
      <c r="U185" s="539"/>
      <c r="V185" s="539"/>
      <c r="W185" s="539"/>
      <c r="X185" s="539"/>
      <c r="Y185" s="539"/>
      <c r="Z185" s="539"/>
      <c r="AA185" s="122">
        <f t="shared" si="5"/>
        <v>0</v>
      </c>
      <c r="AB185" s="105">
        <f>LOOKUP(AA185,{0,32,33,41,51,61,71,81,91},{0,"इ-1","ड","क-2","क-1","ब-2 ","ब-1","अ-2","अ-1"})</f>
        <v>0</v>
      </c>
    </row>
    <row r="186" spans="1:28" ht="21.75" customHeight="1">
      <c r="A186" s="101">
        <f>Data!$B186</f>
        <v>0</v>
      </c>
      <c r="B186" s="101">
        <f>Data!C186</f>
        <v>0</v>
      </c>
      <c r="C186" s="119">
        <f>Data!E186</f>
        <v>0</v>
      </c>
      <c r="D186" s="101">
        <f>Data!G186</f>
        <v>0</v>
      </c>
      <c r="E186" s="539"/>
      <c r="F186" s="539"/>
      <c r="G186" s="539"/>
      <c r="H186" s="539"/>
      <c r="I186" s="539"/>
      <c r="J186" s="539"/>
      <c r="K186" s="539"/>
      <c r="L186" s="539"/>
      <c r="M186" s="122">
        <f t="shared" si="4"/>
        <v>0</v>
      </c>
      <c r="N186" s="105">
        <f>LOOKUP(M186,{0,32,33,41,51,61,71,81,91},{0,"इ-1","ड","क-2","क-1","ब-2 ","ब-1","अ-2","अ-1"})</f>
        <v>0</v>
      </c>
      <c r="O186" s="101">
        <f>Data!$B186</f>
        <v>0</v>
      </c>
      <c r="P186" s="101">
        <f>Data!C186</f>
        <v>0</v>
      </c>
      <c r="Q186" s="119">
        <f>Data!E186</f>
        <v>0</v>
      </c>
      <c r="R186" s="101">
        <f>Data!G186</f>
        <v>0</v>
      </c>
      <c r="S186" s="539"/>
      <c r="T186" s="539"/>
      <c r="U186" s="539"/>
      <c r="V186" s="539"/>
      <c r="W186" s="539"/>
      <c r="X186" s="539"/>
      <c r="Y186" s="539"/>
      <c r="Z186" s="539"/>
      <c r="AA186" s="122">
        <f t="shared" si="5"/>
        <v>0</v>
      </c>
      <c r="AB186" s="105">
        <f>LOOKUP(AA186,{0,32,33,41,51,61,71,81,91},{0,"इ-1","ड","क-2","क-1","ब-2 ","ब-1","अ-2","अ-1"})</f>
        <v>0</v>
      </c>
    </row>
    <row r="187" spans="1:28" ht="21.75" customHeight="1">
      <c r="A187" s="101">
        <f>Data!$B187</f>
        <v>0</v>
      </c>
      <c r="B187" s="101">
        <f>Data!C187</f>
        <v>0</v>
      </c>
      <c r="C187" s="119">
        <f>Data!E187</f>
        <v>0</v>
      </c>
      <c r="D187" s="101">
        <f>Data!G187</f>
        <v>0</v>
      </c>
      <c r="E187" s="539"/>
      <c r="F187" s="539"/>
      <c r="G187" s="539"/>
      <c r="H187" s="539"/>
      <c r="I187" s="539"/>
      <c r="J187" s="539"/>
      <c r="K187" s="539"/>
      <c r="L187" s="539"/>
      <c r="M187" s="122">
        <f t="shared" si="4"/>
        <v>0</v>
      </c>
      <c r="N187" s="105">
        <f>LOOKUP(M187,{0,32,33,41,51,61,71,81,91},{0,"इ-1","ड","क-2","क-1","ब-2 ","ब-1","अ-2","अ-1"})</f>
        <v>0</v>
      </c>
      <c r="O187" s="101">
        <f>Data!$B187</f>
        <v>0</v>
      </c>
      <c r="P187" s="101">
        <f>Data!C187</f>
        <v>0</v>
      </c>
      <c r="Q187" s="119">
        <f>Data!E187</f>
        <v>0</v>
      </c>
      <c r="R187" s="101">
        <f>Data!G187</f>
        <v>0</v>
      </c>
      <c r="S187" s="539"/>
      <c r="T187" s="539"/>
      <c r="U187" s="539"/>
      <c r="V187" s="539"/>
      <c r="W187" s="539"/>
      <c r="X187" s="539"/>
      <c r="Y187" s="539"/>
      <c r="Z187" s="539"/>
      <c r="AA187" s="122">
        <f t="shared" si="5"/>
        <v>0</v>
      </c>
      <c r="AB187" s="105">
        <f>LOOKUP(AA187,{0,32,33,41,51,61,71,81,91},{0,"इ-1","ड","क-2","क-1","ब-2 ","ब-1","अ-2","अ-1"})</f>
        <v>0</v>
      </c>
    </row>
    <row r="188" spans="1:28" ht="21.75" customHeight="1">
      <c r="A188" s="101">
        <f>Data!$B188</f>
        <v>0</v>
      </c>
      <c r="B188" s="101">
        <f>Data!C188</f>
        <v>0</v>
      </c>
      <c r="C188" s="119">
        <f>Data!E188</f>
        <v>0</v>
      </c>
      <c r="D188" s="101">
        <f>Data!G188</f>
        <v>0</v>
      </c>
      <c r="E188" s="539"/>
      <c r="F188" s="539"/>
      <c r="G188" s="539"/>
      <c r="H188" s="539"/>
      <c r="I188" s="539"/>
      <c r="J188" s="539"/>
      <c r="K188" s="539"/>
      <c r="L188" s="539"/>
      <c r="M188" s="122">
        <f t="shared" si="4"/>
        <v>0</v>
      </c>
      <c r="N188" s="105">
        <f>LOOKUP(M188,{0,32,33,41,51,61,71,81,91},{0,"इ-1","ड","क-2","क-1","ब-2 ","ब-1","अ-2","अ-1"})</f>
        <v>0</v>
      </c>
      <c r="O188" s="101">
        <f>Data!$B188</f>
        <v>0</v>
      </c>
      <c r="P188" s="101">
        <f>Data!C188</f>
        <v>0</v>
      </c>
      <c r="Q188" s="119">
        <f>Data!E188</f>
        <v>0</v>
      </c>
      <c r="R188" s="101">
        <f>Data!G188</f>
        <v>0</v>
      </c>
      <c r="S188" s="539"/>
      <c r="T188" s="539"/>
      <c r="U188" s="539"/>
      <c r="V188" s="539"/>
      <c r="W188" s="539"/>
      <c r="X188" s="539"/>
      <c r="Y188" s="539"/>
      <c r="Z188" s="539"/>
      <c r="AA188" s="122">
        <f t="shared" si="5"/>
        <v>0</v>
      </c>
      <c r="AB188" s="105">
        <f>LOOKUP(AA188,{0,32,33,41,51,61,71,81,91},{0,"इ-1","ड","क-2","क-1","ब-2 ","ब-1","अ-2","अ-1"})</f>
        <v>0</v>
      </c>
    </row>
    <row r="189" spans="1:28" ht="21.75" customHeight="1">
      <c r="A189" s="101">
        <f>Data!$B189</f>
        <v>0</v>
      </c>
      <c r="B189" s="101">
        <f>Data!C189</f>
        <v>0</v>
      </c>
      <c r="C189" s="119">
        <f>Data!E189</f>
        <v>0</v>
      </c>
      <c r="D189" s="101">
        <f>Data!G189</f>
        <v>0</v>
      </c>
      <c r="E189" s="539"/>
      <c r="F189" s="539"/>
      <c r="G189" s="539"/>
      <c r="H189" s="539"/>
      <c r="I189" s="539"/>
      <c r="J189" s="539"/>
      <c r="K189" s="539"/>
      <c r="L189" s="539"/>
      <c r="M189" s="122">
        <f t="shared" si="4"/>
        <v>0</v>
      </c>
      <c r="N189" s="105">
        <f>LOOKUP(M189,{0,32,33,41,51,61,71,81,91},{0,"इ-1","ड","क-2","क-1","ब-2 ","ब-1","अ-2","अ-1"})</f>
        <v>0</v>
      </c>
      <c r="O189" s="101">
        <f>Data!$B189</f>
        <v>0</v>
      </c>
      <c r="P189" s="101">
        <f>Data!C189</f>
        <v>0</v>
      </c>
      <c r="Q189" s="119">
        <f>Data!E189</f>
        <v>0</v>
      </c>
      <c r="R189" s="101">
        <f>Data!G189</f>
        <v>0</v>
      </c>
      <c r="S189" s="539"/>
      <c r="T189" s="539"/>
      <c r="U189" s="539"/>
      <c r="V189" s="539"/>
      <c r="W189" s="539"/>
      <c r="X189" s="539"/>
      <c r="Y189" s="539"/>
      <c r="Z189" s="539"/>
      <c r="AA189" s="122">
        <f t="shared" si="5"/>
        <v>0</v>
      </c>
      <c r="AB189" s="105">
        <f>LOOKUP(AA189,{0,32,33,41,51,61,71,81,91},{0,"इ-1","ड","क-2","क-1","ब-2 ","ब-1","अ-2","अ-1"})</f>
        <v>0</v>
      </c>
    </row>
    <row r="190" spans="1:28" ht="21.75" customHeight="1">
      <c r="A190" s="101">
        <f>Data!$B190</f>
        <v>0</v>
      </c>
      <c r="B190" s="101">
        <f>Data!C190</f>
        <v>0</v>
      </c>
      <c r="C190" s="119">
        <f>Data!E190</f>
        <v>0</v>
      </c>
      <c r="D190" s="101">
        <f>Data!G190</f>
        <v>0</v>
      </c>
      <c r="E190" s="539"/>
      <c r="F190" s="539"/>
      <c r="G190" s="539"/>
      <c r="H190" s="539"/>
      <c r="I190" s="539"/>
      <c r="J190" s="539"/>
      <c r="K190" s="539"/>
      <c r="L190" s="539"/>
      <c r="M190" s="122">
        <f t="shared" si="4"/>
        <v>0</v>
      </c>
      <c r="N190" s="105">
        <f>LOOKUP(M190,{0,32,33,41,51,61,71,81,91},{0,"इ-1","ड","क-2","क-1","ब-2 ","ब-1","अ-2","अ-1"})</f>
        <v>0</v>
      </c>
      <c r="O190" s="101">
        <f>Data!$B190</f>
        <v>0</v>
      </c>
      <c r="P190" s="101">
        <f>Data!C190</f>
        <v>0</v>
      </c>
      <c r="Q190" s="119">
        <f>Data!E190</f>
        <v>0</v>
      </c>
      <c r="R190" s="101">
        <f>Data!G190</f>
        <v>0</v>
      </c>
      <c r="S190" s="539"/>
      <c r="T190" s="539"/>
      <c r="U190" s="539"/>
      <c r="V190" s="539"/>
      <c r="W190" s="539"/>
      <c r="X190" s="539"/>
      <c r="Y190" s="539"/>
      <c r="Z190" s="539"/>
      <c r="AA190" s="122">
        <f t="shared" si="5"/>
        <v>0</v>
      </c>
      <c r="AB190" s="105">
        <f>LOOKUP(AA190,{0,32,33,41,51,61,71,81,91},{0,"इ-1","ड","क-2","क-1","ब-2 ","ब-1","अ-2","अ-1"})</f>
        <v>0</v>
      </c>
    </row>
    <row r="191" spans="1:28" ht="21.75" customHeight="1">
      <c r="A191" s="101">
        <f>Data!$B191</f>
        <v>0</v>
      </c>
      <c r="B191" s="101">
        <f>Data!C191</f>
        <v>0</v>
      </c>
      <c r="C191" s="119">
        <f>Data!E191</f>
        <v>0</v>
      </c>
      <c r="D191" s="101">
        <f>Data!G191</f>
        <v>0</v>
      </c>
      <c r="E191" s="539"/>
      <c r="F191" s="539"/>
      <c r="G191" s="539"/>
      <c r="H191" s="539"/>
      <c r="I191" s="539"/>
      <c r="J191" s="539"/>
      <c r="K191" s="539"/>
      <c r="L191" s="539"/>
      <c r="M191" s="122">
        <f t="shared" si="4"/>
        <v>0</v>
      </c>
      <c r="N191" s="105">
        <f>LOOKUP(M191,{0,32,33,41,51,61,71,81,91},{0,"इ-1","ड","क-2","क-1","ब-2 ","ब-1","अ-2","अ-1"})</f>
        <v>0</v>
      </c>
      <c r="O191" s="101">
        <f>Data!$B191</f>
        <v>0</v>
      </c>
      <c r="P191" s="101">
        <f>Data!C191</f>
        <v>0</v>
      </c>
      <c r="Q191" s="119">
        <f>Data!E191</f>
        <v>0</v>
      </c>
      <c r="R191" s="101">
        <f>Data!G191</f>
        <v>0</v>
      </c>
      <c r="S191" s="539"/>
      <c r="T191" s="539"/>
      <c r="U191" s="539"/>
      <c r="V191" s="539"/>
      <c r="W191" s="539"/>
      <c r="X191" s="539"/>
      <c r="Y191" s="539"/>
      <c r="Z191" s="539"/>
      <c r="AA191" s="122">
        <f t="shared" si="5"/>
        <v>0</v>
      </c>
      <c r="AB191" s="105">
        <f>LOOKUP(AA191,{0,32,33,41,51,61,71,81,91},{0,"इ-1","ड","क-2","क-1","ब-2 ","ब-1","अ-2","अ-1"})</f>
        <v>0</v>
      </c>
    </row>
    <row r="192" spans="1:28" ht="21.75" customHeight="1">
      <c r="A192" s="101">
        <f>Data!$B192</f>
        <v>0</v>
      </c>
      <c r="B192" s="101">
        <f>Data!C192</f>
        <v>0</v>
      </c>
      <c r="C192" s="119">
        <f>Data!E192</f>
        <v>0</v>
      </c>
      <c r="D192" s="101">
        <f>Data!G192</f>
        <v>0</v>
      </c>
      <c r="E192" s="539"/>
      <c r="F192" s="539"/>
      <c r="G192" s="539"/>
      <c r="H192" s="539"/>
      <c r="I192" s="539"/>
      <c r="J192" s="539"/>
      <c r="K192" s="539"/>
      <c r="L192" s="539"/>
      <c r="M192" s="122">
        <f t="shared" si="4"/>
        <v>0</v>
      </c>
      <c r="N192" s="105">
        <f>LOOKUP(M192,{0,32,33,41,51,61,71,81,91},{0,"इ-1","ड","क-2","क-1","ब-2 ","ब-1","अ-2","अ-1"})</f>
        <v>0</v>
      </c>
      <c r="O192" s="101">
        <f>Data!$B192</f>
        <v>0</v>
      </c>
      <c r="P192" s="101">
        <f>Data!C192</f>
        <v>0</v>
      </c>
      <c r="Q192" s="119">
        <f>Data!E192</f>
        <v>0</v>
      </c>
      <c r="R192" s="101">
        <f>Data!G192</f>
        <v>0</v>
      </c>
      <c r="S192" s="539"/>
      <c r="T192" s="539"/>
      <c r="U192" s="539"/>
      <c r="V192" s="539"/>
      <c r="W192" s="539"/>
      <c r="X192" s="539"/>
      <c r="Y192" s="539"/>
      <c r="Z192" s="539"/>
      <c r="AA192" s="122">
        <f t="shared" si="5"/>
        <v>0</v>
      </c>
      <c r="AB192" s="105">
        <f>LOOKUP(AA192,{0,32,33,41,51,61,71,81,91},{0,"इ-1","ड","क-2","क-1","ब-2 ","ब-1","अ-2","अ-1"})</f>
        <v>0</v>
      </c>
    </row>
    <row r="193" spans="1:28" ht="21.75" customHeight="1">
      <c r="A193" s="101">
        <f>Data!$B193</f>
        <v>0</v>
      </c>
      <c r="B193" s="101">
        <f>Data!C193</f>
        <v>0</v>
      </c>
      <c r="C193" s="119">
        <f>Data!E193</f>
        <v>0</v>
      </c>
      <c r="D193" s="101">
        <f>Data!G193</f>
        <v>0</v>
      </c>
      <c r="E193" s="539"/>
      <c r="F193" s="539"/>
      <c r="G193" s="539"/>
      <c r="H193" s="539"/>
      <c r="I193" s="539"/>
      <c r="J193" s="539"/>
      <c r="K193" s="539"/>
      <c r="L193" s="539"/>
      <c r="M193" s="122">
        <f t="shared" si="4"/>
        <v>0</v>
      </c>
      <c r="N193" s="105">
        <f>LOOKUP(M193,{0,32,33,41,51,61,71,81,91},{0,"इ-1","ड","क-2","क-1","ब-2 ","ब-1","अ-2","अ-1"})</f>
        <v>0</v>
      </c>
      <c r="O193" s="101">
        <f>Data!$B193</f>
        <v>0</v>
      </c>
      <c r="P193" s="101">
        <f>Data!C193</f>
        <v>0</v>
      </c>
      <c r="Q193" s="119">
        <f>Data!E193</f>
        <v>0</v>
      </c>
      <c r="R193" s="101">
        <f>Data!G193</f>
        <v>0</v>
      </c>
      <c r="S193" s="539"/>
      <c r="T193" s="539"/>
      <c r="U193" s="539"/>
      <c r="V193" s="539"/>
      <c r="W193" s="539"/>
      <c r="X193" s="539"/>
      <c r="Y193" s="539"/>
      <c r="Z193" s="539"/>
      <c r="AA193" s="122">
        <f t="shared" si="5"/>
        <v>0</v>
      </c>
      <c r="AB193" s="105">
        <f>LOOKUP(AA193,{0,32,33,41,51,61,71,81,91},{0,"इ-1","ड","क-2","क-1","ब-2 ","ब-1","अ-2","अ-1"})</f>
        <v>0</v>
      </c>
    </row>
    <row r="194" spans="1:28" ht="21.75" customHeight="1">
      <c r="A194" s="101">
        <f>Data!$B194</f>
        <v>0</v>
      </c>
      <c r="B194" s="101">
        <f>Data!C194</f>
        <v>0</v>
      </c>
      <c r="C194" s="119">
        <f>Data!E194</f>
        <v>0</v>
      </c>
      <c r="D194" s="101">
        <f>Data!G194</f>
        <v>0</v>
      </c>
      <c r="E194" s="539"/>
      <c r="F194" s="539"/>
      <c r="G194" s="539"/>
      <c r="H194" s="539"/>
      <c r="I194" s="539"/>
      <c r="J194" s="539"/>
      <c r="K194" s="539"/>
      <c r="L194" s="539"/>
      <c r="M194" s="122">
        <f t="shared" si="4"/>
        <v>0</v>
      </c>
      <c r="N194" s="105">
        <f>LOOKUP(M194,{0,32,33,41,51,61,71,81,91},{0,"इ-1","ड","क-2","क-1","ब-2 ","ब-1","अ-2","अ-1"})</f>
        <v>0</v>
      </c>
      <c r="O194" s="101">
        <f>Data!$B194</f>
        <v>0</v>
      </c>
      <c r="P194" s="101">
        <f>Data!C194</f>
        <v>0</v>
      </c>
      <c r="Q194" s="119">
        <f>Data!E194</f>
        <v>0</v>
      </c>
      <c r="R194" s="101">
        <f>Data!G194</f>
        <v>0</v>
      </c>
      <c r="S194" s="539"/>
      <c r="T194" s="539"/>
      <c r="U194" s="539"/>
      <c r="V194" s="539"/>
      <c r="W194" s="539"/>
      <c r="X194" s="539"/>
      <c r="Y194" s="539"/>
      <c r="Z194" s="539"/>
      <c r="AA194" s="122">
        <f t="shared" si="5"/>
        <v>0</v>
      </c>
      <c r="AB194" s="105">
        <f>LOOKUP(AA194,{0,32,33,41,51,61,71,81,91},{0,"इ-1","ड","क-2","क-1","ब-2 ","ब-1","अ-2","अ-1"})</f>
        <v>0</v>
      </c>
    </row>
    <row r="195" spans="1:28" ht="21.75" customHeight="1">
      <c r="A195" s="101">
        <f>Data!$B195</f>
        <v>0</v>
      </c>
      <c r="B195" s="101">
        <f>Data!C195</f>
        <v>0</v>
      </c>
      <c r="C195" s="119">
        <f>Data!E195</f>
        <v>0</v>
      </c>
      <c r="D195" s="101">
        <f>Data!G195</f>
        <v>0</v>
      </c>
      <c r="E195" s="539"/>
      <c r="F195" s="539"/>
      <c r="G195" s="539"/>
      <c r="H195" s="539"/>
      <c r="I195" s="539"/>
      <c r="J195" s="539"/>
      <c r="K195" s="539"/>
      <c r="L195" s="539"/>
      <c r="M195" s="122">
        <f t="shared" si="4"/>
        <v>0</v>
      </c>
      <c r="N195" s="105">
        <f>LOOKUP(M195,{0,32,33,41,51,61,71,81,91},{0,"इ-1","ड","क-2","क-1","ब-2 ","ब-1","अ-2","अ-1"})</f>
        <v>0</v>
      </c>
      <c r="O195" s="101">
        <f>Data!$B195</f>
        <v>0</v>
      </c>
      <c r="P195" s="101">
        <f>Data!C195</f>
        <v>0</v>
      </c>
      <c r="Q195" s="119">
        <f>Data!E195</f>
        <v>0</v>
      </c>
      <c r="R195" s="101">
        <f>Data!G195</f>
        <v>0</v>
      </c>
      <c r="S195" s="539"/>
      <c r="T195" s="539"/>
      <c r="U195" s="539"/>
      <c r="V195" s="539"/>
      <c r="W195" s="539"/>
      <c r="X195" s="539"/>
      <c r="Y195" s="539"/>
      <c r="Z195" s="539"/>
      <c r="AA195" s="122">
        <f t="shared" si="5"/>
        <v>0</v>
      </c>
      <c r="AB195" s="105">
        <f>LOOKUP(AA195,{0,32,33,41,51,61,71,81,91},{0,"इ-1","ड","क-2","क-1","ब-2 ","ब-1","अ-2","अ-1"})</f>
        <v>0</v>
      </c>
    </row>
    <row r="196" spans="1:28" ht="21.75" customHeight="1">
      <c r="A196" s="101">
        <f>Data!$B196</f>
        <v>0</v>
      </c>
      <c r="B196" s="101">
        <f>Data!C196</f>
        <v>0</v>
      </c>
      <c r="C196" s="119">
        <f>Data!E196</f>
        <v>0</v>
      </c>
      <c r="D196" s="101">
        <f>Data!G196</f>
        <v>0</v>
      </c>
      <c r="E196" s="539"/>
      <c r="F196" s="539"/>
      <c r="G196" s="539"/>
      <c r="H196" s="539"/>
      <c r="I196" s="539"/>
      <c r="J196" s="539"/>
      <c r="K196" s="539"/>
      <c r="L196" s="539"/>
      <c r="M196" s="122">
        <f t="shared" si="4"/>
        <v>0</v>
      </c>
      <c r="N196" s="105">
        <f>LOOKUP(M196,{0,32,33,41,51,61,71,81,91},{0,"इ-1","ड","क-2","क-1","ब-2 ","ब-1","अ-2","अ-1"})</f>
        <v>0</v>
      </c>
      <c r="O196" s="101">
        <f>Data!$B196</f>
        <v>0</v>
      </c>
      <c r="P196" s="101">
        <f>Data!C196</f>
        <v>0</v>
      </c>
      <c r="Q196" s="119">
        <f>Data!E196</f>
        <v>0</v>
      </c>
      <c r="R196" s="101">
        <f>Data!G196</f>
        <v>0</v>
      </c>
      <c r="S196" s="539"/>
      <c r="T196" s="539"/>
      <c r="U196" s="539"/>
      <c r="V196" s="539"/>
      <c r="W196" s="539"/>
      <c r="X196" s="539"/>
      <c r="Y196" s="539"/>
      <c r="Z196" s="539"/>
      <c r="AA196" s="122">
        <f t="shared" si="5"/>
        <v>0</v>
      </c>
      <c r="AB196" s="105">
        <f>LOOKUP(AA196,{0,32,33,41,51,61,71,81,91},{0,"इ-1","ड","क-2","क-1","ब-2 ","ब-1","अ-2","अ-1"})</f>
        <v>0</v>
      </c>
    </row>
    <row r="197" spans="1:28" ht="21.75" customHeight="1">
      <c r="A197" s="101">
        <f>Data!$B197</f>
        <v>0</v>
      </c>
      <c r="B197" s="101">
        <f>Data!C197</f>
        <v>0</v>
      </c>
      <c r="C197" s="119">
        <f>Data!E197</f>
        <v>0</v>
      </c>
      <c r="D197" s="101">
        <f>Data!G197</f>
        <v>0</v>
      </c>
      <c r="E197" s="539"/>
      <c r="F197" s="539"/>
      <c r="G197" s="539"/>
      <c r="H197" s="539"/>
      <c r="I197" s="539"/>
      <c r="J197" s="539"/>
      <c r="K197" s="539"/>
      <c r="L197" s="539"/>
      <c r="M197" s="122">
        <f t="shared" si="4"/>
        <v>0</v>
      </c>
      <c r="N197" s="105">
        <f>LOOKUP(M197,{0,32,33,41,51,61,71,81,91},{0,"इ-1","ड","क-2","क-1","ब-2 ","ब-1","अ-2","अ-1"})</f>
        <v>0</v>
      </c>
      <c r="O197" s="101">
        <f>Data!$B197</f>
        <v>0</v>
      </c>
      <c r="P197" s="101">
        <f>Data!C197</f>
        <v>0</v>
      </c>
      <c r="Q197" s="119">
        <f>Data!E197</f>
        <v>0</v>
      </c>
      <c r="R197" s="101">
        <f>Data!G197</f>
        <v>0</v>
      </c>
      <c r="S197" s="539"/>
      <c r="T197" s="539"/>
      <c r="U197" s="539"/>
      <c r="V197" s="539"/>
      <c r="W197" s="539"/>
      <c r="X197" s="539"/>
      <c r="Y197" s="539"/>
      <c r="Z197" s="539"/>
      <c r="AA197" s="122">
        <f t="shared" si="5"/>
        <v>0</v>
      </c>
      <c r="AB197" s="105">
        <f>LOOKUP(AA197,{0,32,33,41,51,61,71,81,91},{0,"इ-1","ड","क-2","क-1","ब-2 ","ब-1","अ-2","अ-1"})</f>
        <v>0</v>
      </c>
    </row>
    <row r="198" spans="1:28" ht="21.75" customHeight="1">
      <c r="A198" s="101">
        <f>Data!$B198</f>
        <v>0</v>
      </c>
      <c r="B198" s="101">
        <f>Data!C198</f>
        <v>0</v>
      </c>
      <c r="C198" s="119">
        <f>Data!E198</f>
        <v>0</v>
      </c>
      <c r="D198" s="101">
        <f>Data!G198</f>
        <v>0</v>
      </c>
      <c r="E198" s="539"/>
      <c r="F198" s="539"/>
      <c r="G198" s="539"/>
      <c r="H198" s="539"/>
      <c r="I198" s="539"/>
      <c r="J198" s="539"/>
      <c r="K198" s="539"/>
      <c r="L198" s="539"/>
      <c r="M198" s="122">
        <f t="shared" si="4"/>
        <v>0</v>
      </c>
      <c r="N198" s="105">
        <f>LOOKUP(M198,{0,32,33,41,51,61,71,81,91},{0,"इ-1","ड","क-2","क-1","ब-2 ","ब-1","अ-2","अ-1"})</f>
        <v>0</v>
      </c>
      <c r="O198" s="101">
        <f>Data!$B198</f>
        <v>0</v>
      </c>
      <c r="P198" s="101">
        <f>Data!C198</f>
        <v>0</v>
      </c>
      <c r="Q198" s="119">
        <f>Data!E198</f>
        <v>0</v>
      </c>
      <c r="R198" s="101">
        <f>Data!G198</f>
        <v>0</v>
      </c>
      <c r="S198" s="539"/>
      <c r="T198" s="539"/>
      <c r="U198" s="539"/>
      <c r="V198" s="539"/>
      <c r="W198" s="539"/>
      <c r="X198" s="539"/>
      <c r="Y198" s="539"/>
      <c r="Z198" s="539"/>
      <c r="AA198" s="122">
        <f t="shared" si="5"/>
        <v>0</v>
      </c>
      <c r="AB198" s="105">
        <f>LOOKUP(AA198,{0,32,33,41,51,61,71,81,91},{0,"इ-1","ड","क-2","क-1","ब-2 ","ब-1","अ-2","अ-1"})</f>
        <v>0</v>
      </c>
    </row>
    <row r="199" spans="1:28" ht="21.75" customHeight="1">
      <c r="A199" s="101">
        <f>Data!$B199</f>
        <v>0</v>
      </c>
      <c r="B199" s="101">
        <f>Data!C199</f>
        <v>0</v>
      </c>
      <c r="C199" s="119">
        <f>Data!E199</f>
        <v>0</v>
      </c>
      <c r="D199" s="101">
        <f>Data!G199</f>
        <v>0</v>
      </c>
      <c r="E199" s="539"/>
      <c r="F199" s="539"/>
      <c r="G199" s="539"/>
      <c r="H199" s="539"/>
      <c r="I199" s="539"/>
      <c r="J199" s="539"/>
      <c r="K199" s="539"/>
      <c r="L199" s="539"/>
      <c r="M199" s="122">
        <f t="shared" si="4"/>
        <v>0</v>
      </c>
      <c r="N199" s="105">
        <f>LOOKUP(M199,{0,32,33,41,51,61,71,81,91},{0,"इ-1","ड","क-2","क-1","ब-2 ","ब-1","अ-2","अ-1"})</f>
        <v>0</v>
      </c>
      <c r="O199" s="101">
        <f>Data!$B199</f>
        <v>0</v>
      </c>
      <c r="P199" s="101">
        <f>Data!C199</f>
        <v>0</v>
      </c>
      <c r="Q199" s="119">
        <f>Data!E199</f>
        <v>0</v>
      </c>
      <c r="R199" s="101">
        <f>Data!G199</f>
        <v>0</v>
      </c>
      <c r="S199" s="539"/>
      <c r="T199" s="539"/>
      <c r="U199" s="539"/>
      <c r="V199" s="539"/>
      <c r="W199" s="539"/>
      <c r="X199" s="539"/>
      <c r="Y199" s="539"/>
      <c r="Z199" s="539"/>
      <c r="AA199" s="122">
        <f t="shared" si="5"/>
        <v>0</v>
      </c>
      <c r="AB199" s="105">
        <f>LOOKUP(AA199,{0,32,33,41,51,61,71,81,91},{0,"इ-1","ड","क-2","क-1","ब-2 ","ब-1","अ-2","अ-1"})</f>
        <v>0</v>
      </c>
    </row>
    <row r="200" spans="1:28" ht="21.75" customHeight="1">
      <c r="A200" s="101">
        <f>Data!$B200</f>
        <v>0</v>
      </c>
      <c r="B200" s="101">
        <f>Data!C200</f>
        <v>0</v>
      </c>
      <c r="C200" s="119">
        <f>Data!E200</f>
        <v>0</v>
      </c>
      <c r="D200" s="101">
        <f>Data!G200</f>
        <v>0</v>
      </c>
      <c r="E200" s="539"/>
      <c r="F200" s="539"/>
      <c r="G200" s="539"/>
      <c r="H200" s="539"/>
      <c r="I200" s="539"/>
      <c r="J200" s="539"/>
      <c r="K200" s="539"/>
      <c r="L200" s="539"/>
      <c r="M200" s="122">
        <f t="shared" si="4"/>
        <v>0</v>
      </c>
      <c r="N200" s="105">
        <f>LOOKUP(M200,{0,32,33,41,51,61,71,81,91},{0,"इ-1","ड","क-2","क-1","ब-2 ","ब-1","अ-2","अ-1"})</f>
        <v>0</v>
      </c>
      <c r="O200" s="101">
        <f>Data!$B200</f>
        <v>0</v>
      </c>
      <c r="P200" s="101">
        <f>Data!C200</f>
        <v>0</v>
      </c>
      <c r="Q200" s="119">
        <f>Data!E200</f>
        <v>0</v>
      </c>
      <c r="R200" s="101">
        <f>Data!G200</f>
        <v>0</v>
      </c>
      <c r="S200" s="539"/>
      <c r="T200" s="539"/>
      <c r="U200" s="539"/>
      <c r="V200" s="539"/>
      <c r="W200" s="539"/>
      <c r="X200" s="539"/>
      <c r="Y200" s="539"/>
      <c r="Z200" s="539"/>
      <c r="AA200" s="122">
        <f t="shared" si="5"/>
        <v>0</v>
      </c>
      <c r="AB200" s="105">
        <f>LOOKUP(AA200,{0,32,33,41,51,61,71,81,91},{0,"इ-1","ड","क-2","क-1","ब-2 ","ब-1","अ-2","अ-1"})</f>
        <v>0</v>
      </c>
    </row>
    <row r="201" spans="1:28" ht="21.75" customHeight="1">
      <c r="A201" s="101">
        <f>Data!$B201</f>
        <v>0</v>
      </c>
      <c r="B201" s="101">
        <f>Data!C201</f>
        <v>0</v>
      </c>
      <c r="C201" s="119">
        <f>Data!E201</f>
        <v>0</v>
      </c>
      <c r="D201" s="101">
        <f>Data!G201</f>
        <v>0</v>
      </c>
      <c r="E201" s="539"/>
      <c r="F201" s="539"/>
      <c r="G201" s="539"/>
      <c r="H201" s="539"/>
      <c r="I201" s="539"/>
      <c r="J201" s="539"/>
      <c r="K201" s="539"/>
      <c r="L201" s="539"/>
      <c r="M201" s="122">
        <f t="shared" si="4"/>
        <v>0</v>
      </c>
      <c r="N201" s="105">
        <f>LOOKUP(M201,{0,32,33,41,51,61,71,81,91},{0,"इ-1","ड","क-2","क-1","ब-2 ","ब-1","अ-2","अ-1"})</f>
        <v>0</v>
      </c>
      <c r="O201" s="101">
        <f>Data!$B201</f>
        <v>0</v>
      </c>
      <c r="P201" s="101">
        <f>Data!C201</f>
        <v>0</v>
      </c>
      <c r="Q201" s="119">
        <f>Data!E201</f>
        <v>0</v>
      </c>
      <c r="R201" s="101">
        <f>Data!G201</f>
        <v>0</v>
      </c>
      <c r="S201" s="539"/>
      <c r="T201" s="539"/>
      <c r="U201" s="539"/>
      <c r="V201" s="539"/>
      <c r="W201" s="539"/>
      <c r="X201" s="539"/>
      <c r="Y201" s="539"/>
      <c r="Z201" s="539"/>
      <c r="AA201" s="122">
        <f t="shared" si="5"/>
        <v>0</v>
      </c>
      <c r="AB201" s="105">
        <f>LOOKUP(AA201,{0,32,33,41,51,61,71,81,91},{0,"इ-1","ड","क-2","क-1","ब-2 ","ब-1","अ-2","अ-1"})</f>
        <v>0</v>
      </c>
    </row>
    <row r="202" spans="1:28" ht="21.75" customHeight="1">
      <c r="A202" s="101">
        <f>Data!$B202</f>
        <v>0</v>
      </c>
      <c r="B202" s="101">
        <f>Data!C202</f>
        <v>0</v>
      </c>
      <c r="C202" s="119">
        <f>Data!E202</f>
        <v>0</v>
      </c>
      <c r="D202" s="101">
        <f>Data!G202</f>
        <v>0</v>
      </c>
      <c r="E202" s="539"/>
      <c r="F202" s="539"/>
      <c r="G202" s="539"/>
      <c r="H202" s="539"/>
      <c r="I202" s="539"/>
      <c r="J202" s="539"/>
      <c r="K202" s="539"/>
      <c r="L202" s="539"/>
      <c r="M202" s="122">
        <f t="shared" si="4"/>
        <v>0</v>
      </c>
      <c r="N202" s="105">
        <f>LOOKUP(M202,{0,32,33,41,51,61,71,81,91},{0,"इ-1","ड","क-2","क-1","ब-2 ","ब-1","अ-2","अ-1"})</f>
        <v>0</v>
      </c>
      <c r="O202" s="101">
        <f>Data!$B202</f>
        <v>0</v>
      </c>
      <c r="P202" s="101">
        <f>Data!C202</f>
        <v>0</v>
      </c>
      <c r="Q202" s="119">
        <f>Data!E202</f>
        <v>0</v>
      </c>
      <c r="R202" s="101">
        <f>Data!G202</f>
        <v>0</v>
      </c>
      <c r="S202" s="539"/>
      <c r="T202" s="539"/>
      <c r="U202" s="539"/>
      <c r="V202" s="539"/>
      <c r="W202" s="539"/>
      <c r="X202" s="539"/>
      <c r="Y202" s="539"/>
      <c r="Z202" s="539"/>
      <c r="AA202" s="122">
        <f t="shared" si="5"/>
        <v>0</v>
      </c>
      <c r="AB202" s="105">
        <f>LOOKUP(AA202,{0,32,33,41,51,61,71,81,91},{0,"इ-1","ड","क-2","क-1","ब-2 ","ब-1","अ-2","अ-1"})</f>
        <v>0</v>
      </c>
    </row>
    <row r="203" spans="1:28" ht="21.75" customHeight="1">
      <c r="A203" s="101">
        <f>Data!$B203</f>
        <v>0</v>
      </c>
      <c r="B203" s="101">
        <f>Data!C203</f>
        <v>0</v>
      </c>
      <c r="C203" s="119">
        <f>Data!E203</f>
        <v>0</v>
      </c>
      <c r="D203" s="101">
        <f>Data!G203</f>
        <v>0</v>
      </c>
      <c r="E203" s="539"/>
      <c r="F203" s="539"/>
      <c r="G203" s="539"/>
      <c r="H203" s="539"/>
      <c r="I203" s="539"/>
      <c r="J203" s="539"/>
      <c r="K203" s="539"/>
      <c r="L203" s="539"/>
      <c r="M203" s="122">
        <f t="shared" ref="M203:M205" si="6">SUM(E203:L203)</f>
        <v>0</v>
      </c>
      <c r="N203" s="105">
        <f>LOOKUP(M203,{0,32,33,41,51,61,71,81,91},{0,"इ-1","ड","क-2","क-1","ब-2 ","ब-1","अ-2","अ-1"})</f>
        <v>0</v>
      </c>
      <c r="O203" s="101">
        <f>Data!$B203</f>
        <v>0</v>
      </c>
      <c r="P203" s="101">
        <f>Data!C203</f>
        <v>0</v>
      </c>
      <c r="Q203" s="119">
        <f>Data!E203</f>
        <v>0</v>
      </c>
      <c r="R203" s="101">
        <f>Data!G203</f>
        <v>0</v>
      </c>
      <c r="S203" s="539"/>
      <c r="T203" s="539"/>
      <c r="U203" s="539"/>
      <c r="V203" s="539"/>
      <c r="W203" s="539"/>
      <c r="X203" s="539"/>
      <c r="Y203" s="539"/>
      <c r="Z203" s="539"/>
      <c r="AA203" s="122">
        <f t="shared" ref="AA203:AA205" si="7">SUM(S203:Z203)</f>
        <v>0</v>
      </c>
      <c r="AB203" s="105">
        <f>LOOKUP(AA203,{0,32,33,41,51,61,71,81,91},{0,"इ-1","ड","क-2","क-1","ब-2 ","ब-1","अ-2","अ-1"})</f>
        <v>0</v>
      </c>
    </row>
    <row r="204" spans="1:28" ht="21.75" customHeight="1">
      <c r="A204" s="101">
        <f>Data!$B204</f>
        <v>0</v>
      </c>
      <c r="B204" s="101">
        <f>Data!C204</f>
        <v>0</v>
      </c>
      <c r="C204" s="119">
        <f>Data!E204</f>
        <v>0</v>
      </c>
      <c r="D204" s="101">
        <f>Data!G204</f>
        <v>0</v>
      </c>
      <c r="E204" s="539"/>
      <c r="F204" s="539"/>
      <c r="G204" s="539"/>
      <c r="H204" s="539"/>
      <c r="I204" s="539"/>
      <c r="J204" s="539"/>
      <c r="K204" s="539"/>
      <c r="L204" s="539"/>
      <c r="M204" s="122">
        <f t="shared" si="6"/>
        <v>0</v>
      </c>
      <c r="N204" s="105">
        <f>LOOKUP(M204,{0,32,33,41,51,61,71,81,91},{0,"इ-1","ड","क-2","क-1","ब-2 ","ब-1","अ-2","अ-1"})</f>
        <v>0</v>
      </c>
      <c r="O204" s="101">
        <f>Data!$B204</f>
        <v>0</v>
      </c>
      <c r="P204" s="101">
        <f>Data!C204</f>
        <v>0</v>
      </c>
      <c r="Q204" s="119">
        <f>Data!E204</f>
        <v>0</v>
      </c>
      <c r="R204" s="101">
        <f>Data!G204</f>
        <v>0</v>
      </c>
      <c r="S204" s="539"/>
      <c r="T204" s="539"/>
      <c r="U204" s="539"/>
      <c r="V204" s="539"/>
      <c r="W204" s="539"/>
      <c r="X204" s="539"/>
      <c r="Y204" s="539"/>
      <c r="Z204" s="539"/>
      <c r="AA204" s="122">
        <f t="shared" si="7"/>
        <v>0</v>
      </c>
      <c r="AB204" s="105">
        <f>LOOKUP(AA204,{0,32,33,41,51,61,71,81,91},{0,"इ-1","ड","क-2","क-1","ब-2 ","ब-1","अ-2","अ-1"})</f>
        <v>0</v>
      </c>
    </row>
    <row r="205" spans="1:28" ht="21.75" customHeight="1">
      <c r="A205" s="101">
        <f>Data!$B205</f>
        <v>0</v>
      </c>
      <c r="B205" s="101">
        <f>Data!C205</f>
        <v>0</v>
      </c>
      <c r="C205" s="119">
        <f>Data!E205</f>
        <v>0</v>
      </c>
      <c r="D205" s="101">
        <f>Data!G205</f>
        <v>0</v>
      </c>
      <c r="E205" s="539"/>
      <c r="F205" s="539"/>
      <c r="G205" s="539"/>
      <c r="H205" s="539"/>
      <c r="I205" s="539"/>
      <c r="J205" s="539"/>
      <c r="K205" s="539"/>
      <c r="L205" s="539"/>
      <c r="M205" s="122">
        <f t="shared" si="6"/>
        <v>0</v>
      </c>
      <c r="N205" s="105">
        <f>LOOKUP(M205,{0,32,33,41,51,61,71,81,91},{0,"इ-1","ड","क-2","क-1","ब-2 ","ब-1","अ-2","अ-1"})</f>
        <v>0</v>
      </c>
      <c r="O205" s="101">
        <f>Data!$B205</f>
        <v>0</v>
      </c>
      <c r="P205" s="101">
        <f>Data!C205</f>
        <v>0</v>
      </c>
      <c r="Q205" s="119">
        <f>Data!E205</f>
        <v>0</v>
      </c>
      <c r="R205" s="101">
        <f>Data!G205</f>
        <v>0</v>
      </c>
      <c r="S205" s="539"/>
      <c r="T205" s="539"/>
      <c r="U205" s="539"/>
      <c r="V205" s="539"/>
      <c r="W205" s="539"/>
      <c r="X205" s="539"/>
      <c r="Y205" s="539"/>
      <c r="Z205" s="539"/>
      <c r="AA205" s="122">
        <f t="shared" si="7"/>
        <v>0</v>
      </c>
      <c r="AB205" s="105">
        <f>LOOKUP(AA205,{0,32,33,41,51,61,71,81,91},{0,"इ-1","ड","क-2","क-1","ब-2 ","ब-1","अ-2","अ-1"})</f>
        <v>0</v>
      </c>
    </row>
    <row r="206" spans="1:28" ht="21.75" customHeight="1">
      <c r="A206" s="101">
        <f>Data!$B206</f>
        <v>0</v>
      </c>
      <c r="B206" s="101">
        <f>Data!C206</f>
        <v>0</v>
      </c>
      <c r="C206" s="119">
        <f>Data!E206</f>
        <v>0</v>
      </c>
      <c r="D206" s="101">
        <f>Data!G206</f>
        <v>0</v>
      </c>
      <c r="E206" s="539"/>
      <c r="F206" s="539"/>
      <c r="G206" s="539"/>
      <c r="H206" s="539"/>
      <c r="I206" s="539"/>
      <c r="J206" s="539"/>
      <c r="K206" s="539"/>
      <c r="L206" s="539"/>
      <c r="M206" s="122">
        <f>SUM(E206:L206)</f>
        <v>0</v>
      </c>
      <c r="N206" s="105">
        <f>LOOKUP(M206,{0,32,33,41,51,61,71,81,91},{0,"इ-1","ड","क-2","क-1","ब-2 ","ब-1","अ-2","अ-1"})</f>
        <v>0</v>
      </c>
      <c r="O206" s="101">
        <f>Data!$B206</f>
        <v>0</v>
      </c>
      <c r="P206" s="101">
        <f>Data!C206</f>
        <v>0</v>
      </c>
      <c r="Q206" s="119">
        <f>Data!E206</f>
        <v>0</v>
      </c>
      <c r="R206" s="101">
        <f>Data!G206</f>
        <v>0</v>
      </c>
      <c r="S206" s="539"/>
      <c r="T206" s="539"/>
      <c r="U206" s="539"/>
      <c r="V206" s="539"/>
      <c r="W206" s="539"/>
      <c r="X206" s="539"/>
      <c r="Y206" s="539"/>
      <c r="Z206" s="539"/>
      <c r="AA206" s="122">
        <f>SUM(S206:Z206)</f>
        <v>0</v>
      </c>
      <c r="AB206" s="105">
        <f>LOOKUP(AA206,{0,32,33,41,51,61,71,81,91},{0,"इ-1","ड","क-2","क-1","ब-2 ","ब-1","अ-2","अ-1"})</f>
        <v>0</v>
      </c>
    </row>
  </sheetData>
  <sheetProtection algorithmName="SHA-512" hashValue="QJf+kXifTKeinpmBETzWpqCS8UDyODFd1VGmmEM18rU2GDM/s42zPurE/7FmbTFYFHLTt6ctApu0pHvZLcEurw==" saltValue="XCCALucSkds5Hm9UbXCi/A==" spinCount="100000" sheet="1" formatCells="0" formatColumns="0" formatRows="0"/>
  <mergeCells count="14">
    <mergeCell ref="O2:AB2"/>
    <mergeCell ref="O1:AB1"/>
    <mergeCell ref="O3:R3"/>
    <mergeCell ref="S3:AA3"/>
    <mergeCell ref="O4:P4"/>
    <mergeCell ref="R4:R5"/>
    <mergeCell ref="AB3:AB5"/>
    <mergeCell ref="A1:N1"/>
    <mergeCell ref="A2:N2"/>
    <mergeCell ref="A3:D3"/>
    <mergeCell ref="E3:M3"/>
    <mergeCell ref="A4:B4"/>
    <mergeCell ref="D4:D5"/>
    <mergeCell ref="N3:N5"/>
  </mergeCells>
  <conditionalFormatting sqref="A8:L206 N8:N206">
    <cfRule type="expression" dxfId="63" priority="4">
      <formula>$A8&gt;0</formula>
    </cfRule>
  </conditionalFormatting>
  <conditionalFormatting sqref="O8:Z206 AB8:AB206">
    <cfRule type="expression" dxfId="62" priority="3">
      <formula>$O8&gt;0</formula>
    </cfRule>
  </conditionalFormatting>
  <conditionalFormatting sqref="M8:M206">
    <cfRule type="expression" dxfId="61" priority="2">
      <formula>$A8&gt;0</formula>
    </cfRule>
  </conditionalFormatting>
  <conditionalFormatting sqref="AA8:AA206">
    <cfRule type="expression" dxfId="60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B206"/>
  <sheetViews>
    <sheetView showZeros="0" view="pageLayout" zoomScale="98" zoomScalePageLayoutView="98" workbookViewId="0">
      <selection activeCell="E5" sqref="E5"/>
    </sheetView>
  </sheetViews>
  <sheetFormatPr defaultRowHeight="12.75"/>
  <cols>
    <col min="1" max="1" width="4.28515625" style="547" customWidth="1"/>
    <col min="2" max="2" width="7.5703125" style="547" customWidth="1"/>
    <col min="3" max="3" width="21.28515625" style="547" customWidth="1"/>
    <col min="4" max="12" width="5.5703125" style="547" customWidth="1"/>
    <col min="13" max="14" width="5.5703125" style="548" customWidth="1"/>
    <col min="15" max="15" width="4.28515625" style="547" customWidth="1"/>
    <col min="16" max="16" width="7.5703125" style="547" customWidth="1"/>
    <col min="17" max="17" width="21.28515625" style="547" customWidth="1"/>
    <col min="18" max="28" width="5.5703125" style="547" customWidth="1"/>
    <col min="29" max="16384" width="9.140625" style="547"/>
  </cols>
  <sheetData>
    <row r="1" spans="1:28" ht="18.75" customHeight="1">
      <c r="A1" s="701" t="str">
        <f>Links!E3</f>
        <v>सौ.एस.पी.पाटील माध्यमिक विद्यामंदिर आमडदे, ता. भडगाव, जि. जळगाव.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 t="str">
        <f>Links!E3</f>
        <v>सौ.एस.पी.पाटील माध्यमिक विद्यामंदिर आमडदे, ता. भडगाव, जि. जळगाव.</v>
      </c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</row>
    <row r="2" spans="1:28" ht="24" customHeight="1">
      <c r="A2" s="712" t="s">
        <v>26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 t="s">
        <v>624</v>
      </c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</row>
    <row r="3" spans="1:28" ht="28.5" customHeight="1">
      <c r="A3" s="698" t="s">
        <v>131</v>
      </c>
      <c r="B3" s="698"/>
      <c r="C3" s="698"/>
      <c r="D3" s="698"/>
      <c r="E3" s="710" t="s">
        <v>32</v>
      </c>
      <c r="F3" s="710"/>
      <c r="G3" s="710"/>
      <c r="H3" s="710"/>
      <c r="I3" s="710"/>
      <c r="J3" s="710"/>
      <c r="K3" s="710"/>
      <c r="L3" s="710"/>
      <c r="M3" s="710"/>
      <c r="N3" s="707" t="s">
        <v>28</v>
      </c>
      <c r="O3" s="698" t="s">
        <v>131</v>
      </c>
      <c r="P3" s="698"/>
      <c r="Q3" s="698"/>
      <c r="R3" s="698"/>
      <c r="S3" s="710" t="s">
        <v>32</v>
      </c>
      <c r="T3" s="710"/>
      <c r="U3" s="710"/>
      <c r="V3" s="710"/>
      <c r="W3" s="710"/>
      <c r="X3" s="710"/>
      <c r="Y3" s="710"/>
      <c r="Z3" s="710"/>
      <c r="AA3" s="710"/>
      <c r="AB3" s="707" t="s">
        <v>28</v>
      </c>
    </row>
    <row r="4" spans="1:28" ht="72" customHeight="1">
      <c r="A4" s="713" t="s">
        <v>58</v>
      </c>
      <c r="B4" s="713"/>
      <c r="C4" s="529" t="s">
        <v>590</v>
      </c>
      <c r="D4" s="705" t="s">
        <v>10</v>
      </c>
      <c r="E4" s="530" t="s">
        <v>34</v>
      </c>
      <c r="F4" s="531" t="s">
        <v>35</v>
      </c>
      <c r="G4" s="530" t="s">
        <v>36</v>
      </c>
      <c r="H4" s="531" t="s">
        <v>37</v>
      </c>
      <c r="I4" s="531" t="s">
        <v>38</v>
      </c>
      <c r="J4" s="531" t="s">
        <v>39</v>
      </c>
      <c r="K4" s="531" t="s">
        <v>40</v>
      </c>
      <c r="L4" s="531" t="s">
        <v>41</v>
      </c>
      <c r="M4" s="531" t="s">
        <v>4</v>
      </c>
      <c r="N4" s="708"/>
      <c r="O4" s="713" t="s">
        <v>58</v>
      </c>
      <c r="P4" s="713"/>
      <c r="Q4" s="529" t="s">
        <v>590</v>
      </c>
      <c r="R4" s="705" t="s">
        <v>10</v>
      </c>
      <c r="S4" s="530" t="s">
        <v>34</v>
      </c>
      <c r="T4" s="531" t="s">
        <v>35</v>
      </c>
      <c r="U4" s="530" t="s">
        <v>36</v>
      </c>
      <c r="V4" s="531" t="s">
        <v>37</v>
      </c>
      <c r="W4" s="531" t="s">
        <v>38</v>
      </c>
      <c r="X4" s="531" t="s">
        <v>39</v>
      </c>
      <c r="Y4" s="531" t="s">
        <v>40</v>
      </c>
      <c r="Z4" s="531" t="s">
        <v>41</v>
      </c>
      <c r="AA4" s="531" t="s">
        <v>4</v>
      </c>
      <c r="AB4" s="708"/>
    </row>
    <row r="5" spans="1:28" ht="26.25" customHeight="1">
      <c r="A5" s="532" t="s">
        <v>589</v>
      </c>
      <c r="B5" s="533" t="s">
        <v>166</v>
      </c>
      <c r="C5" s="534" t="s">
        <v>6</v>
      </c>
      <c r="D5" s="706"/>
      <c r="E5" s="535"/>
      <c r="F5" s="535"/>
      <c r="G5" s="535">
        <v>60</v>
      </c>
      <c r="H5" s="535">
        <v>25</v>
      </c>
      <c r="I5" s="535"/>
      <c r="J5" s="535"/>
      <c r="K5" s="535">
        <v>15</v>
      </c>
      <c r="L5" s="535"/>
      <c r="M5" s="94">
        <f>SUM(E5:L5)</f>
        <v>100</v>
      </c>
      <c r="N5" s="709"/>
      <c r="O5" s="532" t="s">
        <v>589</v>
      </c>
      <c r="P5" s="533" t="s">
        <v>166</v>
      </c>
      <c r="Q5" s="534" t="s">
        <v>6</v>
      </c>
      <c r="R5" s="706"/>
      <c r="S5" s="535"/>
      <c r="T5" s="535"/>
      <c r="U5" s="535">
        <v>60</v>
      </c>
      <c r="V5" s="535">
        <v>25</v>
      </c>
      <c r="W5" s="535"/>
      <c r="X5" s="535"/>
      <c r="Y5" s="535">
        <v>15</v>
      </c>
      <c r="Z5" s="535"/>
      <c r="AA5" s="94">
        <f>SUM(S5:Z5)</f>
        <v>100</v>
      </c>
      <c r="AB5" s="709"/>
    </row>
    <row r="6" spans="1:28" ht="23.25" customHeight="1">
      <c r="A6" s="536">
        <v>1</v>
      </c>
      <c r="B6" s="536">
        <v>2</v>
      </c>
      <c r="C6" s="536">
        <v>3</v>
      </c>
      <c r="D6" s="536">
        <v>4</v>
      </c>
      <c r="E6" s="536">
        <v>5</v>
      </c>
      <c r="F6" s="536">
        <v>6</v>
      </c>
      <c r="G6" s="536">
        <v>7</v>
      </c>
      <c r="H6" s="536">
        <v>8</v>
      </c>
      <c r="I6" s="536">
        <v>9</v>
      </c>
      <c r="J6" s="536">
        <v>10</v>
      </c>
      <c r="K6" s="536">
        <v>11</v>
      </c>
      <c r="L6" s="536">
        <v>12</v>
      </c>
      <c r="M6" s="536">
        <v>13</v>
      </c>
      <c r="N6" s="536">
        <v>14</v>
      </c>
      <c r="O6" s="536">
        <v>1</v>
      </c>
      <c r="P6" s="536">
        <v>2</v>
      </c>
      <c r="Q6" s="536">
        <v>3</v>
      </c>
      <c r="R6" s="536">
        <v>4</v>
      </c>
      <c r="S6" s="536">
        <v>5</v>
      </c>
      <c r="T6" s="536">
        <v>6</v>
      </c>
      <c r="U6" s="536">
        <v>7</v>
      </c>
      <c r="V6" s="536">
        <v>8</v>
      </c>
      <c r="W6" s="536">
        <v>9</v>
      </c>
      <c r="X6" s="536">
        <v>10</v>
      </c>
      <c r="Y6" s="536">
        <v>11</v>
      </c>
      <c r="Z6" s="536">
        <v>12</v>
      </c>
      <c r="AA6" s="536">
        <v>13</v>
      </c>
      <c r="AB6" s="536">
        <v>14</v>
      </c>
    </row>
    <row r="7" spans="1:28" s="537" customFormat="1" ht="21.75" customHeight="1">
      <c r="A7" s="108">
        <f>Data!$B7</f>
        <v>1</v>
      </c>
      <c r="B7" s="108" t="str">
        <f>Data!C7</f>
        <v>6583</v>
      </c>
      <c r="C7" s="118" t="str">
        <f>Data!E7</f>
        <v>आराध्या प्रकाश पाटील</v>
      </c>
      <c r="D7" s="108" t="str">
        <f>Data!G7</f>
        <v>F</v>
      </c>
      <c r="E7" s="543"/>
      <c r="F7" s="543"/>
      <c r="G7" s="543"/>
      <c r="H7" s="543"/>
      <c r="I7" s="543"/>
      <c r="J7" s="543"/>
      <c r="K7" s="543"/>
      <c r="L7" s="543"/>
      <c r="M7" s="94">
        <f>SUM(E7:L7)</f>
        <v>0</v>
      </c>
      <c r="N7" s="113">
        <f>LOOKUP(M7,{0,32,33,41,51,61,71,81,91},{0,"इ-1","ड","क-2","क-1","ब-2 ","ब-1","अ-2","अ-1"})</f>
        <v>0</v>
      </c>
      <c r="O7" s="108">
        <f>Data!$B7</f>
        <v>1</v>
      </c>
      <c r="P7" s="108" t="str">
        <f>Data!C7</f>
        <v>6583</v>
      </c>
      <c r="Q7" s="118" t="str">
        <f>Data!E7</f>
        <v>आराध्या प्रकाश पाटील</v>
      </c>
      <c r="R7" s="108" t="str">
        <f>Data!G7</f>
        <v>F</v>
      </c>
      <c r="S7" s="543"/>
      <c r="T7" s="543"/>
      <c r="U7" s="551"/>
      <c r="V7" s="551"/>
      <c r="W7" s="551"/>
      <c r="X7" s="551"/>
      <c r="Y7" s="551"/>
      <c r="Z7" s="543"/>
      <c r="AA7" s="94">
        <f>SUM(S7:Z7)</f>
        <v>0</v>
      </c>
      <c r="AB7" s="113">
        <f>LOOKUP(AA7,{0,32,33,41,51,61,71,81,91},{0,"इ-1","ड","क-2","क-1","ब-2 ","ब-1","अ-2","अ-1"})</f>
        <v>0</v>
      </c>
    </row>
    <row r="8" spans="1:28" ht="21.75" customHeight="1">
      <c r="A8" s="101">
        <f>Data!$B8</f>
        <v>2</v>
      </c>
      <c r="B8" s="101">
        <f>Data!C8</f>
        <v>6588</v>
      </c>
      <c r="C8" s="119" t="str">
        <f>Data!E8</f>
        <v>साक्षी राजेश पाटील</v>
      </c>
      <c r="D8" s="101" t="str">
        <f>Data!G8</f>
        <v>F</v>
      </c>
      <c r="E8" s="539"/>
      <c r="F8" s="539"/>
      <c r="G8" s="539"/>
      <c r="H8" s="539"/>
      <c r="I8" s="539"/>
      <c r="J8" s="539"/>
      <c r="K8" s="539"/>
      <c r="L8" s="539"/>
      <c r="M8" s="122">
        <f>SUM(E8:L8)</f>
        <v>0</v>
      </c>
      <c r="N8" s="105">
        <f>LOOKUP(M8,{0,32,33,41,51,61,71,81,91},{0,"इ-1","ड","क-2","क-1","ब-2 ","ब-1","अ-2","अ-1"})</f>
        <v>0</v>
      </c>
      <c r="O8" s="101">
        <f>Data!$B8</f>
        <v>2</v>
      </c>
      <c r="P8" s="101">
        <f>Data!C8</f>
        <v>6588</v>
      </c>
      <c r="Q8" s="119" t="str">
        <f>Data!E8</f>
        <v>साक्षी राजेश पाटील</v>
      </c>
      <c r="R8" s="101" t="str">
        <f>Data!G8</f>
        <v>F</v>
      </c>
      <c r="S8" s="539"/>
      <c r="T8" s="539"/>
      <c r="U8" s="552"/>
      <c r="V8" s="552"/>
      <c r="W8" s="552"/>
      <c r="X8" s="552"/>
      <c r="Y8" s="552"/>
      <c r="Z8" s="539"/>
      <c r="AA8" s="122">
        <f>SUM(S8:Z8)</f>
        <v>0</v>
      </c>
      <c r="AB8" s="105">
        <f>LOOKUP(AA8,{0,32,33,41,51,61,71,81,91},{0,"इ-1","ड","क-2","क-1","ब-2 ","ब-1","अ-2","अ-1"})</f>
        <v>0</v>
      </c>
    </row>
    <row r="9" spans="1:28" ht="21.75" customHeight="1">
      <c r="A9" s="101">
        <f>Data!$B9</f>
        <v>3</v>
      </c>
      <c r="B9" s="101">
        <f>Data!C9</f>
        <v>6573</v>
      </c>
      <c r="C9" s="119" t="str">
        <f>Data!E9</f>
        <v>शौर्य यश पाटील</v>
      </c>
      <c r="D9" s="101" t="str">
        <f>Data!G9</f>
        <v>M</v>
      </c>
      <c r="E9" s="539"/>
      <c r="F9" s="539"/>
      <c r="G9" s="539"/>
      <c r="H9" s="539"/>
      <c r="I9" s="539"/>
      <c r="J9" s="539"/>
      <c r="K9" s="539"/>
      <c r="L9" s="539"/>
      <c r="M9" s="122">
        <f>SUM(E9:L9)</f>
        <v>0</v>
      </c>
      <c r="N9" s="105">
        <f>LOOKUP(M9,{0,32,33,41,51,61,71,81,91},{0,"इ-1","ड","क-2","क-1","ब-2 ","ब-1","अ-2","अ-1"})</f>
        <v>0</v>
      </c>
      <c r="O9" s="101">
        <f>Data!$B9</f>
        <v>3</v>
      </c>
      <c r="P9" s="101">
        <f>Data!C9</f>
        <v>6573</v>
      </c>
      <c r="Q9" s="119" t="str">
        <f>Data!E9</f>
        <v>शौर्य यश पाटील</v>
      </c>
      <c r="R9" s="101" t="str">
        <f>Data!G9</f>
        <v>M</v>
      </c>
      <c r="S9" s="539"/>
      <c r="T9" s="539"/>
      <c r="U9" s="552"/>
      <c r="V9" s="552"/>
      <c r="W9" s="552"/>
      <c r="X9" s="552"/>
      <c r="Y9" s="552"/>
      <c r="Z9" s="539"/>
      <c r="AA9" s="122">
        <f>SUM(S9:Z9)</f>
        <v>0</v>
      </c>
      <c r="AB9" s="105">
        <f>LOOKUP(AA9,{0,32,33,41,51,61,71,81,91},{0,"इ-1","ड","क-2","क-1","ब-2 ","ब-1","अ-2","अ-1"})</f>
        <v>0</v>
      </c>
    </row>
    <row r="10" spans="1:28" ht="21.75" customHeight="1">
      <c r="A10" s="101">
        <f>Data!$B10</f>
        <v>0</v>
      </c>
      <c r="B10" s="101">
        <f>Data!C10</f>
        <v>0</v>
      </c>
      <c r="C10" s="119">
        <f>Data!E10</f>
        <v>0</v>
      </c>
      <c r="D10" s="101">
        <f>Data!G10</f>
        <v>0</v>
      </c>
      <c r="E10" s="539"/>
      <c r="F10" s="539"/>
      <c r="G10" s="539"/>
      <c r="H10" s="539"/>
      <c r="I10" s="539"/>
      <c r="J10" s="539"/>
      <c r="K10" s="539"/>
      <c r="L10" s="539"/>
      <c r="M10" s="122">
        <f>SUM(E10:L10)</f>
        <v>0</v>
      </c>
      <c r="N10" s="105">
        <f>LOOKUP(M10,{0,32,33,41,51,61,71,81,91},{0,"इ-1","ड","क-2","क-1","ब-2 ","ब-1","अ-2","अ-1"})</f>
        <v>0</v>
      </c>
      <c r="O10" s="101">
        <f>Data!$B10</f>
        <v>0</v>
      </c>
      <c r="P10" s="101">
        <f>Data!C10</f>
        <v>0</v>
      </c>
      <c r="Q10" s="119">
        <f>Data!E10</f>
        <v>0</v>
      </c>
      <c r="R10" s="101">
        <f>Data!G10</f>
        <v>0</v>
      </c>
      <c r="S10" s="539"/>
      <c r="T10" s="539"/>
      <c r="U10" s="552"/>
      <c r="V10" s="552"/>
      <c r="W10" s="552"/>
      <c r="X10" s="552"/>
      <c r="Y10" s="552"/>
      <c r="Z10" s="539"/>
      <c r="AA10" s="122">
        <f>SUM(S10:Z10)</f>
        <v>0</v>
      </c>
      <c r="AB10" s="105">
        <f>LOOKUP(AA10,{0,32,33,41,51,61,71,81,91},{0,"इ-1","ड","क-2","क-1","ब-2 ","ब-1","अ-2","अ-1"})</f>
        <v>0</v>
      </c>
    </row>
    <row r="11" spans="1:28" ht="21.75" customHeight="1">
      <c r="A11" s="101">
        <f>Data!$B11</f>
        <v>0</v>
      </c>
      <c r="B11" s="101">
        <f>Data!C11</f>
        <v>0</v>
      </c>
      <c r="C11" s="119">
        <f>Data!E11</f>
        <v>0</v>
      </c>
      <c r="D11" s="101">
        <f>Data!G11</f>
        <v>0</v>
      </c>
      <c r="E11" s="539"/>
      <c r="F11" s="539"/>
      <c r="G11" s="539"/>
      <c r="H11" s="539"/>
      <c r="I11" s="539"/>
      <c r="J11" s="539"/>
      <c r="K11" s="539"/>
      <c r="L11" s="539"/>
      <c r="M11" s="122">
        <f t="shared" ref="M11:M74" si="0">SUM(E11:L11)</f>
        <v>0</v>
      </c>
      <c r="N11" s="105">
        <f>LOOKUP(M11,{0,32,33,41,51,61,71,81,91},{0,"इ-1","ड","क-2","क-1","ब-2 ","ब-1","अ-2","अ-1"})</f>
        <v>0</v>
      </c>
      <c r="O11" s="101">
        <f>Data!$B11</f>
        <v>0</v>
      </c>
      <c r="P11" s="101">
        <f>Data!C11</f>
        <v>0</v>
      </c>
      <c r="Q11" s="119">
        <f>Data!E11</f>
        <v>0</v>
      </c>
      <c r="R11" s="101">
        <f>Data!G11</f>
        <v>0</v>
      </c>
      <c r="S11" s="539"/>
      <c r="T11" s="539"/>
      <c r="U11" s="552"/>
      <c r="V11" s="552"/>
      <c r="W11" s="552"/>
      <c r="X11" s="552"/>
      <c r="Y11" s="552"/>
      <c r="Z11" s="539"/>
      <c r="AA11" s="122">
        <f t="shared" ref="AA11:AA74" si="1">SUM(S11:Z11)</f>
        <v>0</v>
      </c>
      <c r="AB11" s="105">
        <f>LOOKUP(AA11,{0,32,33,41,51,61,71,81,91},{0,"इ-1","ड","क-2","क-1","ब-2 ","ब-1","अ-2","अ-1"})</f>
        <v>0</v>
      </c>
    </row>
    <row r="12" spans="1:28" ht="21.75" customHeight="1">
      <c r="A12" s="101">
        <f>Data!$B12</f>
        <v>0</v>
      </c>
      <c r="B12" s="101">
        <f>Data!C12</f>
        <v>0</v>
      </c>
      <c r="C12" s="119">
        <f>Data!E12</f>
        <v>0</v>
      </c>
      <c r="D12" s="101">
        <f>Data!G12</f>
        <v>0</v>
      </c>
      <c r="E12" s="539"/>
      <c r="F12" s="539"/>
      <c r="G12" s="539"/>
      <c r="H12" s="539"/>
      <c r="I12" s="539"/>
      <c r="J12" s="539"/>
      <c r="K12" s="539"/>
      <c r="L12" s="539"/>
      <c r="M12" s="122">
        <f t="shared" si="0"/>
        <v>0</v>
      </c>
      <c r="N12" s="105">
        <f>LOOKUP(M12,{0,32,33,41,51,61,71,81,91},{0,"इ-1","ड","क-2","क-1","ब-2 ","ब-1","अ-2","अ-1"})</f>
        <v>0</v>
      </c>
      <c r="O12" s="101">
        <f>Data!$B12</f>
        <v>0</v>
      </c>
      <c r="P12" s="101">
        <f>Data!C12</f>
        <v>0</v>
      </c>
      <c r="Q12" s="119">
        <f>Data!E12</f>
        <v>0</v>
      </c>
      <c r="R12" s="101">
        <f>Data!G12</f>
        <v>0</v>
      </c>
      <c r="S12" s="539"/>
      <c r="T12" s="539"/>
      <c r="U12" s="552"/>
      <c r="V12" s="552"/>
      <c r="W12" s="552"/>
      <c r="X12" s="552"/>
      <c r="Y12" s="552"/>
      <c r="Z12" s="539"/>
      <c r="AA12" s="122">
        <f t="shared" si="1"/>
        <v>0</v>
      </c>
      <c r="AB12" s="105">
        <f>LOOKUP(AA12,{0,32,33,41,51,61,71,81,91},{0,"इ-1","ड","क-2","क-1","ब-2 ","ब-1","अ-2","अ-1"})</f>
        <v>0</v>
      </c>
    </row>
    <row r="13" spans="1:28" ht="21.75" customHeight="1">
      <c r="A13" s="101">
        <f>Data!$B13</f>
        <v>0</v>
      </c>
      <c r="B13" s="101">
        <f>Data!C13</f>
        <v>0</v>
      </c>
      <c r="C13" s="119">
        <f>Data!E13</f>
        <v>0</v>
      </c>
      <c r="D13" s="101">
        <f>Data!G13</f>
        <v>0</v>
      </c>
      <c r="E13" s="539"/>
      <c r="F13" s="539"/>
      <c r="G13" s="539"/>
      <c r="H13" s="539"/>
      <c r="I13" s="539"/>
      <c r="J13" s="539"/>
      <c r="K13" s="539"/>
      <c r="L13" s="539"/>
      <c r="M13" s="122">
        <f t="shared" si="0"/>
        <v>0</v>
      </c>
      <c r="N13" s="105">
        <f>LOOKUP(M13,{0,32,33,41,51,61,71,81,91},{0,"इ-1","ड","क-2","क-1","ब-2 ","ब-1","अ-2","अ-1"})</f>
        <v>0</v>
      </c>
      <c r="O13" s="101">
        <f>Data!$B13</f>
        <v>0</v>
      </c>
      <c r="P13" s="101">
        <f>Data!C13</f>
        <v>0</v>
      </c>
      <c r="Q13" s="119">
        <f>Data!E13</f>
        <v>0</v>
      </c>
      <c r="R13" s="101">
        <f>Data!G13</f>
        <v>0</v>
      </c>
      <c r="S13" s="539"/>
      <c r="T13" s="539"/>
      <c r="U13" s="552"/>
      <c r="V13" s="552"/>
      <c r="W13" s="552"/>
      <c r="X13" s="552"/>
      <c r="Y13" s="552"/>
      <c r="Z13" s="539"/>
      <c r="AA13" s="122">
        <f t="shared" si="1"/>
        <v>0</v>
      </c>
      <c r="AB13" s="105">
        <f>LOOKUP(AA13,{0,32,33,41,51,61,71,81,91},{0,"इ-1","ड","क-2","क-1","ब-2 ","ब-1","अ-2","अ-1"})</f>
        <v>0</v>
      </c>
    </row>
    <row r="14" spans="1:28" ht="21.75" customHeight="1">
      <c r="A14" s="101">
        <f>Data!$B14</f>
        <v>0</v>
      </c>
      <c r="B14" s="101">
        <f>Data!C14</f>
        <v>0</v>
      </c>
      <c r="C14" s="119">
        <f>Data!E14</f>
        <v>0</v>
      </c>
      <c r="D14" s="101">
        <f>Data!G14</f>
        <v>0</v>
      </c>
      <c r="E14" s="539"/>
      <c r="F14" s="539"/>
      <c r="G14" s="539"/>
      <c r="H14" s="539"/>
      <c r="I14" s="539"/>
      <c r="J14" s="539"/>
      <c r="K14" s="539"/>
      <c r="L14" s="539"/>
      <c r="M14" s="122">
        <f t="shared" si="0"/>
        <v>0</v>
      </c>
      <c r="N14" s="105">
        <f>LOOKUP(M14,{0,32,33,41,51,61,71,81,91},{0,"इ-1","ड","क-2","क-1","ब-2 ","ब-1","अ-2","अ-1"})</f>
        <v>0</v>
      </c>
      <c r="O14" s="101">
        <f>Data!$B14</f>
        <v>0</v>
      </c>
      <c r="P14" s="101">
        <f>Data!C14</f>
        <v>0</v>
      </c>
      <c r="Q14" s="119">
        <f>Data!E14</f>
        <v>0</v>
      </c>
      <c r="R14" s="101">
        <f>Data!G14</f>
        <v>0</v>
      </c>
      <c r="S14" s="539"/>
      <c r="T14" s="539"/>
      <c r="U14" s="552"/>
      <c r="V14" s="552"/>
      <c r="W14" s="552"/>
      <c r="X14" s="552"/>
      <c r="Y14" s="552"/>
      <c r="Z14" s="539"/>
      <c r="AA14" s="122">
        <f t="shared" si="1"/>
        <v>0</v>
      </c>
      <c r="AB14" s="105">
        <f>LOOKUP(AA14,{0,32,33,41,51,61,71,81,91},{0,"इ-1","ड","क-2","क-1","ब-2 ","ब-1","अ-2","अ-1"})</f>
        <v>0</v>
      </c>
    </row>
    <row r="15" spans="1:28" ht="21.75" customHeight="1">
      <c r="A15" s="101">
        <f>Data!$B15</f>
        <v>0</v>
      </c>
      <c r="B15" s="101">
        <f>Data!C15</f>
        <v>0</v>
      </c>
      <c r="C15" s="119">
        <f>Data!E15</f>
        <v>0</v>
      </c>
      <c r="D15" s="101">
        <f>Data!G15</f>
        <v>0</v>
      </c>
      <c r="E15" s="539"/>
      <c r="F15" s="539"/>
      <c r="G15" s="539"/>
      <c r="H15" s="539"/>
      <c r="I15" s="539"/>
      <c r="J15" s="539"/>
      <c r="K15" s="539"/>
      <c r="L15" s="539"/>
      <c r="M15" s="122">
        <f t="shared" si="0"/>
        <v>0</v>
      </c>
      <c r="N15" s="105">
        <f>LOOKUP(M15,{0,32,33,41,51,61,71,81,91},{0,"इ-1","ड","क-2","क-1","ब-2 ","ब-1","अ-2","अ-1"})</f>
        <v>0</v>
      </c>
      <c r="O15" s="101">
        <f>Data!$B15</f>
        <v>0</v>
      </c>
      <c r="P15" s="101">
        <f>Data!C15</f>
        <v>0</v>
      </c>
      <c r="Q15" s="119">
        <f>Data!E15</f>
        <v>0</v>
      </c>
      <c r="R15" s="101">
        <f>Data!G15</f>
        <v>0</v>
      </c>
      <c r="S15" s="539"/>
      <c r="T15" s="539"/>
      <c r="U15" s="552"/>
      <c r="V15" s="552"/>
      <c r="W15" s="552"/>
      <c r="X15" s="552"/>
      <c r="Y15" s="552"/>
      <c r="Z15" s="539"/>
      <c r="AA15" s="122">
        <f t="shared" si="1"/>
        <v>0</v>
      </c>
      <c r="AB15" s="105">
        <f>LOOKUP(AA15,{0,32,33,41,51,61,71,81,91},{0,"इ-1","ड","क-2","क-1","ब-2 ","ब-1","अ-2","अ-1"})</f>
        <v>0</v>
      </c>
    </row>
    <row r="16" spans="1:28" ht="21.75" customHeight="1">
      <c r="A16" s="101">
        <f>Data!$B16</f>
        <v>0</v>
      </c>
      <c r="B16" s="101">
        <f>Data!C16</f>
        <v>0</v>
      </c>
      <c r="C16" s="119">
        <f>Data!E16</f>
        <v>0</v>
      </c>
      <c r="D16" s="101">
        <f>Data!G16</f>
        <v>0</v>
      </c>
      <c r="E16" s="539"/>
      <c r="F16" s="539"/>
      <c r="G16" s="539"/>
      <c r="H16" s="539"/>
      <c r="I16" s="539"/>
      <c r="J16" s="539"/>
      <c r="K16" s="539"/>
      <c r="L16" s="539"/>
      <c r="M16" s="122">
        <f t="shared" si="0"/>
        <v>0</v>
      </c>
      <c r="N16" s="105">
        <f>LOOKUP(M16,{0,32,33,41,51,61,71,81,91},{0,"इ-1","ड","क-2","क-1","ब-2 ","ब-1","अ-2","अ-1"})</f>
        <v>0</v>
      </c>
      <c r="O16" s="101">
        <f>Data!$B16</f>
        <v>0</v>
      </c>
      <c r="P16" s="101">
        <f>Data!C16</f>
        <v>0</v>
      </c>
      <c r="Q16" s="119">
        <f>Data!E16</f>
        <v>0</v>
      </c>
      <c r="R16" s="101">
        <f>Data!G16</f>
        <v>0</v>
      </c>
      <c r="S16" s="539"/>
      <c r="T16" s="539"/>
      <c r="U16" s="552"/>
      <c r="V16" s="552"/>
      <c r="W16" s="552"/>
      <c r="X16" s="552"/>
      <c r="Y16" s="552"/>
      <c r="Z16" s="539"/>
      <c r="AA16" s="122">
        <f t="shared" si="1"/>
        <v>0</v>
      </c>
      <c r="AB16" s="105">
        <f>LOOKUP(AA16,{0,32,33,41,51,61,71,81,91},{0,"इ-1","ड","क-2","क-1","ब-2 ","ब-1","अ-2","अ-1"})</f>
        <v>0</v>
      </c>
    </row>
    <row r="17" spans="1:28" ht="21.75" customHeight="1">
      <c r="A17" s="101">
        <f>Data!$B17</f>
        <v>0</v>
      </c>
      <c r="B17" s="101">
        <f>Data!C17</f>
        <v>0</v>
      </c>
      <c r="C17" s="119">
        <f>Data!E17</f>
        <v>0</v>
      </c>
      <c r="D17" s="101">
        <f>Data!G17</f>
        <v>0</v>
      </c>
      <c r="E17" s="539"/>
      <c r="F17" s="539"/>
      <c r="G17" s="539"/>
      <c r="H17" s="539"/>
      <c r="I17" s="539"/>
      <c r="J17" s="539"/>
      <c r="K17" s="539"/>
      <c r="L17" s="539"/>
      <c r="M17" s="122">
        <f t="shared" si="0"/>
        <v>0</v>
      </c>
      <c r="N17" s="105">
        <f>LOOKUP(M17,{0,32,33,41,51,61,71,81,91},{0,"इ-1","ड","क-2","क-1","ब-2 ","ब-1","अ-2","अ-1"})</f>
        <v>0</v>
      </c>
      <c r="O17" s="101">
        <f>Data!$B17</f>
        <v>0</v>
      </c>
      <c r="P17" s="101">
        <f>Data!C17</f>
        <v>0</v>
      </c>
      <c r="Q17" s="119">
        <f>Data!E17</f>
        <v>0</v>
      </c>
      <c r="R17" s="101">
        <f>Data!G17</f>
        <v>0</v>
      </c>
      <c r="S17" s="539"/>
      <c r="T17" s="539"/>
      <c r="U17" s="552"/>
      <c r="V17" s="552"/>
      <c r="W17" s="552"/>
      <c r="X17" s="552"/>
      <c r="Y17" s="552"/>
      <c r="Z17" s="539"/>
      <c r="AA17" s="122">
        <f t="shared" si="1"/>
        <v>0</v>
      </c>
      <c r="AB17" s="105">
        <f>LOOKUP(AA17,{0,32,33,41,51,61,71,81,91},{0,"इ-1","ड","क-2","क-1","ब-2 ","ब-1","अ-2","अ-1"})</f>
        <v>0</v>
      </c>
    </row>
    <row r="18" spans="1:28" ht="21.75" customHeight="1">
      <c r="A18" s="101">
        <f>Data!$B18</f>
        <v>0</v>
      </c>
      <c r="B18" s="101">
        <f>Data!C18</f>
        <v>0</v>
      </c>
      <c r="C18" s="119">
        <f>Data!E18</f>
        <v>0</v>
      </c>
      <c r="D18" s="101">
        <f>Data!G18</f>
        <v>0</v>
      </c>
      <c r="E18" s="539"/>
      <c r="F18" s="539"/>
      <c r="G18" s="539"/>
      <c r="H18" s="539"/>
      <c r="I18" s="539"/>
      <c r="J18" s="539"/>
      <c r="K18" s="539"/>
      <c r="L18" s="539"/>
      <c r="M18" s="122">
        <f t="shared" si="0"/>
        <v>0</v>
      </c>
      <c r="N18" s="105">
        <f>LOOKUP(M18,{0,32,33,41,51,61,71,81,91},{0,"इ-1","ड","क-2","क-1","ब-2 ","ब-1","अ-2","अ-1"})</f>
        <v>0</v>
      </c>
      <c r="O18" s="101">
        <f>Data!$B18</f>
        <v>0</v>
      </c>
      <c r="P18" s="101">
        <f>Data!C18</f>
        <v>0</v>
      </c>
      <c r="Q18" s="119">
        <f>Data!E18</f>
        <v>0</v>
      </c>
      <c r="R18" s="101">
        <f>Data!G18</f>
        <v>0</v>
      </c>
      <c r="S18" s="539"/>
      <c r="T18" s="539"/>
      <c r="U18" s="552"/>
      <c r="V18" s="552"/>
      <c r="W18" s="552"/>
      <c r="X18" s="552"/>
      <c r="Y18" s="552"/>
      <c r="Z18" s="539"/>
      <c r="AA18" s="122">
        <f t="shared" si="1"/>
        <v>0</v>
      </c>
      <c r="AB18" s="105">
        <f>LOOKUP(AA18,{0,32,33,41,51,61,71,81,91},{0,"इ-1","ड","क-2","क-1","ब-2 ","ब-1","अ-2","अ-1"})</f>
        <v>0</v>
      </c>
    </row>
    <row r="19" spans="1:28" ht="21.75" customHeight="1">
      <c r="A19" s="101">
        <f>Data!$B19</f>
        <v>0</v>
      </c>
      <c r="B19" s="101">
        <f>Data!C19</f>
        <v>0</v>
      </c>
      <c r="C19" s="119">
        <f>Data!E19</f>
        <v>0</v>
      </c>
      <c r="D19" s="101">
        <f>Data!G19</f>
        <v>0</v>
      </c>
      <c r="E19" s="539"/>
      <c r="F19" s="539"/>
      <c r="G19" s="539"/>
      <c r="H19" s="539"/>
      <c r="I19" s="539"/>
      <c r="J19" s="539"/>
      <c r="K19" s="539"/>
      <c r="L19" s="539"/>
      <c r="M19" s="122">
        <f t="shared" si="0"/>
        <v>0</v>
      </c>
      <c r="N19" s="105">
        <f>LOOKUP(M19,{0,32,33,41,51,61,71,81,91},{0,"इ-1","ड","क-2","क-1","ब-2 ","ब-1","अ-2","अ-1"})</f>
        <v>0</v>
      </c>
      <c r="O19" s="101">
        <f>Data!$B19</f>
        <v>0</v>
      </c>
      <c r="P19" s="101">
        <f>Data!C19</f>
        <v>0</v>
      </c>
      <c r="Q19" s="119">
        <f>Data!E19</f>
        <v>0</v>
      </c>
      <c r="R19" s="101">
        <f>Data!G19</f>
        <v>0</v>
      </c>
      <c r="S19" s="539"/>
      <c r="T19" s="539"/>
      <c r="U19" s="552"/>
      <c r="V19" s="552"/>
      <c r="W19" s="552"/>
      <c r="X19" s="552"/>
      <c r="Y19" s="552"/>
      <c r="Z19" s="539"/>
      <c r="AA19" s="122">
        <f t="shared" si="1"/>
        <v>0</v>
      </c>
      <c r="AB19" s="105">
        <f>LOOKUP(AA19,{0,32,33,41,51,61,71,81,91},{0,"इ-1","ड","क-2","क-1","ब-2 ","ब-1","अ-2","अ-1"})</f>
        <v>0</v>
      </c>
    </row>
    <row r="20" spans="1:28" ht="21.75" customHeight="1">
      <c r="A20" s="101">
        <f>Data!$B20</f>
        <v>0</v>
      </c>
      <c r="B20" s="101">
        <f>Data!C20</f>
        <v>0</v>
      </c>
      <c r="C20" s="119">
        <f>Data!E20</f>
        <v>0</v>
      </c>
      <c r="D20" s="101">
        <f>Data!G20</f>
        <v>0</v>
      </c>
      <c r="E20" s="539"/>
      <c r="F20" s="539"/>
      <c r="G20" s="539"/>
      <c r="H20" s="539"/>
      <c r="I20" s="539"/>
      <c r="J20" s="539"/>
      <c r="K20" s="539"/>
      <c r="L20" s="539"/>
      <c r="M20" s="122">
        <f t="shared" si="0"/>
        <v>0</v>
      </c>
      <c r="N20" s="105">
        <f>LOOKUP(M20,{0,32,33,41,51,61,71,81,91},{0,"इ-1","ड","क-2","क-1","ब-2 ","ब-1","अ-2","अ-1"})</f>
        <v>0</v>
      </c>
      <c r="O20" s="101">
        <f>Data!$B20</f>
        <v>0</v>
      </c>
      <c r="P20" s="101">
        <f>Data!C20</f>
        <v>0</v>
      </c>
      <c r="Q20" s="119">
        <f>Data!E20</f>
        <v>0</v>
      </c>
      <c r="R20" s="101">
        <f>Data!G20</f>
        <v>0</v>
      </c>
      <c r="S20" s="539"/>
      <c r="T20" s="539"/>
      <c r="U20" s="552"/>
      <c r="V20" s="552"/>
      <c r="W20" s="552"/>
      <c r="X20" s="552"/>
      <c r="Y20" s="552"/>
      <c r="Z20" s="539"/>
      <c r="AA20" s="122">
        <f t="shared" si="1"/>
        <v>0</v>
      </c>
      <c r="AB20" s="105">
        <f>LOOKUP(AA20,{0,32,33,41,51,61,71,81,91},{0,"इ-1","ड","क-2","क-1","ब-2 ","ब-1","अ-2","अ-1"})</f>
        <v>0</v>
      </c>
    </row>
    <row r="21" spans="1:28" ht="21.75" customHeight="1">
      <c r="A21" s="101">
        <f>Data!$B21</f>
        <v>0</v>
      </c>
      <c r="B21" s="101">
        <f>Data!C21</f>
        <v>0</v>
      </c>
      <c r="C21" s="119">
        <f>Data!E21</f>
        <v>0</v>
      </c>
      <c r="D21" s="101">
        <f>Data!G21</f>
        <v>0</v>
      </c>
      <c r="E21" s="539"/>
      <c r="F21" s="539"/>
      <c r="G21" s="539"/>
      <c r="H21" s="539"/>
      <c r="I21" s="539"/>
      <c r="J21" s="539"/>
      <c r="K21" s="539"/>
      <c r="L21" s="539"/>
      <c r="M21" s="122">
        <f t="shared" si="0"/>
        <v>0</v>
      </c>
      <c r="N21" s="105">
        <f>LOOKUP(M21,{0,32,33,41,51,61,71,81,91},{0,"इ-1","ड","क-2","क-1","ब-2 ","ब-1","अ-2","अ-1"})</f>
        <v>0</v>
      </c>
      <c r="O21" s="101">
        <f>Data!$B21</f>
        <v>0</v>
      </c>
      <c r="P21" s="101">
        <f>Data!C21</f>
        <v>0</v>
      </c>
      <c r="Q21" s="119">
        <f>Data!E21</f>
        <v>0</v>
      </c>
      <c r="R21" s="101">
        <f>Data!G21</f>
        <v>0</v>
      </c>
      <c r="S21" s="539"/>
      <c r="T21" s="539"/>
      <c r="U21" s="552"/>
      <c r="V21" s="552"/>
      <c r="W21" s="552"/>
      <c r="X21" s="552"/>
      <c r="Y21" s="552"/>
      <c r="Z21" s="539"/>
      <c r="AA21" s="122">
        <f t="shared" si="1"/>
        <v>0</v>
      </c>
      <c r="AB21" s="105">
        <f>LOOKUP(AA21,{0,32,33,41,51,61,71,81,91},{0,"इ-1","ड","क-2","क-1","ब-2 ","ब-1","अ-2","अ-1"})</f>
        <v>0</v>
      </c>
    </row>
    <row r="22" spans="1:28" ht="21.75" customHeight="1">
      <c r="A22" s="101">
        <f>Data!$B22</f>
        <v>0</v>
      </c>
      <c r="B22" s="101">
        <f>Data!C22</f>
        <v>0</v>
      </c>
      <c r="C22" s="119">
        <f>Data!E22</f>
        <v>0</v>
      </c>
      <c r="D22" s="101">
        <f>Data!G22</f>
        <v>0</v>
      </c>
      <c r="E22" s="539"/>
      <c r="F22" s="539"/>
      <c r="G22" s="539"/>
      <c r="H22" s="539"/>
      <c r="I22" s="539"/>
      <c r="J22" s="539"/>
      <c r="K22" s="539"/>
      <c r="L22" s="539"/>
      <c r="M22" s="122">
        <f t="shared" si="0"/>
        <v>0</v>
      </c>
      <c r="N22" s="105">
        <f>LOOKUP(M22,{0,32,33,41,51,61,71,81,91},{0,"इ-1","ड","क-2","क-1","ब-2 ","ब-1","अ-2","अ-1"})</f>
        <v>0</v>
      </c>
      <c r="O22" s="101">
        <f>Data!$B22</f>
        <v>0</v>
      </c>
      <c r="P22" s="101">
        <f>Data!C22</f>
        <v>0</v>
      </c>
      <c r="Q22" s="119">
        <f>Data!E22</f>
        <v>0</v>
      </c>
      <c r="R22" s="101">
        <f>Data!G22</f>
        <v>0</v>
      </c>
      <c r="S22" s="539"/>
      <c r="T22" s="539"/>
      <c r="U22" s="552"/>
      <c r="V22" s="552"/>
      <c r="W22" s="552"/>
      <c r="X22" s="552"/>
      <c r="Y22" s="552"/>
      <c r="Z22" s="539"/>
      <c r="AA22" s="122">
        <f t="shared" si="1"/>
        <v>0</v>
      </c>
      <c r="AB22" s="105">
        <f>LOOKUP(AA22,{0,32,33,41,51,61,71,81,91},{0,"इ-1","ड","क-2","क-1","ब-2 ","ब-1","अ-2","अ-1"})</f>
        <v>0</v>
      </c>
    </row>
    <row r="23" spans="1:28" ht="21.75" customHeight="1">
      <c r="A23" s="101">
        <f>Data!$B23</f>
        <v>0</v>
      </c>
      <c r="B23" s="101">
        <f>Data!C23</f>
        <v>0</v>
      </c>
      <c r="C23" s="119">
        <f>Data!E23</f>
        <v>0</v>
      </c>
      <c r="D23" s="101">
        <f>Data!G23</f>
        <v>0</v>
      </c>
      <c r="E23" s="539"/>
      <c r="F23" s="539"/>
      <c r="G23" s="539"/>
      <c r="H23" s="539"/>
      <c r="I23" s="539"/>
      <c r="J23" s="539"/>
      <c r="K23" s="539"/>
      <c r="L23" s="539"/>
      <c r="M23" s="122">
        <f t="shared" si="0"/>
        <v>0</v>
      </c>
      <c r="N23" s="105">
        <f>LOOKUP(M23,{0,32,33,41,51,61,71,81,91},{0,"इ-1","ड","क-2","क-1","ब-2 ","ब-1","अ-2","अ-1"})</f>
        <v>0</v>
      </c>
      <c r="O23" s="101">
        <f>Data!$B23</f>
        <v>0</v>
      </c>
      <c r="P23" s="101">
        <f>Data!C23</f>
        <v>0</v>
      </c>
      <c r="Q23" s="119">
        <f>Data!E23</f>
        <v>0</v>
      </c>
      <c r="R23" s="101">
        <f>Data!G23</f>
        <v>0</v>
      </c>
      <c r="S23" s="539"/>
      <c r="T23" s="539"/>
      <c r="U23" s="552"/>
      <c r="V23" s="552"/>
      <c r="W23" s="552"/>
      <c r="X23" s="552"/>
      <c r="Y23" s="552"/>
      <c r="Z23" s="539"/>
      <c r="AA23" s="122">
        <f t="shared" si="1"/>
        <v>0</v>
      </c>
      <c r="AB23" s="105">
        <f>LOOKUP(AA23,{0,32,33,41,51,61,71,81,91},{0,"इ-1","ड","क-2","क-1","ब-2 ","ब-1","अ-2","अ-1"})</f>
        <v>0</v>
      </c>
    </row>
    <row r="24" spans="1:28" ht="21.75" customHeight="1">
      <c r="A24" s="101">
        <f>Data!$B24</f>
        <v>0</v>
      </c>
      <c r="B24" s="101">
        <f>Data!C24</f>
        <v>0</v>
      </c>
      <c r="C24" s="119">
        <f>Data!E24</f>
        <v>0</v>
      </c>
      <c r="D24" s="101">
        <f>Data!G24</f>
        <v>0</v>
      </c>
      <c r="E24" s="539"/>
      <c r="F24" s="539"/>
      <c r="G24" s="539"/>
      <c r="H24" s="539"/>
      <c r="I24" s="539"/>
      <c r="J24" s="539"/>
      <c r="K24" s="539"/>
      <c r="L24" s="539"/>
      <c r="M24" s="122">
        <f t="shared" si="0"/>
        <v>0</v>
      </c>
      <c r="N24" s="105">
        <f>LOOKUP(M24,{0,32,33,41,51,61,71,81,91},{0,"इ-1","ड","क-2","क-1","ब-2 ","ब-1","अ-2","अ-1"})</f>
        <v>0</v>
      </c>
      <c r="O24" s="101">
        <f>Data!$B24</f>
        <v>0</v>
      </c>
      <c r="P24" s="101">
        <f>Data!C24</f>
        <v>0</v>
      </c>
      <c r="Q24" s="119">
        <f>Data!E24</f>
        <v>0</v>
      </c>
      <c r="R24" s="101">
        <f>Data!G24</f>
        <v>0</v>
      </c>
      <c r="S24" s="539"/>
      <c r="T24" s="539"/>
      <c r="U24" s="552"/>
      <c r="V24" s="552"/>
      <c r="W24" s="552"/>
      <c r="X24" s="552"/>
      <c r="Y24" s="552"/>
      <c r="Z24" s="539"/>
      <c r="AA24" s="122">
        <f t="shared" si="1"/>
        <v>0</v>
      </c>
      <c r="AB24" s="105">
        <f>LOOKUP(AA24,{0,32,33,41,51,61,71,81,91},{0,"इ-1","ड","क-2","क-1","ब-2 ","ब-1","अ-2","अ-1"})</f>
        <v>0</v>
      </c>
    </row>
    <row r="25" spans="1:28" ht="21.75" customHeight="1">
      <c r="A25" s="101">
        <f>Data!$B25</f>
        <v>0</v>
      </c>
      <c r="B25" s="101">
        <f>Data!C25</f>
        <v>0</v>
      </c>
      <c r="C25" s="119">
        <f>Data!E25</f>
        <v>0</v>
      </c>
      <c r="D25" s="101">
        <f>Data!G25</f>
        <v>0</v>
      </c>
      <c r="E25" s="539"/>
      <c r="F25" s="539"/>
      <c r="G25" s="539"/>
      <c r="H25" s="539"/>
      <c r="I25" s="539"/>
      <c r="J25" s="539"/>
      <c r="K25" s="539"/>
      <c r="L25" s="539"/>
      <c r="M25" s="122">
        <f t="shared" si="0"/>
        <v>0</v>
      </c>
      <c r="N25" s="105">
        <f>LOOKUP(M25,{0,32,33,41,51,61,71,81,91},{0,"इ-1","ड","क-2","क-1","ब-2 ","ब-1","अ-2","अ-1"})</f>
        <v>0</v>
      </c>
      <c r="O25" s="101">
        <f>Data!$B25</f>
        <v>0</v>
      </c>
      <c r="P25" s="101">
        <f>Data!C25</f>
        <v>0</v>
      </c>
      <c r="Q25" s="119">
        <f>Data!E25</f>
        <v>0</v>
      </c>
      <c r="R25" s="101">
        <f>Data!G25</f>
        <v>0</v>
      </c>
      <c r="S25" s="539"/>
      <c r="T25" s="539"/>
      <c r="U25" s="552"/>
      <c r="V25" s="552"/>
      <c r="W25" s="552"/>
      <c r="X25" s="552"/>
      <c r="Y25" s="552"/>
      <c r="Z25" s="539"/>
      <c r="AA25" s="122">
        <f t="shared" si="1"/>
        <v>0</v>
      </c>
      <c r="AB25" s="105">
        <f>LOOKUP(AA25,{0,32,33,41,51,61,71,81,91},{0,"इ-1","ड","क-2","क-1","ब-2 ","ब-1","अ-2","अ-1"})</f>
        <v>0</v>
      </c>
    </row>
    <row r="26" spans="1:28" ht="21.75" customHeight="1">
      <c r="A26" s="101">
        <f>Data!$B26</f>
        <v>0</v>
      </c>
      <c r="B26" s="101">
        <f>Data!C26</f>
        <v>0</v>
      </c>
      <c r="C26" s="119">
        <f>Data!E26</f>
        <v>0</v>
      </c>
      <c r="D26" s="101">
        <f>Data!G26</f>
        <v>0</v>
      </c>
      <c r="E26" s="539"/>
      <c r="F26" s="539"/>
      <c r="G26" s="539"/>
      <c r="H26" s="539"/>
      <c r="I26" s="539"/>
      <c r="J26" s="539"/>
      <c r="K26" s="539"/>
      <c r="L26" s="539"/>
      <c r="M26" s="122">
        <f t="shared" si="0"/>
        <v>0</v>
      </c>
      <c r="N26" s="105">
        <f>LOOKUP(M26,{0,32,33,41,51,61,71,81,91},{0,"इ-1","ड","क-2","क-1","ब-2 ","ब-1","अ-2","अ-1"})</f>
        <v>0</v>
      </c>
      <c r="O26" s="101">
        <f>Data!$B26</f>
        <v>0</v>
      </c>
      <c r="P26" s="101">
        <f>Data!C26</f>
        <v>0</v>
      </c>
      <c r="Q26" s="119">
        <f>Data!E26</f>
        <v>0</v>
      </c>
      <c r="R26" s="101">
        <f>Data!G26</f>
        <v>0</v>
      </c>
      <c r="S26" s="539"/>
      <c r="T26" s="539"/>
      <c r="U26" s="552"/>
      <c r="V26" s="552"/>
      <c r="W26" s="552"/>
      <c r="X26" s="552"/>
      <c r="Y26" s="552"/>
      <c r="Z26" s="539"/>
      <c r="AA26" s="122">
        <f t="shared" si="1"/>
        <v>0</v>
      </c>
      <c r="AB26" s="105">
        <f>LOOKUP(AA26,{0,32,33,41,51,61,71,81,91},{0,"इ-1","ड","क-2","क-1","ब-2 ","ब-1","अ-2","अ-1"})</f>
        <v>0</v>
      </c>
    </row>
    <row r="27" spans="1:28" ht="21.75" customHeight="1">
      <c r="A27" s="101">
        <f>Data!$B27</f>
        <v>0</v>
      </c>
      <c r="B27" s="101">
        <f>Data!C27</f>
        <v>0</v>
      </c>
      <c r="C27" s="119">
        <f>Data!E27</f>
        <v>0</v>
      </c>
      <c r="D27" s="101">
        <f>Data!G27</f>
        <v>0</v>
      </c>
      <c r="E27" s="539"/>
      <c r="F27" s="539"/>
      <c r="G27" s="539"/>
      <c r="H27" s="539"/>
      <c r="I27" s="539"/>
      <c r="J27" s="539"/>
      <c r="K27" s="539"/>
      <c r="L27" s="539"/>
      <c r="M27" s="122">
        <f t="shared" si="0"/>
        <v>0</v>
      </c>
      <c r="N27" s="105">
        <f>LOOKUP(M27,{0,32,33,41,51,61,71,81,91},{0,"इ-1","ड","क-2","क-1","ब-2 ","ब-1","अ-2","अ-1"})</f>
        <v>0</v>
      </c>
      <c r="O27" s="101">
        <f>Data!$B27</f>
        <v>0</v>
      </c>
      <c r="P27" s="101">
        <f>Data!C27</f>
        <v>0</v>
      </c>
      <c r="Q27" s="119">
        <f>Data!E27</f>
        <v>0</v>
      </c>
      <c r="R27" s="101">
        <f>Data!G27</f>
        <v>0</v>
      </c>
      <c r="S27" s="539"/>
      <c r="T27" s="539"/>
      <c r="U27" s="552"/>
      <c r="V27" s="552"/>
      <c r="W27" s="552"/>
      <c r="X27" s="552"/>
      <c r="Y27" s="552"/>
      <c r="Z27" s="539"/>
      <c r="AA27" s="122">
        <f t="shared" si="1"/>
        <v>0</v>
      </c>
      <c r="AB27" s="105">
        <f>LOOKUP(AA27,{0,32,33,41,51,61,71,81,91},{0,"इ-1","ड","क-2","क-1","ब-2 ","ब-1","अ-2","अ-1"})</f>
        <v>0</v>
      </c>
    </row>
    <row r="28" spans="1:28" ht="21.75" customHeight="1">
      <c r="A28" s="101">
        <f>Data!$B28</f>
        <v>0</v>
      </c>
      <c r="B28" s="101">
        <f>Data!C28</f>
        <v>0</v>
      </c>
      <c r="C28" s="119">
        <f>Data!E28</f>
        <v>0</v>
      </c>
      <c r="D28" s="101">
        <f>Data!G28</f>
        <v>0</v>
      </c>
      <c r="E28" s="539"/>
      <c r="F28" s="539"/>
      <c r="G28" s="539"/>
      <c r="H28" s="539"/>
      <c r="I28" s="539"/>
      <c r="J28" s="539"/>
      <c r="K28" s="539"/>
      <c r="L28" s="539"/>
      <c r="M28" s="122">
        <f t="shared" si="0"/>
        <v>0</v>
      </c>
      <c r="N28" s="105">
        <f>LOOKUP(M28,{0,32,33,41,51,61,71,81,91},{0,"इ-1","ड","क-2","क-1","ब-2 ","ब-1","अ-2","अ-1"})</f>
        <v>0</v>
      </c>
      <c r="O28" s="101">
        <f>Data!$B28</f>
        <v>0</v>
      </c>
      <c r="P28" s="101">
        <f>Data!C28</f>
        <v>0</v>
      </c>
      <c r="Q28" s="119">
        <f>Data!E28</f>
        <v>0</v>
      </c>
      <c r="R28" s="101">
        <f>Data!G28</f>
        <v>0</v>
      </c>
      <c r="S28" s="539"/>
      <c r="T28" s="539"/>
      <c r="U28" s="552"/>
      <c r="V28" s="552"/>
      <c r="W28" s="552"/>
      <c r="X28" s="552"/>
      <c r="Y28" s="552"/>
      <c r="Z28" s="539"/>
      <c r="AA28" s="122">
        <f t="shared" si="1"/>
        <v>0</v>
      </c>
      <c r="AB28" s="105">
        <f>LOOKUP(AA28,{0,32,33,41,51,61,71,81,91},{0,"इ-1","ड","क-2","क-1","ब-2 ","ब-1","अ-2","अ-1"})</f>
        <v>0</v>
      </c>
    </row>
    <row r="29" spans="1:28" ht="21.75" customHeight="1">
      <c r="A29" s="101">
        <f>Data!$B29</f>
        <v>0</v>
      </c>
      <c r="B29" s="101">
        <f>Data!C29</f>
        <v>0</v>
      </c>
      <c r="C29" s="119">
        <f>Data!E29</f>
        <v>0</v>
      </c>
      <c r="D29" s="101">
        <f>Data!G29</f>
        <v>0</v>
      </c>
      <c r="E29" s="539"/>
      <c r="F29" s="539"/>
      <c r="G29" s="539"/>
      <c r="H29" s="539"/>
      <c r="I29" s="539"/>
      <c r="J29" s="539"/>
      <c r="K29" s="539"/>
      <c r="L29" s="539"/>
      <c r="M29" s="122">
        <f t="shared" si="0"/>
        <v>0</v>
      </c>
      <c r="N29" s="105">
        <f>LOOKUP(M29,{0,32,33,41,51,61,71,81,91},{0,"इ-1","ड","क-2","क-1","ब-2 ","ब-1","अ-2","अ-1"})</f>
        <v>0</v>
      </c>
      <c r="O29" s="101">
        <f>Data!$B29</f>
        <v>0</v>
      </c>
      <c r="P29" s="101">
        <f>Data!C29</f>
        <v>0</v>
      </c>
      <c r="Q29" s="119">
        <f>Data!E29</f>
        <v>0</v>
      </c>
      <c r="R29" s="101">
        <f>Data!G29</f>
        <v>0</v>
      </c>
      <c r="S29" s="539"/>
      <c r="T29" s="539"/>
      <c r="U29" s="552"/>
      <c r="V29" s="552"/>
      <c r="W29" s="552"/>
      <c r="X29" s="552"/>
      <c r="Y29" s="552"/>
      <c r="Z29" s="539"/>
      <c r="AA29" s="122">
        <f t="shared" si="1"/>
        <v>0</v>
      </c>
      <c r="AB29" s="105">
        <f>LOOKUP(AA29,{0,32,33,41,51,61,71,81,91},{0,"इ-1","ड","क-2","क-1","ब-2 ","ब-1","अ-2","अ-1"})</f>
        <v>0</v>
      </c>
    </row>
    <row r="30" spans="1:28" ht="21.75" customHeight="1">
      <c r="A30" s="101">
        <f>Data!$B30</f>
        <v>0</v>
      </c>
      <c r="B30" s="101">
        <f>Data!C30</f>
        <v>0</v>
      </c>
      <c r="C30" s="119">
        <f>Data!E30</f>
        <v>0</v>
      </c>
      <c r="D30" s="101">
        <f>Data!G30</f>
        <v>0</v>
      </c>
      <c r="E30" s="539"/>
      <c r="F30" s="539"/>
      <c r="G30" s="539"/>
      <c r="H30" s="539"/>
      <c r="I30" s="539"/>
      <c r="J30" s="539"/>
      <c r="K30" s="539"/>
      <c r="L30" s="539"/>
      <c r="M30" s="122">
        <f t="shared" si="0"/>
        <v>0</v>
      </c>
      <c r="N30" s="105">
        <f>LOOKUP(M30,{0,32,33,41,51,61,71,81,91},{0,"इ-1","ड","क-2","क-1","ब-2 ","ब-1","अ-2","अ-1"})</f>
        <v>0</v>
      </c>
      <c r="O30" s="101">
        <f>Data!$B30</f>
        <v>0</v>
      </c>
      <c r="P30" s="101">
        <f>Data!C30</f>
        <v>0</v>
      </c>
      <c r="Q30" s="119">
        <f>Data!E30</f>
        <v>0</v>
      </c>
      <c r="R30" s="101">
        <f>Data!G30</f>
        <v>0</v>
      </c>
      <c r="S30" s="539"/>
      <c r="T30" s="539"/>
      <c r="U30" s="552"/>
      <c r="V30" s="552"/>
      <c r="W30" s="552"/>
      <c r="X30" s="552"/>
      <c r="Y30" s="552"/>
      <c r="Z30" s="539"/>
      <c r="AA30" s="122">
        <f t="shared" si="1"/>
        <v>0</v>
      </c>
      <c r="AB30" s="105">
        <f>LOOKUP(AA30,{0,32,33,41,51,61,71,81,91},{0,"इ-1","ड","क-2","क-1","ब-2 ","ब-1","अ-2","अ-1"})</f>
        <v>0</v>
      </c>
    </row>
    <row r="31" spans="1:28" ht="21.75" customHeight="1">
      <c r="A31" s="101">
        <f>Data!$B31</f>
        <v>0</v>
      </c>
      <c r="B31" s="101">
        <f>Data!C31</f>
        <v>0</v>
      </c>
      <c r="C31" s="119">
        <f>Data!E31</f>
        <v>0</v>
      </c>
      <c r="D31" s="101">
        <f>Data!G31</f>
        <v>0</v>
      </c>
      <c r="E31" s="539"/>
      <c r="F31" s="539"/>
      <c r="G31" s="539"/>
      <c r="H31" s="539"/>
      <c r="I31" s="539"/>
      <c r="J31" s="539"/>
      <c r="K31" s="539"/>
      <c r="L31" s="539"/>
      <c r="M31" s="122">
        <f t="shared" si="0"/>
        <v>0</v>
      </c>
      <c r="N31" s="105">
        <f>LOOKUP(M31,{0,32,33,41,51,61,71,81,91},{0,"इ-1","ड","क-2","क-1","ब-2 ","ब-1","अ-2","अ-1"})</f>
        <v>0</v>
      </c>
      <c r="O31" s="101">
        <f>Data!$B31</f>
        <v>0</v>
      </c>
      <c r="P31" s="101">
        <f>Data!C31</f>
        <v>0</v>
      </c>
      <c r="Q31" s="119">
        <f>Data!E31</f>
        <v>0</v>
      </c>
      <c r="R31" s="101">
        <f>Data!G31</f>
        <v>0</v>
      </c>
      <c r="S31" s="539"/>
      <c r="T31" s="539"/>
      <c r="U31" s="552"/>
      <c r="V31" s="552"/>
      <c r="W31" s="552"/>
      <c r="X31" s="552"/>
      <c r="Y31" s="552"/>
      <c r="Z31" s="539"/>
      <c r="AA31" s="122">
        <f t="shared" si="1"/>
        <v>0</v>
      </c>
      <c r="AB31" s="105">
        <f>LOOKUP(AA31,{0,32,33,41,51,61,71,81,91},{0,"इ-1","ड","क-2","क-1","ब-2 ","ब-1","अ-2","अ-1"})</f>
        <v>0</v>
      </c>
    </row>
    <row r="32" spans="1:28" ht="21.75" customHeight="1">
      <c r="A32" s="101">
        <f>Data!$B32</f>
        <v>0</v>
      </c>
      <c r="B32" s="101">
        <f>Data!C32</f>
        <v>0</v>
      </c>
      <c r="C32" s="119">
        <f>Data!E32</f>
        <v>0</v>
      </c>
      <c r="D32" s="101">
        <f>Data!G32</f>
        <v>0</v>
      </c>
      <c r="E32" s="539"/>
      <c r="F32" s="539"/>
      <c r="G32" s="539"/>
      <c r="H32" s="539"/>
      <c r="I32" s="539"/>
      <c r="J32" s="539"/>
      <c r="K32" s="539"/>
      <c r="L32" s="539"/>
      <c r="M32" s="122">
        <f t="shared" si="0"/>
        <v>0</v>
      </c>
      <c r="N32" s="105">
        <f>LOOKUP(M32,{0,32,33,41,51,61,71,81,91},{0,"इ-1","ड","क-2","क-1","ब-2 ","ब-1","अ-2","अ-1"})</f>
        <v>0</v>
      </c>
      <c r="O32" s="101">
        <f>Data!$B32</f>
        <v>0</v>
      </c>
      <c r="P32" s="101">
        <f>Data!C32</f>
        <v>0</v>
      </c>
      <c r="Q32" s="119">
        <f>Data!E32</f>
        <v>0</v>
      </c>
      <c r="R32" s="101">
        <f>Data!G32</f>
        <v>0</v>
      </c>
      <c r="S32" s="539"/>
      <c r="T32" s="539"/>
      <c r="U32" s="552"/>
      <c r="V32" s="552"/>
      <c r="W32" s="552"/>
      <c r="X32" s="552"/>
      <c r="Y32" s="552"/>
      <c r="Z32" s="539"/>
      <c r="AA32" s="122">
        <f t="shared" si="1"/>
        <v>0</v>
      </c>
      <c r="AB32" s="105">
        <f>LOOKUP(AA32,{0,32,33,41,51,61,71,81,91},{0,"इ-1","ड","क-2","क-1","ब-2 ","ब-1","अ-2","अ-1"})</f>
        <v>0</v>
      </c>
    </row>
    <row r="33" spans="1:28" ht="21.75" customHeight="1">
      <c r="A33" s="101">
        <f>Data!$B33</f>
        <v>0</v>
      </c>
      <c r="B33" s="101">
        <f>Data!C33</f>
        <v>0</v>
      </c>
      <c r="C33" s="119">
        <f>Data!E33</f>
        <v>0</v>
      </c>
      <c r="D33" s="101">
        <f>Data!G33</f>
        <v>0</v>
      </c>
      <c r="E33" s="539"/>
      <c r="F33" s="539"/>
      <c r="G33" s="539"/>
      <c r="H33" s="539"/>
      <c r="I33" s="539"/>
      <c r="J33" s="539"/>
      <c r="K33" s="539"/>
      <c r="L33" s="539"/>
      <c r="M33" s="122">
        <f t="shared" si="0"/>
        <v>0</v>
      </c>
      <c r="N33" s="105">
        <f>LOOKUP(M33,{0,32,33,41,51,61,71,81,91},{0,"इ-1","ड","क-2","क-1","ब-2 ","ब-1","अ-2","अ-1"})</f>
        <v>0</v>
      </c>
      <c r="O33" s="101">
        <f>Data!$B33</f>
        <v>0</v>
      </c>
      <c r="P33" s="101">
        <f>Data!C33</f>
        <v>0</v>
      </c>
      <c r="Q33" s="119">
        <f>Data!E33</f>
        <v>0</v>
      </c>
      <c r="R33" s="101">
        <f>Data!G33</f>
        <v>0</v>
      </c>
      <c r="S33" s="539"/>
      <c r="T33" s="539"/>
      <c r="U33" s="552"/>
      <c r="V33" s="552"/>
      <c r="W33" s="552"/>
      <c r="X33" s="552"/>
      <c r="Y33" s="552"/>
      <c r="Z33" s="539"/>
      <c r="AA33" s="122">
        <f t="shared" si="1"/>
        <v>0</v>
      </c>
      <c r="AB33" s="105">
        <f>LOOKUP(AA33,{0,32,33,41,51,61,71,81,91},{0,"इ-1","ड","क-2","क-1","ब-2 ","ब-1","अ-2","अ-1"})</f>
        <v>0</v>
      </c>
    </row>
    <row r="34" spans="1:28" ht="21.75" customHeight="1">
      <c r="A34" s="101">
        <f>Data!$B34</f>
        <v>0</v>
      </c>
      <c r="B34" s="101">
        <f>Data!C34</f>
        <v>0</v>
      </c>
      <c r="C34" s="119">
        <f>Data!E34</f>
        <v>0</v>
      </c>
      <c r="D34" s="101">
        <f>Data!G34</f>
        <v>0</v>
      </c>
      <c r="E34" s="539"/>
      <c r="F34" s="539"/>
      <c r="G34" s="539"/>
      <c r="H34" s="539"/>
      <c r="I34" s="539"/>
      <c r="J34" s="539"/>
      <c r="K34" s="539"/>
      <c r="L34" s="539"/>
      <c r="M34" s="122">
        <f t="shared" si="0"/>
        <v>0</v>
      </c>
      <c r="N34" s="105">
        <f>LOOKUP(M34,{0,32,33,41,51,61,71,81,91},{0,"इ-1","ड","क-2","क-1","ब-2 ","ब-1","अ-2","अ-1"})</f>
        <v>0</v>
      </c>
      <c r="O34" s="101">
        <f>Data!$B34</f>
        <v>0</v>
      </c>
      <c r="P34" s="101">
        <f>Data!C34</f>
        <v>0</v>
      </c>
      <c r="Q34" s="119">
        <f>Data!E34</f>
        <v>0</v>
      </c>
      <c r="R34" s="101">
        <f>Data!G34</f>
        <v>0</v>
      </c>
      <c r="S34" s="539"/>
      <c r="T34" s="539"/>
      <c r="U34" s="552"/>
      <c r="V34" s="552"/>
      <c r="W34" s="552"/>
      <c r="X34" s="552"/>
      <c r="Y34" s="552"/>
      <c r="Z34" s="539"/>
      <c r="AA34" s="122">
        <f t="shared" si="1"/>
        <v>0</v>
      </c>
      <c r="AB34" s="105">
        <f>LOOKUP(AA34,{0,32,33,41,51,61,71,81,91},{0,"इ-1","ड","क-2","क-1","ब-2 ","ब-1","अ-2","अ-1"})</f>
        <v>0</v>
      </c>
    </row>
    <row r="35" spans="1:28" ht="21.75" customHeight="1">
      <c r="A35" s="101">
        <f>Data!$B35</f>
        <v>0</v>
      </c>
      <c r="B35" s="101">
        <f>Data!C35</f>
        <v>0</v>
      </c>
      <c r="C35" s="119">
        <f>Data!E35</f>
        <v>0</v>
      </c>
      <c r="D35" s="101">
        <f>Data!G35</f>
        <v>0</v>
      </c>
      <c r="E35" s="539"/>
      <c r="F35" s="539"/>
      <c r="G35" s="539"/>
      <c r="H35" s="539"/>
      <c r="I35" s="539"/>
      <c r="J35" s="539"/>
      <c r="K35" s="539"/>
      <c r="L35" s="539"/>
      <c r="M35" s="122">
        <f t="shared" si="0"/>
        <v>0</v>
      </c>
      <c r="N35" s="105">
        <f>LOOKUP(M35,{0,32,33,41,51,61,71,81,91},{0,"इ-1","ड","क-2","क-1","ब-2 ","ब-1","अ-2","अ-1"})</f>
        <v>0</v>
      </c>
      <c r="O35" s="101">
        <f>Data!$B35</f>
        <v>0</v>
      </c>
      <c r="P35" s="101">
        <f>Data!C35</f>
        <v>0</v>
      </c>
      <c r="Q35" s="119">
        <f>Data!E35</f>
        <v>0</v>
      </c>
      <c r="R35" s="101">
        <f>Data!G35</f>
        <v>0</v>
      </c>
      <c r="S35" s="539"/>
      <c r="T35" s="539"/>
      <c r="U35" s="552"/>
      <c r="V35" s="552"/>
      <c r="W35" s="552"/>
      <c r="X35" s="552"/>
      <c r="Y35" s="552"/>
      <c r="Z35" s="539"/>
      <c r="AA35" s="122">
        <f t="shared" si="1"/>
        <v>0</v>
      </c>
      <c r="AB35" s="105">
        <f>LOOKUP(AA35,{0,32,33,41,51,61,71,81,91},{0,"इ-1","ड","क-2","क-1","ब-2 ","ब-1","अ-2","अ-1"})</f>
        <v>0</v>
      </c>
    </row>
    <row r="36" spans="1:28" ht="21.75" customHeight="1">
      <c r="A36" s="101">
        <f>Data!$B36</f>
        <v>0</v>
      </c>
      <c r="B36" s="101">
        <f>Data!C36</f>
        <v>0</v>
      </c>
      <c r="C36" s="119">
        <f>Data!E36</f>
        <v>0</v>
      </c>
      <c r="D36" s="101">
        <f>Data!G36</f>
        <v>0</v>
      </c>
      <c r="E36" s="539"/>
      <c r="F36" s="539"/>
      <c r="G36" s="539"/>
      <c r="H36" s="539"/>
      <c r="I36" s="539"/>
      <c r="J36" s="539"/>
      <c r="K36" s="539"/>
      <c r="L36" s="539"/>
      <c r="M36" s="122">
        <f t="shared" si="0"/>
        <v>0</v>
      </c>
      <c r="N36" s="105">
        <f>LOOKUP(M36,{0,32,33,41,51,61,71,81,91},{0,"इ-1","ड","क-2","क-1","ब-2 ","ब-1","अ-2","अ-1"})</f>
        <v>0</v>
      </c>
      <c r="O36" s="101">
        <f>Data!$B36</f>
        <v>0</v>
      </c>
      <c r="P36" s="101">
        <f>Data!C36</f>
        <v>0</v>
      </c>
      <c r="Q36" s="119">
        <f>Data!E36</f>
        <v>0</v>
      </c>
      <c r="R36" s="101">
        <f>Data!G36</f>
        <v>0</v>
      </c>
      <c r="S36" s="539"/>
      <c r="T36" s="539"/>
      <c r="U36" s="552"/>
      <c r="V36" s="552"/>
      <c r="W36" s="552"/>
      <c r="X36" s="552"/>
      <c r="Y36" s="552"/>
      <c r="Z36" s="539"/>
      <c r="AA36" s="122">
        <f t="shared" si="1"/>
        <v>0</v>
      </c>
      <c r="AB36" s="105">
        <f>LOOKUP(AA36,{0,32,33,41,51,61,71,81,91},{0,"इ-1","ड","क-2","क-1","ब-2 ","ब-1","अ-2","अ-1"})</f>
        <v>0</v>
      </c>
    </row>
    <row r="37" spans="1:28" ht="21.75" customHeight="1">
      <c r="A37" s="101">
        <f>Data!$B37</f>
        <v>0</v>
      </c>
      <c r="B37" s="101">
        <f>Data!C37</f>
        <v>0</v>
      </c>
      <c r="C37" s="119">
        <f>Data!E37</f>
        <v>0</v>
      </c>
      <c r="D37" s="101">
        <f>Data!G37</f>
        <v>0</v>
      </c>
      <c r="E37" s="539"/>
      <c r="F37" s="539"/>
      <c r="G37" s="539"/>
      <c r="H37" s="539"/>
      <c r="I37" s="539"/>
      <c r="J37" s="539"/>
      <c r="K37" s="539"/>
      <c r="L37" s="539"/>
      <c r="M37" s="122">
        <f t="shared" si="0"/>
        <v>0</v>
      </c>
      <c r="N37" s="105">
        <f>LOOKUP(M37,{0,32,33,41,51,61,71,81,91},{0,"इ-1","ड","क-2","क-1","ब-2 ","ब-1","अ-2","अ-1"})</f>
        <v>0</v>
      </c>
      <c r="O37" s="101">
        <f>Data!$B37</f>
        <v>0</v>
      </c>
      <c r="P37" s="101">
        <f>Data!C37</f>
        <v>0</v>
      </c>
      <c r="Q37" s="119">
        <f>Data!E37</f>
        <v>0</v>
      </c>
      <c r="R37" s="101">
        <f>Data!G37</f>
        <v>0</v>
      </c>
      <c r="S37" s="539"/>
      <c r="T37" s="539"/>
      <c r="U37" s="552"/>
      <c r="V37" s="552"/>
      <c r="W37" s="552"/>
      <c r="X37" s="552"/>
      <c r="Y37" s="552"/>
      <c r="Z37" s="539"/>
      <c r="AA37" s="122">
        <f t="shared" si="1"/>
        <v>0</v>
      </c>
      <c r="AB37" s="105">
        <f>LOOKUP(AA37,{0,32,33,41,51,61,71,81,91},{0,"इ-1","ड","क-2","क-1","ब-2 ","ब-1","अ-2","अ-1"})</f>
        <v>0</v>
      </c>
    </row>
    <row r="38" spans="1:28" ht="21.75" customHeight="1">
      <c r="A38" s="101">
        <f>Data!$B38</f>
        <v>0</v>
      </c>
      <c r="B38" s="101">
        <f>Data!C38</f>
        <v>0</v>
      </c>
      <c r="C38" s="119">
        <f>Data!E38</f>
        <v>0</v>
      </c>
      <c r="D38" s="101">
        <f>Data!G38</f>
        <v>0</v>
      </c>
      <c r="E38" s="539"/>
      <c r="F38" s="539"/>
      <c r="G38" s="539"/>
      <c r="H38" s="539"/>
      <c r="I38" s="539"/>
      <c r="J38" s="539"/>
      <c r="K38" s="539"/>
      <c r="L38" s="539"/>
      <c r="M38" s="122">
        <f t="shared" si="0"/>
        <v>0</v>
      </c>
      <c r="N38" s="105">
        <f>LOOKUP(M38,{0,32,33,41,51,61,71,81,91},{0,"इ-1","ड","क-2","क-1","ब-2 ","ब-1","अ-2","अ-1"})</f>
        <v>0</v>
      </c>
      <c r="O38" s="101">
        <f>Data!$B38</f>
        <v>0</v>
      </c>
      <c r="P38" s="101">
        <f>Data!C38</f>
        <v>0</v>
      </c>
      <c r="Q38" s="119">
        <f>Data!E38</f>
        <v>0</v>
      </c>
      <c r="R38" s="101">
        <f>Data!G38</f>
        <v>0</v>
      </c>
      <c r="S38" s="539"/>
      <c r="T38" s="539"/>
      <c r="U38" s="552"/>
      <c r="V38" s="552"/>
      <c r="W38" s="552"/>
      <c r="X38" s="552"/>
      <c r="Y38" s="552"/>
      <c r="Z38" s="539"/>
      <c r="AA38" s="122">
        <f t="shared" si="1"/>
        <v>0</v>
      </c>
      <c r="AB38" s="105">
        <f>LOOKUP(AA38,{0,32,33,41,51,61,71,81,91},{0,"इ-1","ड","क-2","क-1","ब-2 ","ब-1","अ-2","अ-1"})</f>
        <v>0</v>
      </c>
    </row>
    <row r="39" spans="1:28" ht="21.75" customHeight="1">
      <c r="A39" s="101">
        <f>Data!$B39</f>
        <v>0</v>
      </c>
      <c r="B39" s="101">
        <f>Data!C39</f>
        <v>0</v>
      </c>
      <c r="C39" s="119">
        <f>Data!E39</f>
        <v>0</v>
      </c>
      <c r="D39" s="101">
        <f>Data!G39</f>
        <v>0</v>
      </c>
      <c r="E39" s="539"/>
      <c r="F39" s="539"/>
      <c r="G39" s="539"/>
      <c r="H39" s="539"/>
      <c r="I39" s="539"/>
      <c r="J39" s="539"/>
      <c r="K39" s="539"/>
      <c r="L39" s="539"/>
      <c r="M39" s="122">
        <f t="shared" si="0"/>
        <v>0</v>
      </c>
      <c r="N39" s="105">
        <f>LOOKUP(M39,{0,32,33,41,51,61,71,81,91},{0,"इ-1","ड","क-2","क-1","ब-2 ","ब-1","अ-2","अ-1"})</f>
        <v>0</v>
      </c>
      <c r="O39" s="101">
        <f>Data!$B39</f>
        <v>0</v>
      </c>
      <c r="P39" s="101">
        <f>Data!C39</f>
        <v>0</v>
      </c>
      <c r="Q39" s="119">
        <f>Data!E39</f>
        <v>0</v>
      </c>
      <c r="R39" s="101">
        <f>Data!G39</f>
        <v>0</v>
      </c>
      <c r="S39" s="539"/>
      <c r="T39" s="539"/>
      <c r="U39" s="552"/>
      <c r="V39" s="552"/>
      <c r="W39" s="552"/>
      <c r="X39" s="552"/>
      <c r="Y39" s="552"/>
      <c r="Z39" s="539"/>
      <c r="AA39" s="122">
        <f t="shared" si="1"/>
        <v>0</v>
      </c>
      <c r="AB39" s="105">
        <f>LOOKUP(AA39,{0,32,33,41,51,61,71,81,91},{0,"इ-1","ड","क-2","क-1","ब-2 ","ब-1","अ-2","अ-1"})</f>
        <v>0</v>
      </c>
    </row>
    <row r="40" spans="1:28" ht="21.75" customHeight="1">
      <c r="A40" s="101">
        <f>Data!$B40</f>
        <v>0</v>
      </c>
      <c r="B40" s="101">
        <f>Data!C40</f>
        <v>0</v>
      </c>
      <c r="C40" s="119">
        <f>Data!E40</f>
        <v>0</v>
      </c>
      <c r="D40" s="101">
        <f>Data!G40</f>
        <v>0</v>
      </c>
      <c r="E40" s="539"/>
      <c r="F40" s="539"/>
      <c r="G40" s="539"/>
      <c r="H40" s="539"/>
      <c r="I40" s="539"/>
      <c r="J40" s="539"/>
      <c r="K40" s="539"/>
      <c r="L40" s="539"/>
      <c r="M40" s="122">
        <f t="shared" si="0"/>
        <v>0</v>
      </c>
      <c r="N40" s="105">
        <f>LOOKUP(M40,{0,32,33,41,51,61,71,81,91},{0,"इ-1","ड","क-2","क-1","ब-2 ","ब-1","अ-2","अ-1"})</f>
        <v>0</v>
      </c>
      <c r="O40" s="101">
        <f>Data!$B40</f>
        <v>0</v>
      </c>
      <c r="P40" s="101">
        <f>Data!C40</f>
        <v>0</v>
      </c>
      <c r="Q40" s="119">
        <f>Data!E40</f>
        <v>0</v>
      </c>
      <c r="R40" s="101">
        <f>Data!G40</f>
        <v>0</v>
      </c>
      <c r="S40" s="539"/>
      <c r="T40" s="539"/>
      <c r="U40" s="552"/>
      <c r="V40" s="552"/>
      <c r="W40" s="552"/>
      <c r="X40" s="552"/>
      <c r="Y40" s="552"/>
      <c r="Z40" s="539"/>
      <c r="AA40" s="122">
        <f t="shared" si="1"/>
        <v>0</v>
      </c>
      <c r="AB40" s="105">
        <f>LOOKUP(AA40,{0,32,33,41,51,61,71,81,91},{0,"इ-1","ड","क-2","क-1","ब-2 ","ब-1","अ-2","अ-1"})</f>
        <v>0</v>
      </c>
    </row>
    <row r="41" spans="1:28" ht="21.75" customHeight="1">
      <c r="A41" s="101">
        <f>Data!$B41</f>
        <v>0</v>
      </c>
      <c r="B41" s="101">
        <f>Data!C41</f>
        <v>0</v>
      </c>
      <c r="C41" s="119">
        <f>Data!E41</f>
        <v>0</v>
      </c>
      <c r="D41" s="101">
        <f>Data!G41</f>
        <v>0</v>
      </c>
      <c r="E41" s="539"/>
      <c r="F41" s="539"/>
      <c r="G41" s="539"/>
      <c r="H41" s="539"/>
      <c r="I41" s="539"/>
      <c r="J41" s="539"/>
      <c r="K41" s="539"/>
      <c r="L41" s="539"/>
      <c r="M41" s="122">
        <f t="shared" si="0"/>
        <v>0</v>
      </c>
      <c r="N41" s="105">
        <f>LOOKUP(M41,{0,32,33,41,51,61,71,81,91},{0,"इ-1","ड","क-2","क-1","ब-2 ","ब-1","अ-2","अ-1"})</f>
        <v>0</v>
      </c>
      <c r="O41" s="101">
        <f>Data!$B41</f>
        <v>0</v>
      </c>
      <c r="P41" s="101">
        <f>Data!C41</f>
        <v>0</v>
      </c>
      <c r="Q41" s="119">
        <f>Data!E41</f>
        <v>0</v>
      </c>
      <c r="R41" s="101">
        <f>Data!G41</f>
        <v>0</v>
      </c>
      <c r="S41" s="539"/>
      <c r="T41" s="539"/>
      <c r="U41" s="552"/>
      <c r="V41" s="552"/>
      <c r="W41" s="552"/>
      <c r="X41" s="552"/>
      <c r="Y41" s="552"/>
      <c r="Z41" s="539"/>
      <c r="AA41" s="122">
        <f t="shared" si="1"/>
        <v>0</v>
      </c>
      <c r="AB41" s="105">
        <f>LOOKUP(AA41,{0,32,33,41,51,61,71,81,91},{0,"इ-1","ड","क-2","क-1","ब-2 ","ब-1","अ-2","अ-1"})</f>
        <v>0</v>
      </c>
    </row>
    <row r="42" spans="1:28" ht="21.75" customHeight="1">
      <c r="A42" s="101">
        <f>Data!$B42</f>
        <v>0</v>
      </c>
      <c r="B42" s="101">
        <f>Data!C42</f>
        <v>0</v>
      </c>
      <c r="C42" s="119">
        <f>Data!E42</f>
        <v>0</v>
      </c>
      <c r="D42" s="101">
        <f>Data!G42</f>
        <v>0</v>
      </c>
      <c r="E42" s="539"/>
      <c r="F42" s="539"/>
      <c r="G42" s="539"/>
      <c r="H42" s="539"/>
      <c r="I42" s="539"/>
      <c r="J42" s="539"/>
      <c r="K42" s="539"/>
      <c r="L42" s="539"/>
      <c r="M42" s="122">
        <f t="shared" si="0"/>
        <v>0</v>
      </c>
      <c r="N42" s="105">
        <f>LOOKUP(M42,{0,32,33,41,51,61,71,81,91},{0,"इ-1","ड","क-2","क-1","ब-2 ","ब-1","अ-2","अ-1"})</f>
        <v>0</v>
      </c>
      <c r="O42" s="101">
        <f>Data!$B42</f>
        <v>0</v>
      </c>
      <c r="P42" s="101">
        <f>Data!C42</f>
        <v>0</v>
      </c>
      <c r="Q42" s="119">
        <f>Data!E42</f>
        <v>0</v>
      </c>
      <c r="R42" s="101">
        <f>Data!G42</f>
        <v>0</v>
      </c>
      <c r="S42" s="539"/>
      <c r="T42" s="539"/>
      <c r="U42" s="552"/>
      <c r="V42" s="552"/>
      <c r="W42" s="552"/>
      <c r="X42" s="552"/>
      <c r="Y42" s="552"/>
      <c r="Z42" s="539"/>
      <c r="AA42" s="122">
        <f t="shared" si="1"/>
        <v>0</v>
      </c>
      <c r="AB42" s="105">
        <f>LOOKUP(AA42,{0,32,33,41,51,61,71,81,91},{0,"इ-1","ड","क-2","क-1","ब-2 ","ब-1","अ-2","अ-1"})</f>
        <v>0</v>
      </c>
    </row>
    <row r="43" spans="1:28" ht="21.75" customHeight="1">
      <c r="A43" s="101">
        <f>Data!$B43</f>
        <v>0</v>
      </c>
      <c r="B43" s="101">
        <f>Data!C43</f>
        <v>0</v>
      </c>
      <c r="C43" s="119">
        <f>Data!E43</f>
        <v>0</v>
      </c>
      <c r="D43" s="101">
        <f>Data!G43</f>
        <v>0</v>
      </c>
      <c r="E43" s="539"/>
      <c r="F43" s="539"/>
      <c r="G43" s="539"/>
      <c r="H43" s="539"/>
      <c r="I43" s="539"/>
      <c r="J43" s="539"/>
      <c r="K43" s="539"/>
      <c r="L43" s="539"/>
      <c r="M43" s="122">
        <f t="shared" si="0"/>
        <v>0</v>
      </c>
      <c r="N43" s="105">
        <f>LOOKUP(M43,{0,32,33,41,51,61,71,81,91},{0,"इ-1","ड","क-2","क-1","ब-2 ","ब-1","अ-2","अ-1"})</f>
        <v>0</v>
      </c>
      <c r="O43" s="101">
        <f>Data!$B43</f>
        <v>0</v>
      </c>
      <c r="P43" s="101">
        <f>Data!C43</f>
        <v>0</v>
      </c>
      <c r="Q43" s="119">
        <f>Data!E43</f>
        <v>0</v>
      </c>
      <c r="R43" s="101">
        <f>Data!G43</f>
        <v>0</v>
      </c>
      <c r="S43" s="539"/>
      <c r="T43" s="539"/>
      <c r="U43" s="552"/>
      <c r="V43" s="552"/>
      <c r="W43" s="552"/>
      <c r="X43" s="552"/>
      <c r="Y43" s="552"/>
      <c r="Z43" s="539"/>
      <c r="AA43" s="122">
        <f t="shared" si="1"/>
        <v>0</v>
      </c>
      <c r="AB43" s="105">
        <f>LOOKUP(AA43,{0,32,33,41,51,61,71,81,91},{0,"इ-1","ड","क-2","क-1","ब-2 ","ब-1","अ-2","अ-1"})</f>
        <v>0</v>
      </c>
    </row>
    <row r="44" spans="1:28" ht="21.75" customHeight="1">
      <c r="A44" s="101">
        <f>Data!$B44</f>
        <v>0</v>
      </c>
      <c r="B44" s="101">
        <f>Data!C44</f>
        <v>0</v>
      </c>
      <c r="C44" s="119">
        <f>Data!E44</f>
        <v>0</v>
      </c>
      <c r="D44" s="101">
        <f>Data!G44</f>
        <v>0</v>
      </c>
      <c r="E44" s="539"/>
      <c r="F44" s="539"/>
      <c r="G44" s="539"/>
      <c r="H44" s="539"/>
      <c r="I44" s="539"/>
      <c r="J44" s="539"/>
      <c r="K44" s="539"/>
      <c r="L44" s="539"/>
      <c r="M44" s="122">
        <f t="shared" si="0"/>
        <v>0</v>
      </c>
      <c r="N44" s="105">
        <f>LOOKUP(M44,{0,32,33,41,51,61,71,81,91},{0,"इ-1","ड","क-2","क-1","ब-2 ","ब-1","अ-2","अ-1"})</f>
        <v>0</v>
      </c>
      <c r="O44" s="101">
        <f>Data!$B44</f>
        <v>0</v>
      </c>
      <c r="P44" s="101">
        <f>Data!C44</f>
        <v>0</v>
      </c>
      <c r="Q44" s="119">
        <f>Data!E44</f>
        <v>0</v>
      </c>
      <c r="R44" s="101">
        <f>Data!G44</f>
        <v>0</v>
      </c>
      <c r="S44" s="539"/>
      <c r="T44" s="539"/>
      <c r="U44" s="552"/>
      <c r="V44" s="552"/>
      <c r="W44" s="552"/>
      <c r="X44" s="552"/>
      <c r="Y44" s="552"/>
      <c r="Z44" s="539"/>
      <c r="AA44" s="122">
        <f t="shared" si="1"/>
        <v>0</v>
      </c>
      <c r="AB44" s="105">
        <f>LOOKUP(AA44,{0,32,33,41,51,61,71,81,91},{0,"इ-1","ड","क-2","क-1","ब-2 ","ब-1","अ-2","अ-1"})</f>
        <v>0</v>
      </c>
    </row>
    <row r="45" spans="1:28" ht="21.75" customHeight="1">
      <c r="A45" s="101">
        <f>Data!$B45</f>
        <v>0</v>
      </c>
      <c r="B45" s="101">
        <f>Data!C45</f>
        <v>0</v>
      </c>
      <c r="C45" s="119">
        <f>Data!E45</f>
        <v>0</v>
      </c>
      <c r="D45" s="101">
        <f>Data!G45</f>
        <v>0</v>
      </c>
      <c r="E45" s="539"/>
      <c r="F45" s="539"/>
      <c r="G45" s="539"/>
      <c r="H45" s="539"/>
      <c r="I45" s="539"/>
      <c r="J45" s="539"/>
      <c r="K45" s="539"/>
      <c r="L45" s="539"/>
      <c r="M45" s="122">
        <f t="shared" si="0"/>
        <v>0</v>
      </c>
      <c r="N45" s="105">
        <f>LOOKUP(M45,{0,32,33,41,51,61,71,81,91},{0,"इ-1","ड","क-2","क-1","ब-2 ","ब-1","अ-2","अ-1"})</f>
        <v>0</v>
      </c>
      <c r="O45" s="101">
        <f>Data!$B45</f>
        <v>0</v>
      </c>
      <c r="P45" s="101">
        <f>Data!C45</f>
        <v>0</v>
      </c>
      <c r="Q45" s="119">
        <f>Data!E45</f>
        <v>0</v>
      </c>
      <c r="R45" s="101">
        <f>Data!G45</f>
        <v>0</v>
      </c>
      <c r="S45" s="539"/>
      <c r="T45" s="539"/>
      <c r="U45" s="552"/>
      <c r="V45" s="552"/>
      <c r="W45" s="552"/>
      <c r="X45" s="552"/>
      <c r="Y45" s="552"/>
      <c r="Z45" s="539"/>
      <c r="AA45" s="122">
        <f t="shared" si="1"/>
        <v>0</v>
      </c>
      <c r="AB45" s="105">
        <f>LOOKUP(AA45,{0,32,33,41,51,61,71,81,91},{0,"इ-1","ड","क-2","क-1","ब-2 ","ब-1","अ-2","अ-1"})</f>
        <v>0</v>
      </c>
    </row>
    <row r="46" spans="1:28" ht="21.75" customHeight="1">
      <c r="A46" s="101">
        <f>Data!$B46</f>
        <v>0</v>
      </c>
      <c r="B46" s="101">
        <f>Data!C46</f>
        <v>0</v>
      </c>
      <c r="C46" s="119">
        <f>Data!E46</f>
        <v>0</v>
      </c>
      <c r="D46" s="101">
        <f>Data!G46</f>
        <v>0</v>
      </c>
      <c r="E46" s="539"/>
      <c r="F46" s="539"/>
      <c r="G46" s="539"/>
      <c r="H46" s="539"/>
      <c r="I46" s="539"/>
      <c r="J46" s="539"/>
      <c r="K46" s="539"/>
      <c r="L46" s="539"/>
      <c r="M46" s="122">
        <f t="shared" si="0"/>
        <v>0</v>
      </c>
      <c r="N46" s="105">
        <f>LOOKUP(M46,{0,32,33,41,51,61,71,81,91},{0,"इ-1","ड","क-2","क-1","ब-2 ","ब-1","अ-2","अ-1"})</f>
        <v>0</v>
      </c>
      <c r="O46" s="101">
        <f>Data!$B46</f>
        <v>0</v>
      </c>
      <c r="P46" s="101">
        <f>Data!C46</f>
        <v>0</v>
      </c>
      <c r="Q46" s="119">
        <f>Data!E46</f>
        <v>0</v>
      </c>
      <c r="R46" s="101">
        <f>Data!G46</f>
        <v>0</v>
      </c>
      <c r="S46" s="539"/>
      <c r="T46" s="539"/>
      <c r="U46" s="552"/>
      <c r="V46" s="552"/>
      <c r="W46" s="552"/>
      <c r="X46" s="552"/>
      <c r="Y46" s="552"/>
      <c r="Z46" s="539"/>
      <c r="AA46" s="122">
        <f t="shared" si="1"/>
        <v>0</v>
      </c>
      <c r="AB46" s="105">
        <f>LOOKUP(AA46,{0,32,33,41,51,61,71,81,91},{0,"इ-1","ड","क-2","क-1","ब-2 ","ब-1","अ-2","अ-1"})</f>
        <v>0</v>
      </c>
    </row>
    <row r="47" spans="1:28" ht="21.75" customHeight="1">
      <c r="A47" s="101">
        <f>Data!$B47</f>
        <v>0</v>
      </c>
      <c r="B47" s="101">
        <f>Data!C47</f>
        <v>0</v>
      </c>
      <c r="C47" s="119">
        <f>Data!E47</f>
        <v>0</v>
      </c>
      <c r="D47" s="101">
        <f>Data!G47</f>
        <v>0</v>
      </c>
      <c r="E47" s="539"/>
      <c r="F47" s="539"/>
      <c r="G47" s="539"/>
      <c r="H47" s="539"/>
      <c r="I47" s="539"/>
      <c r="J47" s="539"/>
      <c r="K47" s="539"/>
      <c r="L47" s="539"/>
      <c r="M47" s="122">
        <f t="shared" si="0"/>
        <v>0</v>
      </c>
      <c r="N47" s="105">
        <f>LOOKUP(M47,{0,32,33,41,51,61,71,81,91},{0,"इ-1","ड","क-2","क-1","ब-2 ","ब-1","अ-2","अ-1"})</f>
        <v>0</v>
      </c>
      <c r="O47" s="101">
        <f>Data!$B47</f>
        <v>0</v>
      </c>
      <c r="P47" s="101">
        <f>Data!C47</f>
        <v>0</v>
      </c>
      <c r="Q47" s="119">
        <f>Data!E47</f>
        <v>0</v>
      </c>
      <c r="R47" s="101">
        <f>Data!G47</f>
        <v>0</v>
      </c>
      <c r="S47" s="539"/>
      <c r="T47" s="539"/>
      <c r="U47" s="552"/>
      <c r="V47" s="552"/>
      <c r="W47" s="552"/>
      <c r="X47" s="552"/>
      <c r="Y47" s="552"/>
      <c r="Z47" s="539"/>
      <c r="AA47" s="122">
        <f t="shared" si="1"/>
        <v>0</v>
      </c>
      <c r="AB47" s="105">
        <f>LOOKUP(AA47,{0,32,33,41,51,61,71,81,91},{0,"इ-1","ड","क-2","क-1","ब-2 ","ब-1","अ-2","अ-1"})</f>
        <v>0</v>
      </c>
    </row>
    <row r="48" spans="1:28" ht="21.75" customHeight="1">
      <c r="A48" s="101">
        <f>Data!$B48</f>
        <v>0</v>
      </c>
      <c r="B48" s="101">
        <f>Data!C48</f>
        <v>0</v>
      </c>
      <c r="C48" s="119">
        <f>Data!E48</f>
        <v>0</v>
      </c>
      <c r="D48" s="101">
        <f>Data!G48</f>
        <v>0</v>
      </c>
      <c r="E48" s="539"/>
      <c r="F48" s="539"/>
      <c r="G48" s="539"/>
      <c r="H48" s="539"/>
      <c r="I48" s="539"/>
      <c r="J48" s="539"/>
      <c r="K48" s="539"/>
      <c r="L48" s="539"/>
      <c r="M48" s="122">
        <f t="shared" si="0"/>
        <v>0</v>
      </c>
      <c r="N48" s="105">
        <f>LOOKUP(M48,{0,32,33,41,51,61,71,81,91},{0,"इ-1","ड","क-2","क-1","ब-2 ","ब-1","अ-2","अ-1"})</f>
        <v>0</v>
      </c>
      <c r="O48" s="101">
        <f>Data!$B48</f>
        <v>0</v>
      </c>
      <c r="P48" s="101">
        <f>Data!C48</f>
        <v>0</v>
      </c>
      <c r="Q48" s="119">
        <f>Data!E48</f>
        <v>0</v>
      </c>
      <c r="R48" s="101">
        <f>Data!G48</f>
        <v>0</v>
      </c>
      <c r="S48" s="539"/>
      <c r="T48" s="539"/>
      <c r="U48" s="552"/>
      <c r="V48" s="552"/>
      <c r="W48" s="552"/>
      <c r="X48" s="552"/>
      <c r="Y48" s="552"/>
      <c r="Z48" s="539"/>
      <c r="AA48" s="122">
        <f t="shared" si="1"/>
        <v>0</v>
      </c>
      <c r="AB48" s="105">
        <f>LOOKUP(AA48,{0,32,33,41,51,61,71,81,91},{0,"इ-1","ड","क-2","क-1","ब-2 ","ब-1","अ-2","अ-1"})</f>
        <v>0</v>
      </c>
    </row>
    <row r="49" spans="1:28" ht="21.75" customHeight="1">
      <c r="A49" s="101">
        <f>Data!$B49</f>
        <v>0</v>
      </c>
      <c r="B49" s="101">
        <f>Data!C49</f>
        <v>0</v>
      </c>
      <c r="C49" s="119">
        <f>Data!E49</f>
        <v>0</v>
      </c>
      <c r="D49" s="101">
        <f>Data!G49</f>
        <v>0</v>
      </c>
      <c r="E49" s="539"/>
      <c r="F49" s="539"/>
      <c r="G49" s="539"/>
      <c r="H49" s="539"/>
      <c r="I49" s="539"/>
      <c r="J49" s="539"/>
      <c r="K49" s="539"/>
      <c r="L49" s="539"/>
      <c r="M49" s="122">
        <f t="shared" si="0"/>
        <v>0</v>
      </c>
      <c r="N49" s="105">
        <f>LOOKUP(M49,{0,32,33,41,51,61,71,81,91},{0,"इ-1","ड","क-2","क-1","ब-2 ","ब-1","अ-2","अ-1"})</f>
        <v>0</v>
      </c>
      <c r="O49" s="101">
        <f>Data!$B49</f>
        <v>0</v>
      </c>
      <c r="P49" s="101">
        <f>Data!C49</f>
        <v>0</v>
      </c>
      <c r="Q49" s="119">
        <f>Data!E49</f>
        <v>0</v>
      </c>
      <c r="R49" s="101">
        <f>Data!G49</f>
        <v>0</v>
      </c>
      <c r="S49" s="539"/>
      <c r="T49" s="539"/>
      <c r="U49" s="552"/>
      <c r="V49" s="552"/>
      <c r="W49" s="552"/>
      <c r="X49" s="552"/>
      <c r="Y49" s="552"/>
      <c r="Z49" s="539"/>
      <c r="AA49" s="122">
        <f t="shared" si="1"/>
        <v>0</v>
      </c>
      <c r="AB49" s="105">
        <f>LOOKUP(AA49,{0,32,33,41,51,61,71,81,91},{0,"इ-1","ड","क-2","क-1","ब-2 ","ब-1","अ-2","अ-1"})</f>
        <v>0</v>
      </c>
    </row>
    <row r="50" spans="1:28" ht="21.75" customHeight="1">
      <c r="A50" s="101">
        <f>Data!$B50</f>
        <v>0</v>
      </c>
      <c r="B50" s="101">
        <f>Data!C50</f>
        <v>0</v>
      </c>
      <c r="C50" s="119">
        <f>Data!E50</f>
        <v>0</v>
      </c>
      <c r="D50" s="101">
        <f>Data!G50</f>
        <v>0</v>
      </c>
      <c r="E50" s="539"/>
      <c r="F50" s="539"/>
      <c r="G50" s="539"/>
      <c r="H50" s="539"/>
      <c r="I50" s="539"/>
      <c r="J50" s="539"/>
      <c r="K50" s="539"/>
      <c r="L50" s="539"/>
      <c r="M50" s="122">
        <f t="shared" si="0"/>
        <v>0</v>
      </c>
      <c r="N50" s="105">
        <f>LOOKUP(M50,{0,32,33,41,51,61,71,81,91},{0,"इ-1","ड","क-2","क-1","ब-2 ","ब-1","अ-2","अ-1"})</f>
        <v>0</v>
      </c>
      <c r="O50" s="101">
        <f>Data!$B50</f>
        <v>0</v>
      </c>
      <c r="P50" s="101">
        <f>Data!C50</f>
        <v>0</v>
      </c>
      <c r="Q50" s="119">
        <f>Data!E50</f>
        <v>0</v>
      </c>
      <c r="R50" s="101">
        <f>Data!G50</f>
        <v>0</v>
      </c>
      <c r="S50" s="539"/>
      <c r="T50" s="539"/>
      <c r="U50" s="552"/>
      <c r="V50" s="552"/>
      <c r="W50" s="552"/>
      <c r="X50" s="552"/>
      <c r="Y50" s="552"/>
      <c r="Z50" s="539"/>
      <c r="AA50" s="122">
        <f t="shared" si="1"/>
        <v>0</v>
      </c>
      <c r="AB50" s="105">
        <f>LOOKUP(AA50,{0,32,33,41,51,61,71,81,91},{0,"इ-1","ड","क-2","क-1","ब-2 ","ब-1","अ-2","अ-1"})</f>
        <v>0</v>
      </c>
    </row>
    <row r="51" spans="1:28" ht="21.75" customHeight="1">
      <c r="A51" s="101">
        <f>Data!$B51</f>
        <v>0</v>
      </c>
      <c r="B51" s="101">
        <f>Data!C51</f>
        <v>0</v>
      </c>
      <c r="C51" s="119">
        <f>Data!E51</f>
        <v>0</v>
      </c>
      <c r="D51" s="101">
        <f>Data!G51</f>
        <v>0</v>
      </c>
      <c r="E51" s="539"/>
      <c r="F51" s="539"/>
      <c r="G51" s="539"/>
      <c r="H51" s="539"/>
      <c r="I51" s="539"/>
      <c r="J51" s="539"/>
      <c r="K51" s="539"/>
      <c r="L51" s="539"/>
      <c r="M51" s="122">
        <f t="shared" si="0"/>
        <v>0</v>
      </c>
      <c r="N51" s="105">
        <f>LOOKUP(M51,{0,32,33,41,51,61,71,81,91},{0,"इ-1","ड","क-2","क-1","ब-2 ","ब-1","अ-2","अ-1"})</f>
        <v>0</v>
      </c>
      <c r="O51" s="101">
        <f>Data!$B51</f>
        <v>0</v>
      </c>
      <c r="P51" s="101">
        <f>Data!C51</f>
        <v>0</v>
      </c>
      <c r="Q51" s="119">
        <f>Data!E51</f>
        <v>0</v>
      </c>
      <c r="R51" s="101">
        <f>Data!G51</f>
        <v>0</v>
      </c>
      <c r="S51" s="539"/>
      <c r="T51" s="539"/>
      <c r="U51" s="552"/>
      <c r="V51" s="552"/>
      <c r="W51" s="552"/>
      <c r="X51" s="552"/>
      <c r="Y51" s="552"/>
      <c r="Z51" s="539"/>
      <c r="AA51" s="122">
        <f t="shared" si="1"/>
        <v>0</v>
      </c>
      <c r="AB51" s="105">
        <f>LOOKUP(AA51,{0,32,33,41,51,61,71,81,91},{0,"इ-1","ड","क-2","क-1","ब-2 ","ब-1","अ-2","अ-1"})</f>
        <v>0</v>
      </c>
    </row>
    <row r="52" spans="1:28" ht="21.75" customHeight="1">
      <c r="A52" s="101">
        <f>Data!$B52</f>
        <v>0</v>
      </c>
      <c r="B52" s="101">
        <f>Data!C52</f>
        <v>0</v>
      </c>
      <c r="C52" s="119">
        <f>Data!E52</f>
        <v>0</v>
      </c>
      <c r="D52" s="101">
        <f>Data!G52</f>
        <v>0</v>
      </c>
      <c r="E52" s="539"/>
      <c r="F52" s="539"/>
      <c r="G52" s="539"/>
      <c r="H52" s="539"/>
      <c r="I52" s="539"/>
      <c r="J52" s="539"/>
      <c r="K52" s="539"/>
      <c r="L52" s="539"/>
      <c r="M52" s="122">
        <f t="shared" si="0"/>
        <v>0</v>
      </c>
      <c r="N52" s="105">
        <f>LOOKUP(M52,{0,32,33,41,51,61,71,81,91},{0,"इ-1","ड","क-2","क-1","ब-2 ","ब-1","अ-2","अ-1"})</f>
        <v>0</v>
      </c>
      <c r="O52" s="101">
        <f>Data!$B52</f>
        <v>0</v>
      </c>
      <c r="P52" s="101">
        <f>Data!C52</f>
        <v>0</v>
      </c>
      <c r="Q52" s="119">
        <f>Data!E52</f>
        <v>0</v>
      </c>
      <c r="R52" s="101">
        <f>Data!G52</f>
        <v>0</v>
      </c>
      <c r="S52" s="539"/>
      <c r="T52" s="539"/>
      <c r="U52" s="552"/>
      <c r="V52" s="552"/>
      <c r="W52" s="552"/>
      <c r="X52" s="552"/>
      <c r="Y52" s="552"/>
      <c r="Z52" s="539"/>
      <c r="AA52" s="122">
        <f t="shared" si="1"/>
        <v>0</v>
      </c>
      <c r="AB52" s="105">
        <f>LOOKUP(AA52,{0,32,33,41,51,61,71,81,91},{0,"इ-1","ड","क-2","क-1","ब-2 ","ब-1","अ-2","अ-1"})</f>
        <v>0</v>
      </c>
    </row>
    <row r="53" spans="1:28" ht="21.75" customHeight="1">
      <c r="A53" s="101">
        <f>Data!$B53</f>
        <v>0</v>
      </c>
      <c r="B53" s="101">
        <f>Data!C53</f>
        <v>0</v>
      </c>
      <c r="C53" s="119">
        <f>Data!E53</f>
        <v>0</v>
      </c>
      <c r="D53" s="101">
        <f>Data!G53</f>
        <v>0</v>
      </c>
      <c r="E53" s="539"/>
      <c r="F53" s="539"/>
      <c r="G53" s="539"/>
      <c r="H53" s="539"/>
      <c r="I53" s="539"/>
      <c r="J53" s="539"/>
      <c r="K53" s="539"/>
      <c r="L53" s="539"/>
      <c r="M53" s="122">
        <f t="shared" si="0"/>
        <v>0</v>
      </c>
      <c r="N53" s="105">
        <f>LOOKUP(M53,{0,32,33,41,51,61,71,81,91},{0,"इ-1","ड","क-2","क-1","ब-2 ","ब-1","अ-2","अ-1"})</f>
        <v>0</v>
      </c>
      <c r="O53" s="101">
        <f>Data!$B53</f>
        <v>0</v>
      </c>
      <c r="P53" s="101">
        <f>Data!C53</f>
        <v>0</v>
      </c>
      <c r="Q53" s="119">
        <f>Data!E53</f>
        <v>0</v>
      </c>
      <c r="R53" s="101">
        <f>Data!G53</f>
        <v>0</v>
      </c>
      <c r="S53" s="539"/>
      <c r="T53" s="539"/>
      <c r="U53" s="552"/>
      <c r="V53" s="552"/>
      <c r="W53" s="552"/>
      <c r="X53" s="552"/>
      <c r="Y53" s="552"/>
      <c r="Z53" s="539"/>
      <c r="AA53" s="122">
        <f t="shared" si="1"/>
        <v>0</v>
      </c>
      <c r="AB53" s="105">
        <f>LOOKUP(AA53,{0,32,33,41,51,61,71,81,91},{0,"इ-1","ड","क-2","क-1","ब-2 ","ब-1","अ-2","अ-1"})</f>
        <v>0</v>
      </c>
    </row>
    <row r="54" spans="1:28" ht="21.75" customHeight="1">
      <c r="A54" s="101">
        <f>Data!$B54</f>
        <v>0</v>
      </c>
      <c r="B54" s="101">
        <f>Data!C54</f>
        <v>0</v>
      </c>
      <c r="C54" s="119">
        <f>Data!E54</f>
        <v>0</v>
      </c>
      <c r="D54" s="101">
        <f>Data!G54</f>
        <v>0</v>
      </c>
      <c r="E54" s="539"/>
      <c r="F54" s="539"/>
      <c r="G54" s="539"/>
      <c r="H54" s="539"/>
      <c r="I54" s="539"/>
      <c r="J54" s="539"/>
      <c r="K54" s="539"/>
      <c r="L54" s="539"/>
      <c r="M54" s="122">
        <f t="shared" si="0"/>
        <v>0</v>
      </c>
      <c r="N54" s="105">
        <f>LOOKUP(M54,{0,32,33,41,51,61,71,81,91},{0,"इ-1","ड","क-2","क-1","ब-2 ","ब-1","अ-2","अ-1"})</f>
        <v>0</v>
      </c>
      <c r="O54" s="101">
        <f>Data!$B54</f>
        <v>0</v>
      </c>
      <c r="P54" s="101">
        <f>Data!C54</f>
        <v>0</v>
      </c>
      <c r="Q54" s="119">
        <f>Data!E54</f>
        <v>0</v>
      </c>
      <c r="R54" s="101">
        <f>Data!G54</f>
        <v>0</v>
      </c>
      <c r="S54" s="539"/>
      <c r="T54" s="539"/>
      <c r="U54" s="552"/>
      <c r="V54" s="552"/>
      <c r="W54" s="552"/>
      <c r="X54" s="552"/>
      <c r="Y54" s="552"/>
      <c r="Z54" s="539"/>
      <c r="AA54" s="122">
        <f t="shared" si="1"/>
        <v>0</v>
      </c>
      <c r="AB54" s="105">
        <f>LOOKUP(AA54,{0,32,33,41,51,61,71,81,91},{0,"इ-1","ड","क-2","क-1","ब-2 ","ब-1","अ-2","अ-1"})</f>
        <v>0</v>
      </c>
    </row>
    <row r="55" spans="1:28" ht="21.75" customHeight="1">
      <c r="A55" s="101">
        <f>Data!$B55</f>
        <v>0</v>
      </c>
      <c r="B55" s="101">
        <f>Data!C55</f>
        <v>0</v>
      </c>
      <c r="C55" s="119">
        <f>Data!E55</f>
        <v>0</v>
      </c>
      <c r="D55" s="101">
        <f>Data!G55</f>
        <v>0</v>
      </c>
      <c r="E55" s="539"/>
      <c r="F55" s="539"/>
      <c r="G55" s="539"/>
      <c r="H55" s="539"/>
      <c r="I55" s="539"/>
      <c r="J55" s="539"/>
      <c r="K55" s="539"/>
      <c r="L55" s="539"/>
      <c r="M55" s="122">
        <f t="shared" si="0"/>
        <v>0</v>
      </c>
      <c r="N55" s="105">
        <f>LOOKUP(M55,{0,32,33,41,51,61,71,81,91},{0,"इ-1","ड","क-2","क-1","ब-2 ","ब-1","अ-2","अ-1"})</f>
        <v>0</v>
      </c>
      <c r="O55" s="101">
        <f>Data!$B55</f>
        <v>0</v>
      </c>
      <c r="P55" s="101">
        <f>Data!C55</f>
        <v>0</v>
      </c>
      <c r="Q55" s="119">
        <f>Data!E55</f>
        <v>0</v>
      </c>
      <c r="R55" s="101">
        <f>Data!G55</f>
        <v>0</v>
      </c>
      <c r="S55" s="539"/>
      <c r="T55" s="539"/>
      <c r="U55" s="552"/>
      <c r="V55" s="552"/>
      <c r="W55" s="552"/>
      <c r="X55" s="552"/>
      <c r="Y55" s="552"/>
      <c r="Z55" s="539"/>
      <c r="AA55" s="122">
        <f t="shared" si="1"/>
        <v>0</v>
      </c>
      <c r="AB55" s="105">
        <f>LOOKUP(AA55,{0,32,33,41,51,61,71,81,91},{0,"इ-1","ड","क-2","क-1","ब-2 ","ब-1","अ-2","अ-1"})</f>
        <v>0</v>
      </c>
    </row>
    <row r="56" spans="1:28" ht="21.75" customHeight="1">
      <c r="A56" s="101">
        <f>Data!$B56</f>
        <v>0</v>
      </c>
      <c r="B56" s="101">
        <f>Data!C56</f>
        <v>0</v>
      </c>
      <c r="C56" s="119">
        <f>Data!E56</f>
        <v>0</v>
      </c>
      <c r="D56" s="101">
        <f>Data!G56</f>
        <v>0</v>
      </c>
      <c r="E56" s="539"/>
      <c r="F56" s="539"/>
      <c r="G56" s="539"/>
      <c r="H56" s="539"/>
      <c r="I56" s="539"/>
      <c r="J56" s="539"/>
      <c r="K56" s="539"/>
      <c r="L56" s="539"/>
      <c r="M56" s="122">
        <f t="shared" si="0"/>
        <v>0</v>
      </c>
      <c r="N56" s="105">
        <f>LOOKUP(M56,{0,32,33,41,51,61,71,81,91},{0,"इ-1","ड","क-2","क-1","ब-2 ","ब-1","अ-2","अ-1"})</f>
        <v>0</v>
      </c>
      <c r="O56" s="101">
        <f>Data!$B56</f>
        <v>0</v>
      </c>
      <c r="P56" s="101">
        <f>Data!C56</f>
        <v>0</v>
      </c>
      <c r="Q56" s="119">
        <f>Data!E56</f>
        <v>0</v>
      </c>
      <c r="R56" s="101">
        <f>Data!G56</f>
        <v>0</v>
      </c>
      <c r="S56" s="539"/>
      <c r="T56" s="539"/>
      <c r="U56" s="552"/>
      <c r="V56" s="552"/>
      <c r="W56" s="552"/>
      <c r="X56" s="552"/>
      <c r="Y56" s="552"/>
      <c r="Z56" s="539"/>
      <c r="AA56" s="122">
        <f t="shared" si="1"/>
        <v>0</v>
      </c>
      <c r="AB56" s="105">
        <f>LOOKUP(AA56,{0,32,33,41,51,61,71,81,91},{0,"इ-1","ड","क-2","क-1","ब-2 ","ब-1","अ-2","अ-1"})</f>
        <v>0</v>
      </c>
    </row>
    <row r="57" spans="1:28" ht="21.75" customHeight="1">
      <c r="A57" s="101">
        <f>Data!$B57</f>
        <v>0</v>
      </c>
      <c r="B57" s="101">
        <f>Data!C57</f>
        <v>0</v>
      </c>
      <c r="C57" s="119">
        <f>Data!E57</f>
        <v>0</v>
      </c>
      <c r="D57" s="101">
        <f>Data!G57</f>
        <v>0</v>
      </c>
      <c r="E57" s="539"/>
      <c r="F57" s="539"/>
      <c r="G57" s="539"/>
      <c r="H57" s="539"/>
      <c r="I57" s="539"/>
      <c r="J57" s="539"/>
      <c r="K57" s="539"/>
      <c r="L57" s="539"/>
      <c r="M57" s="122">
        <f t="shared" si="0"/>
        <v>0</v>
      </c>
      <c r="N57" s="105">
        <f>LOOKUP(M57,{0,32,33,41,51,61,71,81,91},{0,"इ-1","ड","क-2","क-1","ब-2 ","ब-1","अ-2","अ-1"})</f>
        <v>0</v>
      </c>
      <c r="O57" s="101">
        <f>Data!$B57</f>
        <v>0</v>
      </c>
      <c r="P57" s="101">
        <f>Data!C57</f>
        <v>0</v>
      </c>
      <c r="Q57" s="119">
        <f>Data!E57</f>
        <v>0</v>
      </c>
      <c r="R57" s="101">
        <f>Data!G57</f>
        <v>0</v>
      </c>
      <c r="S57" s="539"/>
      <c r="T57" s="539"/>
      <c r="U57" s="552"/>
      <c r="V57" s="552"/>
      <c r="W57" s="552"/>
      <c r="X57" s="552"/>
      <c r="Y57" s="552"/>
      <c r="Z57" s="539"/>
      <c r="AA57" s="122">
        <f t="shared" si="1"/>
        <v>0</v>
      </c>
      <c r="AB57" s="105">
        <f>LOOKUP(AA57,{0,32,33,41,51,61,71,81,91},{0,"इ-1","ड","क-2","क-1","ब-2 ","ब-1","अ-2","अ-1"})</f>
        <v>0</v>
      </c>
    </row>
    <row r="58" spans="1:28" ht="21.75" customHeight="1">
      <c r="A58" s="101">
        <f>Data!$B58</f>
        <v>0</v>
      </c>
      <c r="B58" s="101">
        <f>Data!C58</f>
        <v>0</v>
      </c>
      <c r="C58" s="119">
        <f>Data!E58</f>
        <v>0</v>
      </c>
      <c r="D58" s="101">
        <f>Data!G58</f>
        <v>0</v>
      </c>
      <c r="E58" s="539"/>
      <c r="F58" s="539"/>
      <c r="G58" s="539"/>
      <c r="H58" s="539"/>
      <c r="I58" s="539"/>
      <c r="J58" s="539"/>
      <c r="K58" s="539"/>
      <c r="L58" s="539"/>
      <c r="M58" s="122">
        <f t="shared" si="0"/>
        <v>0</v>
      </c>
      <c r="N58" s="105">
        <f>LOOKUP(M58,{0,32,33,41,51,61,71,81,91},{0,"इ-1","ड","क-2","क-1","ब-2 ","ब-1","अ-2","अ-1"})</f>
        <v>0</v>
      </c>
      <c r="O58" s="101">
        <f>Data!$B58</f>
        <v>0</v>
      </c>
      <c r="P58" s="101">
        <f>Data!C58</f>
        <v>0</v>
      </c>
      <c r="Q58" s="119">
        <f>Data!E58</f>
        <v>0</v>
      </c>
      <c r="R58" s="101">
        <f>Data!G58</f>
        <v>0</v>
      </c>
      <c r="S58" s="539"/>
      <c r="T58" s="539"/>
      <c r="U58" s="552"/>
      <c r="V58" s="552"/>
      <c r="W58" s="552"/>
      <c r="X58" s="552"/>
      <c r="Y58" s="552"/>
      <c r="Z58" s="539"/>
      <c r="AA58" s="122">
        <f t="shared" si="1"/>
        <v>0</v>
      </c>
      <c r="AB58" s="105">
        <f>LOOKUP(AA58,{0,32,33,41,51,61,71,81,91},{0,"इ-1","ड","क-2","क-1","ब-2 ","ब-1","अ-2","अ-1"})</f>
        <v>0</v>
      </c>
    </row>
    <row r="59" spans="1:28" ht="21.75" customHeight="1">
      <c r="A59" s="101">
        <f>Data!$B59</f>
        <v>0</v>
      </c>
      <c r="B59" s="101">
        <f>Data!C59</f>
        <v>0</v>
      </c>
      <c r="C59" s="119">
        <f>Data!E59</f>
        <v>0</v>
      </c>
      <c r="D59" s="101">
        <f>Data!G59</f>
        <v>0</v>
      </c>
      <c r="E59" s="539"/>
      <c r="F59" s="539"/>
      <c r="G59" s="539"/>
      <c r="H59" s="539"/>
      <c r="I59" s="539"/>
      <c r="J59" s="539"/>
      <c r="K59" s="539"/>
      <c r="L59" s="539"/>
      <c r="M59" s="122">
        <f t="shared" si="0"/>
        <v>0</v>
      </c>
      <c r="N59" s="105">
        <f>LOOKUP(M59,{0,32,33,41,51,61,71,81,91},{0,"इ-1","ड","क-2","क-1","ब-2 ","ब-1","अ-2","अ-1"})</f>
        <v>0</v>
      </c>
      <c r="O59" s="101">
        <f>Data!$B59</f>
        <v>0</v>
      </c>
      <c r="P59" s="101">
        <f>Data!C59</f>
        <v>0</v>
      </c>
      <c r="Q59" s="119">
        <f>Data!E59</f>
        <v>0</v>
      </c>
      <c r="R59" s="101">
        <f>Data!G59</f>
        <v>0</v>
      </c>
      <c r="S59" s="539"/>
      <c r="T59" s="539"/>
      <c r="U59" s="552"/>
      <c r="V59" s="552"/>
      <c r="W59" s="552"/>
      <c r="X59" s="552"/>
      <c r="Y59" s="552"/>
      <c r="Z59" s="539"/>
      <c r="AA59" s="122">
        <f t="shared" si="1"/>
        <v>0</v>
      </c>
      <c r="AB59" s="105">
        <f>LOOKUP(AA59,{0,32,33,41,51,61,71,81,91},{0,"इ-1","ड","क-2","क-1","ब-2 ","ब-1","अ-2","अ-1"})</f>
        <v>0</v>
      </c>
    </row>
    <row r="60" spans="1:28" ht="21.75" customHeight="1">
      <c r="A60" s="101">
        <f>Data!$B60</f>
        <v>0</v>
      </c>
      <c r="B60" s="101">
        <f>Data!C60</f>
        <v>0</v>
      </c>
      <c r="C60" s="119">
        <f>Data!E60</f>
        <v>0</v>
      </c>
      <c r="D60" s="101">
        <f>Data!G60</f>
        <v>0</v>
      </c>
      <c r="E60" s="539"/>
      <c r="F60" s="539"/>
      <c r="G60" s="539"/>
      <c r="H60" s="539"/>
      <c r="I60" s="539"/>
      <c r="J60" s="539"/>
      <c r="K60" s="539"/>
      <c r="L60" s="539"/>
      <c r="M60" s="122">
        <f t="shared" si="0"/>
        <v>0</v>
      </c>
      <c r="N60" s="105">
        <f>LOOKUP(M60,{0,32,33,41,51,61,71,81,91},{0,"इ-1","ड","क-2","क-1","ब-2 ","ब-1","अ-2","अ-1"})</f>
        <v>0</v>
      </c>
      <c r="O60" s="101">
        <f>Data!$B60</f>
        <v>0</v>
      </c>
      <c r="P60" s="101">
        <f>Data!C60</f>
        <v>0</v>
      </c>
      <c r="Q60" s="119">
        <f>Data!E60</f>
        <v>0</v>
      </c>
      <c r="R60" s="101">
        <f>Data!G60</f>
        <v>0</v>
      </c>
      <c r="S60" s="539"/>
      <c r="T60" s="539"/>
      <c r="U60" s="552"/>
      <c r="V60" s="552"/>
      <c r="W60" s="552"/>
      <c r="X60" s="552"/>
      <c r="Y60" s="552"/>
      <c r="Z60" s="539"/>
      <c r="AA60" s="122">
        <f t="shared" si="1"/>
        <v>0</v>
      </c>
      <c r="AB60" s="105">
        <f>LOOKUP(AA60,{0,32,33,41,51,61,71,81,91},{0,"इ-1","ड","क-2","क-1","ब-2 ","ब-1","अ-2","अ-1"})</f>
        <v>0</v>
      </c>
    </row>
    <row r="61" spans="1:28" ht="21.75" customHeight="1">
      <c r="A61" s="101">
        <f>Data!$B61</f>
        <v>0</v>
      </c>
      <c r="B61" s="101">
        <f>Data!C61</f>
        <v>0</v>
      </c>
      <c r="C61" s="119">
        <f>Data!E61</f>
        <v>0</v>
      </c>
      <c r="D61" s="101">
        <f>Data!G61</f>
        <v>0</v>
      </c>
      <c r="E61" s="539"/>
      <c r="F61" s="539"/>
      <c r="G61" s="539"/>
      <c r="H61" s="539"/>
      <c r="I61" s="539"/>
      <c r="J61" s="539"/>
      <c r="K61" s="539"/>
      <c r="L61" s="539"/>
      <c r="M61" s="122">
        <f t="shared" si="0"/>
        <v>0</v>
      </c>
      <c r="N61" s="105">
        <f>LOOKUP(M61,{0,32,33,41,51,61,71,81,91},{0,"इ-1","ड","क-2","क-1","ब-2 ","ब-1","अ-2","अ-1"})</f>
        <v>0</v>
      </c>
      <c r="O61" s="101">
        <f>Data!$B61</f>
        <v>0</v>
      </c>
      <c r="P61" s="101">
        <f>Data!C61</f>
        <v>0</v>
      </c>
      <c r="Q61" s="119">
        <f>Data!E61</f>
        <v>0</v>
      </c>
      <c r="R61" s="101">
        <f>Data!G61</f>
        <v>0</v>
      </c>
      <c r="S61" s="539"/>
      <c r="T61" s="539"/>
      <c r="U61" s="552"/>
      <c r="V61" s="552"/>
      <c r="W61" s="552"/>
      <c r="X61" s="552"/>
      <c r="Y61" s="552"/>
      <c r="Z61" s="539"/>
      <c r="AA61" s="122">
        <f t="shared" si="1"/>
        <v>0</v>
      </c>
      <c r="AB61" s="105">
        <f>LOOKUP(AA61,{0,32,33,41,51,61,71,81,91},{0,"इ-1","ड","क-2","क-1","ब-2 ","ब-1","अ-2","अ-1"})</f>
        <v>0</v>
      </c>
    </row>
    <row r="62" spans="1:28" ht="21.75" customHeight="1">
      <c r="A62" s="101">
        <f>Data!$B62</f>
        <v>0</v>
      </c>
      <c r="B62" s="101">
        <f>Data!C62</f>
        <v>0</v>
      </c>
      <c r="C62" s="119">
        <f>Data!E62</f>
        <v>0</v>
      </c>
      <c r="D62" s="101">
        <f>Data!G62</f>
        <v>0</v>
      </c>
      <c r="E62" s="539"/>
      <c r="F62" s="539"/>
      <c r="G62" s="539"/>
      <c r="H62" s="539"/>
      <c r="I62" s="539"/>
      <c r="J62" s="539"/>
      <c r="K62" s="539"/>
      <c r="L62" s="539"/>
      <c r="M62" s="122">
        <f t="shared" si="0"/>
        <v>0</v>
      </c>
      <c r="N62" s="105">
        <f>LOOKUP(M62,{0,32,33,41,51,61,71,81,91},{0,"इ-1","ड","क-2","क-1","ब-2 ","ब-1","अ-2","अ-1"})</f>
        <v>0</v>
      </c>
      <c r="O62" s="101">
        <f>Data!$B62</f>
        <v>0</v>
      </c>
      <c r="P62" s="101">
        <f>Data!C62</f>
        <v>0</v>
      </c>
      <c r="Q62" s="119">
        <f>Data!E62</f>
        <v>0</v>
      </c>
      <c r="R62" s="101">
        <f>Data!G62</f>
        <v>0</v>
      </c>
      <c r="S62" s="539"/>
      <c r="T62" s="539"/>
      <c r="U62" s="552"/>
      <c r="V62" s="552"/>
      <c r="W62" s="552"/>
      <c r="X62" s="552"/>
      <c r="Y62" s="552"/>
      <c r="Z62" s="539"/>
      <c r="AA62" s="122">
        <f t="shared" si="1"/>
        <v>0</v>
      </c>
      <c r="AB62" s="105">
        <f>LOOKUP(AA62,{0,32,33,41,51,61,71,81,91},{0,"इ-1","ड","क-2","क-1","ब-2 ","ब-1","अ-2","अ-1"})</f>
        <v>0</v>
      </c>
    </row>
    <row r="63" spans="1:28" ht="21.75" customHeight="1">
      <c r="A63" s="101">
        <f>Data!$B63</f>
        <v>0</v>
      </c>
      <c r="B63" s="101">
        <f>Data!C63</f>
        <v>0</v>
      </c>
      <c r="C63" s="119">
        <f>Data!E63</f>
        <v>0</v>
      </c>
      <c r="D63" s="101">
        <f>Data!G63</f>
        <v>0</v>
      </c>
      <c r="E63" s="539"/>
      <c r="F63" s="539"/>
      <c r="G63" s="539"/>
      <c r="H63" s="539"/>
      <c r="I63" s="539"/>
      <c r="J63" s="539"/>
      <c r="K63" s="539"/>
      <c r="L63" s="539"/>
      <c r="M63" s="122">
        <f t="shared" si="0"/>
        <v>0</v>
      </c>
      <c r="N63" s="105">
        <f>LOOKUP(M63,{0,32,33,41,51,61,71,81,91},{0,"इ-1","ड","क-2","क-1","ब-2 ","ब-1","अ-2","अ-1"})</f>
        <v>0</v>
      </c>
      <c r="O63" s="101">
        <f>Data!$B63</f>
        <v>0</v>
      </c>
      <c r="P63" s="101">
        <f>Data!C63</f>
        <v>0</v>
      </c>
      <c r="Q63" s="119">
        <f>Data!E63</f>
        <v>0</v>
      </c>
      <c r="R63" s="101">
        <f>Data!G63</f>
        <v>0</v>
      </c>
      <c r="S63" s="539"/>
      <c r="T63" s="539"/>
      <c r="U63" s="552"/>
      <c r="V63" s="552"/>
      <c r="W63" s="552"/>
      <c r="X63" s="552"/>
      <c r="Y63" s="552"/>
      <c r="Z63" s="539"/>
      <c r="AA63" s="122">
        <f t="shared" si="1"/>
        <v>0</v>
      </c>
      <c r="AB63" s="105">
        <f>LOOKUP(AA63,{0,32,33,41,51,61,71,81,91},{0,"इ-1","ड","क-2","क-1","ब-2 ","ब-1","अ-2","अ-1"})</f>
        <v>0</v>
      </c>
    </row>
    <row r="64" spans="1:28" ht="21.75" customHeight="1">
      <c r="A64" s="101">
        <f>Data!$B64</f>
        <v>0</v>
      </c>
      <c r="B64" s="101">
        <f>Data!C64</f>
        <v>0</v>
      </c>
      <c r="C64" s="119">
        <f>Data!E64</f>
        <v>0</v>
      </c>
      <c r="D64" s="101">
        <f>Data!G64</f>
        <v>0</v>
      </c>
      <c r="E64" s="539"/>
      <c r="F64" s="539"/>
      <c r="G64" s="539"/>
      <c r="H64" s="539"/>
      <c r="I64" s="539"/>
      <c r="J64" s="539"/>
      <c r="K64" s="539"/>
      <c r="L64" s="539"/>
      <c r="M64" s="122">
        <f t="shared" si="0"/>
        <v>0</v>
      </c>
      <c r="N64" s="105">
        <f>LOOKUP(M64,{0,32,33,41,51,61,71,81,91},{0,"इ-1","ड","क-2","क-1","ब-2 ","ब-1","अ-2","अ-1"})</f>
        <v>0</v>
      </c>
      <c r="O64" s="101">
        <f>Data!$B64</f>
        <v>0</v>
      </c>
      <c r="P64" s="101">
        <f>Data!C64</f>
        <v>0</v>
      </c>
      <c r="Q64" s="119">
        <f>Data!E64</f>
        <v>0</v>
      </c>
      <c r="R64" s="101">
        <f>Data!G64</f>
        <v>0</v>
      </c>
      <c r="S64" s="539"/>
      <c r="T64" s="539"/>
      <c r="U64" s="552"/>
      <c r="V64" s="552"/>
      <c r="W64" s="552"/>
      <c r="X64" s="552"/>
      <c r="Y64" s="552"/>
      <c r="Z64" s="539"/>
      <c r="AA64" s="122">
        <f t="shared" si="1"/>
        <v>0</v>
      </c>
      <c r="AB64" s="105">
        <f>LOOKUP(AA64,{0,32,33,41,51,61,71,81,91},{0,"इ-1","ड","क-2","क-1","ब-2 ","ब-1","अ-2","अ-1"})</f>
        <v>0</v>
      </c>
    </row>
    <row r="65" spans="1:28" ht="21.75" customHeight="1">
      <c r="A65" s="101">
        <f>Data!$B65</f>
        <v>0</v>
      </c>
      <c r="B65" s="101">
        <f>Data!C65</f>
        <v>0</v>
      </c>
      <c r="C65" s="119">
        <f>Data!E65</f>
        <v>0</v>
      </c>
      <c r="D65" s="101">
        <f>Data!G65</f>
        <v>0</v>
      </c>
      <c r="E65" s="539"/>
      <c r="F65" s="539"/>
      <c r="G65" s="539"/>
      <c r="H65" s="539"/>
      <c r="I65" s="539"/>
      <c r="J65" s="539"/>
      <c r="K65" s="539"/>
      <c r="L65" s="539"/>
      <c r="M65" s="122">
        <f t="shared" si="0"/>
        <v>0</v>
      </c>
      <c r="N65" s="105">
        <f>LOOKUP(M65,{0,32,33,41,51,61,71,81,91},{0,"इ-1","ड","क-2","क-1","ब-2 ","ब-1","अ-2","अ-1"})</f>
        <v>0</v>
      </c>
      <c r="O65" s="101">
        <f>Data!$B65</f>
        <v>0</v>
      </c>
      <c r="P65" s="101">
        <f>Data!C65</f>
        <v>0</v>
      </c>
      <c r="Q65" s="119">
        <f>Data!E65</f>
        <v>0</v>
      </c>
      <c r="R65" s="101">
        <f>Data!G65</f>
        <v>0</v>
      </c>
      <c r="S65" s="539"/>
      <c r="T65" s="539"/>
      <c r="U65" s="552"/>
      <c r="V65" s="552"/>
      <c r="W65" s="552"/>
      <c r="X65" s="552"/>
      <c r="Y65" s="552"/>
      <c r="Z65" s="539"/>
      <c r="AA65" s="122">
        <f t="shared" si="1"/>
        <v>0</v>
      </c>
      <c r="AB65" s="105">
        <f>LOOKUP(AA65,{0,32,33,41,51,61,71,81,91},{0,"इ-1","ड","क-2","क-1","ब-2 ","ब-1","अ-2","अ-1"})</f>
        <v>0</v>
      </c>
    </row>
    <row r="66" spans="1:28" ht="21.75" customHeight="1">
      <c r="A66" s="101">
        <f>Data!$B66</f>
        <v>0</v>
      </c>
      <c r="B66" s="101">
        <f>Data!C66</f>
        <v>0</v>
      </c>
      <c r="C66" s="119">
        <f>Data!E66</f>
        <v>0</v>
      </c>
      <c r="D66" s="101">
        <f>Data!G66</f>
        <v>0</v>
      </c>
      <c r="E66" s="539"/>
      <c r="F66" s="539"/>
      <c r="G66" s="539"/>
      <c r="H66" s="539"/>
      <c r="I66" s="539"/>
      <c r="J66" s="539"/>
      <c r="K66" s="539"/>
      <c r="L66" s="539"/>
      <c r="M66" s="122">
        <f t="shared" si="0"/>
        <v>0</v>
      </c>
      <c r="N66" s="105">
        <f>LOOKUP(M66,{0,32,33,41,51,61,71,81,91},{0,"इ-1","ड","क-2","क-1","ब-2 ","ब-1","अ-2","अ-1"})</f>
        <v>0</v>
      </c>
      <c r="O66" s="101">
        <f>Data!$B66</f>
        <v>0</v>
      </c>
      <c r="P66" s="101">
        <f>Data!C66</f>
        <v>0</v>
      </c>
      <c r="Q66" s="119">
        <f>Data!E66</f>
        <v>0</v>
      </c>
      <c r="R66" s="101">
        <f>Data!G66</f>
        <v>0</v>
      </c>
      <c r="S66" s="539"/>
      <c r="T66" s="539"/>
      <c r="U66" s="552"/>
      <c r="V66" s="552"/>
      <c r="W66" s="552"/>
      <c r="X66" s="552"/>
      <c r="Y66" s="552"/>
      <c r="Z66" s="539"/>
      <c r="AA66" s="122">
        <f t="shared" si="1"/>
        <v>0</v>
      </c>
      <c r="AB66" s="105">
        <f>LOOKUP(AA66,{0,32,33,41,51,61,71,81,91},{0,"इ-1","ड","क-2","क-1","ब-2 ","ब-1","अ-2","अ-1"})</f>
        <v>0</v>
      </c>
    </row>
    <row r="67" spans="1:28" ht="21.75" customHeight="1">
      <c r="A67" s="101">
        <f>Data!$B67</f>
        <v>0</v>
      </c>
      <c r="B67" s="101">
        <f>Data!C67</f>
        <v>0</v>
      </c>
      <c r="C67" s="119">
        <f>Data!E67</f>
        <v>0</v>
      </c>
      <c r="D67" s="101">
        <f>Data!G67</f>
        <v>0</v>
      </c>
      <c r="E67" s="539"/>
      <c r="F67" s="539"/>
      <c r="G67" s="539"/>
      <c r="H67" s="539"/>
      <c r="I67" s="539"/>
      <c r="J67" s="539"/>
      <c r="K67" s="539"/>
      <c r="L67" s="539"/>
      <c r="M67" s="122">
        <f t="shared" si="0"/>
        <v>0</v>
      </c>
      <c r="N67" s="105">
        <f>LOOKUP(M67,{0,32,33,41,51,61,71,81,91},{0,"इ-1","ड","क-2","क-1","ब-2 ","ब-1","अ-2","अ-1"})</f>
        <v>0</v>
      </c>
      <c r="O67" s="101">
        <f>Data!$B67</f>
        <v>0</v>
      </c>
      <c r="P67" s="101">
        <f>Data!C67</f>
        <v>0</v>
      </c>
      <c r="Q67" s="119">
        <f>Data!E67</f>
        <v>0</v>
      </c>
      <c r="R67" s="101">
        <f>Data!G67</f>
        <v>0</v>
      </c>
      <c r="S67" s="539"/>
      <c r="T67" s="539"/>
      <c r="U67" s="552"/>
      <c r="V67" s="552"/>
      <c r="W67" s="552"/>
      <c r="X67" s="552"/>
      <c r="Y67" s="552"/>
      <c r="Z67" s="539"/>
      <c r="AA67" s="122">
        <f t="shared" si="1"/>
        <v>0</v>
      </c>
      <c r="AB67" s="105">
        <f>LOOKUP(AA67,{0,32,33,41,51,61,71,81,91},{0,"इ-1","ड","क-2","क-1","ब-2 ","ब-1","अ-2","अ-1"})</f>
        <v>0</v>
      </c>
    </row>
    <row r="68" spans="1:28" ht="21" customHeight="1">
      <c r="A68" s="101">
        <f>Data!$B68</f>
        <v>0</v>
      </c>
      <c r="B68" s="101">
        <f>Data!C68</f>
        <v>0</v>
      </c>
      <c r="C68" s="119">
        <f>Data!E68</f>
        <v>0</v>
      </c>
      <c r="D68" s="101">
        <f>Data!G68</f>
        <v>0</v>
      </c>
      <c r="E68" s="539"/>
      <c r="F68" s="539"/>
      <c r="G68" s="539"/>
      <c r="H68" s="539"/>
      <c r="I68" s="539"/>
      <c r="J68" s="539"/>
      <c r="K68" s="539"/>
      <c r="L68" s="539"/>
      <c r="M68" s="122">
        <f t="shared" si="0"/>
        <v>0</v>
      </c>
      <c r="N68" s="105">
        <f>LOOKUP(M68,{0,32,33,41,51,61,71,81,91},{0,"इ-1","ड","क-2","क-1","ब-2 ","ब-1","अ-2","अ-1"})</f>
        <v>0</v>
      </c>
      <c r="O68" s="101">
        <f>Data!$B68</f>
        <v>0</v>
      </c>
      <c r="P68" s="101">
        <f>Data!C68</f>
        <v>0</v>
      </c>
      <c r="Q68" s="119">
        <f>Data!E68</f>
        <v>0</v>
      </c>
      <c r="R68" s="101">
        <f>Data!G68</f>
        <v>0</v>
      </c>
      <c r="S68" s="539"/>
      <c r="T68" s="539"/>
      <c r="U68" s="552"/>
      <c r="V68" s="552"/>
      <c r="W68" s="552"/>
      <c r="X68" s="552"/>
      <c r="Y68" s="552"/>
      <c r="Z68" s="539"/>
      <c r="AA68" s="122">
        <f t="shared" si="1"/>
        <v>0</v>
      </c>
      <c r="AB68" s="105">
        <f>LOOKUP(AA68,{0,32,33,41,51,61,71,81,91},{0,"इ-1","ड","क-2","क-1","ब-2 ","ब-1","अ-2","अ-1"})</f>
        <v>0</v>
      </c>
    </row>
    <row r="69" spans="1:28" ht="21" customHeight="1">
      <c r="A69" s="101">
        <f>Data!$B69</f>
        <v>0</v>
      </c>
      <c r="B69" s="101">
        <f>Data!C69</f>
        <v>0</v>
      </c>
      <c r="C69" s="119">
        <f>Data!E69</f>
        <v>0</v>
      </c>
      <c r="D69" s="101">
        <f>Data!G69</f>
        <v>0</v>
      </c>
      <c r="E69" s="539"/>
      <c r="F69" s="539"/>
      <c r="G69" s="539"/>
      <c r="H69" s="539"/>
      <c r="I69" s="539"/>
      <c r="J69" s="539"/>
      <c r="K69" s="539"/>
      <c r="L69" s="539"/>
      <c r="M69" s="122">
        <f t="shared" si="0"/>
        <v>0</v>
      </c>
      <c r="N69" s="105">
        <f>LOOKUP(M69,{0,32,33,41,51,61,71,81,91},{0,"इ-1","ड","क-2","क-1","ब-2 ","ब-1","अ-2","अ-1"})</f>
        <v>0</v>
      </c>
      <c r="O69" s="101">
        <f>Data!$B69</f>
        <v>0</v>
      </c>
      <c r="P69" s="101">
        <f>Data!C69</f>
        <v>0</v>
      </c>
      <c r="Q69" s="119">
        <f>Data!E69</f>
        <v>0</v>
      </c>
      <c r="R69" s="101">
        <f>Data!G69</f>
        <v>0</v>
      </c>
      <c r="S69" s="539"/>
      <c r="T69" s="539"/>
      <c r="U69" s="552"/>
      <c r="V69" s="552"/>
      <c r="W69" s="552"/>
      <c r="X69" s="552"/>
      <c r="Y69" s="552"/>
      <c r="Z69" s="539"/>
      <c r="AA69" s="122">
        <f t="shared" si="1"/>
        <v>0</v>
      </c>
      <c r="AB69" s="105">
        <f>LOOKUP(AA69,{0,32,33,41,51,61,71,81,91},{0,"इ-1","ड","क-2","क-1","ब-2 ","ब-1","अ-2","अ-1"})</f>
        <v>0</v>
      </c>
    </row>
    <row r="70" spans="1:28" ht="21" customHeight="1">
      <c r="A70" s="101">
        <f>Data!$B70</f>
        <v>0</v>
      </c>
      <c r="B70" s="101">
        <f>Data!C70</f>
        <v>0</v>
      </c>
      <c r="C70" s="119">
        <f>Data!E70</f>
        <v>0</v>
      </c>
      <c r="D70" s="101">
        <f>Data!G70</f>
        <v>0</v>
      </c>
      <c r="E70" s="539"/>
      <c r="F70" s="539"/>
      <c r="G70" s="539"/>
      <c r="H70" s="539"/>
      <c r="I70" s="539"/>
      <c r="J70" s="539"/>
      <c r="K70" s="539"/>
      <c r="L70" s="539"/>
      <c r="M70" s="122">
        <f t="shared" si="0"/>
        <v>0</v>
      </c>
      <c r="N70" s="105">
        <f>LOOKUP(M70,{0,32,33,41,51,61,71,81,91},{0,"इ-1","ड","क-2","क-1","ब-2 ","ब-1","अ-2","अ-1"})</f>
        <v>0</v>
      </c>
      <c r="O70" s="101">
        <f>Data!$B70</f>
        <v>0</v>
      </c>
      <c r="P70" s="101">
        <f>Data!C70</f>
        <v>0</v>
      </c>
      <c r="Q70" s="119">
        <f>Data!E70</f>
        <v>0</v>
      </c>
      <c r="R70" s="101">
        <f>Data!G70</f>
        <v>0</v>
      </c>
      <c r="S70" s="539"/>
      <c r="T70" s="539"/>
      <c r="U70" s="552"/>
      <c r="V70" s="552"/>
      <c r="W70" s="552"/>
      <c r="X70" s="552"/>
      <c r="Y70" s="552"/>
      <c r="Z70" s="539"/>
      <c r="AA70" s="122">
        <f t="shared" si="1"/>
        <v>0</v>
      </c>
      <c r="AB70" s="105">
        <f>LOOKUP(AA70,{0,32,33,41,51,61,71,81,91},{0,"इ-1","ड","क-2","क-1","ब-2 ","ब-1","अ-2","अ-1"})</f>
        <v>0</v>
      </c>
    </row>
    <row r="71" spans="1:28" ht="21" customHeight="1">
      <c r="A71" s="101">
        <f>Data!$B71</f>
        <v>0</v>
      </c>
      <c r="B71" s="101">
        <f>Data!C71</f>
        <v>0</v>
      </c>
      <c r="C71" s="119">
        <f>Data!E71</f>
        <v>0</v>
      </c>
      <c r="D71" s="101">
        <f>Data!G71</f>
        <v>0</v>
      </c>
      <c r="E71" s="539"/>
      <c r="F71" s="539"/>
      <c r="G71" s="539"/>
      <c r="H71" s="539"/>
      <c r="I71" s="539"/>
      <c r="J71" s="539"/>
      <c r="K71" s="539"/>
      <c r="L71" s="539"/>
      <c r="M71" s="122">
        <f t="shared" si="0"/>
        <v>0</v>
      </c>
      <c r="N71" s="105">
        <f>LOOKUP(M71,{0,32,33,41,51,61,71,81,91},{0,"इ-1","ड","क-2","क-1","ब-2 ","ब-1","अ-2","अ-1"})</f>
        <v>0</v>
      </c>
      <c r="O71" s="101">
        <f>Data!$B71</f>
        <v>0</v>
      </c>
      <c r="P71" s="101">
        <f>Data!C71</f>
        <v>0</v>
      </c>
      <c r="Q71" s="119">
        <f>Data!E71</f>
        <v>0</v>
      </c>
      <c r="R71" s="101">
        <f>Data!G71</f>
        <v>0</v>
      </c>
      <c r="S71" s="539"/>
      <c r="T71" s="539"/>
      <c r="U71" s="552"/>
      <c r="V71" s="552"/>
      <c r="W71" s="552"/>
      <c r="X71" s="552"/>
      <c r="Y71" s="552"/>
      <c r="Z71" s="539"/>
      <c r="AA71" s="122">
        <f t="shared" si="1"/>
        <v>0</v>
      </c>
      <c r="AB71" s="105">
        <f>LOOKUP(AA71,{0,32,33,41,51,61,71,81,91},{0,"इ-1","ड","क-2","क-1","ब-2 ","ब-1","अ-2","अ-1"})</f>
        <v>0</v>
      </c>
    </row>
    <row r="72" spans="1:28" ht="21" customHeight="1">
      <c r="A72" s="101">
        <f>Data!$B72</f>
        <v>0</v>
      </c>
      <c r="B72" s="101">
        <f>Data!C72</f>
        <v>0</v>
      </c>
      <c r="C72" s="119">
        <f>Data!E72</f>
        <v>0</v>
      </c>
      <c r="D72" s="101">
        <f>Data!G72</f>
        <v>0</v>
      </c>
      <c r="E72" s="539"/>
      <c r="F72" s="539"/>
      <c r="G72" s="539"/>
      <c r="H72" s="539"/>
      <c r="I72" s="539"/>
      <c r="J72" s="539"/>
      <c r="K72" s="539"/>
      <c r="L72" s="539"/>
      <c r="M72" s="122">
        <f t="shared" si="0"/>
        <v>0</v>
      </c>
      <c r="N72" s="105">
        <f>LOOKUP(M72,{0,32,33,41,51,61,71,81,91},{0,"इ-1","ड","क-2","क-1","ब-2 ","ब-1","अ-2","अ-1"})</f>
        <v>0</v>
      </c>
      <c r="O72" s="101">
        <f>Data!$B72</f>
        <v>0</v>
      </c>
      <c r="P72" s="101">
        <f>Data!C72</f>
        <v>0</v>
      </c>
      <c r="Q72" s="119">
        <f>Data!E72</f>
        <v>0</v>
      </c>
      <c r="R72" s="101">
        <f>Data!G72</f>
        <v>0</v>
      </c>
      <c r="S72" s="539"/>
      <c r="T72" s="539"/>
      <c r="U72" s="552"/>
      <c r="V72" s="552"/>
      <c r="W72" s="552"/>
      <c r="X72" s="552"/>
      <c r="Y72" s="552"/>
      <c r="Z72" s="539"/>
      <c r="AA72" s="122">
        <f t="shared" si="1"/>
        <v>0</v>
      </c>
      <c r="AB72" s="105">
        <f>LOOKUP(AA72,{0,32,33,41,51,61,71,81,91},{0,"इ-1","ड","क-2","क-1","ब-2 ","ब-1","अ-2","अ-1"})</f>
        <v>0</v>
      </c>
    </row>
    <row r="73" spans="1:28" ht="21" customHeight="1">
      <c r="A73" s="101">
        <f>Data!$B73</f>
        <v>0</v>
      </c>
      <c r="B73" s="101">
        <f>Data!C73</f>
        <v>0</v>
      </c>
      <c r="C73" s="119">
        <f>Data!E73</f>
        <v>0</v>
      </c>
      <c r="D73" s="101">
        <f>Data!G73</f>
        <v>0</v>
      </c>
      <c r="E73" s="539"/>
      <c r="F73" s="539"/>
      <c r="G73" s="539"/>
      <c r="H73" s="539"/>
      <c r="I73" s="539"/>
      <c r="J73" s="539"/>
      <c r="K73" s="539"/>
      <c r="L73" s="539"/>
      <c r="M73" s="122">
        <f t="shared" si="0"/>
        <v>0</v>
      </c>
      <c r="N73" s="105">
        <f>LOOKUP(M73,{0,32,33,41,51,61,71,81,91},{0,"इ-1","ड","क-2","क-1","ब-2 ","ब-1","अ-2","अ-1"})</f>
        <v>0</v>
      </c>
      <c r="O73" s="101">
        <f>Data!$B73</f>
        <v>0</v>
      </c>
      <c r="P73" s="101">
        <f>Data!C73</f>
        <v>0</v>
      </c>
      <c r="Q73" s="119">
        <f>Data!E73</f>
        <v>0</v>
      </c>
      <c r="R73" s="101">
        <f>Data!G73</f>
        <v>0</v>
      </c>
      <c r="S73" s="539"/>
      <c r="T73" s="539"/>
      <c r="U73" s="552"/>
      <c r="V73" s="552"/>
      <c r="W73" s="552"/>
      <c r="X73" s="552"/>
      <c r="Y73" s="552"/>
      <c r="Z73" s="539"/>
      <c r="AA73" s="122">
        <f t="shared" si="1"/>
        <v>0</v>
      </c>
      <c r="AB73" s="105">
        <f>LOOKUP(AA73,{0,32,33,41,51,61,71,81,91},{0,"इ-1","ड","क-2","क-1","ब-2 ","ब-1","अ-2","अ-1"})</f>
        <v>0</v>
      </c>
    </row>
    <row r="74" spans="1:28" ht="21" customHeight="1">
      <c r="A74" s="101">
        <f>Data!$B74</f>
        <v>0</v>
      </c>
      <c r="B74" s="101">
        <f>Data!C74</f>
        <v>0</v>
      </c>
      <c r="C74" s="119">
        <f>Data!E74</f>
        <v>0</v>
      </c>
      <c r="D74" s="101">
        <f>Data!G74</f>
        <v>0</v>
      </c>
      <c r="E74" s="539"/>
      <c r="F74" s="539"/>
      <c r="G74" s="539"/>
      <c r="H74" s="539"/>
      <c r="I74" s="539"/>
      <c r="J74" s="539"/>
      <c r="K74" s="539"/>
      <c r="L74" s="539"/>
      <c r="M74" s="122">
        <f t="shared" si="0"/>
        <v>0</v>
      </c>
      <c r="N74" s="105">
        <f>LOOKUP(M74,{0,32,33,41,51,61,71,81,91},{0,"इ-1","ड","क-2","क-1","ब-2 ","ब-1","अ-2","अ-1"})</f>
        <v>0</v>
      </c>
      <c r="O74" s="101">
        <f>Data!$B74</f>
        <v>0</v>
      </c>
      <c r="P74" s="101">
        <f>Data!C74</f>
        <v>0</v>
      </c>
      <c r="Q74" s="119">
        <f>Data!E74</f>
        <v>0</v>
      </c>
      <c r="R74" s="101">
        <f>Data!G74</f>
        <v>0</v>
      </c>
      <c r="S74" s="539"/>
      <c r="T74" s="539"/>
      <c r="U74" s="552"/>
      <c r="V74" s="552"/>
      <c r="W74" s="552"/>
      <c r="X74" s="552"/>
      <c r="Y74" s="552"/>
      <c r="Z74" s="539"/>
      <c r="AA74" s="122">
        <f t="shared" si="1"/>
        <v>0</v>
      </c>
      <c r="AB74" s="105">
        <f>LOOKUP(AA74,{0,32,33,41,51,61,71,81,91},{0,"इ-1","ड","क-2","क-1","ब-2 ","ब-1","अ-2","अ-1"})</f>
        <v>0</v>
      </c>
    </row>
    <row r="75" spans="1:28" ht="21" customHeight="1">
      <c r="A75" s="101">
        <f>Data!$B75</f>
        <v>0</v>
      </c>
      <c r="B75" s="101">
        <f>Data!C75</f>
        <v>0</v>
      </c>
      <c r="C75" s="119">
        <f>Data!E75</f>
        <v>0</v>
      </c>
      <c r="D75" s="101">
        <f>Data!G75</f>
        <v>0</v>
      </c>
      <c r="E75" s="539"/>
      <c r="F75" s="539"/>
      <c r="G75" s="539"/>
      <c r="H75" s="539"/>
      <c r="I75" s="539"/>
      <c r="J75" s="539"/>
      <c r="K75" s="539"/>
      <c r="L75" s="539"/>
      <c r="M75" s="122">
        <f t="shared" ref="M75:M138" si="2">SUM(E75:L75)</f>
        <v>0</v>
      </c>
      <c r="N75" s="105">
        <f>LOOKUP(M75,{0,32,33,41,51,61,71,81,91},{0,"इ-1","ड","क-2","क-1","ब-2 ","ब-1","अ-2","अ-1"})</f>
        <v>0</v>
      </c>
      <c r="O75" s="101">
        <f>Data!$B75</f>
        <v>0</v>
      </c>
      <c r="P75" s="101">
        <f>Data!C75</f>
        <v>0</v>
      </c>
      <c r="Q75" s="119">
        <f>Data!E75</f>
        <v>0</v>
      </c>
      <c r="R75" s="101">
        <f>Data!G75</f>
        <v>0</v>
      </c>
      <c r="S75" s="539"/>
      <c r="T75" s="539"/>
      <c r="U75" s="552"/>
      <c r="V75" s="552"/>
      <c r="W75" s="552"/>
      <c r="X75" s="552"/>
      <c r="Y75" s="552"/>
      <c r="Z75" s="539"/>
      <c r="AA75" s="122">
        <f t="shared" ref="AA75:AA138" si="3">SUM(S75:Z75)</f>
        <v>0</v>
      </c>
      <c r="AB75" s="105">
        <f>LOOKUP(AA75,{0,32,33,41,51,61,71,81,91},{0,"इ-1","ड","क-2","क-1","ब-2 ","ब-1","अ-2","अ-1"})</f>
        <v>0</v>
      </c>
    </row>
    <row r="76" spans="1:28" ht="21" customHeight="1">
      <c r="A76" s="101">
        <f>Data!$B76</f>
        <v>0</v>
      </c>
      <c r="B76" s="101">
        <f>Data!C76</f>
        <v>0</v>
      </c>
      <c r="C76" s="119">
        <f>Data!E76</f>
        <v>0</v>
      </c>
      <c r="D76" s="101">
        <f>Data!G76</f>
        <v>0</v>
      </c>
      <c r="E76" s="539"/>
      <c r="F76" s="539"/>
      <c r="G76" s="539"/>
      <c r="H76" s="539"/>
      <c r="I76" s="539"/>
      <c r="J76" s="539"/>
      <c r="K76" s="539"/>
      <c r="L76" s="539"/>
      <c r="M76" s="122">
        <f t="shared" si="2"/>
        <v>0</v>
      </c>
      <c r="N76" s="105">
        <f>LOOKUP(M76,{0,32,33,41,51,61,71,81,91},{0,"इ-1","ड","क-2","क-1","ब-2 ","ब-1","अ-2","अ-1"})</f>
        <v>0</v>
      </c>
      <c r="O76" s="101">
        <f>Data!$B76</f>
        <v>0</v>
      </c>
      <c r="P76" s="101">
        <f>Data!C76</f>
        <v>0</v>
      </c>
      <c r="Q76" s="119">
        <f>Data!E76</f>
        <v>0</v>
      </c>
      <c r="R76" s="101">
        <f>Data!G76</f>
        <v>0</v>
      </c>
      <c r="S76" s="539"/>
      <c r="T76" s="539"/>
      <c r="U76" s="552"/>
      <c r="V76" s="552"/>
      <c r="W76" s="552"/>
      <c r="X76" s="552"/>
      <c r="Y76" s="552"/>
      <c r="Z76" s="539"/>
      <c r="AA76" s="122">
        <f t="shared" si="3"/>
        <v>0</v>
      </c>
      <c r="AB76" s="105">
        <f>LOOKUP(AA76,{0,32,33,41,51,61,71,81,91},{0,"इ-1","ड","क-2","क-1","ब-2 ","ब-1","अ-2","अ-1"})</f>
        <v>0</v>
      </c>
    </row>
    <row r="77" spans="1:28" ht="21" customHeight="1">
      <c r="A77" s="101">
        <f>Data!$B77</f>
        <v>0</v>
      </c>
      <c r="B77" s="101">
        <f>Data!C77</f>
        <v>0</v>
      </c>
      <c r="C77" s="119">
        <f>Data!E77</f>
        <v>0</v>
      </c>
      <c r="D77" s="101">
        <f>Data!G77</f>
        <v>0</v>
      </c>
      <c r="E77" s="539"/>
      <c r="F77" s="539"/>
      <c r="G77" s="539"/>
      <c r="H77" s="539"/>
      <c r="I77" s="539"/>
      <c r="J77" s="539"/>
      <c r="K77" s="539"/>
      <c r="L77" s="539"/>
      <c r="M77" s="122">
        <f t="shared" si="2"/>
        <v>0</v>
      </c>
      <c r="N77" s="105">
        <f>LOOKUP(M77,{0,32,33,41,51,61,71,81,91},{0,"इ-1","ड","क-2","क-1","ब-2 ","ब-1","अ-2","अ-1"})</f>
        <v>0</v>
      </c>
      <c r="O77" s="101">
        <f>Data!$B77</f>
        <v>0</v>
      </c>
      <c r="P77" s="101">
        <f>Data!C77</f>
        <v>0</v>
      </c>
      <c r="Q77" s="119">
        <f>Data!E77</f>
        <v>0</v>
      </c>
      <c r="R77" s="101">
        <f>Data!G77</f>
        <v>0</v>
      </c>
      <c r="S77" s="539"/>
      <c r="T77" s="539"/>
      <c r="U77" s="552"/>
      <c r="V77" s="552"/>
      <c r="W77" s="552"/>
      <c r="X77" s="552"/>
      <c r="Y77" s="552"/>
      <c r="Z77" s="539"/>
      <c r="AA77" s="122">
        <f t="shared" si="3"/>
        <v>0</v>
      </c>
      <c r="AB77" s="105">
        <f>LOOKUP(AA77,{0,32,33,41,51,61,71,81,91},{0,"इ-1","ड","क-2","क-1","ब-2 ","ब-1","अ-2","अ-1"})</f>
        <v>0</v>
      </c>
    </row>
    <row r="78" spans="1:28" ht="21" customHeight="1">
      <c r="A78" s="101">
        <f>Data!$B78</f>
        <v>0</v>
      </c>
      <c r="B78" s="101">
        <f>Data!C78</f>
        <v>0</v>
      </c>
      <c r="C78" s="119">
        <f>Data!E78</f>
        <v>0</v>
      </c>
      <c r="D78" s="101">
        <f>Data!G78</f>
        <v>0</v>
      </c>
      <c r="E78" s="539"/>
      <c r="F78" s="539"/>
      <c r="G78" s="539"/>
      <c r="H78" s="539"/>
      <c r="I78" s="539"/>
      <c r="J78" s="539"/>
      <c r="K78" s="539"/>
      <c r="L78" s="539"/>
      <c r="M78" s="122">
        <f t="shared" si="2"/>
        <v>0</v>
      </c>
      <c r="N78" s="105">
        <f>LOOKUP(M78,{0,32,33,41,51,61,71,81,91},{0,"इ-1","ड","क-2","क-1","ब-2 ","ब-1","अ-2","अ-1"})</f>
        <v>0</v>
      </c>
      <c r="O78" s="101">
        <f>Data!$B78</f>
        <v>0</v>
      </c>
      <c r="P78" s="101">
        <f>Data!C78</f>
        <v>0</v>
      </c>
      <c r="Q78" s="119">
        <f>Data!E78</f>
        <v>0</v>
      </c>
      <c r="R78" s="101">
        <f>Data!G78</f>
        <v>0</v>
      </c>
      <c r="S78" s="539"/>
      <c r="T78" s="539"/>
      <c r="U78" s="552"/>
      <c r="V78" s="552"/>
      <c r="W78" s="552"/>
      <c r="X78" s="552"/>
      <c r="Y78" s="552"/>
      <c r="Z78" s="539"/>
      <c r="AA78" s="122">
        <f t="shared" si="3"/>
        <v>0</v>
      </c>
      <c r="AB78" s="105">
        <f>LOOKUP(AA78,{0,32,33,41,51,61,71,81,91},{0,"इ-1","ड","क-2","क-1","ब-2 ","ब-1","अ-2","अ-1"})</f>
        <v>0</v>
      </c>
    </row>
    <row r="79" spans="1:28" ht="21" customHeight="1">
      <c r="A79" s="101">
        <f>Data!$B79</f>
        <v>0</v>
      </c>
      <c r="B79" s="101">
        <f>Data!C79</f>
        <v>0</v>
      </c>
      <c r="C79" s="119">
        <f>Data!E79</f>
        <v>0</v>
      </c>
      <c r="D79" s="101">
        <f>Data!G79</f>
        <v>0</v>
      </c>
      <c r="E79" s="539"/>
      <c r="F79" s="539"/>
      <c r="G79" s="539"/>
      <c r="H79" s="539"/>
      <c r="I79" s="539"/>
      <c r="J79" s="539"/>
      <c r="K79" s="539"/>
      <c r="L79" s="539"/>
      <c r="M79" s="122">
        <f t="shared" si="2"/>
        <v>0</v>
      </c>
      <c r="N79" s="105">
        <f>LOOKUP(M79,{0,32,33,41,51,61,71,81,91},{0,"इ-1","ड","क-2","क-1","ब-2 ","ब-1","अ-2","अ-1"})</f>
        <v>0</v>
      </c>
      <c r="O79" s="101">
        <f>Data!$B79</f>
        <v>0</v>
      </c>
      <c r="P79" s="101">
        <f>Data!C79</f>
        <v>0</v>
      </c>
      <c r="Q79" s="119">
        <f>Data!E79</f>
        <v>0</v>
      </c>
      <c r="R79" s="101">
        <f>Data!G79</f>
        <v>0</v>
      </c>
      <c r="S79" s="539"/>
      <c r="T79" s="539"/>
      <c r="U79" s="552"/>
      <c r="V79" s="552"/>
      <c r="W79" s="552"/>
      <c r="X79" s="552"/>
      <c r="Y79" s="552"/>
      <c r="Z79" s="539"/>
      <c r="AA79" s="122">
        <f t="shared" si="3"/>
        <v>0</v>
      </c>
      <c r="AB79" s="105">
        <f>LOOKUP(AA79,{0,32,33,41,51,61,71,81,91},{0,"इ-1","ड","क-2","क-1","ब-2 ","ब-1","अ-2","अ-1"})</f>
        <v>0</v>
      </c>
    </row>
    <row r="80" spans="1:28" ht="21" customHeight="1">
      <c r="A80" s="101">
        <f>Data!$B80</f>
        <v>0</v>
      </c>
      <c r="B80" s="101">
        <f>Data!C80</f>
        <v>0</v>
      </c>
      <c r="C80" s="119">
        <f>Data!E80</f>
        <v>0</v>
      </c>
      <c r="D80" s="101">
        <f>Data!G80</f>
        <v>0</v>
      </c>
      <c r="E80" s="539"/>
      <c r="F80" s="539"/>
      <c r="G80" s="539"/>
      <c r="H80" s="539"/>
      <c r="I80" s="539"/>
      <c r="J80" s="539"/>
      <c r="K80" s="539"/>
      <c r="L80" s="539"/>
      <c r="M80" s="122">
        <f t="shared" si="2"/>
        <v>0</v>
      </c>
      <c r="N80" s="105">
        <f>LOOKUP(M80,{0,32,33,41,51,61,71,81,91},{0,"इ-1","ड","क-2","क-1","ब-2 ","ब-1","अ-2","अ-1"})</f>
        <v>0</v>
      </c>
      <c r="O80" s="101">
        <f>Data!$B80</f>
        <v>0</v>
      </c>
      <c r="P80" s="101">
        <f>Data!C80</f>
        <v>0</v>
      </c>
      <c r="Q80" s="119">
        <f>Data!E80</f>
        <v>0</v>
      </c>
      <c r="R80" s="101">
        <f>Data!G80</f>
        <v>0</v>
      </c>
      <c r="S80" s="539"/>
      <c r="T80" s="539"/>
      <c r="U80" s="552"/>
      <c r="V80" s="552"/>
      <c r="W80" s="552"/>
      <c r="X80" s="552"/>
      <c r="Y80" s="552"/>
      <c r="Z80" s="539"/>
      <c r="AA80" s="122">
        <f t="shared" si="3"/>
        <v>0</v>
      </c>
      <c r="AB80" s="105">
        <f>LOOKUP(AA80,{0,32,33,41,51,61,71,81,91},{0,"इ-1","ड","क-2","क-1","ब-2 ","ब-1","अ-2","अ-1"})</f>
        <v>0</v>
      </c>
    </row>
    <row r="81" spans="1:28" ht="21" customHeight="1">
      <c r="A81" s="101">
        <f>Data!$B81</f>
        <v>0</v>
      </c>
      <c r="B81" s="101">
        <f>Data!C81</f>
        <v>0</v>
      </c>
      <c r="C81" s="119">
        <f>Data!E81</f>
        <v>0</v>
      </c>
      <c r="D81" s="101">
        <f>Data!G81</f>
        <v>0</v>
      </c>
      <c r="E81" s="539"/>
      <c r="F81" s="539"/>
      <c r="G81" s="539"/>
      <c r="H81" s="539"/>
      <c r="I81" s="539"/>
      <c r="J81" s="539"/>
      <c r="K81" s="539"/>
      <c r="L81" s="539"/>
      <c r="M81" s="122">
        <f t="shared" si="2"/>
        <v>0</v>
      </c>
      <c r="N81" s="105">
        <f>LOOKUP(M81,{0,32,33,41,51,61,71,81,91},{0,"इ-1","ड","क-2","क-1","ब-2 ","ब-1","अ-2","अ-1"})</f>
        <v>0</v>
      </c>
      <c r="O81" s="101">
        <f>Data!$B81</f>
        <v>0</v>
      </c>
      <c r="P81" s="101">
        <f>Data!C81</f>
        <v>0</v>
      </c>
      <c r="Q81" s="119">
        <f>Data!E81</f>
        <v>0</v>
      </c>
      <c r="R81" s="101">
        <f>Data!G81</f>
        <v>0</v>
      </c>
      <c r="S81" s="539"/>
      <c r="T81" s="539"/>
      <c r="U81" s="552"/>
      <c r="V81" s="552"/>
      <c r="W81" s="552"/>
      <c r="X81" s="552"/>
      <c r="Y81" s="552"/>
      <c r="Z81" s="539"/>
      <c r="AA81" s="122">
        <f t="shared" si="3"/>
        <v>0</v>
      </c>
      <c r="AB81" s="105">
        <f>LOOKUP(AA81,{0,32,33,41,51,61,71,81,91},{0,"इ-1","ड","क-2","क-1","ब-2 ","ब-1","अ-2","अ-1"})</f>
        <v>0</v>
      </c>
    </row>
    <row r="82" spans="1:28" ht="21" customHeight="1">
      <c r="A82" s="101">
        <f>Data!$B82</f>
        <v>0</v>
      </c>
      <c r="B82" s="101">
        <f>Data!C82</f>
        <v>0</v>
      </c>
      <c r="C82" s="119">
        <f>Data!E82</f>
        <v>0</v>
      </c>
      <c r="D82" s="101">
        <f>Data!G82</f>
        <v>0</v>
      </c>
      <c r="E82" s="539"/>
      <c r="F82" s="539"/>
      <c r="G82" s="539"/>
      <c r="H82" s="539"/>
      <c r="I82" s="539"/>
      <c r="J82" s="539"/>
      <c r="K82" s="539"/>
      <c r="L82" s="539"/>
      <c r="M82" s="122">
        <f t="shared" si="2"/>
        <v>0</v>
      </c>
      <c r="N82" s="105">
        <f>LOOKUP(M82,{0,32,33,41,51,61,71,81,91},{0,"इ-1","ड","क-2","क-1","ब-2 ","ब-1","अ-2","अ-1"})</f>
        <v>0</v>
      </c>
      <c r="O82" s="101">
        <f>Data!$B82</f>
        <v>0</v>
      </c>
      <c r="P82" s="101">
        <f>Data!C82</f>
        <v>0</v>
      </c>
      <c r="Q82" s="119">
        <f>Data!E82</f>
        <v>0</v>
      </c>
      <c r="R82" s="101">
        <f>Data!G82</f>
        <v>0</v>
      </c>
      <c r="S82" s="539"/>
      <c r="T82" s="539"/>
      <c r="U82" s="552"/>
      <c r="V82" s="552"/>
      <c r="W82" s="552"/>
      <c r="X82" s="552"/>
      <c r="Y82" s="552"/>
      <c r="Z82" s="539"/>
      <c r="AA82" s="122">
        <f t="shared" si="3"/>
        <v>0</v>
      </c>
      <c r="AB82" s="105">
        <f>LOOKUP(AA82,{0,32,33,41,51,61,71,81,91},{0,"इ-1","ड","क-2","क-1","ब-2 ","ब-1","अ-2","अ-1"})</f>
        <v>0</v>
      </c>
    </row>
    <row r="83" spans="1:28" ht="21" customHeight="1">
      <c r="A83" s="101">
        <f>Data!$B83</f>
        <v>0</v>
      </c>
      <c r="B83" s="101">
        <f>Data!C83</f>
        <v>0</v>
      </c>
      <c r="C83" s="119">
        <f>Data!E83</f>
        <v>0</v>
      </c>
      <c r="D83" s="101">
        <f>Data!G83</f>
        <v>0</v>
      </c>
      <c r="E83" s="539"/>
      <c r="F83" s="539"/>
      <c r="G83" s="539"/>
      <c r="H83" s="539"/>
      <c r="I83" s="539"/>
      <c r="J83" s="539"/>
      <c r="K83" s="539"/>
      <c r="L83" s="539"/>
      <c r="M83" s="122">
        <f t="shared" si="2"/>
        <v>0</v>
      </c>
      <c r="N83" s="105">
        <f>LOOKUP(M83,{0,32,33,41,51,61,71,81,91},{0,"इ-1","ड","क-2","क-1","ब-2 ","ब-1","अ-2","अ-1"})</f>
        <v>0</v>
      </c>
      <c r="O83" s="101">
        <f>Data!$B83</f>
        <v>0</v>
      </c>
      <c r="P83" s="101">
        <f>Data!C83</f>
        <v>0</v>
      </c>
      <c r="Q83" s="119">
        <f>Data!E83</f>
        <v>0</v>
      </c>
      <c r="R83" s="101">
        <f>Data!G83</f>
        <v>0</v>
      </c>
      <c r="S83" s="539"/>
      <c r="T83" s="539"/>
      <c r="U83" s="552"/>
      <c r="V83" s="552"/>
      <c r="W83" s="552"/>
      <c r="X83" s="552"/>
      <c r="Y83" s="552"/>
      <c r="Z83" s="539"/>
      <c r="AA83" s="122">
        <f t="shared" si="3"/>
        <v>0</v>
      </c>
      <c r="AB83" s="105">
        <f>LOOKUP(AA83,{0,32,33,41,51,61,71,81,91},{0,"इ-1","ड","क-2","क-1","ब-2 ","ब-1","अ-2","अ-1"})</f>
        <v>0</v>
      </c>
    </row>
    <row r="84" spans="1:28" ht="21" customHeight="1">
      <c r="A84" s="101">
        <f>Data!$B84</f>
        <v>0</v>
      </c>
      <c r="B84" s="101">
        <f>Data!C84</f>
        <v>0</v>
      </c>
      <c r="C84" s="119">
        <f>Data!E84</f>
        <v>0</v>
      </c>
      <c r="D84" s="101">
        <f>Data!G84</f>
        <v>0</v>
      </c>
      <c r="E84" s="539"/>
      <c r="F84" s="539"/>
      <c r="G84" s="539"/>
      <c r="H84" s="539"/>
      <c r="I84" s="539"/>
      <c r="J84" s="539"/>
      <c r="K84" s="539"/>
      <c r="L84" s="539"/>
      <c r="M84" s="122">
        <f t="shared" si="2"/>
        <v>0</v>
      </c>
      <c r="N84" s="105">
        <f>LOOKUP(M84,{0,32,33,41,51,61,71,81,91},{0,"इ-1","ड","क-2","क-1","ब-2 ","ब-1","अ-2","अ-1"})</f>
        <v>0</v>
      </c>
      <c r="O84" s="101">
        <f>Data!$B84</f>
        <v>0</v>
      </c>
      <c r="P84" s="101">
        <f>Data!C84</f>
        <v>0</v>
      </c>
      <c r="Q84" s="119">
        <f>Data!E84</f>
        <v>0</v>
      </c>
      <c r="R84" s="101">
        <f>Data!G84</f>
        <v>0</v>
      </c>
      <c r="S84" s="539"/>
      <c r="T84" s="539"/>
      <c r="U84" s="552"/>
      <c r="V84" s="552"/>
      <c r="W84" s="552"/>
      <c r="X84" s="552"/>
      <c r="Y84" s="552"/>
      <c r="Z84" s="539"/>
      <c r="AA84" s="122">
        <f t="shared" si="3"/>
        <v>0</v>
      </c>
      <c r="AB84" s="105">
        <f>LOOKUP(AA84,{0,32,33,41,51,61,71,81,91},{0,"इ-1","ड","क-2","क-1","ब-2 ","ब-1","अ-2","अ-1"})</f>
        <v>0</v>
      </c>
    </row>
    <row r="85" spans="1:28" ht="21" customHeight="1">
      <c r="A85" s="101">
        <f>Data!$B85</f>
        <v>0</v>
      </c>
      <c r="B85" s="101">
        <f>Data!C85</f>
        <v>0</v>
      </c>
      <c r="C85" s="119">
        <f>Data!E85</f>
        <v>0</v>
      </c>
      <c r="D85" s="101">
        <f>Data!G85</f>
        <v>0</v>
      </c>
      <c r="E85" s="539"/>
      <c r="F85" s="539"/>
      <c r="G85" s="539"/>
      <c r="H85" s="539"/>
      <c r="I85" s="539"/>
      <c r="J85" s="539"/>
      <c r="K85" s="539"/>
      <c r="L85" s="539"/>
      <c r="M85" s="122">
        <f t="shared" si="2"/>
        <v>0</v>
      </c>
      <c r="N85" s="105">
        <f>LOOKUP(M85,{0,32,33,41,51,61,71,81,91},{0,"इ-1","ड","क-2","क-1","ब-2 ","ब-1","अ-2","अ-1"})</f>
        <v>0</v>
      </c>
      <c r="O85" s="101">
        <f>Data!$B85</f>
        <v>0</v>
      </c>
      <c r="P85" s="101">
        <f>Data!C85</f>
        <v>0</v>
      </c>
      <c r="Q85" s="119">
        <f>Data!E85</f>
        <v>0</v>
      </c>
      <c r="R85" s="101">
        <f>Data!G85</f>
        <v>0</v>
      </c>
      <c r="S85" s="539"/>
      <c r="T85" s="539"/>
      <c r="U85" s="552"/>
      <c r="V85" s="552"/>
      <c r="W85" s="552"/>
      <c r="X85" s="552"/>
      <c r="Y85" s="552"/>
      <c r="Z85" s="539"/>
      <c r="AA85" s="122">
        <f t="shared" si="3"/>
        <v>0</v>
      </c>
      <c r="AB85" s="105">
        <f>LOOKUP(AA85,{0,32,33,41,51,61,71,81,91},{0,"इ-1","ड","क-2","क-1","ब-2 ","ब-1","अ-2","अ-1"})</f>
        <v>0</v>
      </c>
    </row>
    <row r="86" spans="1:28" ht="21" customHeight="1">
      <c r="A86" s="101">
        <f>Data!$B86</f>
        <v>0</v>
      </c>
      <c r="B86" s="101">
        <f>Data!C86</f>
        <v>0</v>
      </c>
      <c r="C86" s="119">
        <f>Data!E86</f>
        <v>0</v>
      </c>
      <c r="D86" s="101">
        <f>Data!G86</f>
        <v>0</v>
      </c>
      <c r="E86" s="539"/>
      <c r="F86" s="539"/>
      <c r="G86" s="539"/>
      <c r="H86" s="539"/>
      <c r="I86" s="539"/>
      <c r="J86" s="539"/>
      <c r="K86" s="539"/>
      <c r="L86" s="539"/>
      <c r="M86" s="122">
        <f t="shared" si="2"/>
        <v>0</v>
      </c>
      <c r="N86" s="105">
        <f>LOOKUP(M86,{0,32,33,41,51,61,71,81,91},{0,"इ-1","ड","क-2","क-1","ब-2 ","ब-1","अ-2","अ-1"})</f>
        <v>0</v>
      </c>
      <c r="O86" s="101">
        <f>Data!$B86</f>
        <v>0</v>
      </c>
      <c r="P86" s="101">
        <f>Data!C86</f>
        <v>0</v>
      </c>
      <c r="Q86" s="119">
        <f>Data!E86</f>
        <v>0</v>
      </c>
      <c r="R86" s="101">
        <f>Data!G86</f>
        <v>0</v>
      </c>
      <c r="S86" s="539"/>
      <c r="T86" s="539"/>
      <c r="U86" s="552"/>
      <c r="V86" s="552"/>
      <c r="W86" s="552"/>
      <c r="X86" s="552"/>
      <c r="Y86" s="552"/>
      <c r="Z86" s="539"/>
      <c r="AA86" s="122">
        <f t="shared" si="3"/>
        <v>0</v>
      </c>
      <c r="AB86" s="105">
        <f>LOOKUP(AA86,{0,32,33,41,51,61,71,81,91},{0,"इ-1","ड","क-2","क-1","ब-2 ","ब-1","अ-2","अ-1"})</f>
        <v>0</v>
      </c>
    </row>
    <row r="87" spans="1:28" ht="21" customHeight="1">
      <c r="A87" s="101">
        <f>Data!$B87</f>
        <v>0</v>
      </c>
      <c r="B87" s="101">
        <f>Data!C87</f>
        <v>0</v>
      </c>
      <c r="C87" s="119">
        <f>Data!E87</f>
        <v>0</v>
      </c>
      <c r="D87" s="101">
        <f>Data!G87</f>
        <v>0</v>
      </c>
      <c r="E87" s="539"/>
      <c r="F87" s="539"/>
      <c r="G87" s="539"/>
      <c r="H87" s="539"/>
      <c r="I87" s="539"/>
      <c r="J87" s="539"/>
      <c r="K87" s="539"/>
      <c r="L87" s="539"/>
      <c r="M87" s="122">
        <f t="shared" si="2"/>
        <v>0</v>
      </c>
      <c r="N87" s="105">
        <f>LOOKUP(M87,{0,32,33,41,51,61,71,81,91},{0,"इ-1","ड","क-2","क-1","ब-2 ","ब-1","अ-2","अ-1"})</f>
        <v>0</v>
      </c>
      <c r="O87" s="101">
        <f>Data!$B87</f>
        <v>0</v>
      </c>
      <c r="P87" s="101">
        <f>Data!C87</f>
        <v>0</v>
      </c>
      <c r="Q87" s="119">
        <f>Data!E87</f>
        <v>0</v>
      </c>
      <c r="R87" s="101">
        <f>Data!G87</f>
        <v>0</v>
      </c>
      <c r="S87" s="539"/>
      <c r="T87" s="539"/>
      <c r="U87" s="552"/>
      <c r="V87" s="552"/>
      <c r="W87" s="552"/>
      <c r="X87" s="552"/>
      <c r="Y87" s="552"/>
      <c r="Z87" s="539"/>
      <c r="AA87" s="122">
        <f t="shared" si="3"/>
        <v>0</v>
      </c>
      <c r="AB87" s="105">
        <f>LOOKUP(AA87,{0,32,33,41,51,61,71,81,91},{0,"इ-1","ड","क-2","क-1","ब-2 ","ब-1","अ-2","अ-1"})</f>
        <v>0</v>
      </c>
    </row>
    <row r="88" spans="1:28" ht="21" customHeight="1">
      <c r="A88" s="101">
        <f>Data!$B88</f>
        <v>0</v>
      </c>
      <c r="B88" s="101">
        <f>Data!C88</f>
        <v>0</v>
      </c>
      <c r="C88" s="119">
        <f>Data!E88</f>
        <v>0</v>
      </c>
      <c r="D88" s="101">
        <f>Data!G88</f>
        <v>0</v>
      </c>
      <c r="E88" s="539"/>
      <c r="F88" s="539"/>
      <c r="G88" s="539"/>
      <c r="H88" s="539"/>
      <c r="I88" s="539"/>
      <c r="J88" s="539"/>
      <c r="K88" s="539"/>
      <c r="L88" s="539"/>
      <c r="M88" s="122">
        <f t="shared" si="2"/>
        <v>0</v>
      </c>
      <c r="N88" s="105">
        <f>LOOKUP(M88,{0,32,33,41,51,61,71,81,91},{0,"इ-1","ड","क-2","क-1","ब-2 ","ब-1","अ-2","अ-1"})</f>
        <v>0</v>
      </c>
      <c r="O88" s="101">
        <f>Data!$B88</f>
        <v>0</v>
      </c>
      <c r="P88" s="101">
        <f>Data!C88</f>
        <v>0</v>
      </c>
      <c r="Q88" s="119">
        <f>Data!E88</f>
        <v>0</v>
      </c>
      <c r="R88" s="101">
        <f>Data!G88</f>
        <v>0</v>
      </c>
      <c r="S88" s="539"/>
      <c r="T88" s="539"/>
      <c r="U88" s="552"/>
      <c r="V88" s="552"/>
      <c r="W88" s="552"/>
      <c r="X88" s="552"/>
      <c r="Y88" s="552"/>
      <c r="Z88" s="539"/>
      <c r="AA88" s="122">
        <f t="shared" si="3"/>
        <v>0</v>
      </c>
      <c r="AB88" s="105">
        <f>LOOKUP(AA88,{0,32,33,41,51,61,71,81,91},{0,"इ-1","ड","क-2","क-1","ब-2 ","ब-1","अ-2","अ-1"})</f>
        <v>0</v>
      </c>
    </row>
    <row r="89" spans="1:28" ht="21" customHeight="1">
      <c r="A89" s="101">
        <f>Data!$B89</f>
        <v>0</v>
      </c>
      <c r="B89" s="101">
        <f>Data!C89</f>
        <v>0</v>
      </c>
      <c r="C89" s="119">
        <f>Data!E89</f>
        <v>0</v>
      </c>
      <c r="D89" s="101">
        <f>Data!G89</f>
        <v>0</v>
      </c>
      <c r="E89" s="539"/>
      <c r="F89" s="539"/>
      <c r="G89" s="539"/>
      <c r="H89" s="539"/>
      <c r="I89" s="539"/>
      <c r="J89" s="539"/>
      <c r="K89" s="539"/>
      <c r="L89" s="539"/>
      <c r="M89" s="122">
        <f t="shared" si="2"/>
        <v>0</v>
      </c>
      <c r="N89" s="105">
        <f>LOOKUP(M89,{0,32,33,41,51,61,71,81,91},{0,"इ-1","ड","क-2","क-1","ब-2 ","ब-1","अ-2","अ-1"})</f>
        <v>0</v>
      </c>
      <c r="O89" s="101">
        <f>Data!$B89</f>
        <v>0</v>
      </c>
      <c r="P89" s="101">
        <f>Data!C89</f>
        <v>0</v>
      </c>
      <c r="Q89" s="119">
        <f>Data!E89</f>
        <v>0</v>
      </c>
      <c r="R89" s="101">
        <f>Data!G89</f>
        <v>0</v>
      </c>
      <c r="S89" s="539"/>
      <c r="T89" s="539"/>
      <c r="U89" s="552"/>
      <c r="V89" s="552"/>
      <c r="W89" s="552"/>
      <c r="X89" s="552"/>
      <c r="Y89" s="552"/>
      <c r="Z89" s="539"/>
      <c r="AA89" s="122">
        <f t="shared" si="3"/>
        <v>0</v>
      </c>
      <c r="AB89" s="105">
        <f>LOOKUP(AA89,{0,32,33,41,51,61,71,81,91},{0,"इ-1","ड","क-2","क-1","ब-2 ","ब-1","अ-2","अ-1"})</f>
        <v>0</v>
      </c>
    </row>
    <row r="90" spans="1:28" ht="21" customHeight="1">
      <c r="A90" s="101">
        <f>Data!$B90</f>
        <v>0</v>
      </c>
      <c r="B90" s="101">
        <f>Data!C90</f>
        <v>0</v>
      </c>
      <c r="C90" s="119">
        <f>Data!E90</f>
        <v>0</v>
      </c>
      <c r="D90" s="101">
        <f>Data!G90</f>
        <v>0</v>
      </c>
      <c r="E90" s="539"/>
      <c r="F90" s="539"/>
      <c r="G90" s="539"/>
      <c r="H90" s="539"/>
      <c r="I90" s="539"/>
      <c r="J90" s="539"/>
      <c r="K90" s="539"/>
      <c r="L90" s="539"/>
      <c r="M90" s="122">
        <f t="shared" si="2"/>
        <v>0</v>
      </c>
      <c r="N90" s="105">
        <f>LOOKUP(M90,{0,32,33,41,51,61,71,81,91},{0,"इ-1","ड","क-2","क-1","ब-2 ","ब-1","अ-2","अ-1"})</f>
        <v>0</v>
      </c>
      <c r="O90" s="101">
        <f>Data!$B90</f>
        <v>0</v>
      </c>
      <c r="P90" s="101">
        <f>Data!C90</f>
        <v>0</v>
      </c>
      <c r="Q90" s="119">
        <f>Data!E90</f>
        <v>0</v>
      </c>
      <c r="R90" s="101">
        <f>Data!G90</f>
        <v>0</v>
      </c>
      <c r="S90" s="539"/>
      <c r="T90" s="539"/>
      <c r="U90" s="552"/>
      <c r="V90" s="552"/>
      <c r="W90" s="552"/>
      <c r="X90" s="552"/>
      <c r="Y90" s="552"/>
      <c r="Z90" s="539"/>
      <c r="AA90" s="122">
        <f t="shared" si="3"/>
        <v>0</v>
      </c>
      <c r="AB90" s="105">
        <f>LOOKUP(AA90,{0,32,33,41,51,61,71,81,91},{0,"इ-1","ड","क-2","क-1","ब-2 ","ब-1","अ-2","अ-1"})</f>
        <v>0</v>
      </c>
    </row>
    <row r="91" spans="1:28" ht="21" customHeight="1">
      <c r="A91" s="101">
        <f>Data!$B91</f>
        <v>0</v>
      </c>
      <c r="B91" s="101">
        <f>Data!C91</f>
        <v>0</v>
      </c>
      <c r="C91" s="119">
        <f>Data!E91</f>
        <v>0</v>
      </c>
      <c r="D91" s="101">
        <f>Data!G91</f>
        <v>0</v>
      </c>
      <c r="E91" s="539"/>
      <c r="F91" s="539"/>
      <c r="G91" s="539"/>
      <c r="H91" s="539"/>
      <c r="I91" s="539"/>
      <c r="J91" s="539"/>
      <c r="K91" s="539"/>
      <c r="L91" s="539"/>
      <c r="M91" s="122">
        <f t="shared" si="2"/>
        <v>0</v>
      </c>
      <c r="N91" s="105">
        <f>LOOKUP(M91,{0,32,33,41,51,61,71,81,91},{0,"इ-1","ड","क-2","क-1","ब-2 ","ब-1","अ-2","अ-1"})</f>
        <v>0</v>
      </c>
      <c r="O91" s="101">
        <f>Data!$B91</f>
        <v>0</v>
      </c>
      <c r="P91" s="101">
        <f>Data!C91</f>
        <v>0</v>
      </c>
      <c r="Q91" s="119">
        <f>Data!E91</f>
        <v>0</v>
      </c>
      <c r="R91" s="101">
        <f>Data!G91</f>
        <v>0</v>
      </c>
      <c r="S91" s="539"/>
      <c r="T91" s="539"/>
      <c r="U91" s="552"/>
      <c r="V91" s="552"/>
      <c r="W91" s="552"/>
      <c r="X91" s="552"/>
      <c r="Y91" s="552"/>
      <c r="Z91" s="539"/>
      <c r="AA91" s="122">
        <f t="shared" si="3"/>
        <v>0</v>
      </c>
      <c r="AB91" s="105">
        <f>LOOKUP(AA91,{0,32,33,41,51,61,71,81,91},{0,"इ-1","ड","क-2","क-1","ब-2 ","ब-1","अ-2","अ-1"})</f>
        <v>0</v>
      </c>
    </row>
    <row r="92" spans="1:28" ht="21" customHeight="1">
      <c r="A92" s="101">
        <f>Data!$B92</f>
        <v>0</v>
      </c>
      <c r="B92" s="101">
        <f>Data!C92</f>
        <v>0</v>
      </c>
      <c r="C92" s="119">
        <f>Data!E92</f>
        <v>0</v>
      </c>
      <c r="D92" s="101">
        <f>Data!G92</f>
        <v>0</v>
      </c>
      <c r="E92" s="539"/>
      <c r="F92" s="539"/>
      <c r="G92" s="539"/>
      <c r="H92" s="539"/>
      <c r="I92" s="539"/>
      <c r="J92" s="539"/>
      <c r="K92" s="539"/>
      <c r="L92" s="539"/>
      <c r="M92" s="122">
        <f t="shared" si="2"/>
        <v>0</v>
      </c>
      <c r="N92" s="105">
        <f>LOOKUP(M92,{0,32,33,41,51,61,71,81,91},{0,"इ-1","ड","क-2","क-1","ब-2 ","ब-1","अ-2","अ-1"})</f>
        <v>0</v>
      </c>
      <c r="O92" s="101">
        <f>Data!$B92</f>
        <v>0</v>
      </c>
      <c r="P92" s="101">
        <f>Data!C92</f>
        <v>0</v>
      </c>
      <c r="Q92" s="119">
        <f>Data!E92</f>
        <v>0</v>
      </c>
      <c r="R92" s="101">
        <f>Data!G92</f>
        <v>0</v>
      </c>
      <c r="S92" s="539"/>
      <c r="T92" s="539"/>
      <c r="U92" s="552"/>
      <c r="V92" s="552"/>
      <c r="W92" s="552"/>
      <c r="X92" s="552"/>
      <c r="Y92" s="552"/>
      <c r="Z92" s="539"/>
      <c r="AA92" s="122">
        <f t="shared" si="3"/>
        <v>0</v>
      </c>
      <c r="AB92" s="105">
        <f>LOOKUP(AA92,{0,32,33,41,51,61,71,81,91},{0,"इ-1","ड","क-2","क-1","ब-2 ","ब-1","अ-2","अ-1"})</f>
        <v>0</v>
      </c>
    </row>
    <row r="93" spans="1:28" ht="21" customHeight="1">
      <c r="A93" s="101">
        <f>Data!$B93</f>
        <v>0</v>
      </c>
      <c r="B93" s="101">
        <f>Data!C93</f>
        <v>0</v>
      </c>
      <c r="C93" s="119">
        <f>Data!E93</f>
        <v>0</v>
      </c>
      <c r="D93" s="101">
        <f>Data!G93</f>
        <v>0</v>
      </c>
      <c r="E93" s="539"/>
      <c r="F93" s="539"/>
      <c r="G93" s="539"/>
      <c r="H93" s="539"/>
      <c r="I93" s="539"/>
      <c r="J93" s="539"/>
      <c r="K93" s="539"/>
      <c r="L93" s="539"/>
      <c r="M93" s="122">
        <f t="shared" si="2"/>
        <v>0</v>
      </c>
      <c r="N93" s="105">
        <f>LOOKUP(M93,{0,32,33,41,51,61,71,81,91},{0,"इ-1","ड","क-2","क-1","ब-2 ","ब-1","अ-2","अ-1"})</f>
        <v>0</v>
      </c>
      <c r="O93" s="101">
        <f>Data!$B93</f>
        <v>0</v>
      </c>
      <c r="P93" s="101">
        <f>Data!C93</f>
        <v>0</v>
      </c>
      <c r="Q93" s="119">
        <f>Data!E93</f>
        <v>0</v>
      </c>
      <c r="R93" s="101">
        <f>Data!G93</f>
        <v>0</v>
      </c>
      <c r="S93" s="539"/>
      <c r="T93" s="539"/>
      <c r="U93" s="552"/>
      <c r="V93" s="552"/>
      <c r="W93" s="552"/>
      <c r="X93" s="552"/>
      <c r="Y93" s="552"/>
      <c r="Z93" s="539"/>
      <c r="AA93" s="122">
        <f t="shared" si="3"/>
        <v>0</v>
      </c>
      <c r="AB93" s="105">
        <f>LOOKUP(AA93,{0,32,33,41,51,61,71,81,91},{0,"इ-1","ड","क-2","क-1","ब-2 ","ब-1","अ-2","अ-1"})</f>
        <v>0</v>
      </c>
    </row>
    <row r="94" spans="1:28" ht="21" customHeight="1">
      <c r="A94" s="101">
        <f>Data!$B94</f>
        <v>0</v>
      </c>
      <c r="B94" s="101">
        <f>Data!C94</f>
        <v>0</v>
      </c>
      <c r="C94" s="119">
        <f>Data!E94</f>
        <v>0</v>
      </c>
      <c r="D94" s="101">
        <f>Data!G94</f>
        <v>0</v>
      </c>
      <c r="E94" s="539"/>
      <c r="F94" s="539"/>
      <c r="G94" s="539"/>
      <c r="H94" s="539"/>
      <c r="I94" s="539"/>
      <c r="J94" s="539"/>
      <c r="K94" s="539"/>
      <c r="L94" s="539"/>
      <c r="M94" s="122">
        <f t="shared" si="2"/>
        <v>0</v>
      </c>
      <c r="N94" s="105">
        <f>LOOKUP(M94,{0,32,33,41,51,61,71,81,91},{0,"इ-1","ड","क-2","क-1","ब-2 ","ब-1","अ-2","अ-1"})</f>
        <v>0</v>
      </c>
      <c r="O94" s="101">
        <f>Data!$B94</f>
        <v>0</v>
      </c>
      <c r="P94" s="101">
        <f>Data!C94</f>
        <v>0</v>
      </c>
      <c r="Q94" s="119">
        <f>Data!E94</f>
        <v>0</v>
      </c>
      <c r="R94" s="101">
        <f>Data!G94</f>
        <v>0</v>
      </c>
      <c r="S94" s="539"/>
      <c r="T94" s="539"/>
      <c r="U94" s="552"/>
      <c r="V94" s="552"/>
      <c r="W94" s="552"/>
      <c r="X94" s="552"/>
      <c r="Y94" s="552"/>
      <c r="Z94" s="539"/>
      <c r="AA94" s="122">
        <f t="shared" si="3"/>
        <v>0</v>
      </c>
      <c r="AB94" s="105">
        <f>LOOKUP(AA94,{0,32,33,41,51,61,71,81,91},{0,"इ-1","ड","क-2","क-1","ब-2 ","ब-1","अ-2","अ-1"})</f>
        <v>0</v>
      </c>
    </row>
    <row r="95" spans="1:28" ht="21" customHeight="1">
      <c r="A95" s="101">
        <f>Data!$B95</f>
        <v>0</v>
      </c>
      <c r="B95" s="101">
        <f>Data!C95</f>
        <v>0</v>
      </c>
      <c r="C95" s="119">
        <f>Data!E95</f>
        <v>0</v>
      </c>
      <c r="D95" s="101">
        <f>Data!G95</f>
        <v>0</v>
      </c>
      <c r="E95" s="539"/>
      <c r="F95" s="539"/>
      <c r="G95" s="539"/>
      <c r="H95" s="539"/>
      <c r="I95" s="539"/>
      <c r="J95" s="539"/>
      <c r="K95" s="539"/>
      <c r="L95" s="539"/>
      <c r="M95" s="122">
        <f t="shared" si="2"/>
        <v>0</v>
      </c>
      <c r="N95" s="105">
        <f>LOOKUP(M95,{0,32,33,41,51,61,71,81,91},{0,"इ-1","ड","क-2","क-1","ब-2 ","ब-1","अ-2","अ-1"})</f>
        <v>0</v>
      </c>
      <c r="O95" s="101">
        <f>Data!$B95</f>
        <v>0</v>
      </c>
      <c r="P95" s="101">
        <f>Data!C95</f>
        <v>0</v>
      </c>
      <c r="Q95" s="119">
        <f>Data!E95</f>
        <v>0</v>
      </c>
      <c r="R95" s="101">
        <f>Data!G95</f>
        <v>0</v>
      </c>
      <c r="S95" s="539"/>
      <c r="T95" s="539"/>
      <c r="U95" s="552"/>
      <c r="V95" s="552"/>
      <c r="W95" s="552"/>
      <c r="X95" s="552"/>
      <c r="Y95" s="552"/>
      <c r="Z95" s="539"/>
      <c r="AA95" s="122">
        <f t="shared" si="3"/>
        <v>0</v>
      </c>
      <c r="AB95" s="105">
        <f>LOOKUP(AA95,{0,32,33,41,51,61,71,81,91},{0,"इ-1","ड","क-2","क-1","ब-2 ","ब-1","अ-2","अ-1"})</f>
        <v>0</v>
      </c>
    </row>
    <row r="96" spans="1:28" ht="21" customHeight="1">
      <c r="A96" s="101">
        <f>Data!$B96</f>
        <v>0</v>
      </c>
      <c r="B96" s="101">
        <f>Data!C96</f>
        <v>0</v>
      </c>
      <c r="C96" s="119">
        <f>Data!E96</f>
        <v>0</v>
      </c>
      <c r="D96" s="101">
        <f>Data!G96</f>
        <v>0</v>
      </c>
      <c r="E96" s="539"/>
      <c r="F96" s="539"/>
      <c r="G96" s="539"/>
      <c r="H96" s="539"/>
      <c r="I96" s="539"/>
      <c r="J96" s="539"/>
      <c r="K96" s="539"/>
      <c r="L96" s="539"/>
      <c r="M96" s="122">
        <f t="shared" si="2"/>
        <v>0</v>
      </c>
      <c r="N96" s="105">
        <f>LOOKUP(M96,{0,32,33,41,51,61,71,81,91},{0,"इ-1","ड","क-2","क-1","ब-2 ","ब-1","अ-2","अ-1"})</f>
        <v>0</v>
      </c>
      <c r="O96" s="101">
        <f>Data!$B96</f>
        <v>0</v>
      </c>
      <c r="P96" s="101">
        <f>Data!C96</f>
        <v>0</v>
      </c>
      <c r="Q96" s="119">
        <f>Data!E96</f>
        <v>0</v>
      </c>
      <c r="R96" s="101">
        <f>Data!G96</f>
        <v>0</v>
      </c>
      <c r="S96" s="539"/>
      <c r="T96" s="539"/>
      <c r="U96" s="552"/>
      <c r="V96" s="552"/>
      <c r="W96" s="552"/>
      <c r="X96" s="552"/>
      <c r="Y96" s="552"/>
      <c r="Z96" s="539"/>
      <c r="AA96" s="122">
        <f t="shared" si="3"/>
        <v>0</v>
      </c>
      <c r="AB96" s="105">
        <f>LOOKUP(AA96,{0,32,33,41,51,61,71,81,91},{0,"इ-1","ड","क-2","क-1","ब-2 ","ब-1","अ-2","अ-1"})</f>
        <v>0</v>
      </c>
    </row>
    <row r="97" spans="1:28" ht="21" customHeight="1">
      <c r="A97" s="101">
        <f>Data!$B97</f>
        <v>0</v>
      </c>
      <c r="B97" s="101">
        <f>Data!C97</f>
        <v>0</v>
      </c>
      <c r="C97" s="119">
        <f>Data!E97</f>
        <v>0</v>
      </c>
      <c r="D97" s="101">
        <f>Data!G97</f>
        <v>0</v>
      </c>
      <c r="E97" s="539"/>
      <c r="F97" s="539"/>
      <c r="G97" s="539"/>
      <c r="H97" s="539"/>
      <c r="I97" s="539"/>
      <c r="J97" s="539"/>
      <c r="K97" s="539"/>
      <c r="L97" s="539"/>
      <c r="M97" s="122">
        <f t="shared" si="2"/>
        <v>0</v>
      </c>
      <c r="N97" s="105">
        <f>LOOKUP(M97,{0,32,33,41,51,61,71,81,91},{0,"इ-1","ड","क-2","क-1","ब-2 ","ब-1","अ-2","अ-1"})</f>
        <v>0</v>
      </c>
      <c r="O97" s="101">
        <f>Data!$B97</f>
        <v>0</v>
      </c>
      <c r="P97" s="101">
        <f>Data!C97</f>
        <v>0</v>
      </c>
      <c r="Q97" s="119">
        <f>Data!E97</f>
        <v>0</v>
      </c>
      <c r="R97" s="101">
        <f>Data!G97</f>
        <v>0</v>
      </c>
      <c r="S97" s="539"/>
      <c r="T97" s="539"/>
      <c r="U97" s="552"/>
      <c r="V97" s="552"/>
      <c r="W97" s="552"/>
      <c r="X97" s="552"/>
      <c r="Y97" s="552"/>
      <c r="Z97" s="539"/>
      <c r="AA97" s="122">
        <f t="shared" si="3"/>
        <v>0</v>
      </c>
      <c r="AB97" s="105">
        <f>LOOKUP(AA97,{0,32,33,41,51,61,71,81,91},{0,"इ-1","ड","क-2","क-1","ब-2 ","ब-1","अ-2","अ-1"})</f>
        <v>0</v>
      </c>
    </row>
    <row r="98" spans="1:28" ht="21" customHeight="1">
      <c r="A98" s="101">
        <f>Data!$B98</f>
        <v>0</v>
      </c>
      <c r="B98" s="101">
        <f>Data!C98</f>
        <v>0</v>
      </c>
      <c r="C98" s="119">
        <f>Data!E98</f>
        <v>0</v>
      </c>
      <c r="D98" s="101">
        <f>Data!G98</f>
        <v>0</v>
      </c>
      <c r="E98" s="539"/>
      <c r="F98" s="539"/>
      <c r="G98" s="539"/>
      <c r="H98" s="539"/>
      <c r="I98" s="539"/>
      <c r="J98" s="539"/>
      <c r="K98" s="539"/>
      <c r="L98" s="539"/>
      <c r="M98" s="122">
        <f t="shared" si="2"/>
        <v>0</v>
      </c>
      <c r="N98" s="105">
        <f>LOOKUP(M98,{0,32,33,41,51,61,71,81,91},{0,"इ-1","ड","क-2","क-1","ब-2 ","ब-1","अ-2","अ-1"})</f>
        <v>0</v>
      </c>
      <c r="O98" s="101">
        <f>Data!$B98</f>
        <v>0</v>
      </c>
      <c r="P98" s="101">
        <f>Data!C98</f>
        <v>0</v>
      </c>
      <c r="Q98" s="119">
        <f>Data!E98</f>
        <v>0</v>
      </c>
      <c r="R98" s="101">
        <f>Data!G98</f>
        <v>0</v>
      </c>
      <c r="S98" s="539"/>
      <c r="T98" s="539"/>
      <c r="U98" s="552"/>
      <c r="V98" s="552"/>
      <c r="W98" s="552"/>
      <c r="X98" s="552"/>
      <c r="Y98" s="552"/>
      <c r="Z98" s="539"/>
      <c r="AA98" s="122">
        <f t="shared" si="3"/>
        <v>0</v>
      </c>
      <c r="AB98" s="105">
        <f>LOOKUP(AA98,{0,32,33,41,51,61,71,81,91},{0,"इ-1","ड","क-2","क-1","ब-2 ","ब-1","अ-2","अ-1"})</f>
        <v>0</v>
      </c>
    </row>
    <row r="99" spans="1:28" ht="21" customHeight="1">
      <c r="A99" s="101">
        <f>Data!$B99</f>
        <v>0</v>
      </c>
      <c r="B99" s="101">
        <f>Data!C99</f>
        <v>0</v>
      </c>
      <c r="C99" s="119">
        <f>Data!E99</f>
        <v>0</v>
      </c>
      <c r="D99" s="101">
        <f>Data!G99</f>
        <v>0</v>
      </c>
      <c r="E99" s="539"/>
      <c r="F99" s="539"/>
      <c r="G99" s="539"/>
      <c r="H99" s="539"/>
      <c r="I99" s="539"/>
      <c r="J99" s="539"/>
      <c r="K99" s="539"/>
      <c r="L99" s="539"/>
      <c r="M99" s="122">
        <f t="shared" si="2"/>
        <v>0</v>
      </c>
      <c r="N99" s="105">
        <f>LOOKUP(M99,{0,32,33,41,51,61,71,81,91},{0,"इ-1","ड","क-2","क-1","ब-2 ","ब-1","अ-2","अ-1"})</f>
        <v>0</v>
      </c>
      <c r="O99" s="101">
        <f>Data!$B99</f>
        <v>0</v>
      </c>
      <c r="P99" s="101">
        <f>Data!C99</f>
        <v>0</v>
      </c>
      <c r="Q99" s="119">
        <f>Data!E99</f>
        <v>0</v>
      </c>
      <c r="R99" s="101">
        <f>Data!G99</f>
        <v>0</v>
      </c>
      <c r="S99" s="539"/>
      <c r="T99" s="539"/>
      <c r="U99" s="552"/>
      <c r="V99" s="552"/>
      <c r="W99" s="552"/>
      <c r="X99" s="552"/>
      <c r="Y99" s="552"/>
      <c r="Z99" s="539"/>
      <c r="AA99" s="122">
        <f t="shared" si="3"/>
        <v>0</v>
      </c>
      <c r="AB99" s="105">
        <f>LOOKUP(AA99,{0,32,33,41,51,61,71,81,91},{0,"इ-1","ड","क-2","क-1","ब-2 ","ब-1","अ-2","अ-1"})</f>
        <v>0</v>
      </c>
    </row>
    <row r="100" spans="1:28" ht="21" customHeight="1">
      <c r="A100" s="101">
        <f>Data!$B100</f>
        <v>0</v>
      </c>
      <c r="B100" s="101">
        <f>Data!C100</f>
        <v>0</v>
      </c>
      <c r="C100" s="119">
        <f>Data!E100</f>
        <v>0</v>
      </c>
      <c r="D100" s="101">
        <f>Data!G100</f>
        <v>0</v>
      </c>
      <c r="E100" s="539"/>
      <c r="F100" s="539"/>
      <c r="G100" s="539"/>
      <c r="H100" s="539"/>
      <c r="I100" s="539"/>
      <c r="J100" s="539"/>
      <c r="K100" s="539"/>
      <c r="L100" s="539"/>
      <c r="M100" s="122">
        <f t="shared" si="2"/>
        <v>0</v>
      </c>
      <c r="N100" s="105">
        <f>LOOKUP(M100,{0,32,33,41,51,61,71,81,91},{0,"इ-1","ड","क-2","क-1","ब-2 ","ब-1","अ-2","अ-1"})</f>
        <v>0</v>
      </c>
      <c r="O100" s="101">
        <f>Data!$B100</f>
        <v>0</v>
      </c>
      <c r="P100" s="101">
        <f>Data!C100</f>
        <v>0</v>
      </c>
      <c r="Q100" s="119">
        <f>Data!E100</f>
        <v>0</v>
      </c>
      <c r="R100" s="101">
        <f>Data!G100</f>
        <v>0</v>
      </c>
      <c r="S100" s="539"/>
      <c r="T100" s="539"/>
      <c r="U100" s="552"/>
      <c r="V100" s="552"/>
      <c r="W100" s="552"/>
      <c r="X100" s="552"/>
      <c r="Y100" s="552"/>
      <c r="Z100" s="539"/>
      <c r="AA100" s="122">
        <f t="shared" si="3"/>
        <v>0</v>
      </c>
      <c r="AB100" s="105">
        <f>LOOKUP(AA100,{0,32,33,41,51,61,71,81,91},{0,"इ-1","ड","क-2","क-1","ब-2 ","ब-1","अ-2","अ-1"})</f>
        <v>0</v>
      </c>
    </row>
    <row r="101" spans="1:28" ht="21" customHeight="1">
      <c r="A101" s="101">
        <f>Data!$B101</f>
        <v>0</v>
      </c>
      <c r="B101" s="101">
        <f>Data!C101</f>
        <v>0</v>
      </c>
      <c r="C101" s="119">
        <f>Data!E101</f>
        <v>0</v>
      </c>
      <c r="D101" s="101">
        <f>Data!G101</f>
        <v>0</v>
      </c>
      <c r="E101" s="539"/>
      <c r="F101" s="539"/>
      <c r="G101" s="539"/>
      <c r="H101" s="539"/>
      <c r="I101" s="539"/>
      <c r="J101" s="539"/>
      <c r="K101" s="539"/>
      <c r="L101" s="539"/>
      <c r="M101" s="122">
        <f t="shared" si="2"/>
        <v>0</v>
      </c>
      <c r="N101" s="105">
        <f>LOOKUP(M101,{0,32,33,41,51,61,71,81,91},{0,"इ-1","ड","क-2","क-1","ब-2 ","ब-1","अ-2","अ-1"})</f>
        <v>0</v>
      </c>
      <c r="O101" s="101">
        <f>Data!$B101</f>
        <v>0</v>
      </c>
      <c r="P101" s="101">
        <f>Data!C101</f>
        <v>0</v>
      </c>
      <c r="Q101" s="119">
        <f>Data!E101</f>
        <v>0</v>
      </c>
      <c r="R101" s="101">
        <f>Data!G101</f>
        <v>0</v>
      </c>
      <c r="S101" s="539"/>
      <c r="T101" s="539"/>
      <c r="U101" s="552"/>
      <c r="V101" s="552"/>
      <c r="W101" s="552"/>
      <c r="X101" s="552"/>
      <c r="Y101" s="552"/>
      <c r="Z101" s="539"/>
      <c r="AA101" s="122">
        <f t="shared" si="3"/>
        <v>0</v>
      </c>
      <c r="AB101" s="105">
        <f>LOOKUP(AA101,{0,32,33,41,51,61,71,81,91},{0,"इ-1","ड","क-2","क-1","ब-2 ","ब-1","अ-2","अ-1"})</f>
        <v>0</v>
      </c>
    </row>
    <row r="102" spans="1:28" ht="21" customHeight="1">
      <c r="A102" s="101">
        <f>Data!$B102</f>
        <v>0</v>
      </c>
      <c r="B102" s="101">
        <f>Data!C102</f>
        <v>0</v>
      </c>
      <c r="C102" s="119">
        <f>Data!E102</f>
        <v>0</v>
      </c>
      <c r="D102" s="101">
        <f>Data!G102</f>
        <v>0</v>
      </c>
      <c r="E102" s="539"/>
      <c r="F102" s="539"/>
      <c r="G102" s="539"/>
      <c r="H102" s="539"/>
      <c r="I102" s="539"/>
      <c r="J102" s="539"/>
      <c r="K102" s="539"/>
      <c r="L102" s="539"/>
      <c r="M102" s="122">
        <f t="shared" si="2"/>
        <v>0</v>
      </c>
      <c r="N102" s="105">
        <f>LOOKUP(M102,{0,32,33,41,51,61,71,81,91},{0,"इ-1","ड","क-2","क-1","ब-2 ","ब-1","अ-2","अ-1"})</f>
        <v>0</v>
      </c>
      <c r="O102" s="101">
        <f>Data!$B102</f>
        <v>0</v>
      </c>
      <c r="P102" s="101">
        <f>Data!C102</f>
        <v>0</v>
      </c>
      <c r="Q102" s="119">
        <f>Data!E102</f>
        <v>0</v>
      </c>
      <c r="R102" s="101">
        <f>Data!G102</f>
        <v>0</v>
      </c>
      <c r="S102" s="539"/>
      <c r="T102" s="539"/>
      <c r="U102" s="552"/>
      <c r="V102" s="552"/>
      <c r="W102" s="552"/>
      <c r="X102" s="552"/>
      <c r="Y102" s="552"/>
      <c r="Z102" s="539"/>
      <c r="AA102" s="122">
        <f t="shared" si="3"/>
        <v>0</v>
      </c>
      <c r="AB102" s="105">
        <f>LOOKUP(AA102,{0,32,33,41,51,61,71,81,91},{0,"इ-1","ड","क-2","क-1","ब-2 ","ब-1","अ-2","अ-1"})</f>
        <v>0</v>
      </c>
    </row>
    <row r="103" spans="1:28" ht="21" customHeight="1">
      <c r="A103" s="101">
        <f>Data!$B103</f>
        <v>0</v>
      </c>
      <c r="B103" s="101">
        <f>Data!C103</f>
        <v>0</v>
      </c>
      <c r="C103" s="119">
        <f>Data!E103</f>
        <v>0</v>
      </c>
      <c r="D103" s="101">
        <f>Data!G103</f>
        <v>0</v>
      </c>
      <c r="E103" s="539"/>
      <c r="F103" s="539"/>
      <c r="G103" s="539"/>
      <c r="H103" s="539"/>
      <c r="I103" s="539"/>
      <c r="J103" s="539"/>
      <c r="K103" s="539"/>
      <c r="L103" s="539"/>
      <c r="M103" s="122">
        <f t="shared" si="2"/>
        <v>0</v>
      </c>
      <c r="N103" s="105">
        <f>LOOKUP(M103,{0,32,33,41,51,61,71,81,91},{0,"इ-1","ड","क-2","क-1","ब-2 ","ब-1","अ-2","अ-1"})</f>
        <v>0</v>
      </c>
      <c r="O103" s="101">
        <f>Data!$B103</f>
        <v>0</v>
      </c>
      <c r="P103" s="101">
        <f>Data!C103</f>
        <v>0</v>
      </c>
      <c r="Q103" s="119">
        <f>Data!E103</f>
        <v>0</v>
      </c>
      <c r="R103" s="101">
        <f>Data!G103</f>
        <v>0</v>
      </c>
      <c r="S103" s="539"/>
      <c r="T103" s="539"/>
      <c r="U103" s="552"/>
      <c r="V103" s="552"/>
      <c r="W103" s="552"/>
      <c r="X103" s="552"/>
      <c r="Y103" s="552"/>
      <c r="Z103" s="539"/>
      <c r="AA103" s="122">
        <f t="shared" si="3"/>
        <v>0</v>
      </c>
      <c r="AB103" s="105">
        <f>LOOKUP(AA103,{0,32,33,41,51,61,71,81,91},{0,"इ-1","ड","क-2","क-1","ब-2 ","ब-1","अ-2","अ-1"})</f>
        <v>0</v>
      </c>
    </row>
    <row r="104" spans="1:28" ht="21" customHeight="1">
      <c r="A104" s="101">
        <f>Data!$B104</f>
        <v>0</v>
      </c>
      <c r="B104" s="101">
        <f>Data!C104</f>
        <v>0</v>
      </c>
      <c r="C104" s="119">
        <f>Data!E104</f>
        <v>0</v>
      </c>
      <c r="D104" s="101">
        <f>Data!G104</f>
        <v>0</v>
      </c>
      <c r="E104" s="539"/>
      <c r="F104" s="539"/>
      <c r="G104" s="539"/>
      <c r="H104" s="539"/>
      <c r="I104" s="539"/>
      <c r="J104" s="539"/>
      <c r="K104" s="539"/>
      <c r="L104" s="539"/>
      <c r="M104" s="122">
        <f t="shared" si="2"/>
        <v>0</v>
      </c>
      <c r="N104" s="105">
        <f>LOOKUP(M104,{0,32,33,41,51,61,71,81,91},{0,"इ-1","ड","क-2","क-1","ब-2 ","ब-1","अ-2","अ-1"})</f>
        <v>0</v>
      </c>
      <c r="O104" s="101">
        <f>Data!$B104</f>
        <v>0</v>
      </c>
      <c r="P104" s="101">
        <f>Data!C104</f>
        <v>0</v>
      </c>
      <c r="Q104" s="119">
        <f>Data!E104</f>
        <v>0</v>
      </c>
      <c r="R104" s="101">
        <f>Data!G104</f>
        <v>0</v>
      </c>
      <c r="S104" s="539"/>
      <c r="T104" s="539"/>
      <c r="U104" s="552"/>
      <c r="V104" s="552"/>
      <c r="W104" s="552"/>
      <c r="X104" s="552"/>
      <c r="Y104" s="552"/>
      <c r="Z104" s="539"/>
      <c r="AA104" s="122">
        <f t="shared" si="3"/>
        <v>0</v>
      </c>
      <c r="AB104" s="105">
        <f>LOOKUP(AA104,{0,32,33,41,51,61,71,81,91},{0,"इ-1","ड","क-2","क-1","ब-2 ","ब-1","अ-2","अ-1"})</f>
        <v>0</v>
      </c>
    </row>
    <row r="105" spans="1:28" ht="21" customHeight="1">
      <c r="A105" s="101">
        <f>Data!$B105</f>
        <v>0</v>
      </c>
      <c r="B105" s="101">
        <f>Data!C105</f>
        <v>0</v>
      </c>
      <c r="C105" s="119">
        <f>Data!E105</f>
        <v>0</v>
      </c>
      <c r="D105" s="101">
        <f>Data!G105</f>
        <v>0</v>
      </c>
      <c r="E105" s="539"/>
      <c r="F105" s="539"/>
      <c r="G105" s="539"/>
      <c r="H105" s="539"/>
      <c r="I105" s="539"/>
      <c r="J105" s="539"/>
      <c r="K105" s="539"/>
      <c r="L105" s="539"/>
      <c r="M105" s="122">
        <f t="shared" si="2"/>
        <v>0</v>
      </c>
      <c r="N105" s="105">
        <f>LOOKUP(M105,{0,32,33,41,51,61,71,81,91},{0,"इ-1","ड","क-2","क-1","ब-2 ","ब-1","अ-2","अ-1"})</f>
        <v>0</v>
      </c>
      <c r="O105" s="101">
        <f>Data!$B105</f>
        <v>0</v>
      </c>
      <c r="P105" s="101">
        <f>Data!C105</f>
        <v>0</v>
      </c>
      <c r="Q105" s="119">
        <f>Data!E105</f>
        <v>0</v>
      </c>
      <c r="R105" s="101">
        <f>Data!G105</f>
        <v>0</v>
      </c>
      <c r="S105" s="539"/>
      <c r="T105" s="539"/>
      <c r="U105" s="552"/>
      <c r="V105" s="552"/>
      <c r="W105" s="552"/>
      <c r="X105" s="552"/>
      <c r="Y105" s="552"/>
      <c r="Z105" s="539"/>
      <c r="AA105" s="122">
        <f t="shared" si="3"/>
        <v>0</v>
      </c>
      <c r="AB105" s="105">
        <f>LOOKUP(AA105,{0,32,33,41,51,61,71,81,91},{0,"इ-1","ड","क-2","क-1","ब-2 ","ब-1","अ-2","अ-1"})</f>
        <v>0</v>
      </c>
    </row>
    <row r="106" spans="1:28" ht="21" customHeight="1">
      <c r="A106" s="101">
        <f>Data!$B106</f>
        <v>0</v>
      </c>
      <c r="B106" s="101">
        <f>Data!C106</f>
        <v>0</v>
      </c>
      <c r="C106" s="119">
        <f>Data!E106</f>
        <v>0</v>
      </c>
      <c r="D106" s="101">
        <f>Data!G106</f>
        <v>0</v>
      </c>
      <c r="E106" s="539"/>
      <c r="F106" s="539"/>
      <c r="G106" s="539"/>
      <c r="H106" s="539"/>
      <c r="I106" s="539"/>
      <c r="J106" s="539"/>
      <c r="K106" s="539"/>
      <c r="L106" s="539"/>
      <c r="M106" s="122">
        <f t="shared" si="2"/>
        <v>0</v>
      </c>
      <c r="N106" s="105">
        <f>LOOKUP(M106,{0,32,33,41,51,61,71,81,91},{0,"इ-1","ड","क-2","क-1","ब-2 ","ब-1","अ-2","अ-1"})</f>
        <v>0</v>
      </c>
      <c r="O106" s="101">
        <f>Data!$B106</f>
        <v>0</v>
      </c>
      <c r="P106" s="101">
        <f>Data!C106</f>
        <v>0</v>
      </c>
      <c r="Q106" s="119">
        <f>Data!E106</f>
        <v>0</v>
      </c>
      <c r="R106" s="101">
        <f>Data!G106</f>
        <v>0</v>
      </c>
      <c r="S106" s="539"/>
      <c r="T106" s="539"/>
      <c r="U106" s="552"/>
      <c r="V106" s="552"/>
      <c r="W106" s="552"/>
      <c r="X106" s="552"/>
      <c r="Y106" s="552"/>
      <c r="Z106" s="539"/>
      <c r="AA106" s="122">
        <f t="shared" si="3"/>
        <v>0</v>
      </c>
      <c r="AB106" s="105">
        <f>LOOKUP(AA106,{0,32,33,41,51,61,71,81,91},{0,"इ-1","ड","क-2","क-1","ब-2 ","ब-1","अ-2","अ-1"})</f>
        <v>0</v>
      </c>
    </row>
    <row r="107" spans="1:28" ht="21" customHeight="1">
      <c r="A107" s="101">
        <f>Data!$B107</f>
        <v>0</v>
      </c>
      <c r="B107" s="101">
        <f>Data!C107</f>
        <v>0</v>
      </c>
      <c r="C107" s="119">
        <f>Data!E107</f>
        <v>0</v>
      </c>
      <c r="D107" s="101">
        <f>Data!G107</f>
        <v>0</v>
      </c>
      <c r="E107" s="539"/>
      <c r="F107" s="539"/>
      <c r="G107" s="539"/>
      <c r="H107" s="539"/>
      <c r="I107" s="539"/>
      <c r="J107" s="539"/>
      <c r="K107" s="539"/>
      <c r="L107" s="539"/>
      <c r="M107" s="122">
        <f t="shared" si="2"/>
        <v>0</v>
      </c>
      <c r="N107" s="105">
        <f>LOOKUP(M107,{0,32,33,41,51,61,71,81,91},{0,"इ-1","ड","क-2","क-1","ब-2 ","ब-1","अ-2","अ-1"})</f>
        <v>0</v>
      </c>
      <c r="O107" s="101">
        <f>Data!$B107</f>
        <v>0</v>
      </c>
      <c r="P107" s="101">
        <f>Data!C107</f>
        <v>0</v>
      </c>
      <c r="Q107" s="119">
        <f>Data!E107</f>
        <v>0</v>
      </c>
      <c r="R107" s="101">
        <f>Data!G107</f>
        <v>0</v>
      </c>
      <c r="S107" s="539"/>
      <c r="T107" s="539"/>
      <c r="U107" s="552"/>
      <c r="V107" s="552"/>
      <c r="W107" s="552"/>
      <c r="X107" s="552"/>
      <c r="Y107" s="552"/>
      <c r="Z107" s="539"/>
      <c r="AA107" s="122">
        <f t="shared" si="3"/>
        <v>0</v>
      </c>
      <c r="AB107" s="105">
        <f>LOOKUP(AA107,{0,32,33,41,51,61,71,81,91},{0,"इ-1","ड","क-2","क-1","ब-2 ","ब-1","अ-2","अ-1"})</f>
        <v>0</v>
      </c>
    </row>
    <row r="108" spans="1:28" ht="21" customHeight="1">
      <c r="A108" s="101">
        <f>Data!$B108</f>
        <v>0</v>
      </c>
      <c r="B108" s="101">
        <f>Data!C108</f>
        <v>0</v>
      </c>
      <c r="C108" s="119">
        <f>Data!E108</f>
        <v>0</v>
      </c>
      <c r="D108" s="101">
        <f>Data!G108</f>
        <v>0</v>
      </c>
      <c r="E108" s="539"/>
      <c r="F108" s="539"/>
      <c r="G108" s="539"/>
      <c r="H108" s="539"/>
      <c r="I108" s="539"/>
      <c r="J108" s="539"/>
      <c r="K108" s="539"/>
      <c r="L108" s="539"/>
      <c r="M108" s="122">
        <f t="shared" si="2"/>
        <v>0</v>
      </c>
      <c r="N108" s="105">
        <f>LOOKUP(M108,{0,32,33,41,51,61,71,81,91},{0,"इ-1","ड","क-2","क-1","ब-2 ","ब-1","अ-2","अ-1"})</f>
        <v>0</v>
      </c>
      <c r="O108" s="101">
        <f>Data!$B108</f>
        <v>0</v>
      </c>
      <c r="P108" s="101">
        <f>Data!C108</f>
        <v>0</v>
      </c>
      <c r="Q108" s="119">
        <f>Data!E108</f>
        <v>0</v>
      </c>
      <c r="R108" s="101">
        <f>Data!G108</f>
        <v>0</v>
      </c>
      <c r="S108" s="539"/>
      <c r="T108" s="539"/>
      <c r="U108" s="552"/>
      <c r="V108" s="552"/>
      <c r="W108" s="552"/>
      <c r="X108" s="552"/>
      <c r="Y108" s="552"/>
      <c r="Z108" s="539"/>
      <c r="AA108" s="122">
        <f t="shared" si="3"/>
        <v>0</v>
      </c>
      <c r="AB108" s="105">
        <f>LOOKUP(AA108,{0,32,33,41,51,61,71,81,91},{0,"इ-1","ड","क-2","क-1","ब-2 ","ब-1","अ-2","अ-1"})</f>
        <v>0</v>
      </c>
    </row>
    <row r="109" spans="1:28" ht="21" customHeight="1">
      <c r="A109" s="101">
        <f>Data!$B109</f>
        <v>0</v>
      </c>
      <c r="B109" s="101">
        <f>Data!C109</f>
        <v>0</v>
      </c>
      <c r="C109" s="119">
        <f>Data!E109</f>
        <v>0</v>
      </c>
      <c r="D109" s="101">
        <f>Data!G109</f>
        <v>0</v>
      </c>
      <c r="E109" s="539"/>
      <c r="F109" s="539"/>
      <c r="G109" s="539"/>
      <c r="H109" s="539"/>
      <c r="I109" s="539"/>
      <c r="J109" s="539"/>
      <c r="K109" s="539"/>
      <c r="L109" s="539"/>
      <c r="M109" s="122">
        <f t="shared" si="2"/>
        <v>0</v>
      </c>
      <c r="N109" s="105">
        <f>LOOKUP(M109,{0,32,33,41,51,61,71,81,91},{0,"इ-1","ड","क-2","क-1","ब-2 ","ब-1","अ-2","अ-1"})</f>
        <v>0</v>
      </c>
      <c r="O109" s="101">
        <f>Data!$B109</f>
        <v>0</v>
      </c>
      <c r="P109" s="101">
        <f>Data!C109</f>
        <v>0</v>
      </c>
      <c r="Q109" s="119">
        <f>Data!E109</f>
        <v>0</v>
      </c>
      <c r="R109" s="101">
        <f>Data!G109</f>
        <v>0</v>
      </c>
      <c r="S109" s="539"/>
      <c r="T109" s="539"/>
      <c r="U109" s="552"/>
      <c r="V109" s="552"/>
      <c r="W109" s="552"/>
      <c r="X109" s="552"/>
      <c r="Y109" s="552"/>
      <c r="Z109" s="539"/>
      <c r="AA109" s="122">
        <f t="shared" si="3"/>
        <v>0</v>
      </c>
      <c r="AB109" s="105">
        <f>LOOKUP(AA109,{0,32,33,41,51,61,71,81,91},{0,"इ-1","ड","क-2","क-1","ब-2 ","ब-1","अ-2","अ-1"})</f>
        <v>0</v>
      </c>
    </row>
    <row r="110" spans="1:28" ht="21" customHeight="1">
      <c r="A110" s="101">
        <f>Data!$B110</f>
        <v>0</v>
      </c>
      <c r="B110" s="101">
        <f>Data!C110</f>
        <v>0</v>
      </c>
      <c r="C110" s="119">
        <f>Data!E110</f>
        <v>0</v>
      </c>
      <c r="D110" s="101">
        <f>Data!G110</f>
        <v>0</v>
      </c>
      <c r="E110" s="539"/>
      <c r="F110" s="539"/>
      <c r="G110" s="539"/>
      <c r="H110" s="539"/>
      <c r="I110" s="539"/>
      <c r="J110" s="539"/>
      <c r="K110" s="539"/>
      <c r="L110" s="539"/>
      <c r="M110" s="122">
        <f t="shared" si="2"/>
        <v>0</v>
      </c>
      <c r="N110" s="105">
        <f>LOOKUP(M110,{0,32,33,41,51,61,71,81,91},{0,"इ-1","ड","क-2","क-1","ब-2 ","ब-1","अ-2","अ-1"})</f>
        <v>0</v>
      </c>
      <c r="O110" s="101">
        <f>Data!$B110</f>
        <v>0</v>
      </c>
      <c r="P110" s="101">
        <f>Data!C110</f>
        <v>0</v>
      </c>
      <c r="Q110" s="119">
        <f>Data!E110</f>
        <v>0</v>
      </c>
      <c r="R110" s="101">
        <f>Data!G110</f>
        <v>0</v>
      </c>
      <c r="S110" s="539"/>
      <c r="T110" s="539"/>
      <c r="U110" s="552"/>
      <c r="V110" s="552"/>
      <c r="W110" s="552"/>
      <c r="X110" s="552"/>
      <c r="Y110" s="552"/>
      <c r="Z110" s="539"/>
      <c r="AA110" s="122">
        <f t="shared" si="3"/>
        <v>0</v>
      </c>
      <c r="AB110" s="105">
        <f>LOOKUP(AA110,{0,32,33,41,51,61,71,81,91},{0,"इ-1","ड","क-2","क-1","ब-2 ","ब-1","अ-2","अ-1"})</f>
        <v>0</v>
      </c>
    </row>
    <row r="111" spans="1:28" ht="21" customHeight="1">
      <c r="A111" s="101">
        <f>Data!$B111</f>
        <v>0</v>
      </c>
      <c r="B111" s="101">
        <f>Data!C111</f>
        <v>0</v>
      </c>
      <c r="C111" s="119">
        <f>Data!E111</f>
        <v>0</v>
      </c>
      <c r="D111" s="101">
        <f>Data!G111</f>
        <v>0</v>
      </c>
      <c r="E111" s="539"/>
      <c r="F111" s="539"/>
      <c r="G111" s="539"/>
      <c r="H111" s="539"/>
      <c r="I111" s="539"/>
      <c r="J111" s="539"/>
      <c r="K111" s="539"/>
      <c r="L111" s="539"/>
      <c r="M111" s="122">
        <f t="shared" si="2"/>
        <v>0</v>
      </c>
      <c r="N111" s="105">
        <f>LOOKUP(M111,{0,32,33,41,51,61,71,81,91},{0,"इ-1","ड","क-2","क-1","ब-2 ","ब-1","अ-2","अ-1"})</f>
        <v>0</v>
      </c>
      <c r="O111" s="101">
        <f>Data!$B111</f>
        <v>0</v>
      </c>
      <c r="P111" s="101">
        <f>Data!C111</f>
        <v>0</v>
      </c>
      <c r="Q111" s="119">
        <f>Data!E111</f>
        <v>0</v>
      </c>
      <c r="R111" s="101">
        <f>Data!G111</f>
        <v>0</v>
      </c>
      <c r="S111" s="539"/>
      <c r="T111" s="539"/>
      <c r="U111" s="552"/>
      <c r="V111" s="552"/>
      <c r="W111" s="552"/>
      <c r="X111" s="552"/>
      <c r="Y111" s="552"/>
      <c r="Z111" s="539"/>
      <c r="AA111" s="122">
        <f t="shared" si="3"/>
        <v>0</v>
      </c>
      <c r="AB111" s="105">
        <f>LOOKUP(AA111,{0,32,33,41,51,61,71,81,91},{0,"इ-1","ड","क-2","क-1","ब-2 ","ब-1","अ-2","अ-1"})</f>
        <v>0</v>
      </c>
    </row>
    <row r="112" spans="1:28" ht="21" customHeight="1">
      <c r="A112" s="101">
        <f>Data!$B112</f>
        <v>0</v>
      </c>
      <c r="B112" s="101">
        <f>Data!C112</f>
        <v>0</v>
      </c>
      <c r="C112" s="119">
        <f>Data!E112</f>
        <v>0</v>
      </c>
      <c r="D112" s="101">
        <f>Data!G112</f>
        <v>0</v>
      </c>
      <c r="E112" s="539"/>
      <c r="F112" s="539"/>
      <c r="G112" s="539"/>
      <c r="H112" s="539"/>
      <c r="I112" s="539"/>
      <c r="J112" s="539"/>
      <c r="K112" s="539"/>
      <c r="L112" s="539"/>
      <c r="M112" s="122">
        <f t="shared" si="2"/>
        <v>0</v>
      </c>
      <c r="N112" s="105">
        <f>LOOKUP(M112,{0,32,33,41,51,61,71,81,91},{0,"इ-1","ड","क-2","क-1","ब-2 ","ब-1","अ-2","अ-1"})</f>
        <v>0</v>
      </c>
      <c r="O112" s="101">
        <f>Data!$B112</f>
        <v>0</v>
      </c>
      <c r="P112" s="101">
        <f>Data!C112</f>
        <v>0</v>
      </c>
      <c r="Q112" s="119">
        <f>Data!E112</f>
        <v>0</v>
      </c>
      <c r="R112" s="101">
        <f>Data!G112</f>
        <v>0</v>
      </c>
      <c r="S112" s="539"/>
      <c r="T112" s="539"/>
      <c r="U112" s="552"/>
      <c r="V112" s="552"/>
      <c r="W112" s="552"/>
      <c r="X112" s="552"/>
      <c r="Y112" s="552"/>
      <c r="Z112" s="539"/>
      <c r="AA112" s="122">
        <f t="shared" si="3"/>
        <v>0</v>
      </c>
      <c r="AB112" s="105">
        <f>LOOKUP(AA112,{0,32,33,41,51,61,71,81,91},{0,"इ-1","ड","क-2","क-1","ब-2 ","ब-1","अ-2","अ-1"})</f>
        <v>0</v>
      </c>
    </row>
    <row r="113" spans="1:28" ht="21" customHeight="1">
      <c r="A113" s="101">
        <f>Data!$B113</f>
        <v>0</v>
      </c>
      <c r="B113" s="101">
        <f>Data!C113</f>
        <v>0</v>
      </c>
      <c r="C113" s="119">
        <f>Data!E113</f>
        <v>0</v>
      </c>
      <c r="D113" s="101">
        <f>Data!G113</f>
        <v>0</v>
      </c>
      <c r="E113" s="539"/>
      <c r="F113" s="539"/>
      <c r="G113" s="539"/>
      <c r="H113" s="539"/>
      <c r="I113" s="539"/>
      <c r="J113" s="539"/>
      <c r="K113" s="539"/>
      <c r="L113" s="539"/>
      <c r="M113" s="122">
        <f t="shared" si="2"/>
        <v>0</v>
      </c>
      <c r="N113" s="105">
        <f>LOOKUP(M113,{0,32,33,41,51,61,71,81,91},{0,"इ-1","ड","क-2","क-1","ब-2 ","ब-1","अ-2","अ-1"})</f>
        <v>0</v>
      </c>
      <c r="O113" s="101">
        <f>Data!$B113</f>
        <v>0</v>
      </c>
      <c r="P113" s="101">
        <f>Data!C113</f>
        <v>0</v>
      </c>
      <c r="Q113" s="119">
        <f>Data!E113</f>
        <v>0</v>
      </c>
      <c r="R113" s="101">
        <f>Data!G113</f>
        <v>0</v>
      </c>
      <c r="S113" s="539"/>
      <c r="T113" s="539"/>
      <c r="U113" s="552"/>
      <c r="V113" s="552"/>
      <c r="W113" s="552"/>
      <c r="X113" s="552"/>
      <c r="Y113" s="552"/>
      <c r="Z113" s="539"/>
      <c r="AA113" s="122">
        <f t="shared" si="3"/>
        <v>0</v>
      </c>
      <c r="AB113" s="105">
        <f>LOOKUP(AA113,{0,32,33,41,51,61,71,81,91},{0,"इ-1","ड","क-2","क-1","ब-2 ","ब-1","अ-2","अ-1"})</f>
        <v>0</v>
      </c>
    </row>
    <row r="114" spans="1:28" ht="21" customHeight="1">
      <c r="A114" s="101">
        <f>Data!$B114</f>
        <v>0</v>
      </c>
      <c r="B114" s="101">
        <f>Data!C114</f>
        <v>0</v>
      </c>
      <c r="C114" s="119">
        <f>Data!E114</f>
        <v>0</v>
      </c>
      <c r="D114" s="101">
        <f>Data!G114</f>
        <v>0</v>
      </c>
      <c r="E114" s="539"/>
      <c r="F114" s="539"/>
      <c r="G114" s="539"/>
      <c r="H114" s="539"/>
      <c r="I114" s="539"/>
      <c r="J114" s="539"/>
      <c r="K114" s="539"/>
      <c r="L114" s="539"/>
      <c r="M114" s="122">
        <f t="shared" si="2"/>
        <v>0</v>
      </c>
      <c r="N114" s="105">
        <f>LOOKUP(M114,{0,32,33,41,51,61,71,81,91},{0,"इ-1","ड","क-2","क-1","ब-2 ","ब-1","अ-2","अ-1"})</f>
        <v>0</v>
      </c>
      <c r="O114" s="101">
        <f>Data!$B114</f>
        <v>0</v>
      </c>
      <c r="P114" s="101">
        <f>Data!C114</f>
        <v>0</v>
      </c>
      <c r="Q114" s="119">
        <f>Data!E114</f>
        <v>0</v>
      </c>
      <c r="R114" s="101">
        <f>Data!G114</f>
        <v>0</v>
      </c>
      <c r="S114" s="539"/>
      <c r="T114" s="539"/>
      <c r="U114" s="552"/>
      <c r="V114" s="552"/>
      <c r="W114" s="552"/>
      <c r="X114" s="552"/>
      <c r="Y114" s="552"/>
      <c r="Z114" s="539"/>
      <c r="AA114" s="122">
        <f t="shared" si="3"/>
        <v>0</v>
      </c>
      <c r="AB114" s="105">
        <f>LOOKUP(AA114,{0,32,33,41,51,61,71,81,91},{0,"इ-1","ड","क-2","क-1","ब-2 ","ब-1","अ-2","अ-1"})</f>
        <v>0</v>
      </c>
    </row>
    <row r="115" spans="1:28" ht="21" customHeight="1">
      <c r="A115" s="101">
        <f>Data!$B115</f>
        <v>0</v>
      </c>
      <c r="B115" s="101">
        <f>Data!C115</f>
        <v>0</v>
      </c>
      <c r="C115" s="119">
        <f>Data!E115</f>
        <v>0</v>
      </c>
      <c r="D115" s="101">
        <f>Data!G115</f>
        <v>0</v>
      </c>
      <c r="E115" s="539"/>
      <c r="F115" s="539"/>
      <c r="G115" s="539"/>
      <c r="H115" s="539"/>
      <c r="I115" s="539"/>
      <c r="J115" s="539"/>
      <c r="K115" s="539"/>
      <c r="L115" s="539"/>
      <c r="M115" s="122">
        <f t="shared" si="2"/>
        <v>0</v>
      </c>
      <c r="N115" s="105">
        <f>LOOKUP(M115,{0,32,33,41,51,61,71,81,91},{0,"इ-1","ड","क-2","क-1","ब-2 ","ब-1","अ-2","अ-1"})</f>
        <v>0</v>
      </c>
      <c r="O115" s="101">
        <f>Data!$B115</f>
        <v>0</v>
      </c>
      <c r="P115" s="101">
        <f>Data!C115</f>
        <v>0</v>
      </c>
      <c r="Q115" s="119">
        <f>Data!E115</f>
        <v>0</v>
      </c>
      <c r="R115" s="101">
        <f>Data!G115</f>
        <v>0</v>
      </c>
      <c r="S115" s="539"/>
      <c r="T115" s="539"/>
      <c r="U115" s="552"/>
      <c r="V115" s="552"/>
      <c r="W115" s="552"/>
      <c r="X115" s="552"/>
      <c r="Y115" s="552"/>
      <c r="Z115" s="539"/>
      <c r="AA115" s="122">
        <f t="shared" si="3"/>
        <v>0</v>
      </c>
      <c r="AB115" s="105">
        <f>LOOKUP(AA115,{0,32,33,41,51,61,71,81,91},{0,"इ-1","ड","क-2","क-1","ब-2 ","ब-1","अ-2","अ-1"})</f>
        <v>0</v>
      </c>
    </row>
    <row r="116" spans="1:28" ht="21" customHeight="1">
      <c r="A116" s="101">
        <f>Data!$B116</f>
        <v>0</v>
      </c>
      <c r="B116" s="101">
        <f>Data!C116</f>
        <v>0</v>
      </c>
      <c r="C116" s="119">
        <f>Data!E116</f>
        <v>0</v>
      </c>
      <c r="D116" s="101">
        <f>Data!G116</f>
        <v>0</v>
      </c>
      <c r="E116" s="539"/>
      <c r="F116" s="539"/>
      <c r="G116" s="539"/>
      <c r="H116" s="539"/>
      <c r="I116" s="539"/>
      <c r="J116" s="539"/>
      <c r="K116" s="539"/>
      <c r="L116" s="539"/>
      <c r="M116" s="122">
        <f t="shared" si="2"/>
        <v>0</v>
      </c>
      <c r="N116" s="105">
        <f>LOOKUP(M116,{0,32,33,41,51,61,71,81,91},{0,"इ-1","ड","क-2","क-1","ब-2 ","ब-1","अ-2","अ-1"})</f>
        <v>0</v>
      </c>
      <c r="O116" s="101">
        <f>Data!$B116</f>
        <v>0</v>
      </c>
      <c r="P116" s="101">
        <f>Data!C116</f>
        <v>0</v>
      </c>
      <c r="Q116" s="119">
        <f>Data!E116</f>
        <v>0</v>
      </c>
      <c r="R116" s="101">
        <f>Data!G116</f>
        <v>0</v>
      </c>
      <c r="S116" s="539"/>
      <c r="T116" s="539"/>
      <c r="U116" s="552"/>
      <c r="V116" s="552"/>
      <c r="W116" s="552"/>
      <c r="X116" s="552"/>
      <c r="Y116" s="552"/>
      <c r="Z116" s="539"/>
      <c r="AA116" s="122">
        <f t="shared" si="3"/>
        <v>0</v>
      </c>
      <c r="AB116" s="105">
        <f>LOOKUP(AA116,{0,32,33,41,51,61,71,81,91},{0,"इ-1","ड","क-2","क-1","ब-2 ","ब-1","अ-2","अ-1"})</f>
        <v>0</v>
      </c>
    </row>
    <row r="117" spans="1:28" ht="21" customHeight="1">
      <c r="A117" s="101">
        <f>Data!$B117</f>
        <v>0</v>
      </c>
      <c r="B117" s="101">
        <f>Data!C117</f>
        <v>0</v>
      </c>
      <c r="C117" s="119">
        <f>Data!E117</f>
        <v>0</v>
      </c>
      <c r="D117" s="101">
        <f>Data!G117</f>
        <v>0</v>
      </c>
      <c r="E117" s="539"/>
      <c r="F117" s="539"/>
      <c r="G117" s="539"/>
      <c r="H117" s="539"/>
      <c r="I117" s="539"/>
      <c r="J117" s="539"/>
      <c r="K117" s="539"/>
      <c r="L117" s="539"/>
      <c r="M117" s="122">
        <f t="shared" si="2"/>
        <v>0</v>
      </c>
      <c r="N117" s="105">
        <f>LOOKUP(M117,{0,32,33,41,51,61,71,81,91},{0,"इ-1","ड","क-2","क-1","ब-2 ","ब-1","अ-2","अ-1"})</f>
        <v>0</v>
      </c>
      <c r="O117" s="101">
        <f>Data!$B117</f>
        <v>0</v>
      </c>
      <c r="P117" s="101">
        <f>Data!C117</f>
        <v>0</v>
      </c>
      <c r="Q117" s="119">
        <f>Data!E117</f>
        <v>0</v>
      </c>
      <c r="R117" s="101">
        <f>Data!G117</f>
        <v>0</v>
      </c>
      <c r="S117" s="539"/>
      <c r="T117" s="539"/>
      <c r="U117" s="552"/>
      <c r="V117" s="552"/>
      <c r="W117" s="552"/>
      <c r="X117" s="552"/>
      <c r="Y117" s="552"/>
      <c r="Z117" s="539"/>
      <c r="AA117" s="122">
        <f t="shared" si="3"/>
        <v>0</v>
      </c>
      <c r="AB117" s="105">
        <f>LOOKUP(AA117,{0,32,33,41,51,61,71,81,91},{0,"इ-1","ड","क-2","क-1","ब-2 ","ब-1","अ-2","अ-1"})</f>
        <v>0</v>
      </c>
    </row>
    <row r="118" spans="1:28" ht="21" customHeight="1">
      <c r="A118" s="101">
        <f>Data!$B118</f>
        <v>0</v>
      </c>
      <c r="B118" s="101">
        <f>Data!C118</f>
        <v>0</v>
      </c>
      <c r="C118" s="119">
        <f>Data!E118</f>
        <v>0</v>
      </c>
      <c r="D118" s="101">
        <f>Data!G118</f>
        <v>0</v>
      </c>
      <c r="E118" s="539"/>
      <c r="F118" s="539"/>
      <c r="G118" s="539"/>
      <c r="H118" s="539"/>
      <c r="I118" s="539"/>
      <c r="J118" s="539"/>
      <c r="K118" s="539"/>
      <c r="L118" s="539"/>
      <c r="M118" s="122">
        <f t="shared" si="2"/>
        <v>0</v>
      </c>
      <c r="N118" s="105">
        <f>LOOKUP(M118,{0,32,33,41,51,61,71,81,91},{0,"इ-1","ड","क-2","क-1","ब-2 ","ब-1","अ-2","अ-1"})</f>
        <v>0</v>
      </c>
      <c r="O118" s="101">
        <f>Data!$B118</f>
        <v>0</v>
      </c>
      <c r="P118" s="101">
        <f>Data!C118</f>
        <v>0</v>
      </c>
      <c r="Q118" s="119">
        <f>Data!E118</f>
        <v>0</v>
      </c>
      <c r="R118" s="101">
        <f>Data!G118</f>
        <v>0</v>
      </c>
      <c r="S118" s="539"/>
      <c r="T118" s="539"/>
      <c r="U118" s="552"/>
      <c r="V118" s="552"/>
      <c r="W118" s="552"/>
      <c r="X118" s="552"/>
      <c r="Y118" s="552"/>
      <c r="Z118" s="539"/>
      <c r="AA118" s="122">
        <f t="shared" si="3"/>
        <v>0</v>
      </c>
      <c r="AB118" s="105">
        <f>LOOKUP(AA118,{0,32,33,41,51,61,71,81,91},{0,"इ-1","ड","क-2","क-1","ब-2 ","ब-1","अ-2","अ-1"})</f>
        <v>0</v>
      </c>
    </row>
    <row r="119" spans="1:28" ht="21" customHeight="1">
      <c r="A119" s="101">
        <f>Data!$B119</f>
        <v>0</v>
      </c>
      <c r="B119" s="101">
        <f>Data!C119</f>
        <v>0</v>
      </c>
      <c r="C119" s="119">
        <f>Data!E119</f>
        <v>0</v>
      </c>
      <c r="D119" s="101">
        <f>Data!G119</f>
        <v>0</v>
      </c>
      <c r="E119" s="539"/>
      <c r="F119" s="539"/>
      <c r="G119" s="539"/>
      <c r="H119" s="539"/>
      <c r="I119" s="539"/>
      <c r="J119" s="539"/>
      <c r="K119" s="539"/>
      <c r="L119" s="539"/>
      <c r="M119" s="122">
        <f t="shared" si="2"/>
        <v>0</v>
      </c>
      <c r="N119" s="105">
        <f>LOOKUP(M119,{0,32,33,41,51,61,71,81,91},{0,"इ-1","ड","क-2","क-1","ब-2 ","ब-1","अ-2","अ-1"})</f>
        <v>0</v>
      </c>
      <c r="O119" s="101">
        <f>Data!$B119</f>
        <v>0</v>
      </c>
      <c r="P119" s="101">
        <f>Data!C119</f>
        <v>0</v>
      </c>
      <c r="Q119" s="119">
        <f>Data!E119</f>
        <v>0</v>
      </c>
      <c r="R119" s="101">
        <f>Data!G119</f>
        <v>0</v>
      </c>
      <c r="S119" s="539"/>
      <c r="T119" s="539"/>
      <c r="U119" s="552"/>
      <c r="V119" s="552"/>
      <c r="W119" s="552"/>
      <c r="X119" s="552"/>
      <c r="Y119" s="552"/>
      <c r="Z119" s="539"/>
      <c r="AA119" s="122">
        <f t="shared" si="3"/>
        <v>0</v>
      </c>
      <c r="AB119" s="105">
        <f>LOOKUP(AA119,{0,32,33,41,51,61,71,81,91},{0,"इ-1","ड","क-2","क-1","ब-2 ","ब-1","अ-2","अ-1"})</f>
        <v>0</v>
      </c>
    </row>
    <row r="120" spans="1:28" ht="21" customHeight="1">
      <c r="A120" s="101">
        <f>Data!$B120</f>
        <v>0</v>
      </c>
      <c r="B120" s="101">
        <f>Data!C120</f>
        <v>0</v>
      </c>
      <c r="C120" s="119">
        <f>Data!E120</f>
        <v>0</v>
      </c>
      <c r="D120" s="101">
        <f>Data!G120</f>
        <v>0</v>
      </c>
      <c r="E120" s="539"/>
      <c r="F120" s="539"/>
      <c r="G120" s="539"/>
      <c r="H120" s="539"/>
      <c r="I120" s="539"/>
      <c r="J120" s="539"/>
      <c r="K120" s="539"/>
      <c r="L120" s="539"/>
      <c r="M120" s="122">
        <f t="shared" si="2"/>
        <v>0</v>
      </c>
      <c r="N120" s="105">
        <f>LOOKUP(M120,{0,32,33,41,51,61,71,81,91},{0,"इ-1","ड","क-2","क-1","ब-2 ","ब-1","अ-2","अ-1"})</f>
        <v>0</v>
      </c>
      <c r="O120" s="101">
        <f>Data!$B120</f>
        <v>0</v>
      </c>
      <c r="P120" s="101">
        <f>Data!C120</f>
        <v>0</v>
      </c>
      <c r="Q120" s="119">
        <f>Data!E120</f>
        <v>0</v>
      </c>
      <c r="R120" s="101">
        <f>Data!G120</f>
        <v>0</v>
      </c>
      <c r="S120" s="539"/>
      <c r="T120" s="539"/>
      <c r="U120" s="552"/>
      <c r="V120" s="552"/>
      <c r="W120" s="552"/>
      <c r="X120" s="552"/>
      <c r="Y120" s="552"/>
      <c r="Z120" s="539"/>
      <c r="AA120" s="122">
        <f t="shared" si="3"/>
        <v>0</v>
      </c>
      <c r="AB120" s="105">
        <f>LOOKUP(AA120,{0,32,33,41,51,61,71,81,91},{0,"इ-1","ड","क-2","क-1","ब-2 ","ब-1","अ-2","अ-1"})</f>
        <v>0</v>
      </c>
    </row>
    <row r="121" spans="1:28" ht="21" customHeight="1">
      <c r="A121" s="101">
        <f>Data!$B121</f>
        <v>0</v>
      </c>
      <c r="B121" s="101">
        <f>Data!C121</f>
        <v>0</v>
      </c>
      <c r="C121" s="119">
        <f>Data!E121</f>
        <v>0</v>
      </c>
      <c r="D121" s="101">
        <f>Data!G121</f>
        <v>0</v>
      </c>
      <c r="E121" s="539"/>
      <c r="F121" s="539"/>
      <c r="G121" s="539"/>
      <c r="H121" s="539"/>
      <c r="I121" s="539"/>
      <c r="J121" s="539"/>
      <c r="K121" s="539"/>
      <c r="L121" s="539"/>
      <c r="M121" s="122">
        <f t="shared" si="2"/>
        <v>0</v>
      </c>
      <c r="N121" s="105">
        <f>LOOKUP(M121,{0,32,33,41,51,61,71,81,91},{0,"इ-1","ड","क-2","क-1","ब-2 ","ब-1","अ-2","अ-1"})</f>
        <v>0</v>
      </c>
      <c r="O121" s="101">
        <f>Data!$B121</f>
        <v>0</v>
      </c>
      <c r="P121" s="101">
        <f>Data!C121</f>
        <v>0</v>
      </c>
      <c r="Q121" s="119">
        <f>Data!E121</f>
        <v>0</v>
      </c>
      <c r="R121" s="101">
        <f>Data!G121</f>
        <v>0</v>
      </c>
      <c r="S121" s="539"/>
      <c r="T121" s="539"/>
      <c r="U121" s="552"/>
      <c r="V121" s="552"/>
      <c r="W121" s="552"/>
      <c r="X121" s="552"/>
      <c r="Y121" s="552"/>
      <c r="Z121" s="539"/>
      <c r="AA121" s="122">
        <f t="shared" si="3"/>
        <v>0</v>
      </c>
      <c r="AB121" s="105">
        <f>LOOKUP(AA121,{0,32,33,41,51,61,71,81,91},{0,"इ-1","ड","क-2","क-1","ब-2 ","ब-1","अ-2","अ-1"})</f>
        <v>0</v>
      </c>
    </row>
    <row r="122" spans="1:28" ht="21" customHeight="1">
      <c r="A122" s="101">
        <f>Data!$B122</f>
        <v>0</v>
      </c>
      <c r="B122" s="101">
        <f>Data!C122</f>
        <v>0</v>
      </c>
      <c r="C122" s="119">
        <f>Data!E122</f>
        <v>0</v>
      </c>
      <c r="D122" s="101">
        <f>Data!G122</f>
        <v>0</v>
      </c>
      <c r="E122" s="539"/>
      <c r="F122" s="539"/>
      <c r="G122" s="539"/>
      <c r="H122" s="539"/>
      <c r="I122" s="539"/>
      <c r="J122" s="539"/>
      <c r="K122" s="539"/>
      <c r="L122" s="539"/>
      <c r="M122" s="122">
        <f t="shared" si="2"/>
        <v>0</v>
      </c>
      <c r="N122" s="105">
        <f>LOOKUP(M122,{0,32,33,41,51,61,71,81,91},{0,"इ-1","ड","क-2","क-1","ब-2 ","ब-1","अ-2","अ-1"})</f>
        <v>0</v>
      </c>
      <c r="O122" s="101">
        <f>Data!$B122</f>
        <v>0</v>
      </c>
      <c r="P122" s="101">
        <f>Data!C122</f>
        <v>0</v>
      </c>
      <c r="Q122" s="119">
        <f>Data!E122</f>
        <v>0</v>
      </c>
      <c r="R122" s="101">
        <f>Data!G122</f>
        <v>0</v>
      </c>
      <c r="S122" s="539"/>
      <c r="T122" s="539"/>
      <c r="U122" s="552"/>
      <c r="V122" s="552"/>
      <c r="W122" s="552"/>
      <c r="X122" s="552"/>
      <c r="Y122" s="552"/>
      <c r="Z122" s="539"/>
      <c r="AA122" s="122">
        <f t="shared" si="3"/>
        <v>0</v>
      </c>
      <c r="AB122" s="105">
        <f>LOOKUP(AA122,{0,32,33,41,51,61,71,81,91},{0,"इ-1","ड","क-2","क-1","ब-2 ","ब-1","अ-2","अ-1"})</f>
        <v>0</v>
      </c>
    </row>
    <row r="123" spans="1:28" ht="21" customHeight="1">
      <c r="A123" s="101">
        <f>Data!$B123</f>
        <v>0</v>
      </c>
      <c r="B123" s="101">
        <f>Data!C123</f>
        <v>0</v>
      </c>
      <c r="C123" s="119">
        <f>Data!E123</f>
        <v>0</v>
      </c>
      <c r="D123" s="101">
        <f>Data!G123</f>
        <v>0</v>
      </c>
      <c r="E123" s="539"/>
      <c r="F123" s="539"/>
      <c r="G123" s="539"/>
      <c r="H123" s="539"/>
      <c r="I123" s="539"/>
      <c r="J123" s="539"/>
      <c r="K123" s="539"/>
      <c r="L123" s="539"/>
      <c r="M123" s="122">
        <f t="shared" si="2"/>
        <v>0</v>
      </c>
      <c r="N123" s="105">
        <f>LOOKUP(M123,{0,32,33,41,51,61,71,81,91},{0,"इ-1","ड","क-2","क-1","ब-2 ","ब-1","अ-2","अ-1"})</f>
        <v>0</v>
      </c>
      <c r="O123" s="101">
        <f>Data!$B123</f>
        <v>0</v>
      </c>
      <c r="P123" s="101">
        <f>Data!C123</f>
        <v>0</v>
      </c>
      <c r="Q123" s="119">
        <f>Data!E123</f>
        <v>0</v>
      </c>
      <c r="R123" s="101">
        <f>Data!G123</f>
        <v>0</v>
      </c>
      <c r="S123" s="539"/>
      <c r="T123" s="539"/>
      <c r="U123" s="552"/>
      <c r="V123" s="552"/>
      <c r="W123" s="552"/>
      <c r="X123" s="552"/>
      <c r="Y123" s="552"/>
      <c r="Z123" s="539"/>
      <c r="AA123" s="122">
        <f t="shared" si="3"/>
        <v>0</v>
      </c>
      <c r="AB123" s="105">
        <f>LOOKUP(AA123,{0,32,33,41,51,61,71,81,91},{0,"इ-1","ड","क-2","क-1","ब-2 ","ब-1","अ-2","अ-1"})</f>
        <v>0</v>
      </c>
    </row>
    <row r="124" spans="1:28" ht="21" customHeight="1">
      <c r="A124" s="101">
        <f>Data!$B124</f>
        <v>0</v>
      </c>
      <c r="B124" s="101">
        <f>Data!C124</f>
        <v>0</v>
      </c>
      <c r="C124" s="119">
        <f>Data!E124</f>
        <v>0</v>
      </c>
      <c r="D124" s="101">
        <f>Data!G124</f>
        <v>0</v>
      </c>
      <c r="E124" s="539"/>
      <c r="F124" s="539"/>
      <c r="G124" s="539"/>
      <c r="H124" s="539"/>
      <c r="I124" s="539"/>
      <c r="J124" s="539"/>
      <c r="K124" s="539"/>
      <c r="L124" s="539"/>
      <c r="M124" s="122">
        <f t="shared" si="2"/>
        <v>0</v>
      </c>
      <c r="N124" s="105">
        <f>LOOKUP(M124,{0,32,33,41,51,61,71,81,91},{0,"इ-1","ड","क-2","क-1","ब-2 ","ब-1","अ-2","अ-1"})</f>
        <v>0</v>
      </c>
      <c r="O124" s="101">
        <f>Data!$B124</f>
        <v>0</v>
      </c>
      <c r="P124" s="101">
        <f>Data!C124</f>
        <v>0</v>
      </c>
      <c r="Q124" s="119">
        <f>Data!E124</f>
        <v>0</v>
      </c>
      <c r="R124" s="101">
        <f>Data!G124</f>
        <v>0</v>
      </c>
      <c r="S124" s="539"/>
      <c r="T124" s="539"/>
      <c r="U124" s="552"/>
      <c r="V124" s="552"/>
      <c r="W124" s="552"/>
      <c r="X124" s="552"/>
      <c r="Y124" s="552"/>
      <c r="Z124" s="539"/>
      <c r="AA124" s="122">
        <f t="shared" si="3"/>
        <v>0</v>
      </c>
      <c r="AB124" s="105">
        <f>LOOKUP(AA124,{0,32,33,41,51,61,71,81,91},{0,"इ-1","ड","क-2","क-1","ब-2 ","ब-1","अ-2","अ-1"})</f>
        <v>0</v>
      </c>
    </row>
    <row r="125" spans="1:28" ht="21" customHeight="1">
      <c r="A125" s="101">
        <f>Data!$B125</f>
        <v>0</v>
      </c>
      <c r="B125" s="101">
        <f>Data!C125</f>
        <v>0</v>
      </c>
      <c r="C125" s="119">
        <f>Data!E125</f>
        <v>0</v>
      </c>
      <c r="D125" s="101">
        <f>Data!G125</f>
        <v>0</v>
      </c>
      <c r="E125" s="539"/>
      <c r="F125" s="539"/>
      <c r="G125" s="539"/>
      <c r="H125" s="539"/>
      <c r="I125" s="539"/>
      <c r="J125" s="539"/>
      <c r="K125" s="539"/>
      <c r="L125" s="539"/>
      <c r="M125" s="122">
        <f t="shared" si="2"/>
        <v>0</v>
      </c>
      <c r="N125" s="105">
        <f>LOOKUP(M125,{0,32,33,41,51,61,71,81,91},{0,"इ-1","ड","क-2","क-1","ब-2 ","ब-1","अ-2","अ-1"})</f>
        <v>0</v>
      </c>
      <c r="O125" s="101">
        <f>Data!$B125</f>
        <v>0</v>
      </c>
      <c r="P125" s="101">
        <f>Data!C125</f>
        <v>0</v>
      </c>
      <c r="Q125" s="119">
        <f>Data!E125</f>
        <v>0</v>
      </c>
      <c r="R125" s="101">
        <f>Data!G125</f>
        <v>0</v>
      </c>
      <c r="S125" s="539"/>
      <c r="T125" s="539"/>
      <c r="U125" s="552"/>
      <c r="V125" s="552"/>
      <c r="W125" s="552"/>
      <c r="X125" s="552"/>
      <c r="Y125" s="552"/>
      <c r="Z125" s="539"/>
      <c r="AA125" s="122">
        <f t="shared" si="3"/>
        <v>0</v>
      </c>
      <c r="AB125" s="105">
        <f>LOOKUP(AA125,{0,32,33,41,51,61,71,81,91},{0,"इ-1","ड","क-2","क-1","ब-2 ","ब-1","अ-2","अ-1"})</f>
        <v>0</v>
      </c>
    </row>
    <row r="126" spans="1:28" ht="21" customHeight="1">
      <c r="A126" s="101">
        <f>Data!$B126</f>
        <v>0</v>
      </c>
      <c r="B126" s="101">
        <f>Data!C126</f>
        <v>0</v>
      </c>
      <c r="C126" s="119">
        <f>Data!E126</f>
        <v>0</v>
      </c>
      <c r="D126" s="101">
        <f>Data!G126</f>
        <v>0</v>
      </c>
      <c r="E126" s="539"/>
      <c r="F126" s="539"/>
      <c r="G126" s="539"/>
      <c r="H126" s="539"/>
      <c r="I126" s="539"/>
      <c r="J126" s="539"/>
      <c r="K126" s="539"/>
      <c r="L126" s="539"/>
      <c r="M126" s="122">
        <f t="shared" si="2"/>
        <v>0</v>
      </c>
      <c r="N126" s="105">
        <f>LOOKUP(M126,{0,32,33,41,51,61,71,81,91},{0,"इ-1","ड","क-2","क-1","ब-2 ","ब-1","अ-2","अ-1"})</f>
        <v>0</v>
      </c>
      <c r="O126" s="101">
        <f>Data!$B126</f>
        <v>0</v>
      </c>
      <c r="P126" s="101">
        <f>Data!C126</f>
        <v>0</v>
      </c>
      <c r="Q126" s="119">
        <f>Data!E126</f>
        <v>0</v>
      </c>
      <c r="R126" s="101">
        <f>Data!G126</f>
        <v>0</v>
      </c>
      <c r="S126" s="539"/>
      <c r="T126" s="539"/>
      <c r="U126" s="552"/>
      <c r="V126" s="552"/>
      <c r="W126" s="552"/>
      <c r="X126" s="552"/>
      <c r="Y126" s="552"/>
      <c r="Z126" s="539"/>
      <c r="AA126" s="122">
        <f t="shared" si="3"/>
        <v>0</v>
      </c>
      <c r="AB126" s="105">
        <f>LOOKUP(AA126,{0,32,33,41,51,61,71,81,91},{0,"इ-1","ड","क-2","क-1","ब-2 ","ब-1","अ-2","अ-1"})</f>
        <v>0</v>
      </c>
    </row>
    <row r="127" spans="1:28" ht="21" customHeight="1">
      <c r="A127" s="101">
        <f>Data!$B127</f>
        <v>0</v>
      </c>
      <c r="B127" s="101">
        <f>Data!C127</f>
        <v>0</v>
      </c>
      <c r="C127" s="119">
        <f>Data!E127</f>
        <v>0</v>
      </c>
      <c r="D127" s="101">
        <f>Data!G127</f>
        <v>0</v>
      </c>
      <c r="E127" s="539"/>
      <c r="F127" s="539"/>
      <c r="G127" s="539"/>
      <c r="H127" s="539"/>
      <c r="I127" s="539"/>
      <c r="J127" s="539"/>
      <c r="K127" s="539"/>
      <c r="L127" s="539"/>
      <c r="M127" s="122">
        <f t="shared" si="2"/>
        <v>0</v>
      </c>
      <c r="N127" s="105">
        <f>LOOKUP(M127,{0,32,33,41,51,61,71,81,91},{0,"इ-1","ड","क-2","क-1","ब-2 ","ब-1","अ-2","अ-1"})</f>
        <v>0</v>
      </c>
      <c r="O127" s="101">
        <f>Data!$B127</f>
        <v>0</v>
      </c>
      <c r="P127" s="101">
        <f>Data!C127</f>
        <v>0</v>
      </c>
      <c r="Q127" s="119">
        <f>Data!E127</f>
        <v>0</v>
      </c>
      <c r="R127" s="101">
        <f>Data!G127</f>
        <v>0</v>
      </c>
      <c r="S127" s="539"/>
      <c r="T127" s="539"/>
      <c r="U127" s="552"/>
      <c r="V127" s="552"/>
      <c r="W127" s="552"/>
      <c r="X127" s="552"/>
      <c r="Y127" s="552"/>
      <c r="Z127" s="539"/>
      <c r="AA127" s="122">
        <f t="shared" si="3"/>
        <v>0</v>
      </c>
      <c r="AB127" s="105">
        <f>LOOKUP(AA127,{0,32,33,41,51,61,71,81,91},{0,"इ-1","ड","क-2","क-1","ब-2 ","ब-1","अ-2","अ-1"})</f>
        <v>0</v>
      </c>
    </row>
    <row r="128" spans="1:28" ht="21" customHeight="1">
      <c r="A128" s="101">
        <f>Data!$B128</f>
        <v>0</v>
      </c>
      <c r="B128" s="101">
        <f>Data!C128</f>
        <v>0</v>
      </c>
      <c r="C128" s="119">
        <f>Data!E128</f>
        <v>0</v>
      </c>
      <c r="D128" s="101">
        <f>Data!G128</f>
        <v>0</v>
      </c>
      <c r="E128" s="539"/>
      <c r="F128" s="539"/>
      <c r="G128" s="539"/>
      <c r="H128" s="539"/>
      <c r="I128" s="539"/>
      <c r="J128" s="539"/>
      <c r="K128" s="539"/>
      <c r="L128" s="539"/>
      <c r="M128" s="122">
        <f t="shared" si="2"/>
        <v>0</v>
      </c>
      <c r="N128" s="105">
        <f>LOOKUP(M128,{0,32,33,41,51,61,71,81,91},{0,"इ-1","ड","क-2","क-1","ब-2 ","ब-1","अ-2","अ-1"})</f>
        <v>0</v>
      </c>
      <c r="O128" s="101">
        <f>Data!$B128</f>
        <v>0</v>
      </c>
      <c r="P128" s="101">
        <f>Data!C128</f>
        <v>0</v>
      </c>
      <c r="Q128" s="119">
        <f>Data!E128</f>
        <v>0</v>
      </c>
      <c r="R128" s="101">
        <f>Data!G128</f>
        <v>0</v>
      </c>
      <c r="S128" s="539"/>
      <c r="T128" s="539"/>
      <c r="U128" s="552"/>
      <c r="V128" s="552"/>
      <c r="W128" s="552"/>
      <c r="X128" s="552"/>
      <c r="Y128" s="552"/>
      <c r="Z128" s="539"/>
      <c r="AA128" s="122">
        <f t="shared" si="3"/>
        <v>0</v>
      </c>
      <c r="AB128" s="105">
        <f>LOOKUP(AA128,{0,32,33,41,51,61,71,81,91},{0,"इ-1","ड","क-2","क-1","ब-2 ","ब-1","अ-2","अ-1"})</f>
        <v>0</v>
      </c>
    </row>
    <row r="129" spans="1:28" ht="21" customHeight="1">
      <c r="A129" s="101">
        <f>Data!$B129</f>
        <v>0</v>
      </c>
      <c r="B129" s="101">
        <f>Data!C129</f>
        <v>0</v>
      </c>
      <c r="C129" s="119">
        <f>Data!E129</f>
        <v>0</v>
      </c>
      <c r="D129" s="101">
        <f>Data!G129</f>
        <v>0</v>
      </c>
      <c r="E129" s="539"/>
      <c r="F129" s="539"/>
      <c r="G129" s="539"/>
      <c r="H129" s="539"/>
      <c r="I129" s="539"/>
      <c r="J129" s="539"/>
      <c r="K129" s="539"/>
      <c r="L129" s="539"/>
      <c r="M129" s="122">
        <f t="shared" si="2"/>
        <v>0</v>
      </c>
      <c r="N129" s="105">
        <f>LOOKUP(M129,{0,32,33,41,51,61,71,81,91},{0,"इ-1","ड","क-2","क-1","ब-2 ","ब-1","अ-2","अ-1"})</f>
        <v>0</v>
      </c>
      <c r="O129" s="101">
        <f>Data!$B129</f>
        <v>0</v>
      </c>
      <c r="P129" s="101">
        <f>Data!C129</f>
        <v>0</v>
      </c>
      <c r="Q129" s="119">
        <f>Data!E129</f>
        <v>0</v>
      </c>
      <c r="R129" s="101">
        <f>Data!G129</f>
        <v>0</v>
      </c>
      <c r="S129" s="539"/>
      <c r="T129" s="539"/>
      <c r="U129" s="552"/>
      <c r="V129" s="552"/>
      <c r="W129" s="552"/>
      <c r="X129" s="552"/>
      <c r="Y129" s="552"/>
      <c r="Z129" s="539"/>
      <c r="AA129" s="122">
        <f t="shared" si="3"/>
        <v>0</v>
      </c>
      <c r="AB129" s="105">
        <f>LOOKUP(AA129,{0,32,33,41,51,61,71,81,91},{0,"इ-1","ड","क-2","क-1","ब-2 ","ब-1","अ-2","अ-1"})</f>
        <v>0</v>
      </c>
    </row>
    <row r="130" spans="1:28" ht="21" customHeight="1">
      <c r="A130" s="101">
        <f>Data!$B130</f>
        <v>0</v>
      </c>
      <c r="B130" s="101">
        <f>Data!C130</f>
        <v>0</v>
      </c>
      <c r="C130" s="119">
        <f>Data!E130</f>
        <v>0</v>
      </c>
      <c r="D130" s="101">
        <f>Data!G130</f>
        <v>0</v>
      </c>
      <c r="E130" s="539"/>
      <c r="F130" s="539"/>
      <c r="G130" s="539"/>
      <c r="H130" s="539"/>
      <c r="I130" s="539"/>
      <c r="J130" s="539"/>
      <c r="K130" s="539"/>
      <c r="L130" s="539"/>
      <c r="M130" s="122">
        <f t="shared" si="2"/>
        <v>0</v>
      </c>
      <c r="N130" s="105">
        <f>LOOKUP(M130,{0,32,33,41,51,61,71,81,91},{0,"इ-1","ड","क-2","क-1","ब-2 ","ब-1","अ-2","अ-1"})</f>
        <v>0</v>
      </c>
      <c r="O130" s="101">
        <f>Data!$B130</f>
        <v>0</v>
      </c>
      <c r="P130" s="101">
        <f>Data!C130</f>
        <v>0</v>
      </c>
      <c r="Q130" s="119">
        <f>Data!E130</f>
        <v>0</v>
      </c>
      <c r="R130" s="101">
        <f>Data!G130</f>
        <v>0</v>
      </c>
      <c r="S130" s="539"/>
      <c r="T130" s="539"/>
      <c r="U130" s="552"/>
      <c r="V130" s="552"/>
      <c r="W130" s="552"/>
      <c r="X130" s="552"/>
      <c r="Y130" s="552"/>
      <c r="Z130" s="539"/>
      <c r="AA130" s="122">
        <f t="shared" si="3"/>
        <v>0</v>
      </c>
      <c r="AB130" s="105">
        <f>LOOKUP(AA130,{0,32,33,41,51,61,71,81,91},{0,"इ-1","ड","क-2","क-1","ब-2 ","ब-1","अ-2","अ-1"})</f>
        <v>0</v>
      </c>
    </row>
    <row r="131" spans="1:28" ht="21" customHeight="1">
      <c r="A131" s="101">
        <f>Data!$B131</f>
        <v>0</v>
      </c>
      <c r="B131" s="101">
        <f>Data!C131</f>
        <v>0</v>
      </c>
      <c r="C131" s="119">
        <f>Data!E131</f>
        <v>0</v>
      </c>
      <c r="D131" s="101">
        <f>Data!G131</f>
        <v>0</v>
      </c>
      <c r="E131" s="539"/>
      <c r="F131" s="539"/>
      <c r="G131" s="539"/>
      <c r="H131" s="539"/>
      <c r="I131" s="539"/>
      <c r="J131" s="539"/>
      <c r="K131" s="539"/>
      <c r="L131" s="539"/>
      <c r="M131" s="122">
        <f t="shared" si="2"/>
        <v>0</v>
      </c>
      <c r="N131" s="105">
        <f>LOOKUP(M131,{0,32,33,41,51,61,71,81,91},{0,"इ-1","ड","क-2","क-1","ब-2 ","ब-1","अ-2","अ-1"})</f>
        <v>0</v>
      </c>
      <c r="O131" s="101">
        <f>Data!$B131</f>
        <v>0</v>
      </c>
      <c r="P131" s="101">
        <f>Data!C131</f>
        <v>0</v>
      </c>
      <c r="Q131" s="119">
        <f>Data!E131</f>
        <v>0</v>
      </c>
      <c r="R131" s="101">
        <f>Data!G131</f>
        <v>0</v>
      </c>
      <c r="S131" s="539"/>
      <c r="T131" s="539"/>
      <c r="U131" s="552"/>
      <c r="V131" s="552"/>
      <c r="W131" s="552"/>
      <c r="X131" s="552"/>
      <c r="Y131" s="552"/>
      <c r="Z131" s="539"/>
      <c r="AA131" s="122">
        <f t="shared" si="3"/>
        <v>0</v>
      </c>
      <c r="AB131" s="105">
        <f>LOOKUP(AA131,{0,32,33,41,51,61,71,81,91},{0,"इ-1","ड","क-2","क-1","ब-2 ","ब-1","अ-2","अ-1"})</f>
        <v>0</v>
      </c>
    </row>
    <row r="132" spans="1:28" ht="21" customHeight="1">
      <c r="A132" s="101">
        <f>Data!$B132</f>
        <v>0</v>
      </c>
      <c r="B132" s="101">
        <f>Data!C132</f>
        <v>0</v>
      </c>
      <c r="C132" s="119">
        <f>Data!E132</f>
        <v>0</v>
      </c>
      <c r="D132" s="101">
        <f>Data!G132</f>
        <v>0</v>
      </c>
      <c r="E132" s="539"/>
      <c r="F132" s="539"/>
      <c r="G132" s="539"/>
      <c r="H132" s="539"/>
      <c r="I132" s="539"/>
      <c r="J132" s="539"/>
      <c r="K132" s="539"/>
      <c r="L132" s="539"/>
      <c r="M132" s="122">
        <f t="shared" si="2"/>
        <v>0</v>
      </c>
      <c r="N132" s="105">
        <f>LOOKUP(M132,{0,32,33,41,51,61,71,81,91},{0,"इ-1","ड","क-2","क-1","ब-2 ","ब-1","अ-2","अ-1"})</f>
        <v>0</v>
      </c>
      <c r="O132" s="101">
        <f>Data!$B132</f>
        <v>0</v>
      </c>
      <c r="P132" s="101">
        <f>Data!C132</f>
        <v>0</v>
      </c>
      <c r="Q132" s="119">
        <f>Data!E132</f>
        <v>0</v>
      </c>
      <c r="R132" s="101">
        <f>Data!G132</f>
        <v>0</v>
      </c>
      <c r="S132" s="539"/>
      <c r="T132" s="539"/>
      <c r="U132" s="552"/>
      <c r="V132" s="552"/>
      <c r="W132" s="552"/>
      <c r="X132" s="552"/>
      <c r="Y132" s="552"/>
      <c r="Z132" s="539"/>
      <c r="AA132" s="122">
        <f t="shared" si="3"/>
        <v>0</v>
      </c>
      <c r="AB132" s="105">
        <f>LOOKUP(AA132,{0,32,33,41,51,61,71,81,91},{0,"इ-1","ड","क-2","क-1","ब-2 ","ब-1","अ-2","अ-1"})</f>
        <v>0</v>
      </c>
    </row>
    <row r="133" spans="1:28" ht="21" customHeight="1">
      <c r="A133" s="101">
        <f>Data!$B133</f>
        <v>0</v>
      </c>
      <c r="B133" s="101">
        <f>Data!C133</f>
        <v>0</v>
      </c>
      <c r="C133" s="119">
        <f>Data!E133</f>
        <v>0</v>
      </c>
      <c r="D133" s="101">
        <f>Data!G133</f>
        <v>0</v>
      </c>
      <c r="E133" s="539"/>
      <c r="F133" s="539"/>
      <c r="G133" s="539"/>
      <c r="H133" s="539"/>
      <c r="I133" s="539"/>
      <c r="J133" s="539"/>
      <c r="K133" s="539"/>
      <c r="L133" s="539"/>
      <c r="M133" s="122">
        <f t="shared" si="2"/>
        <v>0</v>
      </c>
      <c r="N133" s="105">
        <f>LOOKUP(M133,{0,32,33,41,51,61,71,81,91},{0,"इ-1","ड","क-2","क-1","ब-2 ","ब-1","अ-2","अ-1"})</f>
        <v>0</v>
      </c>
      <c r="O133" s="101">
        <f>Data!$B133</f>
        <v>0</v>
      </c>
      <c r="P133" s="101">
        <f>Data!C133</f>
        <v>0</v>
      </c>
      <c r="Q133" s="119">
        <f>Data!E133</f>
        <v>0</v>
      </c>
      <c r="R133" s="101">
        <f>Data!G133</f>
        <v>0</v>
      </c>
      <c r="S133" s="539"/>
      <c r="T133" s="539"/>
      <c r="U133" s="552"/>
      <c r="V133" s="552"/>
      <c r="W133" s="552"/>
      <c r="X133" s="552"/>
      <c r="Y133" s="552"/>
      <c r="Z133" s="539"/>
      <c r="AA133" s="122">
        <f t="shared" si="3"/>
        <v>0</v>
      </c>
      <c r="AB133" s="105">
        <f>LOOKUP(AA133,{0,32,33,41,51,61,71,81,91},{0,"इ-1","ड","क-2","क-1","ब-2 ","ब-1","अ-2","अ-1"})</f>
        <v>0</v>
      </c>
    </row>
    <row r="134" spans="1:28" ht="21" customHeight="1">
      <c r="A134" s="101">
        <f>Data!$B134</f>
        <v>0</v>
      </c>
      <c r="B134" s="101">
        <f>Data!C134</f>
        <v>0</v>
      </c>
      <c r="C134" s="119">
        <f>Data!E134</f>
        <v>0</v>
      </c>
      <c r="D134" s="101">
        <f>Data!G134</f>
        <v>0</v>
      </c>
      <c r="E134" s="539"/>
      <c r="F134" s="539"/>
      <c r="G134" s="539"/>
      <c r="H134" s="539"/>
      <c r="I134" s="539"/>
      <c r="J134" s="539"/>
      <c r="K134" s="539"/>
      <c r="L134" s="539"/>
      <c r="M134" s="122">
        <f t="shared" si="2"/>
        <v>0</v>
      </c>
      <c r="N134" s="105">
        <f>LOOKUP(M134,{0,32,33,41,51,61,71,81,91},{0,"इ-1","ड","क-2","क-1","ब-2 ","ब-1","अ-2","अ-1"})</f>
        <v>0</v>
      </c>
      <c r="O134" s="101">
        <f>Data!$B134</f>
        <v>0</v>
      </c>
      <c r="P134" s="101">
        <f>Data!C134</f>
        <v>0</v>
      </c>
      <c r="Q134" s="119">
        <f>Data!E134</f>
        <v>0</v>
      </c>
      <c r="R134" s="101">
        <f>Data!G134</f>
        <v>0</v>
      </c>
      <c r="S134" s="539"/>
      <c r="T134" s="539"/>
      <c r="U134" s="552"/>
      <c r="V134" s="552"/>
      <c r="W134" s="552"/>
      <c r="X134" s="552"/>
      <c r="Y134" s="552"/>
      <c r="Z134" s="539"/>
      <c r="AA134" s="122">
        <f t="shared" si="3"/>
        <v>0</v>
      </c>
      <c r="AB134" s="105">
        <f>LOOKUP(AA134,{0,32,33,41,51,61,71,81,91},{0,"इ-1","ड","क-2","क-1","ब-2 ","ब-1","अ-2","अ-1"})</f>
        <v>0</v>
      </c>
    </row>
    <row r="135" spans="1:28" ht="21" customHeight="1">
      <c r="A135" s="101">
        <f>Data!$B135</f>
        <v>0</v>
      </c>
      <c r="B135" s="101">
        <f>Data!C135</f>
        <v>0</v>
      </c>
      <c r="C135" s="119">
        <f>Data!E135</f>
        <v>0</v>
      </c>
      <c r="D135" s="101">
        <f>Data!G135</f>
        <v>0</v>
      </c>
      <c r="E135" s="539"/>
      <c r="F135" s="539"/>
      <c r="G135" s="539"/>
      <c r="H135" s="539"/>
      <c r="I135" s="539"/>
      <c r="J135" s="539"/>
      <c r="K135" s="539"/>
      <c r="L135" s="539"/>
      <c r="M135" s="122">
        <f t="shared" si="2"/>
        <v>0</v>
      </c>
      <c r="N135" s="105">
        <f>LOOKUP(M135,{0,32,33,41,51,61,71,81,91},{0,"इ-1","ड","क-2","क-1","ब-2 ","ब-1","अ-2","अ-1"})</f>
        <v>0</v>
      </c>
      <c r="O135" s="101">
        <f>Data!$B135</f>
        <v>0</v>
      </c>
      <c r="P135" s="101">
        <f>Data!C135</f>
        <v>0</v>
      </c>
      <c r="Q135" s="119">
        <f>Data!E135</f>
        <v>0</v>
      </c>
      <c r="R135" s="101">
        <f>Data!G135</f>
        <v>0</v>
      </c>
      <c r="S135" s="539"/>
      <c r="T135" s="539"/>
      <c r="U135" s="552"/>
      <c r="V135" s="552"/>
      <c r="W135" s="552"/>
      <c r="X135" s="552"/>
      <c r="Y135" s="552"/>
      <c r="Z135" s="539"/>
      <c r="AA135" s="122">
        <f t="shared" si="3"/>
        <v>0</v>
      </c>
      <c r="AB135" s="105">
        <f>LOOKUP(AA135,{0,32,33,41,51,61,71,81,91},{0,"इ-1","ड","क-2","क-1","ब-2 ","ब-1","अ-2","अ-1"})</f>
        <v>0</v>
      </c>
    </row>
    <row r="136" spans="1:28" ht="21" customHeight="1">
      <c r="A136" s="101">
        <f>Data!$B136</f>
        <v>0</v>
      </c>
      <c r="B136" s="101">
        <f>Data!C136</f>
        <v>0</v>
      </c>
      <c r="C136" s="119">
        <f>Data!E136</f>
        <v>0</v>
      </c>
      <c r="D136" s="101">
        <f>Data!G136</f>
        <v>0</v>
      </c>
      <c r="E136" s="539"/>
      <c r="F136" s="539"/>
      <c r="G136" s="539"/>
      <c r="H136" s="539"/>
      <c r="I136" s="539"/>
      <c r="J136" s="539"/>
      <c r="K136" s="539"/>
      <c r="L136" s="539"/>
      <c r="M136" s="122">
        <f t="shared" si="2"/>
        <v>0</v>
      </c>
      <c r="N136" s="105">
        <f>LOOKUP(M136,{0,32,33,41,51,61,71,81,91},{0,"इ-1","ड","क-2","क-1","ब-2 ","ब-1","अ-2","अ-1"})</f>
        <v>0</v>
      </c>
      <c r="O136" s="101">
        <f>Data!$B136</f>
        <v>0</v>
      </c>
      <c r="P136" s="101">
        <f>Data!C136</f>
        <v>0</v>
      </c>
      <c r="Q136" s="119">
        <f>Data!E136</f>
        <v>0</v>
      </c>
      <c r="R136" s="101">
        <f>Data!G136</f>
        <v>0</v>
      </c>
      <c r="S136" s="539"/>
      <c r="T136" s="539"/>
      <c r="U136" s="552"/>
      <c r="V136" s="552"/>
      <c r="W136" s="552"/>
      <c r="X136" s="552"/>
      <c r="Y136" s="552"/>
      <c r="Z136" s="539"/>
      <c r="AA136" s="122">
        <f t="shared" si="3"/>
        <v>0</v>
      </c>
      <c r="AB136" s="105">
        <f>LOOKUP(AA136,{0,32,33,41,51,61,71,81,91},{0,"इ-1","ड","क-2","क-1","ब-2 ","ब-1","अ-2","अ-1"})</f>
        <v>0</v>
      </c>
    </row>
    <row r="137" spans="1:28" ht="21" customHeight="1">
      <c r="A137" s="101">
        <f>Data!$B137</f>
        <v>0</v>
      </c>
      <c r="B137" s="101">
        <f>Data!C137</f>
        <v>0</v>
      </c>
      <c r="C137" s="119">
        <f>Data!E137</f>
        <v>0</v>
      </c>
      <c r="D137" s="101">
        <f>Data!G137</f>
        <v>0</v>
      </c>
      <c r="E137" s="539"/>
      <c r="F137" s="539"/>
      <c r="G137" s="539"/>
      <c r="H137" s="539"/>
      <c r="I137" s="539"/>
      <c r="J137" s="539"/>
      <c r="K137" s="539"/>
      <c r="L137" s="539"/>
      <c r="M137" s="122">
        <f t="shared" si="2"/>
        <v>0</v>
      </c>
      <c r="N137" s="105">
        <f>LOOKUP(M137,{0,32,33,41,51,61,71,81,91},{0,"इ-1","ड","क-2","क-1","ब-2 ","ब-1","अ-2","अ-1"})</f>
        <v>0</v>
      </c>
      <c r="O137" s="101">
        <f>Data!$B137</f>
        <v>0</v>
      </c>
      <c r="P137" s="101">
        <f>Data!C137</f>
        <v>0</v>
      </c>
      <c r="Q137" s="119">
        <f>Data!E137</f>
        <v>0</v>
      </c>
      <c r="R137" s="101">
        <f>Data!G137</f>
        <v>0</v>
      </c>
      <c r="S137" s="539"/>
      <c r="T137" s="539"/>
      <c r="U137" s="552"/>
      <c r="V137" s="552"/>
      <c r="W137" s="552"/>
      <c r="X137" s="552"/>
      <c r="Y137" s="552"/>
      <c r="Z137" s="539"/>
      <c r="AA137" s="122">
        <f t="shared" si="3"/>
        <v>0</v>
      </c>
      <c r="AB137" s="105">
        <f>LOOKUP(AA137,{0,32,33,41,51,61,71,81,91},{0,"इ-1","ड","क-2","क-1","ब-2 ","ब-1","अ-2","अ-1"})</f>
        <v>0</v>
      </c>
    </row>
    <row r="138" spans="1:28" ht="21" customHeight="1">
      <c r="A138" s="101">
        <f>Data!$B138</f>
        <v>0</v>
      </c>
      <c r="B138" s="101">
        <f>Data!C138</f>
        <v>0</v>
      </c>
      <c r="C138" s="119">
        <f>Data!E138</f>
        <v>0</v>
      </c>
      <c r="D138" s="101">
        <f>Data!G138</f>
        <v>0</v>
      </c>
      <c r="E138" s="539"/>
      <c r="F138" s="539"/>
      <c r="G138" s="539"/>
      <c r="H138" s="539"/>
      <c r="I138" s="539"/>
      <c r="J138" s="539"/>
      <c r="K138" s="539"/>
      <c r="L138" s="539"/>
      <c r="M138" s="122">
        <f t="shared" si="2"/>
        <v>0</v>
      </c>
      <c r="N138" s="105">
        <f>LOOKUP(M138,{0,32,33,41,51,61,71,81,91},{0,"इ-1","ड","क-2","क-1","ब-2 ","ब-1","अ-2","अ-1"})</f>
        <v>0</v>
      </c>
      <c r="O138" s="101">
        <f>Data!$B138</f>
        <v>0</v>
      </c>
      <c r="P138" s="101">
        <f>Data!C138</f>
        <v>0</v>
      </c>
      <c r="Q138" s="119">
        <f>Data!E138</f>
        <v>0</v>
      </c>
      <c r="R138" s="101">
        <f>Data!G138</f>
        <v>0</v>
      </c>
      <c r="S138" s="539"/>
      <c r="T138" s="539"/>
      <c r="U138" s="552"/>
      <c r="V138" s="552"/>
      <c r="W138" s="552"/>
      <c r="X138" s="552"/>
      <c r="Y138" s="552"/>
      <c r="Z138" s="539"/>
      <c r="AA138" s="122">
        <f t="shared" si="3"/>
        <v>0</v>
      </c>
      <c r="AB138" s="105">
        <f>LOOKUP(AA138,{0,32,33,41,51,61,71,81,91},{0,"इ-1","ड","क-2","क-1","ब-2 ","ब-1","अ-2","अ-1"})</f>
        <v>0</v>
      </c>
    </row>
    <row r="139" spans="1:28" ht="21" customHeight="1">
      <c r="A139" s="101">
        <f>Data!$B139</f>
        <v>0</v>
      </c>
      <c r="B139" s="101">
        <f>Data!C139</f>
        <v>0</v>
      </c>
      <c r="C139" s="119">
        <f>Data!E139</f>
        <v>0</v>
      </c>
      <c r="D139" s="101">
        <f>Data!G139</f>
        <v>0</v>
      </c>
      <c r="E139" s="539"/>
      <c r="F139" s="539"/>
      <c r="G139" s="539"/>
      <c r="H139" s="539"/>
      <c r="I139" s="539"/>
      <c r="J139" s="539"/>
      <c r="K139" s="539"/>
      <c r="L139" s="539"/>
      <c r="M139" s="122">
        <f t="shared" ref="M139:M202" si="4">SUM(E139:L139)</f>
        <v>0</v>
      </c>
      <c r="N139" s="105">
        <f>LOOKUP(M139,{0,32,33,41,51,61,71,81,91},{0,"इ-1","ड","क-2","क-1","ब-2 ","ब-1","अ-2","अ-1"})</f>
        <v>0</v>
      </c>
      <c r="O139" s="101">
        <f>Data!$B139</f>
        <v>0</v>
      </c>
      <c r="P139" s="101">
        <f>Data!C139</f>
        <v>0</v>
      </c>
      <c r="Q139" s="119">
        <f>Data!E139</f>
        <v>0</v>
      </c>
      <c r="R139" s="101">
        <f>Data!G139</f>
        <v>0</v>
      </c>
      <c r="S139" s="539"/>
      <c r="T139" s="539"/>
      <c r="U139" s="552"/>
      <c r="V139" s="552"/>
      <c r="W139" s="552"/>
      <c r="X139" s="552"/>
      <c r="Y139" s="552"/>
      <c r="Z139" s="539"/>
      <c r="AA139" s="122">
        <f t="shared" ref="AA139:AA202" si="5">SUM(S139:Z139)</f>
        <v>0</v>
      </c>
      <c r="AB139" s="105">
        <f>LOOKUP(AA139,{0,32,33,41,51,61,71,81,91},{0,"इ-1","ड","क-2","क-1","ब-2 ","ब-1","अ-2","अ-1"})</f>
        <v>0</v>
      </c>
    </row>
    <row r="140" spans="1:28" ht="21" customHeight="1">
      <c r="A140" s="101">
        <f>Data!$B140</f>
        <v>0</v>
      </c>
      <c r="B140" s="101">
        <f>Data!C140</f>
        <v>0</v>
      </c>
      <c r="C140" s="119">
        <f>Data!E140</f>
        <v>0</v>
      </c>
      <c r="D140" s="101">
        <f>Data!G140</f>
        <v>0</v>
      </c>
      <c r="E140" s="539"/>
      <c r="F140" s="539"/>
      <c r="G140" s="539"/>
      <c r="H140" s="539"/>
      <c r="I140" s="539"/>
      <c r="J140" s="539"/>
      <c r="K140" s="539"/>
      <c r="L140" s="539"/>
      <c r="M140" s="122">
        <f t="shared" si="4"/>
        <v>0</v>
      </c>
      <c r="N140" s="105">
        <f>LOOKUP(M140,{0,32,33,41,51,61,71,81,91},{0,"इ-1","ड","क-2","क-1","ब-2 ","ब-1","अ-2","अ-1"})</f>
        <v>0</v>
      </c>
      <c r="O140" s="101">
        <f>Data!$B140</f>
        <v>0</v>
      </c>
      <c r="P140" s="101">
        <f>Data!C140</f>
        <v>0</v>
      </c>
      <c r="Q140" s="119">
        <f>Data!E140</f>
        <v>0</v>
      </c>
      <c r="R140" s="101">
        <f>Data!G140</f>
        <v>0</v>
      </c>
      <c r="S140" s="539"/>
      <c r="T140" s="539"/>
      <c r="U140" s="552"/>
      <c r="V140" s="552"/>
      <c r="W140" s="552"/>
      <c r="X140" s="552"/>
      <c r="Y140" s="552"/>
      <c r="Z140" s="539"/>
      <c r="AA140" s="122">
        <f t="shared" si="5"/>
        <v>0</v>
      </c>
      <c r="AB140" s="105">
        <f>LOOKUP(AA140,{0,32,33,41,51,61,71,81,91},{0,"इ-1","ड","क-2","क-1","ब-2 ","ब-1","अ-2","अ-1"})</f>
        <v>0</v>
      </c>
    </row>
    <row r="141" spans="1:28" ht="21" customHeight="1">
      <c r="A141" s="101">
        <f>Data!$B141</f>
        <v>0</v>
      </c>
      <c r="B141" s="101">
        <f>Data!C141</f>
        <v>0</v>
      </c>
      <c r="C141" s="119">
        <f>Data!E141</f>
        <v>0</v>
      </c>
      <c r="D141" s="101">
        <f>Data!G141</f>
        <v>0</v>
      </c>
      <c r="E141" s="539"/>
      <c r="F141" s="539"/>
      <c r="G141" s="539"/>
      <c r="H141" s="539"/>
      <c r="I141" s="539"/>
      <c r="J141" s="539"/>
      <c r="K141" s="539"/>
      <c r="L141" s="539"/>
      <c r="M141" s="122">
        <f t="shared" si="4"/>
        <v>0</v>
      </c>
      <c r="N141" s="105">
        <f>LOOKUP(M141,{0,32,33,41,51,61,71,81,91},{0,"इ-1","ड","क-2","क-1","ब-2 ","ब-1","अ-2","अ-1"})</f>
        <v>0</v>
      </c>
      <c r="O141" s="101">
        <f>Data!$B141</f>
        <v>0</v>
      </c>
      <c r="P141" s="101">
        <f>Data!C141</f>
        <v>0</v>
      </c>
      <c r="Q141" s="119">
        <f>Data!E141</f>
        <v>0</v>
      </c>
      <c r="R141" s="101">
        <f>Data!G141</f>
        <v>0</v>
      </c>
      <c r="S141" s="539"/>
      <c r="T141" s="539"/>
      <c r="U141" s="552"/>
      <c r="V141" s="552"/>
      <c r="W141" s="552"/>
      <c r="X141" s="552"/>
      <c r="Y141" s="552"/>
      <c r="Z141" s="539"/>
      <c r="AA141" s="122">
        <f t="shared" si="5"/>
        <v>0</v>
      </c>
      <c r="AB141" s="105">
        <f>LOOKUP(AA141,{0,32,33,41,51,61,71,81,91},{0,"इ-1","ड","क-2","क-1","ब-2 ","ब-1","अ-2","अ-1"})</f>
        <v>0</v>
      </c>
    </row>
    <row r="142" spans="1:28" ht="21" customHeight="1">
      <c r="A142" s="101">
        <f>Data!$B142</f>
        <v>0</v>
      </c>
      <c r="B142" s="101">
        <f>Data!C142</f>
        <v>0</v>
      </c>
      <c r="C142" s="119">
        <f>Data!E142</f>
        <v>0</v>
      </c>
      <c r="D142" s="101">
        <f>Data!G142</f>
        <v>0</v>
      </c>
      <c r="E142" s="539"/>
      <c r="F142" s="539"/>
      <c r="G142" s="539"/>
      <c r="H142" s="539"/>
      <c r="I142" s="539"/>
      <c r="J142" s="539"/>
      <c r="K142" s="539"/>
      <c r="L142" s="539"/>
      <c r="M142" s="122">
        <f t="shared" si="4"/>
        <v>0</v>
      </c>
      <c r="N142" s="105">
        <f>LOOKUP(M142,{0,32,33,41,51,61,71,81,91},{0,"इ-1","ड","क-2","क-1","ब-2 ","ब-1","अ-2","अ-1"})</f>
        <v>0</v>
      </c>
      <c r="O142" s="101">
        <f>Data!$B142</f>
        <v>0</v>
      </c>
      <c r="P142" s="101">
        <f>Data!C142</f>
        <v>0</v>
      </c>
      <c r="Q142" s="119">
        <f>Data!E142</f>
        <v>0</v>
      </c>
      <c r="R142" s="101">
        <f>Data!G142</f>
        <v>0</v>
      </c>
      <c r="S142" s="539"/>
      <c r="T142" s="539"/>
      <c r="U142" s="552"/>
      <c r="V142" s="552"/>
      <c r="W142" s="552"/>
      <c r="X142" s="552"/>
      <c r="Y142" s="552"/>
      <c r="Z142" s="539"/>
      <c r="AA142" s="122">
        <f t="shared" si="5"/>
        <v>0</v>
      </c>
      <c r="AB142" s="105">
        <f>LOOKUP(AA142,{0,32,33,41,51,61,71,81,91},{0,"इ-1","ड","क-2","क-1","ब-2 ","ब-1","अ-2","अ-1"})</f>
        <v>0</v>
      </c>
    </row>
    <row r="143" spans="1:28" ht="21" customHeight="1">
      <c r="A143" s="101">
        <f>Data!$B143</f>
        <v>0</v>
      </c>
      <c r="B143" s="101">
        <f>Data!C143</f>
        <v>0</v>
      </c>
      <c r="C143" s="119">
        <f>Data!E143</f>
        <v>0</v>
      </c>
      <c r="D143" s="101">
        <f>Data!G143</f>
        <v>0</v>
      </c>
      <c r="E143" s="539"/>
      <c r="F143" s="539"/>
      <c r="G143" s="539"/>
      <c r="H143" s="539"/>
      <c r="I143" s="539"/>
      <c r="J143" s="539"/>
      <c r="K143" s="539"/>
      <c r="L143" s="539"/>
      <c r="M143" s="122">
        <f t="shared" si="4"/>
        <v>0</v>
      </c>
      <c r="N143" s="105">
        <f>LOOKUP(M143,{0,32,33,41,51,61,71,81,91},{0,"इ-1","ड","क-2","क-1","ब-2 ","ब-1","अ-2","अ-1"})</f>
        <v>0</v>
      </c>
      <c r="O143" s="101">
        <f>Data!$B143</f>
        <v>0</v>
      </c>
      <c r="P143" s="101">
        <f>Data!C143</f>
        <v>0</v>
      </c>
      <c r="Q143" s="119">
        <f>Data!E143</f>
        <v>0</v>
      </c>
      <c r="R143" s="101">
        <f>Data!G143</f>
        <v>0</v>
      </c>
      <c r="S143" s="539"/>
      <c r="T143" s="539"/>
      <c r="U143" s="552"/>
      <c r="V143" s="552"/>
      <c r="W143" s="552"/>
      <c r="X143" s="552"/>
      <c r="Y143" s="552"/>
      <c r="Z143" s="539"/>
      <c r="AA143" s="122">
        <f t="shared" si="5"/>
        <v>0</v>
      </c>
      <c r="AB143" s="105">
        <f>LOOKUP(AA143,{0,32,33,41,51,61,71,81,91},{0,"इ-1","ड","क-2","क-1","ब-2 ","ब-1","अ-2","अ-1"})</f>
        <v>0</v>
      </c>
    </row>
    <row r="144" spans="1:28" ht="21" customHeight="1">
      <c r="A144" s="101">
        <f>Data!$B144</f>
        <v>0</v>
      </c>
      <c r="B144" s="101">
        <f>Data!C144</f>
        <v>0</v>
      </c>
      <c r="C144" s="119">
        <f>Data!E144</f>
        <v>0</v>
      </c>
      <c r="D144" s="101">
        <f>Data!G144</f>
        <v>0</v>
      </c>
      <c r="E144" s="539"/>
      <c r="F144" s="539"/>
      <c r="G144" s="539"/>
      <c r="H144" s="539"/>
      <c r="I144" s="539"/>
      <c r="J144" s="539"/>
      <c r="K144" s="539"/>
      <c r="L144" s="539"/>
      <c r="M144" s="122">
        <f t="shared" si="4"/>
        <v>0</v>
      </c>
      <c r="N144" s="105">
        <f>LOOKUP(M144,{0,32,33,41,51,61,71,81,91},{0,"इ-1","ड","क-2","क-1","ब-2 ","ब-1","अ-2","अ-1"})</f>
        <v>0</v>
      </c>
      <c r="O144" s="101">
        <f>Data!$B144</f>
        <v>0</v>
      </c>
      <c r="P144" s="101">
        <f>Data!C144</f>
        <v>0</v>
      </c>
      <c r="Q144" s="119">
        <f>Data!E144</f>
        <v>0</v>
      </c>
      <c r="R144" s="101">
        <f>Data!G144</f>
        <v>0</v>
      </c>
      <c r="S144" s="539"/>
      <c r="T144" s="539"/>
      <c r="U144" s="552"/>
      <c r="V144" s="552"/>
      <c r="W144" s="552"/>
      <c r="X144" s="552"/>
      <c r="Y144" s="552"/>
      <c r="Z144" s="539"/>
      <c r="AA144" s="122">
        <f t="shared" si="5"/>
        <v>0</v>
      </c>
      <c r="AB144" s="105">
        <f>LOOKUP(AA144,{0,32,33,41,51,61,71,81,91},{0,"इ-1","ड","क-2","क-1","ब-2 ","ब-1","अ-2","अ-1"})</f>
        <v>0</v>
      </c>
    </row>
    <row r="145" spans="1:28" ht="21" customHeight="1">
      <c r="A145" s="101">
        <f>Data!$B145</f>
        <v>0</v>
      </c>
      <c r="B145" s="101">
        <f>Data!C145</f>
        <v>0</v>
      </c>
      <c r="C145" s="119">
        <f>Data!E145</f>
        <v>0</v>
      </c>
      <c r="D145" s="101">
        <f>Data!G145</f>
        <v>0</v>
      </c>
      <c r="E145" s="539"/>
      <c r="F145" s="539"/>
      <c r="G145" s="539"/>
      <c r="H145" s="539"/>
      <c r="I145" s="539"/>
      <c r="J145" s="539"/>
      <c r="K145" s="539"/>
      <c r="L145" s="539"/>
      <c r="M145" s="122">
        <f t="shared" si="4"/>
        <v>0</v>
      </c>
      <c r="N145" s="105">
        <f>LOOKUP(M145,{0,32,33,41,51,61,71,81,91},{0,"इ-1","ड","क-2","क-1","ब-2 ","ब-1","अ-2","अ-1"})</f>
        <v>0</v>
      </c>
      <c r="O145" s="101">
        <f>Data!$B145</f>
        <v>0</v>
      </c>
      <c r="P145" s="101">
        <f>Data!C145</f>
        <v>0</v>
      </c>
      <c r="Q145" s="119">
        <f>Data!E145</f>
        <v>0</v>
      </c>
      <c r="R145" s="101">
        <f>Data!G145</f>
        <v>0</v>
      </c>
      <c r="S145" s="539"/>
      <c r="T145" s="539"/>
      <c r="U145" s="552"/>
      <c r="V145" s="552"/>
      <c r="W145" s="552"/>
      <c r="X145" s="552"/>
      <c r="Y145" s="552"/>
      <c r="Z145" s="539"/>
      <c r="AA145" s="122">
        <f t="shared" si="5"/>
        <v>0</v>
      </c>
      <c r="AB145" s="105">
        <f>LOOKUP(AA145,{0,32,33,41,51,61,71,81,91},{0,"इ-1","ड","क-2","क-1","ब-2 ","ब-1","अ-2","अ-1"})</f>
        <v>0</v>
      </c>
    </row>
    <row r="146" spans="1:28" ht="21" customHeight="1">
      <c r="A146" s="101">
        <f>Data!$B146</f>
        <v>0</v>
      </c>
      <c r="B146" s="101">
        <f>Data!C146</f>
        <v>0</v>
      </c>
      <c r="C146" s="119">
        <f>Data!E146</f>
        <v>0</v>
      </c>
      <c r="D146" s="101">
        <f>Data!G146</f>
        <v>0</v>
      </c>
      <c r="E146" s="539"/>
      <c r="F146" s="539"/>
      <c r="G146" s="539"/>
      <c r="H146" s="539"/>
      <c r="I146" s="539"/>
      <c r="J146" s="539"/>
      <c r="K146" s="539"/>
      <c r="L146" s="539"/>
      <c r="M146" s="122">
        <f t="shared" si="4"/>
        <v>0</v>
      </c>
      <c r="N146" s="105">
        <f>LOOKUP(M146,{0,32,33,41,51,61,71,81,91},{0,"इ-1","ड","क-2","क-1","ब-2 ","ब-1","अ-2","अ-1"})</f>
        <v>0</v>
      </c>
      <c r="O146" s="101">
        <f>Data!$B146</f>
        <v>0</v>
      </c>
      <c r="P146" s="101">
        <f>Data!C146</f>
        <v>0</v>
      </c>
      <c r="Q146" s="119">
        <f>Data!E146</f>
        <v>0</v>
      </c>
      <c r="R146" s="101">
        <f>Data!G146</f>
        <v>0</v>
      </c>
      <c r="S146" s="539"/>
      <c r="T146" s="539"/>
      <c r="U146" s="552"/>
      <c r="V146" s="552"/>
      <c r="W146" s="552"/>
      <c r="X146" s="552"/>
      <c r="Y146" s="552"/>
      <c r="Z146" s="539"/>
      <c r="AA146" s="122">
        <f t="shared" si="5"/>
        <v>0</v>
      </c>
      <c r="AB146" s="105">
        <f>LOOKUP(AA146,{0,32,33,41,51,61,71,81,91},{0,"इ-1","ड","क-2","क-1","ब-2 ","ब-1","अ-2","अ-1"})</f>
        <v>0</v>
      </c>
    </row>
    <row r="147" spans="1:28" ht="21" customHeight="1">
      <c r="A147" s="101">
        <f>Data!$B147</f>
        <v>0</v>
      </c>
      <c r="B147" s="101">
        <f>Data!C147</f>
        <v>0</v>
      </c>
      <c r="C147" s="119">
        <f>Data!E147</f>
        <v>0</v>
      </c>
      <c r="D147" s="101">
        <f>Data!G147</f>
        <v>0</v>
      </c>
      <c r="E147" s="539"/>
      <c r="F147" s="539"/>
      <c r="G147" s="539"/>
      <c r="H147" s="539"/>
      <c r="I147" s="539"/>
      <c r="J147" s="539"/>
      <c r="K147" s="539"/>
      <c r="L147" s="539"/>
      <c r="M147" s="122">
        <f t="shared" si="4"/>
        <v>0</v>
      </c>
      <c r="N147" s="105">
        <f>LOOKUP(M147,{0,32,33,41,51,61,71,81,91},{0,"इ-1","ड","क-2","क-1","ब-2 ","ब-1","अ-2","अ-1"})</f>
        <v>0</v>
      </c>
      <c r="O147" s="101">
        <f>Data!$B147</f>
        <v>0</v>
      </c>
      <c r="P147" s="101">
        <f>Data!C147</f>
        <v>0</v>
      </c>
      <c r="Q147" s="119">
        <f>Data!E147</f>
        <v>0</v>
      </c>
      <c r="R147" s="101">
        <f>Data!G147</f>
        <v>0</v>
      </c>
      <c r="S147" s="539"/>
      <c r="T147" s="539"/>
      <c r="U147" s="552"/>
      <c r="V147" s="552"/>
      <c r="W147" s="552"/>
      <c r="X147" s="552"/>
      <c r="Y147" s="552"/>
      <c r="Z147" s="539"/>
      <c r="AA147" s="122">
        <f t="shared" si="5"/>
        <v>0</v>
      </c>
      <c r="AB147" s="105">
        <f>LOOKUP(AA147,{0,32,33,41,51,61,71,81,91},{0,"इ-1","ड","क-2","क-1","ब-2 ","ब-1","अ-2","अ-1"})</f>
        <v>0</v>
      </c>
    </row>
    <row r="148" spans="1:28" ht="21" customHeight="1">
      <c r="A148" s="101">
        <f>Data!$B148</f>
        <v>0</v>
      </c>
      <c r="B148" s="101">
        <f>Data!C148</f>
        <v>0</v>
      </c>
      <c r="C148" s="119">
        <f>Data!E148</f>
        <v>0</v>
      </c>
      <c r="D148" s="101">
        <f>Data!G148</f>
        <v>0</v>
      </c>
      <c r="E148" s="539"/>
      <c r="F148" s="539"/>
      <c r="G148" s="539"/>
      <c r="H148" s="539"/>
      <c r="I148" s="539"/>
      <c r="J148" s="539"/>
      <c r="K148" s="539"/>
      <c r="L148" s="539"/>
      <c r="M148" s="122">
        <f t="shared" si="4"/>
        <v>0</v>
      </c>
      <c r="N148" s="105">
        <f>LOOKUP(M148,{0,32,33,41,51,61,71,81,91},{0,"इ-1","ड","क-2","क-1","ब-2 ","ब-1","अ-2","अ-1"})</f>
        <v>0</v>
      </c>
      <c r="O148" s="101">
        <f>Data!$B148</f>
        <v>0</v>
      </c>
      <c r="P148" s="101">
        <f>Data!C148</f>
        <v>0</v>
      </c>
      <c r="Q148" s="119">
        <f>Data!E148</f>
        <v>0</v>
      </c>
      <c r="R148" s="101">
        <f>Data!G148</f>
        <v>0</v>
      </c>
      <c r="S148" s="539"/>
      <c r="T148" s="539"/>
      <c r="U148" s="552"/>
      <c r="V148" s="552"/>
      <c r="W148" s="552"/>
      <c r="X148" s="552"/>
      <c r="Y148" s="552"/>
      <c r="Z148" s="539"/>
      <c r="AA148" s="122">
        <f t="shared" si="5"/>
        <v>0</v>
      </c>
      <c r="AB148" s="105">
        <f>LOOKUP(AA148,{0,32,33,41,51,61,71,81,91},{0,"इ-1","ड","क-2","क-1","ब-2 ","ब-1","अ-2","अ-1"})</f>
        <v>0</v>
      </c>
    </row>
    <row r="149" spans="1:28" ht="21" customHeight="1">
      <c r="A149" s="101">
        <f>Data!$B149</f>
        <v>0</v>
      </c>
      <c r="B149" s="101">
        <f>Data!C149</f>
        <v>0</v>
      </c>
      <c r="C149" s="119">
        <f>Data!E149</f>
        <v>0</v>
      </c>
      <c r="D149" s="101">
        <f>Data!G149</f>
        <v>0</v>
      </c>
      <c r="E149" s="539"/>
      <c r="F149" s="539"/>
      <c r="G149" s="539"/>
      <c r="H149" s="539"/>
      <c r="I149" s="539"/>
      <c r="J149" s="539"/>
      <c r="K149" s="539"/>
      <c r="L149" s="539"/>
      <c r="M149" s="122">
        <f t="shared" si="4"/>
        <v>0</v>
      </c>
      <c r="N149" s="105">
        <f>LOOKUP(M149,{0,32,33,41,51,61,71,81,91},{0,"इ-1","ड","क-2","क-1","ब-2 ","ब-1","अ-2","अ-1"})</f>
        <v>0</v>
      </c>
      <c r="O149" s="101">
        <f>Data!$B149</f>
        <v>0</v>
      </c>
      <c r="P149" s="101">
        <f>Data!C149</f>
        <v>0</v>
      </c>
      <c r="Q149" s="119">
        <f>Data!E149</f>
        <v>0</v>
      </c>
      <c r="R149" s="101">
        <f>Data!G149</f>
        <v>0</v>
      </c>
      <c r="S149" s="539"/>
      <c r="T149" s="539"/>
      <c r="U149" s="552"/>
      <c r="V149" s="552"/>
      <c r="W149" s="552"/>
      <c r="X149" s="552"/>
      <c r="Y149" s="552"/>
      <c r="Z149" s="539"/>
      <c r="AA149" s="122">
        <f t="shared" si="5"/>
        <v>0</v>
      </c>
      <c r="AB149" s="105">
        <f>LOOKUP(AA149,{0,32,33,41,51,61,71,81,91},{0,"इ-1","ड","क-2","क-1","ब-2 ","ब-1","अ-2","अ-1"})</f>
        <v>0</v>
      </c>
    </row>
    <row r="150" spans="1:28" ht="21" customHeight="1">
      <c r="A150" s="101">
        <f>Data!$B150</f>
        <v>0</v>
      </c>
      <c r="B150" s="101">
        <f>Data!C150</f>
        <v>0</v>
      </c>
      <c r="C150" s="119">
        <f>Data!E150</f>
        <v>0</v>
      </c>
      <c r="D150" s="101">
        <f>Data!G150</f>
        <v>0</v>
      </c>
      <c r="E150" s="539"/>
      <c r="F150" s="539"/>
      <c r="G150" s="539"/>
      <c r="H150" s="539"/>
      <c r="I150" s="539"/>
      <c r="J150" s="539"/>
      <c r="K150" s="539"/>
      <c r="L150" s="539"/>
      <c r="M150" s="122">
        <f t="shared" si="4"/>
        <v>0</v>
      </c>
      <c r="N150" s="105">
        <f>LOOKUP(M150,{0,32,33,41,51,61,71,81,91},{0,"इ-1","ड","क-2","क-1","ब-2 ","ब-1","अ-2","अ-1"})</f>
        <v>0</v>
      </c>
      <c r="O150" s="101">
        <f>Data!$B150</f>
        <v>0</v>
      </c>
      <c r="P150" s="101">
        <f>Data!C150</f>
        <v>0</v>
      </c>
      <c r="Q150" s="119">
        <f>Data!E150</f>
        <v>0</v>
      </c>
      <c r="R150" s="101">
        <f>Data!G150</f>
        <v>0</v>
      </c>
      <c r="S150" s="539"/>
      <c r="T150" s="539"/>
      <c r="U150" s="552"/>
      <c r="V150" s="552"/>
      <c r="W150" s="552"/>
      <c r="X150" s="552"/>
      <c r="Y150" s="552"/>
      <c r="Z150" s="539"/>
      <c r="AA150" s="122">
        <f t="shared" si="5"/>
        <v>0</v>
      </c>
      <c r="AB150" s="105">
        <f>LOOKUP(AA150,{0,32,33,41,51,61,71,81,91},{0,"इ-1","ड","क-2","क-1","ब-2 ","ब-1","अ-2","अ-1"})</f>
        <v>0</v>
      </c>
    </row>
    <row r="151" spans="1:28" ht="21" customHeight="1">
      <c r="A151" s="101">
        <f>Data!$B151</f>
        <v>0</v>
      </c>
      <c r="B151" s="101">
        <f>Data!C151</f>
        <v>0</v>
      </c>
      <c r="C151" s="119">
        <f>Data!E151</f>
        <v>0</v>
      </c>
      <c r="D151" s="101">
        <f>Data!G151</f>
        <v>0</v>
      </c>
      <c r="E151" s="539"/>
      <c r="F151" s="539"/>
      <c r="G151" s="539"/>
      <c r="H151" s="539"/>
      <c r="I151" s="539"/>
      <c r="J151" s="539"/>
      <c r="K151" s="539"/>
      <c r="L151" s="539"/>
      <c r="M151" s="122">
        <f t="shared" si="4"/>
        <v>0</v>
      </c>
      <c r="N151" s="105">
        <f>LOOKUP(M151,{0,32,33,41,51,61,71,81,91},{0,"इ-1","ड","क-2","क-1","ब-2 ","ब-1","अ-2","अ-1"})</f>
        <v>0</v>
      </c>
      <c r="O151" s="101">
        <f>Data!$B151</f>
        <v>0</v>
      </c>
      <c r="P151" s="101">
        <f>Data!C151</f>
        <v>0</v>
      </c>
      <c r="Q151" s="119">
        <f>Data!E151</f>
        <v>0</v>
      </c>
      <c r="R151" s="101">
        <f>Data!G151</f>
        <v>0</v>
      </c>
      <c r="S151" s="539"/>
      <c r="T151" s="539"/>
      <c r="U151" s="552"/>
      <c r="V151" s="552"/>
      <c r="W151" s="552"/>
      <c r="X151" s="552"/>
      <c r="Y151" s="552"/>
      <c r="Z151" s="539"/>
      <c r="AA151" s="122">
        <f t="shared" si="5"/>
        <v>0</v>
      </c>
      <c r="AB151" s="105">
        <f>LOOKUP(AA151,{0,32,33,41,51,61,71,81,91},{0,"इ-1","ड","क-2","क-1","ब-2 ","ब-1","अ-2","अ-1"})</f>
        <v>0</v>
      </c>
    </row>
    <row r="152" spans="1:28" ht="21" customHeight="1">
      <c r="A152" s="101">
        <f>Data!$B152</f>
        <v>0</v>
      </c>
      <c r="B152" s="101">
        <f>Data!C152</f>
        <v>0</v>
      </c>
      <c r="C152" s="119">
        <f>Data!E152</f>
        <v>0</v>
      </c>
      <c r="D152" s="101">
        <f>Data!G152</f>
        <v>0</v>
      </c>
      <c r="E152" s="539"/>
      <c r="F152" s="539"/>
      <c r="G152" s="539"/>
      <c r="H152" s="539"/>
      <c r="I152" s="539"/>
      <c r="J152" s="539"/>
      <c r="K152" s="539"/>
      <c r="L152" s="539"/>
      <c r="M152" s="122">
        <f t="shared" si="4"/>
        <v>0</v>
      </c>
      <c r="N152" s="105">
        <f>LOOKUP(M152,{0,32,33,41,51,61,71,81,91},{0,"इ-1","ड","क-2","क-1","ब-2 ","ब-1","अ-2","अ-1"})</f>
        <v>0</v>
      </c>
      <c r="O152" s="101">
        <f>Data!$B152</f>
        <v>0</v>
      </c>
      <c r="P152" s="101">
        <f>Data!C152</f>
        <v>0</v>
      </c>
      <c r="Q152" s="119">
        <f>Data!E152</f>
        <v>0</v>
      </c>
      <c r="R152" s="101">
        <f>Data!G152</f>
        <v>0</v>
      </c>
      <c r="S152" s="539"/>
      <c r="T152" s="539"/>
      <c r="U152" s="552"/>
      <c r="V152" s="552"/>
      <c r="W152" s="552"/>
      <c r="X152" s="552"/>
      <c r="Y152" s="552"/>
      <c r="Z152" s="539"/>
      <c r="AA152" s="122">
        <f t="shared" si="5"/>
        <v>0</v>
      </c>
      <c r="AB152" s="105">
        <f>LOOKUP(AA152,{0,32,33,41,51,61,71,81,91},{0,"इ-1","ड","क-2","क-1","ब-2 ","ब-1","अ-2","अ-1"})</f>
        <v>0</v>
      </c>
    </row>
    <row r="153" spans="1:28" ht="21" customHeight="1">
      <c r="A153" s="101">
        <f>Data!$B153</f>
        <v>0</v>
      </c>
      <c r="B153" s="101">
        <f>Data!C153</f>
        <v>0</v>
      </c>
      <c r="C153" s="119">
        <f>Data!E153</f>
        <v>0</v>
      </c>
      <c r="D153" s="101">
        <f>Data!G153</f>
        <v>0</v>
      </c>
      <c r="E153" s="539"/>
      <c r="F153" s="539"/>
      <c r="G153" s="539"/>
      <c r="H153" s="539"/>
      <c r="I153" s="539"/>
      <c r="J153" s="539"/>
      <c r="K153" s="539"/>
      <c r="L153" s="539"/>
      <c r="M153" s="122">
        <f t="shared" si="4"/>
        <v>0</v>
      </c>
      <c r="N153" s="105">
        <f>LOOKUP(M153,{0,32,33,41,51,61,71,81,91},{0,"इ-1","ड","क-2","क-1","ब-2 ","ब-1","अ-2","अ-1"})</f>
        <v>0</v>
      </c>
      <c r="O153" s="101">
        <f>Data!$B153</f>
        <v>0</v>
      </c>
      <c r="P153" s="101">
        <f>Data!C153</f>
        <v>0</v>
      </c>
      <c r="Q153" s="119">
        <f>Data!E153</f>
        <v>0</v>
      </c>
      <c r="R153" s="101">
        <f>Data!G153</f>
        <v>0</v>
      </c>
      <c r="S153" s="539"/>
      <c r="T153" s="539"/>
      <c r="U153" s="552"/>
      <c r="V153" s="552"/>
      <c r="W153" s="552"/>
      <c r="X153" s="552"/>
      <c r="Y153" s="552"/>
      <c r="Z153" s="539"/>
      <c r="AA153" s="122">
        <f t="shared" si="5"/>
        <v>0</v>
      </c>
      <c r="AB153" s="105">
        <f>LOOKUP(AA153,{0,32,33,41,51,61,71,81,91},{0,"इ-1","ड","क-2","क-1","ब-2 ","ब-1","अ-2","अ-1"})</f>
        <v>0</v>
      </c>
    </row>
    <row r="154" spans="1:28" ht="21" customHeight="1">
      <c r="A154" s="101">
        <f>Data!$B154</f>
        <v>0</v>
      </c>
      <c r="B154" s="101">
        <f>Data!C154</f>
        <v>0</v>
      </c>
      <c r="C154" s="119">
        <f>Data!E154</f>
        <v>0</v>
      </c>
      <c r="D154" s="101">
        <f>Data!G154</f>
        <v>0</v>
      </c>
      <c r="E154" s="539"/>
      <c r="F154" s="539"/>
      <c r="G154" s="539"/>
      <c r="H154" s="539"/>
      <c r="I154" s="539"/>
      <c r="J154" s="539"/>
      <c r="K154" s="539"/>
      <c r="L154" s="539"/>
      <c r="M154" s="122">
        <f t="shared" si="4"/>
        <v>0</v>
      </c>
      <c r="N154" s="105">
        <f>LOOKUP(M154,{0,32,33,41,51,61,71,81,91},{0,"इ-1","ड","क-2","क-1","ब-2 ","ब-1","अ-2","अ-1"})</f>
        <v>0</v>
      </c>
      <c r="O154" s="101">
        <f>Data!$B154</f>
        <v>0</v>
      </c>
      <c r="P154" s="101">
        <f>Data!C154</f>
        <v>0</v>
      </c>
      <c r="Q154" s="119">
        <f>Data!E154</f>
        <v>0</v>
      </c>
      <c r="R154" s="101">
        <f>Data!G154</f>
        <v>0</v>
      </c>
      <c r="S154" s="539"/>
      <c r="T154" s="539"/>
      <c r="U154" s="552"/>
      <c r="V154" s="552"/>
      <c r="W154" s="552"/>
      <c r="X154" s="552"/>
      <c r="Y154" s="552"/>
      <c r="Z154" s="539"/>
      <c r="AA154" s="122">
        <f t="shared" si="5"/>
        <v>0</v>
      </c>
      <c r="AB154" s="105">
        <f>LOOKUP(AA154,{0,32,33,41,51,61,71,81,91},{0,"इ-1","ड","क-2","क-1","ब-2 ","ब-1","अ-2","अ-1"})</f>
        <v>0</v>
      </c>
    </row>
    <row r="155" spans="1:28" ht="21" customHeight="1">
      <c r="A155" s="101">
        <f>Data!$B155</f>
        <v>0</v>
      </c>
      <c r="B155" s="101">
        <f>Data!C155</f>
        <v>0</v>
      </c>
      <c r="C155" s="119">
        <f>Data!E155</f>
        <v>0</v>
      </c>
      <c r="D155" s="101">
        <f>Data!G155</f>
        <v>0</v>
      </c>
      <c r="E155" s="539"/>
      <c r="F155" s="539"/>
      <c r="G155" s="539"/>
      <c r="H155" s="539"/>
      <c r="I155" s="539"/>
      <c r="J155" s="539"/>
      <c r="K155" s="539"/>
      <c r="L155" s="539"/>
      <c r="M155" s="122">
        <f t="shared" si="4"/>
        <v>0</v>
      </c>
      <c r="N155" s="105">
        <f>LOOKUP(M155,{0,32,33,41,51,61,71,81,91},{0,"इ-1","ड","क-2","क-1","ब-2 ","ब-1","अ-2","अ-1"})</f>
        <v>0</v>
      </c>
      <c r="O155" s="101">
        <f>Data!$B155</f>
        <v>0</v>
      </c>
      <c r="P155" s="101">
        <f>Data!C155</f>
        <v>0</v>
      </c>
      <c r="Q155" s="119">
        <f>Data!E155</f>
        <v>0</v>
      </c>
      <c r="R155" s="101">
        <f>Data!G155</f>
        <v>0</v>
      </c>
      <c r="S155" s="539"/>
      <c r="T155" s="539"/>
      <c r="U155" s="552"/>
      <c r="V155" s="552"/>
      <c r="W155" s="552"/>
      <c r="X155" s="552"/>
      <c r="Y155" s="552"/>
      <c r="Z155" s="539"/>
      <c r="AA155" s="122">
        <f t="shared" si="5"/>
        <v>0</v>
      </c>
      <c r="AB155" s="105">
        <f>LOOKUP(AA155,{0,32,33,41,51,61,71,81,91},{0,"इ-1","ड","क-2","क-1","ब-2 ","ब-1","अ-2","अ-1"})</f>
        <v>0</v>
      </c>
    </row>
    <row r="156" spans="1:28" ht="21" customHeight="1">
      <c r="A156" s="101">
        <f>Data!$B156</f>
        <v>0</v>
      </c>
      <c r="B156" s="101">
        <f>Data!C156</f>
        <v>0</v>
      </c>
      <c r="C156" s="119">
        <f>Data!E156</f>
        <v>0</v>
      </c>
      <c r="D156" s="101">
        <f>Data!G156</f>
        <v>0</v>
      </c>
      <c r="E156" s="539"/>
      <c r="F156" s="539"/>
      <c r="G156" s="539"/>
      <c r="H156" s="539"/>
      <c r="I156" s="539"/>
      <c r="J156" s="539"/>
      <c r="K156" s="539"/>
      <c r="L156" s="539"/>
      <c r="M156" s="122">
        <f t="shared" si="4"/>
        <v>0</v>
      </c>
      <c r="N156" s="105">
        <f>LOOKUP(M156,{0,32,33,41,51,61,71,81,91},{0,"इ-1","ड","क-2","क-1","ब-2 ","ब-1","अ-2","अ-1"})</f>
        <v>0</v>
      </c>
      <c r="O156" s="101">
        <f>Data!$B156</f>
        <v>0</v>
      </c>
      <c r="P156" s="101">
        <f>Data!C156</f>
        <v>0</v>
      </c>
      <c r="Q156" s="119">
        <f>Data!E156</f>
        <v>0</v>
      </c>
      <c r="R156" s="101">
        <f>Data!G156</f>
        <v>0</v>
      </c>
      <c r="S156" s="539"/>
      <c r="T156" s="539"/>
      <c r="U156" s="552"/>
      <c r="V156" s="552"/>
      <c r="W156" s="552"/>
      <c r="X156" s="552"/>
      <c r="Y156" s="552"/>
      <c r="Z156" s="539"/>
      <c r="AA156" s="122">
        <f t="shared" si="5"/>
        <v>0</v>
      </c>
      <c r="AB156" s="105">
        <f>LOOKUP(AA156,{0,32,33,41,51,61,71,81,91},{0,"इ-1","ड","क-2","क-1","ब-2 ","ब-1","अ-2","अ-1"})</f>
        <v>0</v>
      </c>
    </row>
    <row r="157" spans="1:28" ht="21" customHeight="1">
      <c r="A157" s="101">
        <f>Data!$B157</f>
        <v>0</v>
      </c>
      <c r="B157" s="101">
        <f>Data!C157</f>
        <v>0</v>
      </c>
      <c r="C157" s="119">
        <f>Data!E157</f>
        <v>0</v>
      </c>
      <c r="D157" s="101">
        <f>Data!G157</f>
        <v>0</v>
      </c>
      <c r="E157" s="539"/>
      <c r="F157" s="539"/>
      <c r="G157" s="539"/>
      <c r="H157" s="539"/>
      <c r="I157" s="539"/>
      <c r="J157" s="539"/>
      <c r="K157" s="539"/>
      <c r="L157" s="539"/>
      <c r="M157" s="122">
        <f t="shared" si="4"/>
        <v>0</v>
      </c>
      <c r="N157" s="105">
        <f>LOOKUP(M157,{0,32,33,41,51,61,71,81,91},{0,"इ-1","ड","क-2","क-1","ब-2 ","ब-1","अ-2","अ-1"})</f>
        <v>0</v>
      </c>
      <c r="O157" s="101">
        <f>Data!$B157</f>
        <v>0</v>
      </c>
      <c r="P157" s="101">
        <f>Data!C157</f>
        <v>0</v>
      </c>
      <c r="Q157" s="119">
        <f>Data!E157</f>
        <v>0</v>
      </c>
      <c r="R157" s="101">
        <f>Data!G157</f>
        <v>0</v>
      </c>
      <c r="S157" s="539"/>
      <c r="T157" s="539"/>
      <c r="U157" s="552"/>
      <c r="V157" s="552"/>
      <c r="W157" s="552"/>
      <c r="X157" s="552"/>
      <c r="Y157" s="552"/>
      <c r="Z157" s="539"/>
      <c r="AA157" s="122">
        <f t="shared" si="5"/>
        <v>0</v>
      </c>
      <c r="AB157" s="105">
        <f>LOOKUP(AA157,{0,32,33,41,51,61,71,81,91},{0,"इ-1","ड","क-2","क-1","ब-2 ","ब-1","अ-2","अ-1"})</f>
        <v>0</v>
      </c>
    </row>
    <row r="158" spans="1:28" ht="21" customHeight="1">
      <c r="A158" s="101">
        <f>Data!$B158</f>
        <v>0</v>
      </c>
      <c r="B158" s="101">
        <f>Data!C158</f>
        <v>0</v>
      </c>
      <c r="C158" s="119">
        <f>Data!E158</f>
        <v>0</v>
      </c>
      <c r="D158" s="101">
        <f>Data!G158</f>
        <v>0</v>
      </c>
      <c r="E158" s="539"/>
      <c r="F158" s="539"/>
      <c r="G158" s="539"/>
      <c r="H158" s="539"/>
      <c r="I158" s="539"/>
      <c r="J158" s="539"/>
      <c r="K158" s="539"/>
      <c r="L158" s="539"/>
      <c r="M158" s="122">
        <f t="shared" si="4"/>
        <v>0</v>
      </c>
      <c r="N158" s="105">
        <f>LOOKUP(M158,{0,32,33,41,51,61,71,81,91},{0,"इ-1","ड","क-2","क-1","ब-2 ","ब-1","अ-2","अ-1"})</f>
        <v>0</v>
      </c>
      <c r="O158" s="101">
        <f>Data!$B158</f>
        <v>0</v>
      </c>
      <c r="P158" s="101">
        <f>Data!C158</f>
        <v>0</v>
      </c>
      <c r="Q158" s="119">
        <f>Data!E158</f>
        <v>0</v>
      </c>
      <c r="R158" s="101">
        <f>Data!G158</f>
        <v>0</v>
      </c>
      <c r="S158" s="539"/>
      <c r="T158" s="539"/>
      <c r="U158" s="552"/>
      <c r="V158" s="552"/>
      <c r="W158" s="552"/>
      <c r="X158" s="552"/>
      <c r="Y158" s="552"/>
      <c r="Z158" s="539"/>
      <c r="AA158" s="122">
        <f t="shared" si="5"/>
        <v>0</v>
      </c>
      <c r="AB158" s="105">
        <f>LOOKUP(AA158,{0,32,33,41,51,61,71,81,91},{0,"इ-1","ड","क-2","क-1","ब-2 ","ब-1","अ-2","अ-1"})</f>
        <v>0</v>
      </c>
    </row>
    <row r="159" spans="1:28" ht="21" customHeight="1">
      <c r="A159" s="101">
        <f>Data!$B159</f>
        <v>0</v>
      </c>
      <c r="B159" s="101">
        <f>Data!C159</f>
        <v>0</v>
      </c>
      <c r="C159" s="119">
        <f>Data!E159</f>
        <v>0</v>
      </c>
      <c r="D159" s="101">
        <f>Data!G159</f>
        <v>0</v>
      </c>
      <c r="E159" s="539"/>
      <c r="F159" s="539"/>
      <c r="G159" s="539"/>
      <c r="H159" s="539"/>
      <c r="I159" s="539"/>
      <c r="J159" s="539"/>
      <c r="K159" s="539"/>
      <c r="L159" s="539"/>
      <c r="M159" s="122">
        <f t="shared" si="4"/>
        <v>0</v>
      </c>
      <c r="N159" s="105">
        <f>LOOKUP(M159,{0,32,33,41,51,61,71,81,91},{0,"इ-1","ड","क-2","क-1","ब-2 ","ब-1","अ-2","अ-1"})</f>
        <v>0</v>
      </c>
      <c r="O159" s="101">
        <f>Data!$B159</f>
        <v>0</v>
      </c>
      <c r="P159" s="101">
        <f>Data!C159</f>
        <v>0</v>
      </c>
      <c r="Q159" s="119">
        <f>Data!E159</f>
        <v>0</v>
      </c>
      <c r="R159" s="101">
        <f>Data!G159</f>
        <v>0</v>
      </c>
      <c r="S159" s="539"/>
      <c r="T159" s="539"/>
      <c r="U159" s="552"/>
      <c r="V159" s="552"/>
      <c r="W159" s="552"/>
      <c r="X159" s="552"/>
      <c r="Y159" s="552"/>
      <c r="Z159" s="539"/>
      <c r="AA159" s="122">
        <f t="shared" si="5"/>
        <v>0</v>
      </c>
      <c r="AB159" s="105">
        <f>LOOKUP(AA159,{0,32,33,41,51,61,71,81,91},{0,"इ-1","ड","क-2","क-1","ब-2 ","ब-1","अ-2","अ-1"})</f>
        <v>0</v>
      </c>
    </row>
    <row r="160" spans="1:28" ht="21" customHeight="1">
      <c r="A160" s="101">
        <f>Data!$B160</f>
        <v>0</v>
      </c>
      <c r="B160" s="101">
        <f>Data!C160</f>
        <v>0</v>
      </c>
      <c r="C160" s="119">
        <f>Data!E160</f>
        <v>0</v>
      </c>
      <c r="D160" s="101">
        <f>Data!G160</f>
        <v>0</v>
      </c>
      <c r="E160" s="539"/>
      <c r="F160" s="539"/>
      <c r="G160" s="539"/>
      <c r="H160" s="539"/>
      <c r="I160" s="539"/>
      <c r="J160" s="539"/>
      <c r="K160" s="539"/>
      <c r="L160" s="539"/>
      <c r="M160" s="122">
        <f t="shared" si="4"/>
        <v>0</v>
      </c>
      <c r="N160" s="105">
        <f>LOOKUP(M160,{0,32,33,41,51,61,71,81,91},{0,"इ-1","ड","क-2","क-1","ब-2 ","ब-1","अ-2","अ-1"})</f>
        <v>0</v>
      </c>
      <c r="O160" s="101">
        <f>Data!$B160</f>
        <v>0</v>
      </c>
      <c r="P160" s="101">
        <f>Data!C160</f>
        <v>0</v>
      </c>
      <c r="Q160" s="119">
        <f>Data!E160</f>
        <v>0</v>
      </c>
      <c r="R160" s="101">
        <f>Data!G160</f>
        <v>0</v>
      </c>
      <c r="S160" s="539"/>
      <c r="T160" s="539"/>
      <c r="U160" s="552"/>
      <c r="V160" s="552"/>
      <c r="W160" s="552"/>
      <c r="X160" s="552"/>
      <c r="Y160" s="552"/>
      <c r="Z160" s="539"/>
      <c r="AA160" s="122">
        <f t="shared" si="5"/>
        <v>0</v>
      </c>
      <c r="AB160" s="105">
        <f>LOOKUP(AA160,{0,32,33,41,51,61,71,81,91},{0,"इ-1","ड","क-2","क-1","ब-2 ","ब-1","अ-2","अ-1"})</f>
        <v>0</v>
      </c>
    </row>
    <row r="161" spans="1:28" ht="21" customHeight="1">
      <c r="A161" s="101">
        <f>Data!$B161</f>
        <v>0</v>
      </c>
      <c r="B161" s="101">
        <f>Data!C161</f>
        <v>0</v>
      </c>
      <c r="C161" s="119">
        <f>Data!E161</f>
        <v>0</v>
      </c>
      <c r="D161" s="101">
        <f>Data!G161</f>
        <v>0</v>
      </c>
      <c r="E161" s="539"/>
      <c r="F161" s="539"/>
      <c r="G161" s="539"/>
      <c r="H161" s="539"/>
      <c r="I161" s="539"/>
      <c r="J161" s="539"/>
      <c r="K161" s="539"/>
      <c r="L161" s="539"/>
      <c r="M161" s="122">
        <f t="shared" si="4"/>
        <v>0</v>
      </c>
      <c r="N161" s="105">
        <f>LOOKUP(M161,{0,32,33,41,51,61,71,81,91},{0,"इ-1","ड","क-2","क-1","ब-2 ","ब-1","अ-2","अ-1"})</f>
        <v>0</v>
      </c>
      <c r="O161" s="101">
        <f>Data!$B161</f>
        <v>0</v>
      </c>
      <c r="P161" s="101">
        <f>Data!C161</f>
        <v>0</v>
      </c>
      <c r="Q161" s="119">
        <f>Data!E161</f>
        <v>0</v>
      </c>
      <c r="R161" s="101">
        <f>Data!G161</f>
        <v>0</v>
      </c>
      <c r="S161" s="539"/>
      <c r="T161" s="539"/>
      <c r="U161" s="552"/>
      <c r="V161" s="552"/>
      <c r="W161" s="552"/>
      <c r="X161" s="552"/>
      <c r="Y161" s="552"/>
      <c r="Z161" s="539"/>
      <c r="AA161" s="122">
        <f t="shared" si="5"/>
        <v>0</v>
      </c>
      <c r="AB161" s="105">
        <f>LOOKUP(AA161,{0,32,33,41,51,61,71,81,91},{0,"इ-1","ड","क-2","क-1","ब-2 ","ब-1","अ-2","अ-1"})</f>
        <v>0</v>
      </c>
    </row>
    <row r="162" spans="1:28" ht="21" customHeight="1">
      <c r="A162" s="101">
        <f>Data!$B162</f>
        <v>0</v>
      </c>
      <c r="B162" s="101">
        <f>Data!C162</f>
        <v>0</v>
      </c>
      <c r="C162" s="119">
        <f>Data!E162</f>
        <v>0</v>
      </c>
      <c r="D162" s="101">
        <f>Data!G162</f>
        <v>0</v>
      </c>
      <c r="E162" s="539"/>
      <c r="F162" s="539"/>
      <c r="G162" s="539"/>
      <c r="H162" s="539"/>
      <c r="I162" s="539"/>
      <c r="J162" s="539"/>
      <c r="K162" s="539"/>
      <c r="L162" s="539"/>
      <c r="M162" s="122">
        <f t="shared" si="4"/>
        <v>0</v>
      </c>
      <c r="N162" s="105">
        <f>LOOKUP(M162,{0,32,33,41,51,61,71,81,91},{0,"इ-1","ड","क-2","क-1","ब-2 ","ब-1","अ-2","अ-1"})</f>
        <v>0</v>
      </c>
      <c r="O162" s="101">
        <f>Data!$B162</f>
        <v>0</v>
      </c>
      <c r="P162" s="101">
        <f>Data!C162</f>
        <v>0</v>
      </c>
      <c r="Q162" s="119">
        <f>Data!E162</f>
        <v>0</v>
      </c>
      <c r="R162" s="101">
        <f>Data!G162</f>
        <v>0</v>
      </c>
      <c r="S162" s="539"/>
      <c r="T162" s="539"/>
      <c r="U162" s="552"/>
      <c r="V162" s="552"/>
      <c r="W162" s="552"/>
      <c r="X162" s="552"/>
      <c r="Y162" s="552"/>
      <c r="Z162" s="539"/>
      <c r="AA162" s="122">
        <f t="shared" si="5"/>
        <v>0</v>
      </c>
      <c r="AB162" s="105">
        <f>LOOKUP(AA162,{0,32,33,41,51,61,71,81,91},{0,"इ-1","ड","क-2","क-1","ब-2 ","ब-1","अ-2","अ-1"})</f>
        <v>0</v>
      </c>
    </row>
    <row r="163" spans="1:28" ht="21" customHeight="1">
      <c r="A163" s="101">
        <f>Data!$B163</f>
        <v>0</v>
      </c>
      <c r="B163" s="101">
        <f>Data!C163</f>
        <v>0</v>
      </c>
      <c r="C163" s="119">
        <f>Data!E163</f>
        <v>0</v>
      </c>
      <c r="D163" s="101">
        <f>Data!G163</f>
        <v>0</v>
      </c>
      <c r="E163" s="539"/>
      <c r="F163" s="539"/>
      <c r="G163" s="539"/>
      <c r="H163" s="539"/>
      <c r="I163" s="539"/>
      <c r="J163" s="539"/>
      <c r="K163" s="539"/>
      <c r="L163" s="539"/>
      <c r="M163" s="122">
        <f t="shared" si="4"/>
        <v>0</v>
      </c>
      <c r="N163" s="105">
        <f>LOOKUP(M163,{0,32,33,41,51,61,71,81,91},{0,"इ-1","ड","क-2","क-1","ब-2 ","ब-1","अ-2","अ-1"})</f>
        <v>0</v>
      </c>
      <c r="O163" s="101">
        <f>Data!$B163</f>
        <v>0</v>
      </c>
      <c r="P163" s="101">
        <f>Data!C163</f>
        <v>0</v>
      </c>
      <c r="Q163" s="119">
        <f>Data!E163</f>
        <v>0</v>
      </c>
      <c r="R163" s="101">
        <f>Data!G163</f>
        <v>0</v>
      </c>
      <c r="S163" s="539"/>
      <c r="T163" s="539"/>
      <c r="U163" s="552"/>
      <c r="V163" s="552"/>
      <c r="W163" s="552"/>
      <c r="X163" s="552"/>
      <c r="Y163" s="552"/>
      <c r="Z163" s="539"/>
      <c r="AA163" s="122">
        <f t="shared" si="5"/>
        <v>0</v>
      </c>
      <c r="AB163" s="105">
        <f>LOOKUP(AA163,{0,32,33,41,51,61,71,81,91},{0,"इ-1","ड","क-2","क-1","ब-2 ","ब-1","अ-2","अ-1"})</f>
        <v>0</v>
      </c>
    </row>
    <row r="164" spans="1:28" ht="21" customHeight="1">
      <c r="A164" s="101">
        <f>Data!$B164</f>
        <v>0</v>
      </c>
      <c r="B164" s="101">
        <f>Data!C164</f>
        <v>0</v>
      </c>
      <c r="C164" s="119">
        <f>Data!E164</f>
        <v>0</v>
      </c>
      <c r="D164" s="101">
        <f>Data!G164</f>
        <v>0</v>
      </c>
      <c r="E164" s="539"/>
      <c r="F164" s="539"/>
      <c r="G164" s="539"/>
      <c r="H164" s="539"/>
      <c r="I164" s="539"/>
      <c r="J164" s="539"/>
      <c r="K164" s="539"/>
      <c r="L164" s="539"/>
      <c r="M164" s="122">
        <f t="shared" si="4"/>
        <v>0</v>
      </c>
      <c r="N164" s="105">
        <f>LOOKUP(M164,{0,32,33,41,51,61,71,81,91},{0,"इ-1","ड","क-2","क-1","ब-2 ","ब-1","अ-2","अ-1"})</f>
        <v>0</v>
      </c>
      <c r="O164" s="101">
        <f>Data!$B164</f>
        <v>0</v>
      </c>
      <c r="P164" s="101">
        <f>Data!C164</f>
        <v>0</v>
      </c>
      <c r="Q164" s="119">
        <f>Data!E164</f>
        <v>0</v>
      </c>
      <c r="R164" s="101">
        <f>Data!G164</f>
        <v>0</v>
      </c>
      <c r="S164" s="539"/>
      <c r="T164" s="539"/>
      <c r="U164" s="552"/>
      <c r="V164" s="552"/>
      <c r="W164" s="552"/>
      <c r="X164" s="552"/>
      <c r="Y164" s="552"/>
      <c r="Z164" s="539"/>
      <c r="AA164" s="122">
        <f t="shared" si="5"/>
        <v>0</v>
      </c>
      <c r="AB164" s="105">
        <f>LOOKUP(AA164,{0,32,33,41,51,61,71,81,91},{0,"इ-1","ड","क-2","क-1","ब-2 ","ब-1","अ-2","अ-1"})</f>
        <v>0</v>
      </c>
    </row>
    <row r="165" spans="1:28" ht="21" customHeight="1">
      <c r="A165" s="101">
        <f>Data!$B165</f>
        <v>0</v>
      </c>
      <c r="B165" s="101">
        <f>Data!C165</f>
        <v>0</v>
      </c>
      <c r="C165" s="119">
        <f>Data!E165</f>
        <v>0</v>
      </c>
      <c r="D165" s="101">
        <f>Data!G165</f>
        <v>0</v>
      </c>
      <c r="E165" s="539"/>
      <c r="F165" s="539"/>
      <c r="G165" s="539"/>
      <c r="H165" s="539"/>
      <c r="I165" s="539"/>
      <c r="J165" s="539"/>
      <c r="K165" s="539"/>
      <c r="L165" s="539"/>
      <c r="M165" s="122">
        <f t="shared" si="4"/>
        <v>0</v>
      </c>
      <c r="N165" s="105">
        <f>LOOKUP(M165,{0,32,33,41,51,61,71,81,91},{0,"इ-1","ड","क-2","क-1","ब-2 ","ब-1","अ-2","अ-1"})</f>
        <v>0</v>
      </c>
      <c r="O165" s="101">
        <f>Data!$B165</f>
        <v>0</v>
      </c>
      <c r="P165" s="101">
        <f>Data!C165</f>
        <v>0</v>
      </c>
      <c r="Q165" s="119">
        <f>Data!E165</f>
        <v>0</v>
      </c>
      <c r="R165" s="101">
        <f>Data!G165</f>
        <v>0</v>
      </c>
      <c r="S165" s="539"/>
      <c r="T165" s="539"/>
      <c r="U165" s="552"/>
      <c r="V165" s="552"/>
      <c r="W165" s="552"/>
      <c r="X165" s="552"/>
      <c r="Y165" s="552"/>
      <c r="Z165" s="539"/>
      <c r="AA165" s="122">
        <f t="shared" si="5"/>
        <v>0</v>
      </c>
      <c r="AB165" s="105">
        <f>LOOKUP(AA165,{0,32,33,41,51,61,71,81,91},{0,"इ-1","ड","क-2","क-1","ब-2 ","ब-1","अ-2","अ-1"})</f>
        <v>0</v>
      </c>
    </row>
    <row r="166" spans="1:28" ht="21" customHeight="1">
      <c r="A166" s="101">
        <f>Data!$B166</f>
        <v>0</v>
      </c>
      <c r="B166" s="101">
        <f>Data!C166</f>
        <v>0</v>
      </c>
      <c r="C166" s="119">
        <f>Data!E166</f>
        <v>0</v>
      </c>
      <c r="D166" s="101">
        <f>Data!G166</f>
        <v>0</v>
      </c>
      <c r="E166" s="539"/>
      <c r="F166" s="539"/>
      <c r="G166" s="539"/>
      <c r="H166" s="539"/>
      <c r="I166" s="539"/>
      <c r="J166" s="539"/>
      <c r="K166" s="539"/>
      <c r="L166" s="539"/>
      <c r="M166" s="122">
        <f t="shared" si="4"/>
        <v>0</v>
      </c>
      <c r="N166" s="105">
        <f>LOOKUP(M166,{0,32,33,41,51,61,71,81,91},{0,"इ-1","ड","क-2","क-1","ब-2 ","ब-1","अ-2","अ-1"})</f>
        <v>0</v>
      </c>
      <c r="O166" s="101">
        <f>Data!$B166</f>
        <v>0</v>
      </c>
      <c r="P166" s="101">
        <f>Data!C166</f>
        <v>0</v>
      </c>
      <c r="Q166" s="119">
        <f>Data!E166</f>
        <v>0</v>
      </c>
      <c r="R166" s="101">
        <f>Data!G166</f>
        <v>0</v>
      </c>
      <c r="S166" s="539"/>
      <c r="T166" s="539"/>
      <c r="U166" s="552"/>
      <c r="V166" s="552"/>
      <c r="W166" s="552"/>
      <c r="X166" s="552"/>
      <c r="Y166" s="552"/>
      <c r="Z166" s="539"/>
      <c r="AA166" s="122">
        <f t="shared" si="5"/>
        <v>0</v>
      </c>
      <c r="AB166" s="105">
        <f>LOOKUP(AA166,{0,32,33,41,51,61,71,81,91},{0,"इ-1","ड","क-2","क-1","ब-2 ","ब-1","अ-2","अ-1"})</f>
        <v>0</v>
      </c>
    </row>
    <row r="167" spans="1:28" ht="21" customHeight="1">
      <c r="A167" s="101">
        <f>Data!$B167</f>
        <v>0</v>
      </c>
      <c r="B167" s="101">
        <f>Data!C167</f>
        <v>0</v>
      </c>
      <c r="C167" s="119">
        <f>Data!E167</f>
        <v>0</v>
      </c>
      <c r="D167" s="101">
        <f>Data!G167</f>
        <v>0</v>
      </c>
      <c r="E167" s="539"/>
      <c r="F167" s="539"/>
      <c r="G167" s="539"/>
      <c r="H167" s="539"/>
      <c r="I167" s="539"/>
      <c r="J167" s="539"/>
      <c r="K167" s="539"/>
      <c r="L167" s="539"/>
      <c r="M167" s="122">
        <f t="shared" si="4"/>
        <v>0</v>
      </c>
      <c r="N167" s="105">
        <f>LOOKUP(M167,{0,32,33,41,51,61,71,81,91},{0,"इ-1","ड","क-2","क-1","ब-2 ","ब-1","अ-2","अ-1"})</f>
        <v>0</v>
      </c>
      <c r="O167" s="101">
        <f>Data!$B167</f>
        <v>0</v>
      </c>
      <c r="P167" s="101">
        <f>Data!C167</f>
        <v>0</v>
      </c>
      <c r="Q167" s="119">
        <f>Data!E167</f>
        <v>0</v>
      </c>
      <c r="R167" s="101">
        <f>Data!G167</f>
        <v>0</v>
      </c>
      <c r="S167" s="539"/>
      <c r="T167" s="539"/>
      <c r="U167" s="552"/>
      <c r="V167" s="552"/>
      <c r="W167" s="552"/>
      <c r="X167" s="552"/>
      <c r="Y167" s="552"/>
      <c r="Z167" s="539"/>
      <c r="AA167" s="122">
        <f t="shared" si="5"/>
        <v>0</v>
      </c>
      <c r="AB167" s="105">
        <f>LOOKUP(AA167,{0,32,33,41,51,61,71,81,91},{0,"इ-1","ड","क-2","क-1","ब-2 ","ब-1","अ-2","अ-1"})</f>
        <v>0</v>
      </c>
    </row>
    <row r="168" spans="1:28" ht="21" customHeight="1">
      <c r="A168" s="101">
        <f>Data!$B168</f>
        <v>0</v>
      </c>
      <c r="B168" s="101">
        <f>Data!C168</f>
        <v>0</v>
      </c>
      <c r="C168" s="119">
        <f>Data!E168</f>
        <v>0</v>
      </c>
      <c r="D168" s="101">
        <f>Data!G168</f>
        <v>0</v>
      </c>
      <c r="E168" s="539"/>
      <c r="F168" s="539"/>
      <c r="G168" s="539"/>
      <c r="H168" s="539"/>
      <c r="I168" s="539"/>
      <c r="J168" s="539"/>
      <c r="K168" s="539"/>
      <c r="L168" s="539"/>
      <c r="M168" s="122">
        <f t="shared" si="4"/>
        <v>0</v>
      </c>
      <c r="N168" s="105">
        <f>LOOKUP(M168,{0,32,33,41,51,61,71,81,91},{0,"इ-1","ड","क-2","क-1","ब-2 ","ब-1","अ-2","अ-1"})</f>
        <v>0</v>
      </c>
      <c r="O168" s="101">
        <f>Data!$B168</f>
        <v>0</v>
      </c>
      <c r="P168" s="101">
        <f>Data!C168</f>
        <v>0</v>
      </c>
      <c r="Q168" s="119">
        <f>Data!E168</f>
        <v>0</v>
      </c>
      <c r="R168" s="101">
        <f>Data!G168</f>
        <v>0</v>
      </c>
      <c r="S168" s="539"/>
      <c r="T168" s="539"/>
      <c r="U168" s="552"/>
      <c r="V168" s="552"/>
      <c r="W168" s="552"/>
      <c r="X168" s="552"/>
      <c r="Y168" s="552"/>
      <c r="Z168" s="539"/>
      <c r="AA168" s="122">
        <f t="shared" si="5"/>
        <v>0</v>
      </c>
      <c r="AB168" s="105">
        <f>LOOKUP(AA168,{0,32,33,41,51,61,71,81,91},{0,"इ-1","ड","क-2","क-1","ब-2 ","ब-1","अ-2","अ-1"})</f>
        <v>0</v>
      </c>
    </row>
    <row r="169" spans="1:28" ht="21" customHeight="1">
      <c r="A169" s="101">
        <f>Data!$B169</f>
        <v>0</v>
      </c>
      <c r="B169" s="101">
        <f>Data!C169</f>
        <v>0</v>
      </c>
      <c r="C169" s="119">
        <f>Data!E169</f>
        <v>0</v>
      </c>
      <c r="D169" s="101">
        <f>Data!G169</f>
        <v>0</v>
      </c>
      <c r="E169" s="539"/>
      <c r="F169" s="539"/>
      <c r="G169" s="539"/>
      <c r="H169" s="539"/>
      <c r="I169" s="539"/>
      <c r="J169" s="539"/>
      <c r="K169" s="539"/>
      <c r="L169" s="539"/>
      <c r="M169" s="122">
        <f t="shared" si="4"/>
        <v>0</v>
      </c>
      <c r="N169" s="105">
        <f>LOOKUP(M169,{0,32,33,41,51,61,71,81,91},{0,"इ-1","ड","क-2","क-1","ब-2 ","ब-1","अ-2","अ-1"})</f>
        <v>0</v>
      </c>
      <c r="O169" s="101">
        <f>Data!$B169</f>
        <v>0</v>
      </c>
      <c r="P169" s="101">
        <f>Data!C169</f>
        <v>0</v>
      </c>
      <c r="Q169" s="119">
        <f>Data!E169</f>
        <v>0</v>
      </c>
      <c r="R169" s="101">
        <f>Data!G169</f>
        <v>0</v>
      </c>
      <c r="S169" s="539"/>
      <c r="T169" s="539"/>
      <c r="U169" s="552"/>
      <c r="V169" s="552"/>
      <c r="W169" s="552"/>
      <c r="X169" s="552"/>
      <c r="Y169" s="552"/>
      <c r="Z169" s="539"/>
      <c r="AA169" s="122">
        <f t="shared" si="5"/>
        <v>0</v>
      </c>
      <c r="AB169" s="105">
        <f>LOOKUP(AA169,{0,32,33,41,51,61,71,81,91},{0,"इ-1","ड","क-2","क-1","ब-2 ","ब-1","अ-2","अ-1"})</f>
        <v>0</v>
      </c>
    </row>
    <row r="170" spans="1:28" ht="21" customHeight="1">
      <c r="A170" s="101">
        <f>Data!$B170</f>
        <v>0</v>
      </c>
      <c r="B170" s="101">
        <f>Data!C170</f>
        <v>0</v>
      </c>
      <c r="C170" s="119">
        <f>Data!E170</f>
        <v>0</v>
      </c>
      <c r="D170" s="101">
        <f>Data!G170</f>
        <v>0</v>
      </c>
      <c r="E170" s="539"/>
      <c r="F170" s="539"/>
      <c r="G170" s="539"/>
      <c r="H170" s="539"/>
      <c r="I170" s="539"/>
      <c r="J170" s="539"/>
      <c r="K170" s="539"/>
      <c r="L170" s="539"/>
      <c r="M170" s="122">
        <f t="shared" si="4"/>
        <v>0</v>
      </c>
      <c r="N170" s="105">
        <f>LOOKUP(M170,{0,32,33,41,51,61,71,81,91},{0,"इ-1","ड","क-2","क-1","ब-2 ","ब-1","अ-2","अ-1"})</f>
        <v>0</v>
      </c>
      <c r="O170" s="101">
        <f>Data!$B170</f>
        <v>0</v>
      </c>
      <c r="P170" s="101">
        <f>Data!C170</f>
        <v>0</v>
      </c>
      <c r="Q170" s="119">
        <f>Data!E170</f>
        <v>0</v>
      </c>
      <c r="R170" s="101">
        <f>Data!G170</f>
        <v>0</v>
      </c>
      <c r="S170" s="539"/>
      <c r="T170" s="539"/>
      <c r="U170" s="552"/>
      <c r="V170" s="552"/>
      <c r="W170" s="552"/>
      <c r="X170" s="552"/>
      <c r="Y170" s="552"/>
      <c r="Z170" s="539"/>
      <c r="AA170" s="122">
        <f t="shared" si="5"/>
        <v>0</v>
      </c>
      <c r="AB170" s="105">
        <f>LOOKUP(AA170,{0,32,33,41,51,61,71,81,91},{0,"इ-1","ड","क-2","क-1","ब-2 ","ब-1","अ-2","अ-1"})</f>
        <v>0</v>
      </c>
    </row>
    <row r="171" spans="1:28" ht="21" customHeight="1">
      <c r="A171" s="101">
        <f>Data!$B171</f>
        <v>0</v>
      </c>
      <c r="B171" s="101">
        <f>Data!C171</f>
        <v>0</v>
      </c>
      <c r="C171" s="119">
        <f>Data!E171</f>
        <v>0</v>
      </c>
      <c r="D171" s="101">
        <f>Data!G171</f>
        <v>0</v>
      </c>
      <c r="E171" s="539"/>
      <c r="F171" s="539"/>
      <c r="G171" s="539"/>
      <c r="H171" s="539"/>
      <c r="I171" s="539"/>
      <c r="J171" s="539"/>
      <c r="K171" s="539"/>
      <c r="L171" s="539"/>
      <c r="M171" s="122">
        <f t="shared" si="4"/>
        <v>0</v>
      </c>
      <c r="N171" s="105">
        <f>LOOKUP(M171,{0,32,33,41,51,61,71,81,91},{0,"इ-1","ड","क-2","क-1","ब-2 ","ब-1","अ-2","अ-1"})</f>
        <v>0</v>
      </c>
      <c r="O171" s="101">
        <f>Data!$B171</f>
        <v>0</v>
      </c>
      <c r="P171" s="101">
        <f>Data!C171</f>
        <v>0</v>
      </c>
      <c r="Q171" s="119">
        <f>Data!E171</f>
        <v>0</v>
      </c>
      <c r="R171" s="101">
        <f>Data!G171</f>
        <v>0</v>
      </c>
      <c r="S171" s="539"/>
      <c r="T171" s="539"/>
      <c r="U171" s="552"/>
      <c r="V171" s="552"/>
      <c r="W171" s="552"/>
      <c r="X171" s="552"/>
      <c r="Y171" s="552"/>
      <c r="Z171" s="539"/>
      <c r="AA171" s="122">
        <f t="shared" si="5"/>
        <v>0</v>
      </c>
      <c r="AB171" s="105">
        <f>LOOKUP(AA171,{0,32,33,41,51,61,71,81,91},{0,"इ-1","ड","क-2","क-1","ब-2 ","ब-1","अ-2","अ-1"})</f>
        <v>0</v>
      </c>
    </row>
    <row r="172" spans="1:28" ht="21" customHeight="1">
      <c r="A172" s="101">
        <f>Data!$B172</f>
        <v>0</v>
      </c>
      <c r="B172" s="101">
        <f>Data!C172</f>
        <v>0</v>
      </c>
      <c r="C172" s="119">
        <f>Data!E172</f>
        <v>0</v>
      </c>
      <c r="D172" s="101">
        <f>Data!G172</f>
        <v>0</v>
      </c>
      <c r="E172" s="539"/>
      <c r="F172" s="539"/>
      <c r="G172" s="539"/>
      <c r="H172" s="539"/>
      <c r="I172" s="539"/>
      <c r="J172" s="539"/>
      <c r="K172" s="539"/>
      <c r="L172" s="539"/>
      <c r="M172" s="122">
        <f t="shared" si="4"/>
        <v>0</v>
      </c>
      <c r="N172" s="105">
        <f>LOOKUP(M172,{0,32,33,41,51,61,71,81,91},{0,"इ-1","ड","क-2","क-1","ब-2 ","ब-1","अ-2","अ-1"})</f>
        <v>0</v>
      </c>
      <c r="O172" s="101">
        <f>Data!$B172</f>
        <v>0</v>
      </c>
      <c r="P172" s="101">
        <f>Data!C172</f>
        <v>0</v>
      </c>
      <c r="Q172" s="119">
        <f>Data!E172</f>
        <v>0</v>
      </c>
      <c r="R172" s="101">
        <f>Data!G172</f>
        <v>0</v>
      </c>
      <c r="S172" s="539"/>
      <c r="T172" s="539"/>
      <c r="U172" s="552"/>
      <c r="V172" s="552"/>
      <c r="W172" s="552"/>
      <c r="X172" s="552"/>
      <c r="Y172" s="552"/>
      <c r="Z172" s="539"/>
      <c r="AA172" s="122">
        <f t="shared" si="5"/>
        <v>0</v>
      </c>
      <c r="AB172" s="105">
        <f>LOOKUP(AA172,{0,32,33,41,51,61,71,81,91},{0,"इ-1","ड","क-2","क-1","ब-2 ","ब-1","अ-2","अ-1"})</f>
        <v>0</v>
      </c>
    </row>
    <row r="173" spans="1:28" ht="21" customHeight="1">
      <c r="A173" s="101">
        <f>Data!$B173</f>
        <v>0</v>
      </c>
      <c r="B173" s="101">
        <f>Data!C173</f>
        <v>0</v>
      </c>
      <c r="C173" s="119">
        <f>Data!E173</f>
        <v>0</v>
      </c>
      <c r="D173" s="101">
        <f>Data!G173</f>
        <v>0</v>
      </c>
      <c r="E173" s="539"/>
      <c r="F173" s="539"/>
      <c r="G173" s="539"/>
      <c r="H173" s="539"/>
      <c r="I173" s="539"/>
      <c r="J173" s="539"/>
      <c r="K173" s="539"/>
      <c r="L173" s="539"/>
      <c r="M173" s="122">
        <f t="shared" si="4"/>
        <v>0</v>
      </c>
      <c r="N173" s="105">
        <f>LOOKUP(M173,{0,32,33,41,51,61,71,81,91},{0,"इ-1","ड","क-2","क-1","ब-2 ","ब-1","अ-2","अ-1"})</f>
        <v>0</v>
      </c>
      <c r="O173" s="101">
        <f>Data!$B173</f>
        <v>0</v>
      </c>
      <c r="P173" s="101">
        <f>Data!C173</f>
        <v>0</v>
      </c>
      <c r="Q173" s="119">
        <f>Data!E173</f>
        <v>0</v>
      </c>
      <c r="R173" s="101">
        <f>Data!G173</f>
        <v>0</v>
      </c>
      <c r="S173" s="539"/>
      <c r="T173" s="539"/>
      <c r="U173" s="552"/>
      <c r="V173" s="552"/>
      <c r="W173" s="552"/>
      <c r="X173" s="552"/>
      <c r="Y173" s="552"/>
      <c r="Z173" s="539"/>
      <c r="AA173" s="122">
        <f t="shared" si="5"/>
        <v>0</v>
      </c>
      <c r="AB173" s="105">
        <f>LOOKUP(AA173,{0,32,33,41,51,61,71,81,91},{0,"इ-1","ड","क-2","क-1","ब-2 ","ब-1","अ-2","अ-1"})</f>
        <v>0</v>
      </c>
    </row>
    <row r="174" spans="1:28" ht="21" customHeight="1">
      <c r="A174" s="101">
        <f>Data!$B174</f>
        <v>0</v>
      </c>
      <c r="B174" s="101">
        <f>Data!C174</f>
        <v>0</v>
      </c>
      <c r="C174" s="119">
        <f>Data!E174</f>
        <v>0</v>
      </c>
      <c r="D174" s="101">
        <f>Data!G174</f>
        <v>0</v>
      </c>
      <c r="E174" s="539"/>
      <c r="F174" s="539"/>
      <c r="G174" s="539"/>
      <c r="H174" s="539"/>
      <c r="I174" s="539"/>
      <c r="J174" s="539"/>
      <c r="K174" s="539"/>
      <c r="L174" s="539"/>
      <c r="M174" s="122">
        <f t="shared" si="4"/>
        <v>0</v>
      </c>
      <c r="N174" s="105">
        <f>LOOKUP(M174,{0,32,33,41,51,61,71,81,91},{0,"इ-1","ड","क-2","क-1","ब-2 ","ब-1","अ-2","अ-1"})</f>
        <v>0</v>
      </c>
      <c r="O174" s="101">
        <f>Data!$B174</f>
        <v>0</v>
      </c>
      <c r="P174" s="101">
        <f>Data!C174</f>
        <v>0</v>
      </c>
      <c r="Q174" s="119">
        <f>Data!E174</f>
        <v>0</v>
      </c>
      <c r="R174" s="101">
        <f>Data!G174</f>
        <v>0</v>
      </c>
      <c r="S174" s="539"/>
      <c r="T174" s="539"/>
      <c r="U174" s="552"/>
      <c r="V174" s="552"/>
      <c r="W174" s="552"/>
      <c r="X174" s="552"/>
      <c r="Y174" s="552"/>
      <c r="Z174" s="539"/>
      <c r="AA174" s="122">
        <f t="shared" si="5"/>
        <v>0</v>
      </c>
      <c r="AB174" s="105">
        <f>LOOKUP(AA174,{0,32,33,41,51,61,71,81,91},{0,"इ-1","ड","क-2","क-1","ब-2 ","ब-1","अ-2","अ-1"})</f>
        <v>0</v>
      </c>
    </row>
    <row r="175" spans="1:28" ht="21" customHeight="1">
      <c r="A175" s="101">
        <f>Data!$B175</f>
        <v>0</v>
      </c>
      <c r="B175" s="101">
        <f>Data!C175</f>
        <v>0</v>
      </c>
      <c r="C175" s="119">
        <f>Data!E175</f>
        <v>0</v>
      </c>
      <c r="D175" s="101">
        <f>Data!G175</f>
        <v>0</v>
      </c>
      <c r="E175" s="539"/>
      <c r="F175" s="539"/>
      <c r="G175" s="539"/>
      <c r="H175" s="539"/>
      <c r="I175" s="539"/>
      <c r="J175" s="539"/>
      <c r="K175" s="539"/>
      <c r="L175" s="539"/>
      <c r="M175" s="122">
        <f t="shared" si="4"/>
        <v>0</v>
      </c>
      <c r="N175" s="105">
        <f>LOOKUP(M175,{0,32,33,41,51,61,71,81,91},{0,"इ-1","ड","क-2","क-1","ब-2 ","ब-1","अ-2","अ-1"})</f>
        <v>0</v>
      </c>
      <c r="O175" s="101">
        <f>Data!$B175</f>
        <v>0</v>
      </c>
      <c r="P175" s="101">
        <f>Data!C175</f>
        <v>0</v>
      </c>
      <c r="Q175" s="119">
        <f>Data!E175</f>
        <v>0</v>
      </c>
      <c r="R175" s="101">
        <f>Data!G175</f>
        <v>0</v>
      </c>
      <c r="S175" s="539"/>
      <c r="T175" s="539"/>
      <c r="U175" s="552"/>
      <c r="V175" s="552"/>
      <c r="W175" s="552"/>
      <c r="X175" s="552"/>
      <c r="Y175" s="552"/>
      <c r="Z175" s="539"/>
      <c r="AA175" s="122">
        <f t="shared" si="5"/>
        <v>0</v>
      </c>
      <c r="AB175" s="105">
        <f>LOOKUP(AA175,{0,32,33,41,51,61,71,81,91},{0,"इ-1","ड","क-2","क-1","ब-2 ","ब-1","अ-2","अ-1"})</f>
        <v>0</v>
      </c>
    </row>
    <row r="176" spans="1:28" ht="21" customHeight="1">
      <c r="A176" s="101">
        <f>Data!$B176</f>
        <v>0</v>
      </c>
      <c r="B176" s="101">
        <f>Data!C176</f>
        <v>0</v>
      </c>
      <c r="C176" s="119">
        <f>Data!E176</f>
        <v>0</v>
      </c>
      <c r="D176" s="101">
        <f>Data!G176</f>
        <v>0</v>
      </c>
      <c r="E176" s="539"/>
      <c r="F176" s="539"/>
      <c r="G176" s="539"/>
      <c r="H176" s="539"/>
      <c r="I176" s="539"/>
      <c r="J176" s="539"/>
      <c r="K176" s="539"/>
      <c r="L176" s="539"/>
      <c r="M176" s="122">
        <f t="shared" si="4"/>
        <v>0</v>
      </c>
      <c r="N176" s="105">
        <f>LOOKUP(M176,{0,32,33,41,51,61,71,81,91},{0,"इ-1","ड","क-2","क-1","ब-2 ","ब-1","अ-2","अ-1"})</f>
        <v>0</v>
      </c>
      <c r="O176" s="101">
        <f>Data!$B176</f>
        <v>0</v>
      </c>
      <c r="P176" s="101">
        <f>Data!C176</f>
        <v>0</v>
      </c>
      <c r="Q176" s="119">
        <f>Data!E176</f>
        <v>0</v>
      </c>
      <c r="R176" s="101">
        <f>Data!G176</f>
        <v>0</v>
      </c>
      <c r="S176" s="539"/>
      <c r="T176" s="539"/>
      <c r="U176" s="552"/>
      <c r="V176" s="552"/>
      <c r="W176" s="552"/>
      <c r="X176" s="552"/>
      <c r="Y176" s="552"/>
      <c r="Z176" s="539"/>
      <c r="AA176" s="122">
        <f t="shared" si="5"/>
        <v>0</v>
      </c>
      <c r="AB176" s="105">
        <f>LOOKUP(AA176,{0,32,33,41,51,61,71,81,91},{0,"इ-1","ड","क-2","क-1","ब-2 ","ब-1","अ-2","अ-1"})</f>
        <v>0</v>
      </c>
    </row>
    <row r="177" spans="1:28" ht="21" customHeight="1">
      <c r="A177" s="101">
        <f>Data!$B177</f>
        <v>0</v>
      </c>
      <c r="B177" s="101">
        <f>Data!C177</f>
        <v>0</v>
      </c>
      <c r="C177" s="119">
        <f>Data!E177</f>
        <v>0</v>
      </c>
      <c r="D177" s="101">
        <f>Data!G177</f>
        <v>0</v>
      </c>
      <c r="E177" s="539"/>
      <c r="F177" s="539"/>
      <c r="G177" s="539"/>
      <c r="H177" s="539"/>
      <c r="I177" s="539"/>
      <c r="J177" s="539"/>
      <c r="K177" s="539"/>
      <c r="L177" s="539"/>
      <c r="M177" s="122">
        <f t="shared" si="4"/>
        <v>0</v>
      </c>
      <c r="N177" s="105">
        <f>LOOKUP(M177,{0,32,33,41,51,61,71,81,91},{0,"इ-1","ड","क-2","क-1","ब-2 ","ब-1","अ-2","अ-1"})</f>
        <v>0</v>
      </c>
      <c r="O177" s="101">
        <f>Data!$B177</f>
        <v>0</v>
      </c>
      <c r="P177" s="101">
        <f>Data!C177</f>
        <v>0</v>
      </c>
      <c r="Q177" s="119">
        <f>Data!E177</f>
        <v>0</v>
      </c>
      <c r="R177" s="101">
        <f>Data!G177</f>
        <v>0</v>
      </c>
      <c r="S177" s="539"/>
      <c r="T177" s="539"/>
      <c r="U177" s="552"/>
      <c r="V177" s="552"/>
      <c r="W177" s="552"/>
      <c r="X177" s="552"/>
      <c r="Y177" s="552"/>
      <c r="Z177" s="539"/>
      <c r="AA177" s="122">
        <f t="shared" si="5"/>
        <v>0</v>
      </c>
      <c r="AB177" s="105">
        <f>LOOKUP(AA177,{0,32,33,41,51,61,71,81,91},{0,"इ-1","ड","क-2","क-1","ब-2 ","ब-1","अ-2","अ-1"})</f>
        <v>0</v>
      </c>
    </row>
    <row r="178" spans="1:28" ht="21" customHeight="1">
      <c r="A178" s="101">
        <f>Data!$B178</f>
        <v>0</v>
      </c>
      <c r="B178" s="101">
        <f>Data!C178</f>
        <v>0</v>
      </c>
      <c r="C178" s="119">
        <f>Data!E178</f>
        <v>0</v>
      </c>
      <c r="D178" s="101">
        <f>Data!G178</f>
        <v>0</v>
      </c>
      <c r="E178" s="539"/>
      <c r="F178" s="539"/>
      <c r="G178" s="539"/>
      <c r="H178" s="539"/>
      <c r="I178" s="539"/>
      <c r="J178" s="539"/>
      <c r="K178" s="539"/>
      <c r="L178" s="539"/>
      <c r="M178" s="122">
        <f t="shared" si="4"/>
        <v>0</v>
      </c>
      <c r="N178" s="105">
        <f>LOOKUP(M178,{0,32,33,41,51,61,71,81,91},{0,"इ-1","ड","क-2","क-1","ब-2 ","ब-1","अ-2","अ-1"})</f>
        <v>0</v>
      </c>
      <c r="O178" s="101">
        <f>Data!$B178</f>
        <v>0</v>
      </c>
      <c r="P178" s="101">
        <f>Data!C178</f>
        <v>0</v>
      </c>
      <c r="Q178" s="119">
        <f>Data!E178</f>
        <v>0</v>
      </c>
      <c r="R178" s="101">
        <f>Data!G178</f>
        <v>0</v>
      </c>
      <c r="S178" s="539"/>
      <c r="T178" s="539"/>
      <c r="U178" s="552"/>
      <c r="V178" s="552"/>
      <c r="W178" s="552"/>
      <c r="X178" s="552"/>
      <c r="Y178" s="552"/>
      <c r="Z178" s="539"/>
      <c r="AA178" s="122">
        <f t="shared" si="5"/>
        <v>0</v>
      </c>
      <c r="AB178" s="105">
        <f>LOOKUP(AA178,{0,32,33,41,51,61,71,81,91},{0,"इ-1","ड","क-2","क-1","ब-2 ","ब-1","अ-2","अ-1"})</f>
        <v>0</v>
      </c>
    </row>
    <row r="179" spans="1:28" ht="21" customHeight="1">
      <c r="A179" s="101">
        <f>Data!$B179</f>
        <v>0</v>
      </c>
      <c r="B179" s="101">
        <f>Data!C179</f>
        <v>0</v>
      </c>
      <c r="C179" s="119">
        <f>Data!E179</f>
        <v>0</v>
      </c>
      <c r="D179" s="101">
        <f>Data!G179</f>
        <v>0</v>
      </c>
      <c r="E179" s="539"/>
      <c r="F179" s="539"/>
      <c r="G179" s="539"/>
      <c r="H179" s="539"/>
      <c r="I179" s="539"/>
      <c r="J179" s="539"/>
      <c r="K179" s="539"/>
      <c r="L179" s="539"/>
      <c r="M179" s="122">
        <f t="shared" si="4"/>
        <v>0</v>
      </c>
      <c r="N179" s="105">
        <f>LOOKUP(M179,{0,32,33,41,51,61,71,81,91},{0,"इ-1","ड","क-2","क-1","ब-2 ","ब-1","अ-2","अ-1"})</f>
        <v>0</v>
      </c>
      <c r="O179" s="101">
        <f>Data!$B179</f>
        <v>0</v>
      </c>
      <c r="P179" s="101">
        <f>Data!C179</f>
        <v>0</v>
      </c>
      <c r="Q179" s="119">
        <f>Data!E179</f>
        <v>0</v>
      </c>
      <c r="R179" s="101">
        <f>Data!G179</f>
        <v>0</v>
      </c>
      <c r="S179" s="539"/>
      <c r="T179" s="539"/>
      <c r="U179" s="552"/>
      <c r="V179" s="552"/>
      <c r="W179" s="552"/>
      <c r="X179" s="552"/>
      <c r="Y179" s="552"/>
      <c r="Z179" s="539"/>
      <c r="AA179" s="122">
        <f t="shared" si="5"/>
        <v>0</v>
      </c>
      <c r="AB179" s="105">
        <f>LOOKUP(AA179,{0,32,33,41,51,61,71,81,91},{0,"इ-1","ड","क-2","क-1","ब-2 ","ब-1","अ-2","अ-1"})</f>
        <v>0</v>
      </c>
    </row>
    <row r="180" spans="1:28" ht="21" customHeight="1">
      <c r="A180" s="101">
        <f>Data!$B180</f>
        <v>0</v>
      </c>
      <c r="B180" s="101">
        <f>Data!C180</f>
        <v>0</v>
      </c>
      <c r="C180" s="119">
        <f>Data!E180</f>
        <v>0</v>
      </c>
      <c r="D180" s="101">
        <f>Data!G180</f>
        <v>0</v>
      </c>
      <c r="E180" s="539"/>
      <c r="F180" s="539"/>
      <c r="G180" s="539"/>
      <c r="H180" s="539"/>
      <c r="I180" s="539"/>
      <c r="J180" s="539"/>
      <c r="K180" s="539"/>
      <c r="L180" s="539"/>
      <c r="M180" s="122">
        <f t="shared" si="4"/>
        <v>0</v>
      </c>
      <c r="N180" s="105">
        <f>LOOKUP(M180,{0,32,33,41,51,61,71,81,91},{0,"इ-1","ड","क-2","क-1","ब-2 ","ब-1","अ-2","अ-1"})</f>
        <v>0</v>
      </c>
      <c r="O180" s="101">
        <f>Data!$B180</f>
        <v>0</v>
      </c>
      <c r="P180" s="101">
        <f>Data!C180</f>
        <v>0</v>
      </c>
      <c r="Q180" s="119">
        <f>Data!E180</f>
        <v>0</v>
      </c>
      <c r="R180" s="101">
        <f>Data!G180</f>
        <v>0</v>
      </c>
      <c r="S180" s="539"/>
      <c r="T180" s="539"/>
      <c r="U180" s="552"/>
      <c r="V180" s="552"/>
      <c r="W180" s="552"/>
      <c r="X180" s="552"/>
      <c r="Y180" s="552"/>
      <c r="Z180" s="539"/>
      <c r="AA180" s="122">
        <f t="shared" si="5"/>
        <v>0</v>
      </c>
      <c r="AB180" s="105">
        <f>LOOKUP(AA180,{0,32,33,41,51,61,71,81,91},{0,"इ-1","ड","क-2","क-1","ब-2 ","ब-1","अ-2","अ-1"})</f>
        <v>0</v>
      </c>
    </row>
    <row r="181" spans="1:28" ht="21" customHeight="1">
      <c r="A181" s="101">
        <f>Data!$B181</f>
        <v>0</v>
      </c>
      <c r="B181" s="101">
        <f>Data!C181</f>
        <v>0</v>
      </c>
      <c r="C181" s="119">
        <f>Data!E181</f>
        <v>0</v>
      </c>
      <c r="D181" s="101">
        <f>Data!G181</f>
        <v>0</v>
      </c>
      <c r="E181" s="539"/>
      <c r="F181" s="539"/>
      <c r="G181" s="539"/>
      <c r="H181" s="539"/>
      <c r="I181" s="539"/>
      <c r="J181" s="539"/>
      <c r="K181" s="539"/>
      <c r="L181" s="539"/>
      <c r="M181" s="122">
        <f t="shared" si="4"/>
        <v>0</v>
      </c>
      <c r="N181" s="105">
        <f>LOOKUP(M181,{0,32,33,41,51,61,71,81,91},{0,"इ-1","ड","क-2","क-1","ब-2 ","ब-1","अ-2","अ-1"})</f>
        <v>0</v>
      </c>
      <c r="O181" s="101">
        <f>Data!$B181</f>
        <v>0</v>
      </c>
      <c r="P181" s="101">
        <f>Data!C181</f>
        <v>0</v>
      </c>
      <c r="Q181" s="119">
        <f>Data!E181</f>
        <v>0</v>
      </c>
      <c r="R181" s="101">
        <f>Data!G181</f>
        <v>0</v>
      </c>
      <c r="S181" s="539"/>
      <c r="T181" s="539"/>
      <c r="U181" s="552"/>
      <c r="V181" s="552"/>
      <c r="W181" s="552"/>
      <c r="X181" s="552"/>
      <c r="Y181" s="552"/>
      <c r="Z181" s="539"/>
      <c r="AA181" s="122">
        <f t="shared" si="5"/>
        <v>0</v>
      </c>
      <c r="AB181" s="105">
        <f>LOOKUP(AA181,{0,32,33,41,51,61,71,81,91},{0,"इ-1","ड","क-2","क-1","ब-2 ","ब-1","अ-2","अ-1"})</f>
        <v>0</v>
      </c>
    </row>
    <row r="182" spans="1:28" ht="21" customHeight="1">
      <c r="A182" s="101">
        <f>Data!$B182</f>
        <v>0</v>
      </c>
      <c r="B182" s="101">
        <f>Data!C182</f>
        <v>0</v>
      </c>
      <c r="C182" s="119">
        <f>Data!E182</f>
        <v>0</v>
      </c>
      <c r="D182" s="101">
        <f>Data!G182</f>
        <v>0</v>
      </c>
      <c r="E182" s="539"/>
      <c r="F182" s="539"/>
      <c r="G182" s="539"/>
      <c r="H182" s="539"/>
      <c r="I182" s="539"/>
      <c r="J182" s="539"/>
      <c r="K182" s="539"/>
      <c r="L182" s="539"/>
      <c r="M182" s="122">
        <f t="shared" si="4"/>
        <v>0</v>
      </c>
      <c r="N182" s="105">
        <f>LOOKUP(M182,{0,32,33,41,51,61,71,81,91},{0,"इ-1","ड","क-2","क-1","ब-2 ","ब-1","अ-2","अ-1"})</f>
        <v>0</v>
      </c>
      <c r="O182" s="101">
        <f>Data!$B182</f>
        <v>0</v>
      </c>
      <c r="P182" s="101">
        <f>Data!C182</f>
        <v>0</v>
      </c>
      <c r="Q182" s="119">
        <f>Data!E182</f>
        <v>0</v>
      </c>
      <c r="R182" s="101">
        <f>Data!G182</f>
        <v>0</v>
      </c>
      <c r="S182" s="539"/>
      <c r="T182" s="539"/>
      <c r="U182" s="552"/>
      <c r="V182" s="552"/>
      <c r="W182" s="552"/>
      <c r="X182" s="552"/>
      <c r="Y182" s="552"/>
      <c r="Z182" s="539"/>
      <c r="AA182" s="122">
        <f t="shared" si="5"/>
        <v>0</v>
      </c>
      <c r="AB182" s="105">
        <f>LOOKUP(AA182,{0,32,33,41,51,61,71,81,91},{0,"इ-1","ड","क-2","क-1","ब-2 ","ब-1","अ-2","अ-1"})</f>
        <v>0</v>
      </c>
    </row>
    <row r="183" spans="1:28" ht="21" customHeight="1">
      <c r="A183" s="101">
        <f>Data!$B183</f>
        <v>0</v>
      </c>
      <c r="B183" s="101">
        <f>Data!C183</f>
        <v>0</v>
      </c>
      <c r="C183" s="119">
        <f>Data!E183</f>
        <v>0</v>
      </c>
      <c r="D183" s="101">
        <f>Data!G183</f>
        <v>0</v>
      </c>
      <c r="E183" s="539"/>
      <c r="F183" s="539"/>
      <c r="G183" s="539"/>
      <c r="H183" s="539"/>
      <c r="I183" s="539"/>
      <c r="J183" s="539"/>
      <c r="K183" s="539"/>
      <c r="L183" s="539"/>
      <c r="M183" s="122">
        <f t="shared" si="4"/>
        <v>0</v>
      </c>
      <c r="N183" s="105">
        <f>LOOKUP(M183,{0,32,33,41,51,61,71,81,91},{0,"इ-1","ड","क-2","क-1","ब-2 ","ब-1","अ-2","अ-1"})</f>
        <v>0</v>
      </c>
      <c r="O183" s="101">
        <f>Data!$B183</f>
        <v>0</v>
      </c>
      <c r="P183" s="101">
        <f>Data!C183</f>
        <v>0</v>
      </c>
      <c r="Q183" s="119">
        <f>Data!E183</f>
        <v>0</v>
      </c>
      <c r="R183" s="101">
        <f>Data!G183</f>
        <v>0</v>
      </c>
      <c r="S183" s="539"/>
      <c r="T183" s="539"/>
      <c r="U183" s="552"/>
      <c r="V183" s="552"/>
      <c r="W183" s="552"/>
      <c r="X183" s="552"/>
      <c r="Y183" s="552"/>
      <c r="Z183" s="539"/>
      <c r="AA183" s="122">
        <f t="shared" si="5"/>
        <v>0</v>
      </c>
      <c r="AB183" s="105">
        <f>LOOKUP(AA183,{0,32,33,41,51,61,71,81,91},{0,"इ-1","ड","क-2","क-1","ब-2 ","ब-1","अ-2","अ-1"})</f>
        <v>0</v>
      </c>
    </row>
    <row r="184" spans="1:28" ht="21" customHeight="1">
      <c r="A184" s="101">
        <f>Data!$B184</f>
        <v>0</v>
      </c>
      <c r="B184" s="101">
        <f>Data!C184</f>
        <v>0</v>
      </c>
      <c r="C184" s="119">
        <f>Data!E184</f>
        <v>0</v>
      </c>
      <c r="D184" s="101">
        <f>Data!G184</f>
        <v>0</v>
      </c>
      <c r="E184" s="539"/>
      <c r="F184" s="539"/>
      <c r="G184" s="539"/>
      <c r="H184" s="539"/>
      <c r="I184" s="539"/>
      <c r="J184" s="539"/>
      <c r="K184" s="539"/>
      <c r="L184" s="539"/>
      <c r="M184" s="122">
        <f t="shared" si="4"/>
        <v>0</v>
      </c>
      <c r="N184" s="105">
        <f>LOOKUP(M184,{0,32,33,41,51,61,71,81,91},{0,"इ-1","ड","क-2","क-1","ब-2 ","ब-1","अ-2","अ-1"})</f>
        <v>0</v>
      </c>
      <c r="O184" s="101">
        <f>Data!$B184</f>
        <v>0</v>
      </c>
      <c r="P184" s="101">
        <f>Data!C184</f>
        <v>0</v>
      </c>
      <c r="Q184" s="119">
        <f>Data!E184</f>
        <v>0</v>
      </c>
      <c r="R184" s="101">
        <f>Data!G184</f>
        <v>0</v>
      </c>
      <c r="S184" s="539"/>
      <c r="T184" s="539"/>
      <c r="U184" s="552"/>
      <c r="V184" s="552"/>
      <c r="W184" s="552"/>
      <c r="X184" s="552"/>
      <c r="Y184" s="552"/>
      <c r="Z184" s="539"/>
      <c r="AA184" s="122">
        <f t="shared" si="5"/>
        <v>0</v>
      </c>
      <c r="AB184" s="105">
        <f>LOOKUP(AA184,{0,32,33,41,51,61,71,81,91},{0,"इ-1","ड","क-2","क-1","ब-2 ","ब-1","अ-2","अ-1"})</f>
        <v>0</v>
      </c>
    </row>
    <row r="185" spans="1:28" ht="21" customHeight="1">
      <c r="A185" s="101">
        <f>Data!$B185</f>
        <v>0</v>
      </c>
      <c r="B185" s="101">
        <f>Data!C185</f>
        <v>0</v>
      </c>
      <c r="C185" s="119">
        <f>Data!E185</f>
        <v>0</v>
      </c>
      <c r="D185" s="101">
        <f>Data!G185</f>
        <v>0</v>
      </c>
      <c r="E185" s="539"/>
      <c r="F185" s="539"/>
      <c r="G185" s="539"/>
      <c r="H185" s="539"/>
      <c r="I185" s="539"/>
      <c r="J185" s="539"/>
      <c r="K185" s="539"/>
      <c r="L185" s="539"/>
      <c r="M185" s="122">
        <f t="shared" si="4"/>
        <v>0</v>
      </c>
      <c r="N185" s="105">
        <f>LOOKUP(M185,{0,32,33,41,51,61,71,81,91},{0,"इ-1","ड","क-2","क-1","ब-2 ","ब-1","अ-2","अ-1"})</f>
        <v>0</v>
      </c>
      <c r="O185" s="101">
        <f>Data!$B185</f>
        <v>0</v>
      </c>
      <c r="P185" s="101">
        <f>Data!C185</f>
        <v>0</v>
      </c>
      <c r="Q185" s="119">
        <f>Data!E185</f>
        <v>0</v>
      </c>
      <c r="R185" s="101">
        <f>Data!G185</f>
        <v>0</v>
      </c>
      <c r="S185" s="539"/>
      <c r="T185" s="539"/>
      <c r="U185" s="552"/>
      <c r="V185" s="552"/>
      <c r="W185" s="552"/>
      <c r="X185" s="552"/>
      <c r="Y185" s="552"/>
      <c r="Z185" s="539"/>
      <c r="AA185" s="122">
        <f t="shared" si="5"/>
        <v>0</v>
      </c>
      <c r="AB185" s="105">
        <f>LOOKUP(AA185,{0,32,33,41,51,61,71,81,91},{0,"इ-1","ड","क-2","क-1","ब-2 ","ब-1","अ-2","अ-1"})</f>
        <v>0</v>
      </c>
    </row>
    <row r="186" spans="1:28" ht="21" customHeight="1">
      <c r="A186" s="101">
        <f>Data!$B186</f>
        <v>0</v>
      </c>
      <c r="B186" s="101">
        <f>Data!C186</f>
        <v>0</v>
      </c>
      <c r="C186" s="119">
        <f>Data!E186</f>
        <v>0</v>
      </c>
      <c r="D186" s="101">
        <f>Data!G186</f>
        <v>0</v>
      </c>
      <c r="E186" s="539"/>
      <c r="F186" s="539"/>
      <c r="G186" s="539"/>
      <c r="H186" s="539"/>
      <c r="I186" s="539"/>
      <c r="J186" s="539"/>
      <c r="K186" s="539"/>
      <c r="L186" s="539"/>
      <c r="M186" s="122">
        <f t="shared" si="4"/>
        <v>0</v>
      </c>
      <c r="N186" s="105">
        <f>LOOKUP(M186,{0,32,33,41,51,61,71,81,91},{0,"इ-1","ड","क-2","क-1","ब-2 ","ब-1","अ-2","अ-1"})</f>
        <v>0</v>
      </c>
      <c r="O186" s="101">
        <f>Data!$B186</f>
        <v>0</v>
      </c>
      <c r="P186" s="101">
        <f>Data!C186</f>
        <v>0</v>
      </c>
      <c r="Q186" s="119">
        <f>Data!E186</f>
        <v>0</v>
      </c>
      <c r="R186" s="101">
        <f>Data!G186</f>
        <v>0</v>
      </c>
      <c r="S186" s="539"/>
      <c r="T186" s="539"/>
      <c r="U186" s="552"/>
      <c r="V186" s="552"/>
      <c r="W186" s="552"/>
      <c r="X186" s="552"/>
      <c r="Y186" s="552"/>
      <c r="Z186" s="539"/>
      <c r="AA186" s="122">
        <f t="shared" si="5"/>
        <v>0</v>
      </c>
      <c r="AB186" s="105">
        <f>LOOKUP(AA186,{0,32,33,41,51,61,71,81,91},{0,"इ-1","ड","क-2","क-1","ब-2 ","ब-1","अ-2","अ-1"})</f>
        <v>0</v>
      </c>
    </row>
    <row r="187" spans="1:28" ht="21" customHeight="1">
      <c r="A187" s="101">
        <f>Data!$B187</f>
        <v>0</v>
      </c>
      <c r="B187" s="101">
        <f>Data!C187</f>
        <v>0</v>
      </c>
      <c r="C187" s="119">
        <f>Data!E187</f>
        <v>0</v>
      </c>
      <c r="D187" s="101">
        <f>Data!G187</f>
        <v>0</v>
      </c>
      <c r="E187" s="539"/>
      <c r="F187" s="539"/>
      <c r="G187" s="539"/>
      <c r="H187" s="539"/>
      <c r="I187" s="539"/>
      <c r="J187" s="539"/>
      <c r="K187" s="539"/>
      <c r="L187" s="539"/>
      <c r="M187" s="122">
        <f t="shared" si="4"/>
        <v>0</v>
      </c>
      <c r="N187" s="105">
        <f>LOOKUP(M187,{0,32,33,41,51,61,71,81,91},{0,"इ-1","ड","क-2","क-1","ब-2 ","ब-1","अ-2","अ-1"})</f>
        <v>0</v>
      </c>
      <c r="O187" s="101">
        <f>Data!$B187</f>
        <v>0</v>
      </c>
      <c r="P187" s="101">
        <f>Data!C187</f>
        <v>0</v>
      </c>
      <c r="Q187" s="119">
        <f>Data!E187</f>
        <v>0</v>
      </c>
      <c r="R187" s="101">
        <f>Data!G187</f>
        <v>0</v>
      </c>
      <c r="S187" s="539"/>
      <c r="T187" s="539"/>
      <c r="U187" s="552"/>
      <c r="V187" s="552"/>
      <c r="W187" s="552"/>
      <c r="X187" s="552"/>
      <c r="Y187" s="552"/>
      <c r="Z187" s="539"/>
      <c r="AA187" s="122">
        <f t="shared" si="5"/>
        <v>0</v>
      </c>
      <c r="AB187" s="105">
        <f>LOOKUP(AA187,{0,32,33,41,51,61,71,81,91},{0,"इ-1","ड","क-2","क-1","ब-2 ","ब-1","अ-2","अ-1"})</f>
        <v>0</v>
      </c>
    </row>
    <row r="188" spans="1:28" ht="21" customHeight="1">
      <c r="A188" s="101">
        <f>Data!$B188</f>
        <v>0</v>
      </c>
      <c r="B188" s="101">
        <f>Data!C188</f>
        <v>0</v>
      </c>
      <c r="C188" s="119">
        <f>Data!E188</f>
        <v>0</v>
      </c>
      <c r="D188" s="101">
        <f>Data!G188</f>
        <v>0</v>
      </c>
      <c r="E188" s="539"/>
      <c r="F188" s="539"/>
      <c r="G188" s="539"/>
      <c r="H188" s="539"/>
      <c r="I188" s="539"/>
      <c r="J188" s="539"/>
      <c r="K188" s="539"/>
      <c r="L188" s="539"/>
      <c r="M188" s="122">
        <f t="shared" si="4"/>
        <v>0</v>
      </c>
      <c r="N188" s="105">
        <f>LOOKUP(M188,{0,32,33,41,51,61,71,81,91},{0,"इ-1","ड","क-2","क-1","ब-2 ","ब-1","अ-2","अ-1"})</f>
        <v>0</v>
      </c>
      <c r="O188" s="101">
        <f>Data!$B188</f>
        <v>0</v>
      </c>
      <c r="P188" s="101">
        <f>Data!C188</f>
        <v>0</v>
      </c>
      <c r="Q188" s="119">
        <f>Data!E188</f>
        <v>0</v>
      </c>
      <c r="R188" s="101">
        <f>Data!G188</f>
        <v>0</v>
      </c>
      <c r="S188" s="539"/>
      <c r="T188" s="539"/>
      <c r="U188" s="552"/>
      <c r="V188" s="552"/>
      <c r="W188" s="552"/>
      <c r="X188" s="552"/>
      <c r="Y188" s="552"/>
      <c r="Z188" s="539"/>
      <c r="AA188" s="122">
        <f t="shared" si="5"/>
        <v>0</v>
      </c>
      <c r="AB188" s="105">
        <f>LOOKUP(AA188,{0,32,33,41,51,61,71,81,91},{0,"इ-1","ड","क-2","क-1","ब-2 ","ब-1","अ-2","अ-1"})</f>
        <v>0</v>
      </c>
    </row>
    <row r="189" spans="1:28" ht="21" customHeight="1">
      <c r="A189" s="101">
        <f>Data!$B189</f>
        <v>0</v>
      </c>
      <c r="B189" s="101">
        <f>Data!C189</f>
        <v>0</v>
      </c>
      <c r="C189" s="119">
        <f>Data!E189</f>
        <v>0</v>
      </c>
      <c r="D189" s="101">
        <f>Data!G189</f>
        <v>0</v>
      </c>
      <c r="E189" s="539"/>
      <c r="F189" s="539"/>
      <c r="G189" s="539"/>
      <c r="H189" s="539"/>
      <c r="I189" s="539"/>
      <c r="J189" s="539"/>
      <c r="K189" s="539"/>
      <c r="L189" s="539"/>
      <c r="M189" s="122">
        <f t="shared" si="4"/>
        <v>0</v>
      </c>
      <c r="N189" s="105">
        <f>LOOKUP(M189,{0,32,33,41,51,61,71,81,91},{0,"इ-1","ड","क-2","क-1","ब-2 ","ब-1","अ-2","अ-1"})</f>
        <v>0</v>
      </c>
      <c r="O189" s="101">
        <f>Data!$B189</f>
        <v>0</v>
      </c>
      <c r="P189" s="101">
        <f>Data!C189</f>
        <v>0</v>
      </c>
      <c r="Q189" s="119">
        <f>Data!E189</f>
        <v>0</v>
      </c>
      <c r="R189" s="101">
        <f>Data!G189</f>
        <v>0</v>
      </c>
      <c r="S189" s="539"/>
      <c r="T189" s="539"/>
      <c r="U189" s="552"/>
      <c r="V189" s="552"/>
      <c r="W189" s="552"/>
      <c r="X189" s="552"/>
      <c r="Y189" s="552"/>
      <c r="Z189" s="539"/>
      <c r="AA189" s="122">
        <f t="shared" si="5"/>
        <v>0</v>
      </c>
      <c r="AB189" s="105">
        <f>LOOKUP(AA189,{0,32,33,41,51,61,71,81,91},{0,"इ-1","ड","क-2","क-1","ब-2 ","ब-1","अ-2","अ-1"})</f>
        <v>0</v>
      </c>
    </row>
    <row r="190" spans="1:28" ht="21" customHeight="1">
      <c r="A190" s="101">
        <f>Data!$B190</f>
        <v>0</v>
      </c>
      <c r="B190" s="101">
        <f>Data!C190</f>
        <v>0</v>
      </c>
      <c r="C190" s="119">
        <f>Data!E190</f>
        <v>0</v>
      </c>
      <c r="D190" s="101">
        <f>Data!G190</f>
        <v>0</v>
      </c>
      <c r="E190" s="539"/>
      <c r="F190" s="539"/>
      <c r="G190" s="539"/>
      <c r="H190" s="539"/>
      <c r="I190" s="539"/>
      <c r="J190" s="539"/>
      <c r="K190" s="539"/>
      <c r="L190" s="539"/>
      <c r="M190" s="122">
        <f t="shared" si="4"/>
        <v>0</v>
      </c>
      <c r="N190" s="105">
        <f>LOOKUP(M190,{0,32,33,41,51,61,71,81,91},{0,"इ-1","ड","क-2","क-1","ब-2 ","ब-1","अ-2","अ-1"})</f>
        <v>0</v>
      </c>
      <c r="O190" s="101">
        <f>Data!$B190</f>
        <v>0</v>
      </c>
      <c r="P190" s="101">
        <f>Data!C190</f>
        <v>0</v>
      </c>
      <c r="Q190" s="119">
        <f>Data!E190</f>
        <v>0</v>
      </c>
      <c r="R190" s="101">
        <f>Data!G190</f>
        <v>0</v>
      </c>
      <c r="S190" s="539"/>
      <c r="T190" s="539"/>
      <c r="U190" s="552"/>
      <c r="V190" s="552"/>
      <c r="W190" s="552"/>
      <c r="X190" s="552"/>
      <c r="Y190" s="552"/>
      <c r="Z190" s="539"/>
      <c r="AA190" s="122">
        <f t="shared" si="5"/>
        <v>0</v>
      </c>
      <c r="AB190" s="105">
        <f>LOOKUP(AA190,{0,32,33,41,51,61,71,81,91},{0,"इ-1","ड","क-2","क-1","ब-2 ","ब-1","अ-2","अ-1"})</f>
        <v>0</v>
      </c>
    </row>
    <row r="191" spans="1:28" ht="21" customHeight="1">
      <c r="A191" s="101">
        <f>Data!$B191</f>
        <v>0</v>
      </c>
      <c r="B191" s="101">
        <f>Data!C191</f>
        <v>0</v>
      </c>
      <c r="C191" s="119">
        <f>Data!E191</f>
        <v>0</v>
      </c>
      <c r="D191" s="101">
        <f>Data!G191</f>
        <v>0</v>
      </c>
      <c r="E191" s="539"/>
      <c r="F191" s="539"/>
      <c r="G191" s="539"/>
      <c r="H191" s="539"/>
      <c r="I191" s="539"/>
      <c r="J191" s="539"/>
      <c r="K191" s="539"/>
      <c r="L191" s="539"/>
      <c r="M191" s="122">
        <f t="shared" si="4"/>
        <v>0</v>
      </c>
      <c r="N191" s="105">
        <f>LOOKUP(M191,{0,32,33,41,51,61,71,81,91},{0,"इ-1","ड","क-2","क-1","ब-2 ","ब-1","अ-2","अ-1"})</f>
        <v>0</v>
      </c>
      <c r="O191" s="101">
        <f>Data!$B191</f>
        <v>0</v>
      </c>
      <c r="P191" s="101">
        <f>Data!C191</f>
        <v>0</v>
      </c>
      <c r="Q191" s="119">
        <f>Data!E191</f>
        <v>0</v>
      </c>
      <c r="R191" s="101">
        <f>Data!G191</f>
        <v>0</v>
      </c>
      <c r="S191" s="539"/>
      <c r="T191" s="539"/>
      <c r="U191" s="552"/>
      <c r="V191" s="552"/>
      <c r="W191" s="552"/>
      <c r="X191" s="552"/>
      <c r="Y191" s="552"/>
      <c r="Z191" s="539"/>
      <c r="AA191" s="122">
        <f t="shared" si="5"/>
        <v>0</v>
      </c>
      <c r="AB191" s="105">
        <f>LOOKUP(AA191,{0,32,33,41,51,61,71,81,91},{0,"इ-1","ड","क-2","क-1","ब-2 ","ब-1","अ-2","अ-1"})</f>
        <v>0</v>
      </c>
    </row>
    <row r="192" spans="1:28" ht="21" customHeight="1">
      <c r="A192" s="101">
        <f>Data!$B192</f>
        <v>0</v>
      </c>
      <c r="B192" s="101">
        <f>Data!C192</f>
        <v>0</v>
      </c>
      <c r="C192" s="119">
        <f>Data!E192</f>
        <v>0</v>
      </c>
      <c r="D192" s="101">
        <f>Data!G192</f>
        <v>0</v>
      </c>
      <c r="E192" s="539"/>
      <c r="F192" s="539"/>
      <c r="G192" s="539"/>
      <c r="H192" s="539"/>
      <c r="I192" s="539"/>
      <c r="J192" s="539"/>
      <c r="K192" s="539"/>
      <c r="L192" s="539"/>
      <c r="M192" s="122">
        <f t="shared" si="4"/>
        <v>0</v>
      </c>
      <c r="N192" s="105">
        <f>LOOKUP(M192,{0,32,33,41,51,61,71,81,91},{0,"इ-1","ड","क-2","क-1","ब-2 ","ब-1","अ-2","अ-1"})</f>
        <v>0</v>
      </c>
      <c r="O192" s="101">
        <f>Data!$B192</f>
        <v>0</v>
      </c>
      <c r="P192" s="101">
        <f>Data!C192</f>
        <v>0</v>
      </c>
      <c r="Q192" s="119">
        <f>Data!E192</f>
        <v>0</v>
      </c>
      <c r="R192" s="101">
        <f>Data!G192</f>
        <v>0</v>
      </c>
      <c r="S192" s="539"/>
      <c r="T192" s="539"/>
      <c r="U192" s="552"/>
      <c r="V192" s="552"/>
      <c r="W192" s="552"/>
      <c r="X192" s="552"/>
      <c r="Y192" s="552"/>
      <c r="Z192" s="539"/>
      <c r="AA192" s="122">
        <f t="shared" si="5"/>
        <v>0</v>
      </c>
      <c r="AB192" s="105">
        <f>LOOKUP(AA192,{0,32,33,41,51,61,71,81,91},{0,"इ-1","ड","क-2","क-1","ब-2 ","ब-1","अ-2","अ-1"})</f>
        <v>0</v>
      </c>
    </row>
    <row r="193" spans="1:28" ht="21" customHeight="1">
      <c r="A193" s="101">
        <f>Data!$B193</f>
        <v>0</v>
      </c>
      <c r="B193" s="101">
        <f>Data!C193</f>
        <v>0</v>
      </c>
      <c r="C193" s="119">
        <f>Data!E193</f>
        <v>0</v>
      </c>
      <c r="D193" s="101">
        <f>Data!G193</f>
        <v>0</v>
      </c>
      <c r="E193" s="539"/>
      <c r="F193" s="539"/>
      <c r="G193" s="539"/>
      <c r="H193" s="539"/>
      <c r="I193" s="539"/>
      <c r="J193" s="539"/>
      <c r="K193" s="539"/>
      <c r="L193" s="539"/>
      <c r="M193" s="122">
        <f t="shared" si="4"/>
        <v>0</v>
      </c>
      <c r="N193" s="105">
        <f>LOOKUP(M193,{0,32,33,41,51,61,71,81,91},{0,"इ-1","ड","क-2","क-1","ब-2 ","ब-1","अ-2","अ-1"})</f>
        <v>0</v>
      </c>
      <c r="O193" s="101">
        <f>Data!$B193</f>
        <v>0</v>
      </c>
      <c r="P193" s="101">
        <f>Data!C193</f>
        <v>0</v>
      </c>
      <c r="Q193" s="119">
        <f>Data!E193</f>
        <v>0</v>
      </c>
      <c r="R193" s="101">
        <f>Data!G193</f>
        <v>0</v>
      </c>
      <c r="S193" s="539"/>
      <c r="T193" s="539"/>
      <c r="U193" s="552"/>
      <c r="V193" s="552"/>
      <c r="W193" s="552"/>
      <c r="X193" s="552"/>
      <c r="Y193" s="552"/>
      <c r="Z193" s="539"/>
      <c r="AA193" s="122">
        <f t="shared" si="5"/>
        <v>0</v>
      </c>
      <c r="AB193" s="105">
        <f>LOOKUP(AA193,{0,32,33,41,51,61,71,81,91},{0,"इ-1","ड","क-2","क-1","ब-2 ","ब-1","अ-2","अ-1"})</f>
        <v>0</v>
      </c>
    </row>
    <row r="194" spans="1:28" ht="21" customHeight="1">
      <c r="A194" s="101">
        <f>Data!$B194</f>
        <v>0</v>
      </c>
      <c r="B194" s="101">
        <f>Data!C194</f>
        <v>0</v>
      </c>
      <c r="C194" s="119">
        <f>Data!E194</f>
        <v>0</v>
      </c>
      <c r="D194" s="101">
        <f>Data!G194</f>
        <v>0</v>
      </c>
      <c r="E194" s="539"/>
      <c r="F194" s="539"/>
      <c r="G194" s="539"/>
      <c r="H194" s="539"/>
      <c r="I194" s="539"/>
      <c r="J194" s="539"/>
      <c r="K194" s="539"/>
      <c r="L194" s="539"/>
      <c r="M194" s="122">
        <f t="shared" si="4"/>
        <v>0</v>
      </c>
      <c r="N194" s="105">
        <f>LOOKUP(M194,{0,32,33,41,51,61,71,81,91},{0,"इ-1","ड","क-2","क-1","ब-2 ","ब-1","अ-2","अ-1"})</f>
        <v>0</v>
      </c>
      <c r="O194" s="101">
        <f>Data!$B194</f>
        <v>0</v>
      </c>
      <c r="P194" s="101">
        <f>Data!C194</f>
        <v>0</v>
      </c>
      <c r="Q194" s="119">
        <f>Data!E194</f>
        <v>0</v>
      </c>
      <c r="R194" s="101">
        <f>Data!G194</f>
        <v>0</v>
      </c>
      <c r="S194" s="539"/>
      <c r="T194" s="539"/>
      <c r="U194" s="552"/>
      <c r="V194" s="552"/>
      <c r="W194" s="552"/>
      <c r="X194" s="552"/>
      <c r="Y194" s="552"/>
      <c r="Z194" s="539"/>
      <c r="AA194" s="122">
        <f t="shared" si="5"/>
        <v>0</v>
      </c>
      <c r="AB194" s="105">
        <f>LOOKUP(AA194,{0,32,33,41,51,61,71,81,91},{0,"इ-1","ड","क-2","क-1","ब-2 ","ब-1","अ-2","अ-1"})</f>
        <v>0</v>
      </c>
    </row>
    <row r="195" spans="1:28" ht="21" customHeight="1">
      <c r="A195" s="101">
        <f>Data!$B195</f>
        <v>0</v>
      </c>
      <c r="B195" s="101">
        <f>Data!C195</f>
        <v>0</v>
      </c>
      <c r="C195" s="119">
        <f>Data!E195</f>
        <v>0</v>
      </c>
      <c r="D195" s="101">
        <f>Data!G195</f>
        <v>0</v>
      </c>
      <c r="E195" s="539"/>
      <c r="F195" s="539"/>
      <c r="G195" s="539"/>
      <c r="H195" s="539"/>
      <c r="I195" s="539"/>
      <c r="J195" s="539"/>
      <c r="K195" s="539"/>
      <c r="L195" s="539"/>
      <c r="M195" s="122">
        <f t="shared" si="4"/>
        <v>0</v>
      </c>
      <c r="N195" s="105">
        <f>LOOKUP(M195,{0,32,33,41,51,61,71,81,91},{0,"इ-1","ड","क-2","क-1","ब-2 ","ब-1","अ-2","अ-1"})</f>
        <v>0</v>
      </c>
      <c r="O195" s="101">
        <f>Data!$B195</f>
        <v>0</v>
      </c>
      <c r="P195" s="101">
        <f>Data!C195</f>
        <v>0</v>
      </c>
      <c r="Q195" s="119">
        <f>Data!E195</f>
        <v>0</v>
      </c>
      <c r="R195" s="101">
        <f>Data!G195</f>
        <v>0</v>
      </c>
      <c r="S195" s="539"/>
      <c r="T195" s="539"/>
      <c r="U195" s="552"/>
      <c r="V195" s="552"/>
      <c r="W195" s="552"/>
      <c r="X195" s="552"/>
      <c r="Y195" s="552"/>
      <c r="Z195" s="539"/>
      <c r="AA195" s="122">
        <f t="shared" si="5"/>
        <v>0</v>
      </c>
      <c r="AB195" s="105">
        <f>LOOKUP(AA195,{0,32,33,41,51,61,71,81,91},{0,"इ-1","ड","क-2","क-1","ब-2 ","ब-1","अ-2","अ-1"})</f>
        <v>0</v>
      </c>
    </row>
    <row r="196" spans="1:28" ht="21" customHeight="1">
      <c r="A196" s="101">
        <f>Data!$B196</f>
        <v>0</v>
      </c>
      <c r="B196" s="101">
        <f>Data!C196</f>
        <v>0</v>
      </c>
      <c r="C196" s="119">
        <f>Data!E196</f>
        <v>0</v>
      </c>
      <c r="D196" s="101">
        <f>Data!G196</f>
        <v>0</v>
      </c>
      <c r="E196" s="539"/>
      <c r="F196" s="539"/>
      <c r="G196" s="539"/>
      <c r="H196" s="539"/>
      <c r="I196" s="539"/>
      <c r="J196" s="539"/>
      <c r="K196" s="539"/>
      <c r="L196" s="539"/>
      <c r="M196" s="122">
        <f t="shared" si="4"/>
        <v>0</v>
      </c>
      <c r="N196" s="105">
        <f>LOOKUP(M196,{0,32,33,41,51,61,71,81,91},{0,"इ-1","ड","क-2","क-1","ब-2 ","ब-1","अ-2","अ-1"})</f>
        <v>0</v>
      </c>
      <c r="O196" s="101">
        <f>Data!$B196</f>
        <v>0</v>
      </c>
      <c r="P196" s="101">
        <f>Data!C196</f>
        <v>0</v>
      </c>
      <c r="Q196" s="119">
        <f>Data!E196</f>
        <v>0</v>
      </c>
      <c r="R196" s="101">
        <f>Data!G196</f>
        <v>0</v>
      </c>
      <c r="S196" s="539"/>
      <c r="T196" s="539"/>
      <c r="U196" s="552"/>
      <c r="V196" s="552"/>
      <c r="W196" s="552"/>
      <c r="X196" s="552"/>
      <c r="Y196" s="552"/>
      <c r="Z196" s="539"/>
      <c r="AA196" s="122">
        <f t="shared" si="5"/>
        <v>0</v>
      </c>
      <c r="AB196" s="105">
        <f>LOOKUP(AA196,{0,32,33,41,51,61,71,81,91},{0,"इ-1","ड","क-2","क-1","ब-2 ","ब-1","अ-2","अ-1"})</f>
        <v>0</v>
      </c>
    </row>
    <row r="197" spans="1:28" ht="21" customHeight="1">
      <c r="A197" s="101">
        <f>Data!$B197</f>
        <v>0</v>
      </c>
      <c r="B197" s="101">
        <f>Data!C197</f>
        <v>0</v>
      </c>
      <c r="C197" s="119">
        <f>Data!E197</f>
        <v>0</v>
      </c>
      <c r="D197" s="101">
        <f>Data!G197</f>
        <v>0</v>
      </c>
      <c r="E197" s="539"/>
      <c r="F197" s="539"/>
      <c r="G197" s="539"/>
      <c r="H197" s="539"/>
      <c r="I197" s="539"/>
      <c r="J197" s="539"/>
      <c r="K197" s="539"/>
      <c r="L197" s="539"/>
      <c r="M197" s="122">
        <f t="shared" si="4"/>
        <v>0</v>
      </c>
      <c r="N197" s="105">
        <f>LOOKUP(M197,{0,32,33,41,51,61,71,81,91},{0,"इ-1","ड","क-2","क-1","ब-2 ","ब-1","अ-2","अ-1"})</f>
        <v>0</v>
      </c>
      <c r="O197" s="101">
        <f>Data!$B197</f>
        <v>0</v>
      </c>
      <c r="P197" s="101">
        <f>Data!C197</f>
        <v>0</v>
      </c>
      <c r="Q197" s="119">
        <f>Data!E197</f>
        <v>0</v>
      </c>
      <c r="R197" s="101">
        <f>Data!G197</f>
        <v>0</v>
      </c>
      <c r="S197" s="539"/>
      <c r="T197" s="539"/>
      <c r="U197" s="552"/>
      <c r="V197" s="552"/>
      <c r="W197" s="552"/>
      <c r="X197" s="552"/>
      <c r="Y197" s="552"/>
      <c r="Z197" s="539"/>
      <c r="AA197" s="122">
        <f t="shared" si="5"/>
        <v>0</v>
      </c>
      <c r="AB197" s="105">
        <f>LOOKUP(AA197,{0,32,33,41,51,61,71,81,91},{0,"इ-1","ड","क-2","क-1","ब-2 ","ब-1","अ-2","अ-1"})</f>
        <v>0</v>
      </c>
    </row>
    <row r="198" spans="1:28" ht="21" customHeight="1">
      <c r="A198" s="101">
        <f>Data!$B198</f>
        <v>0</v>
      </c>
      <c r="B198" s="101">
        <f>Data!C198</f>
        <v>0</v>
      </c>
      <c r="C198" s="119">
        <f>Data!E198</f>
        <v>0</v>
      </c>
      <c r="D198" s="101">
        <f>Data!G198</f>
        <v>0</v>
      </c>
      <c r="E198" s="539"/>
      <c r="F198" s="539"/>
      <c r="G198" s="539"/>
      <c r="H198" s="539"/>
      <c r="I198" s="539"/>
      <c r="J198" s="539"/>
      <c r="K198" s="539"/>
      <c r="L198" s="539"/>
      <c r="M198" s="122">
        <f t="shared" si="4"/>
        <v>0</v>
      </c>
      <c r="N198" s="105">
        <f>LOOKUP(M198,{0,32,33,41,51,61,71,81,91},{0,"इ-1","ड","क-2","क-1","ब-2 ","ब-1","अ-2","अ-1"})</f>
        <v>0</v>
      </c>
      <c r="O198" s="101">
        <f>Data!$B198</f>
        <v>0</v>
      </c>
      <c r="P198" s="101">
        <f>Data!C198</f>
        <v>0</v>
      </c>
      <c r="Q198" s="119">
        <f>Data!E198</f>
        <v>0</v>
      </c>
      <c r="R198" s="101">
        <f>Data!G198</f>
        <v>0</v>
      </c>
      <c r="S198" s="539"/>
      <c r="T198" s="539"/>
      <c r="U198" s="552"/>
      <c r="V198" s="552"/>
      <c r="W198" s="552"/>
      <c r="X198" s="552"/>
      <c r="Y198" s="552"/>
      <c r="Z198" s="539"/>
      <c r="AA198" s="122">
        <f t="shared" si="5"/>
        <v>0</v>
      </c>
      <c r="AB198" s="105">
        <f>LOOKUP(AA198,{0,32,33,41,51,61,71,81,91},{0,"इ-1","ड","क-2","क-1","ब-2 ","ब-1","अ-2","अ-1"})</f>
        <v>0</v>
      </c>
    </row>
    <row r="199" spans="1:28" ht="21" customHeight="1">
      <c r="A199" s="101">
        <f>Data!$B199</f>
        <v>0</v>
      </c>
      <c r="B199" s="101">
        <f>Data!C199</f>
        <v>0</v>
      </c>
      <c r="C199" s="119">
        <f>Data!E199</f>
        <v>0</v>
      </c>
      <c r="D199" s="101">
        <f>Data!G199</f>
        <v>0</v>
      </c>
      <c r="E199" s="539"/>
      <c r="F199" s="539"/>
      <c r="G199" s="539"/>
      <c r="H199" s="539"/>
      <c r="I199" s="539"/>
      <c r="J199" s="539"/>
      <c r="K199" s="539"/>
      <c r="L199" s="539"/>
      <c r="M199" s="122">
        <f t="shared" si="4"/>
        <v>0</v>
      </c>
      <c r="N199" s="105">
        <f>LOOKUP(M199,{0,32,33,41,51,61,71,81,91},{0,"इ-1","ड","क-2","क-1","ब-2 ","ब-1","अ-2","अ-1"})</f>
        <v>0</v>
      </c>
      <c r="O199" s="101">
        <f>Data!$B199</f>
        <v>0</v>
      </c>
      <c r="P199" s="101">
        <f>Data!C199</f>
        <v>0</v>
      </c>
      <c r="Q199" s="119">
        <f>Data!E199</f>
        <v>0</v>
      </c>
      <c r="R199" s="101">
        <f>Data!G199</f>
        <v>0</v>
      </c>
      <c r="S199" s="539"/>
      <c r="T199" s="539"/>
      <c r="U199" s="552"/>
      <c r="V199" s="552"/>
      <c r="W199" s="552"/>
      <c r="X199" s="552"/>
      <c r="Y199" s="552"/>
      <c r="Z199" s="539"/>
      <c r="AA199" s="122">
        <f t="shared" si="5"/>
        <v>0</v>
      </c>
      <c r="AB199" s="105">
        <f>LOOKUP(AA199,{0,32,33,41,51,61,71,81,91},{0,"इ-1","ड","क-2","क-1","ब-2 ","ब-1","अ-2","अ-1"})</f>
        <v>0</v>
      </c>
    </row>
    <row r="200" spans="1:28" ht="21" customHeight="1">
      <c r="A200" s="101">
        <f>Data!$B200</f>
        <v>0</v>
      </c>
      <c r="B200" s="101">
        <f>Data!C200</f>
        <v>0</v>
      </c>
      <c r="C200" s="119">
        <f>Data!E200</f>
        <v>0</v>
      </c>
      <c r="D200" s="101">
        <f>Data!G200</f>
        <v>0</v>
      </c>
      <c r="E200" s="539"/>
      <c r="F200" s="539"/>
      <c r="G200" s="539"/>
      <c r="H200" s="539"/>
      <c r="I200" s="539"/>
      <c r="J200" s="539"/>
      <c r="K200" s="539"/>
      <c r="L200" s="539"/>
      <c r="M200" s="122">
        <f t="shared" si="4"/>
        <v>0</v>
      </c>
      <c r="N200" s="105">
        <f>LOOKUP(M200,{0,32,33,41,51,61,71,81,91},{0,"इ-1","ड","क-2","क-1","ब-2 ","ब-1","अ-2","अ-1"})</f>
        <v>0</v>
      </c>
      <c r="O200" s="101">
        <f>Data!$B200</f>
        <v>0</v>
      </c>
      <c r="P200" s="101">
        <f>Data!C200</f>
        <v>0</v>
      </c>
      <c r="Q200" s="119">
        <f>Data!E200</f>
        <v>0</v>
      </c>
      <c r="R200" s="101">
        <f>Data!G200</f>
        <v>0</v>
      </c>
      <c r="S200" s="539"/>
      <c r="T200" s="539"/>
      <c r="U200" s="552"/>
      <c r="V200" s="552"/>
      <c r="W200" s="552"/>
      <c r="X200" s="552"/>
      <c r="Y200" s="552"/>
      <c r="Z200" s="539"/>
      <c r="AA200" s="122">
        <f t="shared" si="5"/>
        <v>0</v>
      </c>
      <c r="AB200" s="105">
        <f>LOOKUP(AA200,{0,32,33,41,51,61,71,81,91},{0,"इ-1","ड","क-2","क-1","ब-2 ","ब-1","अ-2","अ-1"})</f>
        <v>0</v>
      </c>
    </row>
    <row r="201" spans="1:28" ht="21" customHeight="1">
      <c r="A201" s="101">
        <f>Data!$B201</f>
        <v>0</v>
      </c>
      <c r="B201" s="101">
        <f>Data!C201</f>
        <v>0</v>
      </c>
      <c r="C201" s="119">
        <f>Data!E201</f>
        <v>0</v>
      </c>
      <c r="D201" s="101">
        <f>Data!G201</f>
        <v>0</v>
      </c>
      <c r="E201" s="539"/>
      <c r="F201" s="539"/>
      <c r="G201" s="539"/>
      <c r="H201" s="539"/>
      <c r="I201" s="539"/>
      <c r="J201" s="539"/>
      <c r="K201" s="539"/>
      <c r="L201" s="539"/>
      <c r="M201" s="122">
        <f t="shared" si="4"/>
        <v>0</v>
      </c>
      <c r="N201" s="105">
        <f>LOOKUP(M201,{0,32,33,41,51,61,71,81,91},{0,"इ-1","ड","क-2","क-1","ब-2 ","ब-1","अ-2","अ-1"})</f>
        <v>0</v>
      </c>
      <c r="O201" s="101">
        <f>Data!$B201</f>
        <v>0</v>
      </c>
      <c r="P201" s="101">
        <f>Data!C201</f>
        <v>0</v>
      </c>
      <c r="Q201" s="119">
        <f>Data!E201</f>
        <v>0</v>
      </c>
      <c r="R201" s="101">
        <f>Data!G201</f>
        <v>0</v>
      </c>
      <c r="S201" s="539"/>
      <c r="T201" s="539"/>
      <c r="U201" s="552"/>
      <c r="V201" s="552"/>
      <c r="W201" s="552"/>
      <c r="X201" s="552"/>
      <c r="Y201" s="552"/>
      <c r="Z201" s="539"/>
      <c r="AA201" s="122">
        <f t="shared" si="5"/>
        <v>0</v>
      </c>
      <c r="AB201" s="105">
        <f>LOOKUP(AA201,{0,32,33,41,51,61,71,81,91},{0,"इ-1","ड","क-2","क-1","ब-2 ","ब-1","अ-2","अ-1"})</f>
        <v>0</v>
      </c>
    </row>
    <row r="202" spans="1:28" ht="21" customHeight="1">
      <c r="A202" s="101">
        <f>Data!$B202</f>
        <v>0</v>
      </c>
      <c r="B202" s="101">
        <f>Data!C202</f>
        <v>0</v>
      </c>
      <c r="C202" s="119">
        <f>Data!E202</f>
        <v>0</v>
      </c>
      <c r="D202" s="101">
        <f>Data!G202</f>
        <v>0</v>
      </c>
      <c r="E202" s="539"/>
      <c r="F202" s="539"/>
      <c r="G202" s="539"/>
      <c r="H202" s="539"/>
      <c r="I202" s="539"/>
      <c r="J202" s="539"/>
      <c r="K202" s="539"/>
      <c r="L202" s="539"/>
      <c r="M202" s="122">
        <f t="shared" si="4"/>
        <v>0</v>
      </c>
      <c r="N202" s="105">
        <f>LOOKUP(M202,{0,32,33,41,51,61,71,81,91},{0,"इ-1","ड","क-2","क-1","ब-2 ","ब-1","अ-2","अ-1"})</f>
        <v>0</v>
      </c>
      <c r="O202" s="101">
        <f>Data!$B202</f>
        <v>0</v>
      </c>
      <c r="P202" s="101">
        <f>Data!C202</f>
        <v>0</v>
      </c>
      <c r="Q202" s="119">
        <f>Data!E202</f>
        <v>0</v>
      </c>
      <c r="R202" s="101">
        <f>Data!G202</f>
        <v>0</v>
      </c>
      <c r="S202" s="539"/>
      <c r="T202" s="539"/>
      <c r="U202" s="552"/>
      <c r="V202" s="552"/>
      <c r="W202" s="552"/>
      <c r="X202" s="552"/>
      <c r="Y202" s="552"/>
      <c r="Z202" s="539"/>
      <c r="AA202" s="122">
        <f t="shared" si="5"/>
        <v>0</v>
      </c>
      <c r="AB202" s="105">
        <f>LOOKUP(AA202,{0,32,33,41,51,61,71,81,91},{0,"इ-1","ड","क-2","क-1","ब-2 ","ब-1","अ-2","अ-1"})</f>
        <v>0</v>
      </c>
    </row>
    <row r="203" spans="1:28" ht="21" customHeight="1">
      <c r="A203" s="101">
        <f>Data!$B203</f>
        <v>0</v>
      </c>
      <c r="B203" s="101">
        <f>Data!C203</f>
        <v>0</v>
      </c>
      <c r="C203" s="119">
        <f>Data!E203</f>
        <v>0</v>
      </c>
      <c r="D203" s="101">
        <f>Data!G203</f>
        <v>0</v>
      </c>
      <c r="E203" s="539"/>
      <c r="F203" s="539"/>
      <c r="G203" s="539"/>
      <c r="H203" s="539"/>
      <c r="I203" s="539"/>
      <c r="J203" s="539"/>
      <c r="K203" s="539"/>
      <c r="L203" s="539"/>
      <c r="M203" s="122">
        <f t="shared" ref="M203:M205" si="6">SUM(E203:L203)</f>
        <v>0</v>
      </c>
      <c r="N203" s="105">
        <f>LOOKUP(M203,{0,32,33,41,51,61,71,81,91},{0,"इ-1","ड","क-2","क-1","ब-2 ","ब-1","अ-2","अ-1"})</f>
        <v>0</v>
      </c>
      <c r="O203" s="101">
        <f>Data!$B203</f>
        <v>0</v>
      </c>
      <c r="P203" s="101">
        <f>Data!C203</f>
        <v>0</v>
      </c>
      <c r="Q203" s="119">
        <f>Data!E203</f>
        <v>0</v>
      </c>
      <c r="R203" s="101">
        <f>Data!G203</f>
        <v>0</v>
      </c>
      <c r="S203" s="539"/>
      <c r="T203" s="539"/>
      <c r="U203" s="552"/>
      <c r="V203" s="552"/>
      <c r="W203" s="552"/>
      <c r="X203" s="552"/>
      <c r="Y203" s="552"/>
      <c r="Z203" s="539"/>
      <c r="AA203" s="122">
        <f t="shared" ref="AA203:AA205" si="7">SUM(S203:Z203)</f>
        <v>0</v>
      </c>
      <c r="AB203" s="105">
        <f>LOOKUP(AA203,{0,32,33,41,51,61,71,81,91},{0,"इ-1","ड","क-2","क-1","ब-2 ","ब-1","अ-2","अ-1"})</f>
        <v>0</v>
      </c>
    </row>
    <row r="204" spans="1:28" ht="21" customHeight="1">
      <c r="A204" s="101">
        <f>Data!$B204</f>
        <v>0</v>
      </c>
      <c r="B204" s="101">
        <f>Data!C204</f>
        <v>0</v>
      </c>
      <c r="C204" s="119">
        <f>Data!E204</f>
        <v>0</v>
      </c>
      <c r="D204" s="101">
        <f>Data!G204</f>
        <v>0</v>
      </c>
      <c r="E204" s="539"/>
      <c r="F204" s="539"/>
      <c r="G204" s="539"/>
      <c r="H204" s="539"/>
      <c r="I204" s="539"/>
      <c r="J204" s="539"/>
      <c r="K204" s="539"/>
      <c r="L204" s="539"/>
      <c r="M204" s="122">
        <f t="shared" si="6"/>
        <v>0</v>
      </c>
      <c r="N204" s="105">
        <f>LOOKUP(M204,{0,32,33,41,51,61,71,81,91},{0,"इ-1","ड","क-2","क-1","ब-2 ","ब-1","अ-2","अ-1"})</f>
        <v>0</v>
      </c>
      <c r="O204" s="101">
        <f>Data!$B204</f>
        <v>0</v>
      </c>
      <c r="P204" s="101">
        <f>Data!C204</f>
        <v>0</v>
      </c>
      <c r="Q204" s="119">
        <f>Data!E204</f>
        <v>0</v>
      </c>
      <c r="R204" s="101">
        <f>Data!G204</f>
        <v>0</v>
      </c>
      <c r="S204" s="539"/>
      <c r="T204" s="539"/>
      <c r="U204" s="552"/>
      <c r="V204" s="552"/>
      <c r="W204" s="552"/>
      <c r="X204" s="552"/>
      <c r="Y204" s="552"/>
      <c r="Z204" s="539"/>
      <c r="AA204" s="122">
        <f t="shared" si="7"/>
        <v>0</v>
      </c>
      <c r="AB204" s="105">
        <f>LOOKUP(AA204,{0,32,33,41,51,61,71,81,91},{0,"इ-1","ड","क-2","क-1","ब-2 ","ब-1","अ-2","अ-1"})</f>
        <v>0</v>
      </c>
    </row>
    <row r="205" spans="1:28" ht="21" customHeight="1">
      <c r="A205" s="101">
        <f>Data!$B205</f>
        <v>0</v>
      </c>
      <c r="B205" s="101">
        <f>Data!C205</f>
        <v>0</v>
      </c>
      <c r="C205" s="119">
        <f>Data!E205</f>
        <v>0</v>
      </c>
      <c r="D205" s="101">
        <f>Data!G205</f>
        <v>0</v>
      </c>
      <c r="E205" s="539"/>
      <c r="F205" s="539"/>
      <c r="G205" s="539"/>
      <c r="H205" s="539"/>
      <c r="I205" s="539"/>
      <c r="J205" s="539"/>
      <c r="K205" s="539"/>
      <c r="L205" s="539"/>
      <c r="M205" s="122">
        <f t="shared" si="6"/>
        <v>0</v>
      </c>
      <c r="N205" s="105">
        <f>LOOKUP(M205,{0,32,33,41,51,61,71,81,91},{0,"इ-1","ड","क-2","क-1","ब-2 ","ब-1","अ-2","अ-1"})</f>
        <v>0</v>
      </c>
      <c r="O205" s="101">
        <f>Data!$B205</f>
        <v>0</v>
      </c>
      <c r="P205" s="101">
        <f>Data!C205</f>
        <v>0</v>
      </c>
      <c r="Q205" s="119">
        <f>Data!E205</f>
        <v>0</v>
      </c>
      <c r="R205" s="101">
        <f>Data!G205</f>
        <v>0</v>
      </c>
      <c r="S205" s="539"/>
      <c r="T205" s="539"/>
      <c r="U205" s="552"/>
      <c r="V205" s="552"/>
      <c r="W205" s="552"/>
      <c r="X205" s="552"/>
      <c r="Y205" s="552"/>
      <c r="Z205" s="539"/>
      <c r="AA205" s="122">
        <f t="shared" si="7"/>
        <v>0</v>
      </c>
      <c r="AB205" s="105">
        <f>LOOKUP(AA205,{0,32,33,41,51,61,71,81,91},{0,"इ-1","ड","क-2","क-1","ब-2 ","ब-1","अ-2","अ-1"})</f>
        <v>0</v>
      </c>
    </row>
    <row r="206" spans="1:28" ht="21" customHeight="1">
      <c r="A206" s="101">
        <f>Data!$B206</f>
        <v>0</v>
      </c>
      <c r="B206" s="101">
        <f>Data!C206</f>
        <v>0</v>
      </c>
      <c r="C206" s="119">
        <f>Data!E206</f>
        <v>0</v>
      </c>
      <c r="D206" s="101">
        <f>Data!G206</f>
        <v>0</v>
      </c>
      <c r="E206" s="539"/>
      <c r="F206" s="539"/>
      <c r="G206" s="539"/>
      <c r="H206" s="539"/>
      <c r="I206" s="539"/>
      <c r="J206" s="539"/>
      <c r="K206" s="539"/>
      <c r="L206" s="539"/>
      <c r="M206" s="122">
        <f>SUM(E206:L206)</f>
        <v>0</v>
      </c>
      <c r="N206" s="105">
        <f>LOOKUP(M206,{0,32,33,41,51,61,71,81,91},{0,"इ-1","ड","क-2","क-1","ब-2 ","ब-1","अ-2","अ-1"})</f>
        <v>0</v>
      </c>
      <c r="O206" s="101">
        <f>Data!$B206</f>
        <v>0</v>
      </c>
      <c r="P206" s="101">
        <f>Data!C206</f>
        <v>0</v>
      </c>
      <c r="Q206" s="119">
        <f>Data!E206</f>
        <v>0</v>
      </c>
      <c r="R206" s="101">
        <f>Data!G206</f>
        <v>0</v>
      </c>
      <c r="S206" s="539"/>
      <c r="T206" s="539"/>
      <c r="U206" s="552"/>
      <c r="V206" s="552"/>
      <c r="W206" s="552"/>
      <c r="X206" s="552"/>
      <c r="Y206" s="552"/>
      <c r="Z206" s="539"/>
      <c r="AA206" s="122">
        <f>SUM(S206:Z206)</f>
        <v>0</v>
      </c>
      <c r="AB206" s="105">
        <f>LOOKUP(AA206,{0,32,33,41,51,61,71,81,91},{0,"इ-1","ड","क-2","क-1","ब-2 ","ब-1","अ-2","अ-1"})</f>
        <v>0</v>
      </c>
    </row>
  </sheetData>
  <sheetProtection algorithmName="SHA-512" hashValue="32mK74tu6wYJ7iiG6u/g0HXD2tnwcF6MakDlvRei8u4KyhMfbh+dUoei+/kDVYcceE25O4N3CR/iJ7SRKyupwg==" saltValue="FYBTavA3+8wS34khTghQ0A==" spinCount="100000" sheet="1" formatCells="0" formatColumns="0" formatRows="0"/>
  <mergeCells count="14">
    <mergeCell ref="O1:AB1"/>
    <mergeCell ref="O2:AB2"/>
    <mergeCell ref="O3:R3"/>
    <mergeCell ref="S3:AA3"/>
    <mergeCell ref="O4:P4"/>
    <mergeCell ref="R4:R5"/>
    <mergeCell ref="AB3:AB5"/>
    <mergeCell ref="A1:N1"/>
    <mergeCell ref="A2:N2"/>
    <mergeCell ref="A3:D3"/>
    <mergeCell ref="E3:M3"/>
    <mergeCell ref="A4:B4"/>
    <mergeCell ref="D4:D5"/>
    <mergeCell ref="N3:N5"/>
  </mergeCells>
  <conditionalFormatting sqref="A8:L206 N8:N206">
    <cfRule type="expression" dxfId="59" priority="4">
      <formula>$A8&gt;0</formula>
    </cfRule>
  </conditionalFormatting>
  <conditionalFormatting sqref="O8:Z206 AB8:AB206">
    <cfRule type="expression" dxfId="58" priority="3">
      <formula>$O8&gt;0</formula>
    </cfRule>
  </conditionalFormatting>
  <conditionalFormatting sqref="M8:M206">
    <cfRule type="expression" dxfId="57" priority="2">
      <formula>$A8&gt;0</formula>
    </cfRule>
  </conditionalFormatting>
  <conditionalFormatting sqref="AA8:AA206">
    <cfRule type="expression" dxfId="56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1"/>
  <sheetViews>
    <sheetView view="pageLayout" zoomScale="80" zoomScaleSheetLayoutView="78" zoomScalePageLayoutView="80" workbookViewId="0">
      <selection activeCell="F5" sqref="F5:G5"/>
    </sheetView>
  </sheetViews>
  <sheetFormatPr defaultRowHeight="12.75"/>
  <cols>
    <col min="1" max="1" width="5.28515625" style="123" customWidth="1"/>
    <col min="2" max="2" width="10" style="123" customWidth="1"/>
    <col min="3" max="5" width="10.85546875" style="123" customWidth="1"/>
    <col min="6" max="6" width="5.28515625" style="123" customWidth="1"/>
    <col min="7" max="7" width="10" style="123" customWidth="1"/>
    <col min="8" max="10" width="10.85546875" style="123" customWidth="1"/>
    <col min="11" max="11" width="5.28515625" style="123" customWidth="1"/>
    <col min="12" max="12" width="10" style="123" customWidth="1"/>
    <col min="13" max="15" width="10.85546875" style="123" customWidth="1"/>
    <col min="16" max="16" width="5.28515625" style="123" customWidth="1"/>
    <col min="17" max="17" width="10" style="123" customWidth="1"/>
    <col min="18" max="20" width="10.85546875" style="123" customWidth="1"/>
    <col min="21" max="16384" width="9.140625" style="123"/>
  </cols>
  <sheetData>
    <row r="1" spans="1:20" ht="36" customHeight="1" thickTop="1" thickBot="1">
      <c r="A1" s="734" t="str">
        <f>Links!E3</f>
        <v>सौ.एस.पी.पाटील माध्यमिक विद्यामंदिर आमडदे, ता. भडगाव, जि. जळगाव.</v>
      </c>
      <c r="B1" s="735"/>
      <c r="C1" s="735"/>
      <c r="D1" s="735"/>
      <c r="E1" s="735"/>
      <c r="F1" s="735"/>
      <c r="G1" s="735"/>
      <c r="H1" s="735"/>
      <c r="I1" s="735"/>
      <c r="J1" s="736"/>
      <c r="K1" s="734" t="str">
        <f>Links!E3</f>
        <v>सौ.एस.पी.पाटील माध्यमिक विद्यामंदिर आमडदे, ता. भडगाव, जि. जळगाव.</v>
      </c>
      <c r="L1" s="735"/>
      <c r="M1" s="735"/>
      <c r="N1" s="735"/>
      <c r="O1" s="735"/>
      <c r="P1" s="735"/>
      <c r="Q1" s="735"/>
      <c r="R1" s="735"/>
      <c r="S1" s="735"/>
      <c r="T1" s="736"/>
    </row>
    <row r="2" spans="1:20" ht="36" customHeight="1" thickTop="1" thickBot="1">
      <c r="A2" s="734"/>
      <c r="B2" s="735"/>
      <c r="C2" s="735"/>
      <c r="D2" s="735"/>
      <c r="E2" s="735"/>
      <c r="F2" s="735"/>
      <c r="G2" s="735"/>
      <c r="H2" s="735"/>
      <c r="I2" s="735"/>
      <c r="J2" s="736"/>
      <c r="K2" s="734"/>
      <c r="L2" s="735"/>
      <c r="M2" s="735"/>
      <c r="N2" s="735"/>
      <c r="O2" s="735"/>
      <c r="P2" s="735"/>
      <c r="Q2" s="735"/>
      <c r="R2" s="735"/>
      <c r="S2" s="735"/>
      <c r="T2" s="736"/>
    </row>
    <row r="3" spans="1:20" ht="39.75" customHeight="1" thickTop="1" thickBot="1">
      <c r="A3" s="738" t="s">
        <v>459</v>
      </c>
      <c r="B3" s="739"/>
      <c r="C3" s="739"/>
      <c r="D3" s="739"/>
      <c r="E3" s="739"/>
      <c r="F3" s="739"/>
      <c r="G3" s="739"/>
      <c r="H3" s="739"/>
      <c r="I3" s="739"/>
      <c r="J3" s="740"/>
      <c r="K3" s="738" t="s">
        <v>633</v>
      </c>
      <c r="L3" s="739"/>
      <c r="M3" s="739"/>
      <c r="N3" s="739"/>
      <c r="O3" s="739"/>
      <c r="P3" s="739"/>
      <c r="Q3" s="739"/>
      <c r="R3" s="739"/>
      <c r="S3" s="739"/>
      <c r="T3" s="740"/>
    </row>
    <row r="4" spans="1:20" ht="43.5" customHeight="1" thickTop="1">
      <c r="A4" s="741" t="s">
        <v>606</v>
      </c>
      <c r="B4" s="741"/>
      <c r="C4" s="741"/>
      <c r="D4" s="742" t="str">
        <f>VLOOKUP(F5,Data!B7:Y206,4,0)</f>
        <v>आराध्या प्रकाश पाटील</v>
      </c>
      <c r="E4" s="742"/>
      <c r="F4" s="742"/>
      <c r="G4" s="742"/>
      <c r="K4" s="741" t="s">
        <v>606</v>
      </c>
      <c r="L4" s="741"/>
      <c r="M4" s="741"/>
      <c r="N4" s="742" t="str">
        <f>VLOOKUP(P5,Data!B7:Y206,4,0)</f>
        <v>आराध्या प्रकाश पाटील</v>
      </c>
      <c r="O4" s="742"/>
      <c r="P4" s="742"/>
      <c r="Q4" s="742"/>
      <c r="R4" s="124"/>
      <c r="S4" s="124"/>
      <c r="T4" s="124"/>
    </row>
    <row r="5" spans="1:20" ht="33.75" customHeight="1">
      <c r="A5" s="737" t="s">
        <v>608</v>
      </c>
      <c r="B5" s="737"/>
      <c r="C5" s="15" t="str">
        <f>VLOOKUP(F5,Data!B7:Y206,5,0)</f>
        <v>1 ली(अ)</v>
      </c>
      <c r="D5" s="743" t="s">
        <v>1647</v>
      </c>
      <c r="E5" s="743"/>
      <c r="F5" s="745">
        <v>1</v>
      </c>
      <c r="G5" s="745"/>
      <c r="K5" s="737" t="s">
        <v>608</v>
      </c>
      <c r="L5" s="737"/>
      <c r="M5" s="15" t="str">
        <f>VLOOKUP(P5,Data!B7:Y206,5,0)</f>
        <v>1 ली(अ)</v>
      </c>
      <c r="N5" s="743" t="s">
        <v>1647</v>
      </c>
      <c r="O5" s="743"/>
      <c r="P5" s="745">
        <v>1</v>
      </c>
      <c r="Q5" s="745"/>
      <c r="R5" s="124"/>
      <c r="S5" s="124"/>
      <c r="T5" s="124"/>
    </row>
    <row r="6" spans="1:20" ht="33.75" customHeight="1">
      <c r="A6" s="737" t="s">
        <v>1674</v>
      </c>
      <c r="B6" s="737"/>
      <c r="C6" s="415">
        <f>VLOOKUP(F5,Data!B7:Y206,3,0)</f>
        <v>1</v>
      </c>
      <c r="D6" s="744" t="s">
        <v>640</v>
      </c>
      <c r="E6" s="744"/>
      <c r="F6" s="742" t="str">
        <f>VLOOKUP(F5,Data!B7:Y206,2,0)</f>
        <v>6583</v>
      </c>
      <c r="G6" s="742"/>
      <c r="K6" s="737" t="s">
        <v>1674</v>
      </c>
      <c r="L6" s="737"/>
      <c r="M6" s="415">
        <f>VLOOKUP(P5,Data!B7:Y206,3,0)</f>
        <v>1</v>
      </c>
      <c r="N6" s="744" t="s">
        <v>640</v>
      </c>
      <c r="O6" s="744"/>
      <c r="P6" s="746" t="str">
        <f>VLOOKUP(P5,Data!B7:Y206,2,0)</f>
        <v>6583</v>
      </c>
      <c r="Q6" s="746"/>
      <c r="R6" s="124"/>
      <c r="S6" s="124"/>
      <c r="T6" s="124"/>
    </row>
    <row r="7" spans="1:20" ht="19.5" customHeight="1" thickBot="1"/>
    <row r="8" spans="1:20" ht="28.5" customHeight="1" thickBot="1">
      <c r="A8" s="125" t="s">
        <v>1646</v>
      </c>
      <c r="B8" s="126" t="s">
        <v>58</v>
      </c>
      <c r="C8" s="732" t="s">
        <v>164</v>
      </c>
      <c r="D8" s="732"/>
      <c r="E8" s="732"/>
      <c r="F8" s="125" t="s">
        <v>1646</v>
      </c>
      <c r="G8" s="126" t="s">
        <v>58</v>
      </c>
      <c r="H8" s="732" t="s">
        <v>164</v>
      </c>
      <c r="I8" s="732"/>
      <c r="J8" s="732"/>
      <c r="K8" s="125" t="s">
        <v>1646</v>
      </c>
      <c r="L8" s="126" t="s">
        <v>58</v>
      </c>
      <c r="M8" s="732" t="s">
        <v>164</v>
      </c>
      <c r="N8" s="732"/>
      <c r="O8" s="732"/>
      <c r="P8" s="125" t="s">
        <v>1646</v>
      </c>
      <c r="Q8" s="126" t="s">
        <v>58</v>
      </c>
      <c r="R8" s="732" t="s">
        <v>164</v>
      </c>
      <c r="S8" s="732"/>
      <c r="T8" s="732"/>
    </row>
    <row r="9" spans="1:20" ht="40.5" customHeight="1" thickTop="1" thickBot="1">
      <c r="A9" s="722">
        <v>1</v>
      </c>
      <c r="B9" s="717" t="s">
        <v>48</v>
      </c>
      <c r="C9" s="725"/>
      <c r="D9" s="725"/>
      <c r="E9" s="725"/>
      <c r="F9" s="714">
        <v>4</v>
      </c>
      <c r="G9" s="729" t="s">
        <v>53</v>
      </c>
      <c r="H9" s="725"/>
      <c r="I9" s="725"/>
      <c r="J9" s="725"/>
      <c r="K9" s="714">
        <v>1</v>
      </c>
      <c r="L9" s="717" t="s">
        <v>48</v>
      </c>
      <c r="M9" s="725"/>
      <c r="N9" s="725"/>
      <c r="O9" s="725"/>
      <c r="P9" s="714">
        <v>4</v>
      </c>
      <c r="Q9" s="729" t="s">
        <v>53</v>
      </c>
      <c r="R9" s="725"/>
      <c r="S9" s="725"/>
      <c r="T9" s="726"/>
    </row>
    <row r="10" spans="1:20" ht="40.5" customHeight="1" thickBot="1">
      <c r="A10" s="723"/>
      <c r="B10" s="718"/>
      <c r="C10" s="727" t="str">
        <f ca="1">LOOKUP(F5,'Nondi DATA'!C8:C530,'Nondi DATA'!H8:H807)</f>
        <v xml:space="preserve"> उदाहरणे पटवून देतांना म्हणींचा वापर करते.</v>
      </c>
      <c r="D10" s="727"/>
      <c r="E10" s="727"/>
      <c r="F10" s="715"/>
      <c r="G10" s="730"/>
      <c r="H10" s="727" t="str">
        <f ca="1">LOOKUP(F5,'Nondi DATA'!C8:C530,'Nondi DATA'!M9:M807)</f>
        <v xml:space="preserve">घटना अगदी जशीच्या तशी सांगते. </v>
      </c>
      <c r="I10" s="727"/>
      <c r="J10" s="727"/>
      <c r="K10" s="715"/>
      <c r="L10" s="718"/>
      <c r="M10" s="727" t="str">
        <f ca="1">LOOKUP(P5,'Nondi DATA'!C8:C530,'Nondi DATA'!Q8:Q807)</f>
        <v>व्याकरणाच्या नियमानुसार लेखन करते.</v>
      </c>
      <c r="N10" s="727"/>
      <c r="O10" s="727"/>
      <c r="P10" s="715"/>
      <c r="Q10" s="730"/>
      <c r="R10" s="727" t="str">
        <f ca="1">LOOKUP(P5,'Nondi DATA'!C8:C530,'Nondi DATA'!W8:W807)</f>
        <v>संकल्प चित्रासाठी भौमितिक आकारांची गुंफण करते.</v>
      </c>
      <c r="S10" s="727"/>
      <c r="T10" s="728"/>
    </row>
    <row r="11" spans="1:20" ht="40.5" customHeight="1" thickBot="1">
      <c r="A11" s="723"/>
      <c r="B11" s="718"/>
      <c r="C11" s="727" t="str">
        <f ca="1">LOOKUP(F5,'Nondi DATA'!C8:C530,'Nondi DATA'!H9:H807)</f>
        <v xml:space="preserve"> मोठ्यांशी बोलतांना फार नम्रतेने बोलते.</v>
      </c>
      <c r="D11" s="727"/>
      <c r="E11" s="727"/>
      <c r="F11" s="715"/>
      <c r="G11" s="730"/>
      <c r="H11" s="727" t="str">
        <f ca="1">LOOKUP(F5,'Nondi DATA'!C8:C530,'Nondi DATA'!N8:N807)</f>
        <v xml:space="preserve">आयोजन केलेल्या सांस्कृतिक कार्यक्रमात भाग घेते. </v>
      </c>
      <c r="I11" s="727"/>
      <c r="J11" s="727"/>
      <c r="K11" s="715"/>
      <c r="L11" s="718"/>
      <c r="M11" s="727" t="str">
        <f ca="1">LOOKUP(P5,'Nondi DATA'!C8:C530,'Nondi DATA'!Q9:Q807)</f>
        <v>मोठ्यांशी बोलतांना फार नम्रतेने बोलते.</v>
      </c>
      <c r="N11" s="727"/>
      <c r="O11" s="727"/>
      <c r="P11" s="715"/>
      <c r="Q11" s="730"/>
      <c r="R11" s="727" t="str">
        <f ca="1">LOOKUP(P5,'Nondi DATA'!C8:C530,'Nondi DATA'!W9:W807)</f>
        <v>रंगभरणाची आवड असून स्पर्धेत सहभाग नोंदविते.</v>
      </c>
      <c r="S11" s="727"/>
      <c r="T11" s="728"/>
    </row>
    <row r="12" spans="1:20" ht="40.5" customHeight="1" thickBot="1">
      <c r="A12" s="724"/>
      <c r="B12" s="719"/>
      <c r="C12" s="720"/>
      <c r="D12" s="720"/>
      <c r="E12" s="720"/>
      <c r="F12" s="716"/>
      <c r="G12" s="731"/>
      <c r="H12" s="720"/>
      <c r="I12" s="720"/>
      <c r="J12" s="720"/>
      <c r="K12" s="716"/>
      <c r="L12" s="719"/>
      <c r="M12" s="720"/>
      <c r="N12" s="720"/>
      <c r="O12" s="720"/>
      <c r="P12" s="716"/>
      <c r="Q12" s="731"/>
      <c r="R12" s="720"/>
      <c r="S12" s="720"/>
      <c r="T12" s="721"/>
    </row>
    <row r="13" spans="1:20" ht="40.5" customHeight="1" thickTop="1" thickBot="1">
      <c r="A13" s="722">
        <v>2</v>
      </c>
      <c r="B13" s="717" t="s">
        <v>50</v>
      </c>
      <c r="C13" s="725"/>
      <c r="D13" s="725"/>
      <c r="E13" s="725"/>
      <c r="F13" s="714">
        <v>5</v>
      </c>
      <c r="G13" s="729" t="s">
        <v>637</v>
      </c>
      <c r="H13" s="725"/>
      <c r="I13" s="725"/>
      <c r="J13" s="725"/>
      <c r="K13" s="714">
        <v>2</v>
      </c>
      <c r="L13" s="717" t="s">
        <v>50</v>
      </c>
      <c r="M13" s="725"/>
      <c r="N13" s="725"/>
      <c r="O13" s="725"/>
      <c r="P13" s="714">
        <v>5</v>
      </c>
      <c r="Q13" s="729" t="s">
        <v>637</v>
      </c>
      <c r="R13" s="725"/>
      <c r="S13" s="725"/>
      <c r="T13" s="726"/>
    </row>
    <row r="14" spans="1:20" ht="40.5" customHeight="1" thickBot="1">
      <c r="A14" s="723"/>
      <c r="B14" s="718"/>
      <c r="C14" s="727" t="str">
        <f ca="1">LOOKUP(F5,'Nondi DATA'!C8:C530,'Nondi DATA'!J8:J807)</f>
        <v xml:space="preserve">students listen carefully </v>
      </c>
      <c r="D14" s="727"/>
      <c r="E14" s="727"/>
      <c r="F14" s="715"/>
      <c r="G14" s="730"/>
      <c r="H14" s="727" t="str">
        <f ca="1">LOOKUP(F5,'Nondi DATA'!C8:C530,'Nondi DATA'!O8:O807)</f>
        <v xml:space="preserve">श्रमाचे मोल जाणितो व इतरांनी श्रम करावे यासाठी प्रयत्न करते. </v>
      </c>
      <c r="I14" s="727"/>
      <c r="J14" s="727"/>
      <c r="K14" s="715"/>
      <c r="L14" s="718"/>
      <c r="M14" s="727" t="str">
        <f ca="1">LOOKUP(P5,'Nondi DATA'!C8:C530,'Nondi DATA'!S8:S807)</f>
        <v>She speak in English.</v>
      </c>
      <c r="N14" s="727"/>
      <c r="O14" s="727"/>
      <c r="P14" s="715"/>
      <c r="Q14" s="730"/>
      <c r="R14" s="727" t="str">
        <f ca="1">LOOKUP(P5,'Nondi DATA'!C8:C530,'Nondi DATA'!X8:X807)</f>
        <v>मातीकाम छान करते.</v>
      </c>
      <c r="S14" s="727"/>
      <c r="T14" s="728"/>
    </row>
    <row r="15" spans="1:20" ht="40.5" customHeight="1" thickBot="1">
      <c r="A15" s="723"/>
      <c r="B15" s="718"/>
      <c r="C15" s="727" t="str">
        <f ca="1">LOOKUP(F5,'Nondi DATA'!C8:C530,'Nondi DATA'!J9:J807)</f>
        <v xml:space="preserve">She reads aloud and carefully </v>
      </c>
      <c r="D15" s="727"/>
      <c r="E15" s="727"/>
      <c r="F15" s="715"/>
      <c r="G15" s="730"/>
      <c r="H15" s="727" t="str">
        <f ca="1">LOOKUP(F5,'Nondi DATA'!C8:C530,'Nondi DATA'!O9:O807)</f>
        <v xml:space="preserve">परिसर स्वच्छतेची गरज व महत्व स्पष्ट करून देते. </v>
      </c>
      <c r="I15" s="727"/>
      <c r="J15" s="727"/>
      <c r="K15" s="715"/>
      <c r="L15" s="718"/>
      <c r="M15" s="727" t="str">
        <f ca="1">LOOKUP(P5,'Nondi DATA'!C8:C530,'Nondi DATA'!S9:S807)</f>
        <v>She can describe any event.</v>
      </c>
      <c r="N15" s="727"/>
      <c r="O15" s="727"/>
      <c r="P15" s="715"/>
      <c r="Q15" s="730"/>
      <c r="R15" s="727" t="str">
        <f ca="1">LOOKUP(P5,'Nondi DATA'!C8:C530,'Nondi DATA'!X9:X807)</f>
        <v>घरात कामाला मदत करते.</v>
      </c>
      <c r="S15" s="727"/>
      <c r="T15" s="728"/>
    </row>
    <row r="16" spans="1:20" ht="40.5" customHeight="1" thickBot="1">
      <c r="A16" s="724"/>
      <c r="B16" s="719"/>
      <c r="C16" s="720"/>
      <c r="D16" s="720"/>
      <c r="E16" s="720"/>
      <c r="F16" s="716"/>
      <c r="G16" s="731"/>
      <c r="H16" s="720"/>
      <c r="I16" s="720"/>
      <c r="J16" s="720"/>
      <c r="K16" s="716"/>
      <c r="L16" s="719"/>
      <c r="M16" s="720"/>
      <c r="N16" s="720"/>
      <c r="O16" s="720"/>
      <c r="P16" s="716"/>
      <c r="Q16" s="731"/>
      <c r="R16" s="720"/>
      <c r="S16" s="720"/>
      <c r="T16" s="721"/>
    </row>
    <row r="17" spans="1:20" ht="40.5" customHeight="1" thickTop="1" thickBot="1">
      <c r="A17" s="722">
        <v>3</v>
      </c>
      <c r="B17" s="717" t="s">
        <v>51</v>
      </c>
      <c r="C17" s="725"/>
      <c r="D17" s="725"/>
      <c r="E17" s="726"/>
      <c r="F17" s="722">
        <v>6</v>
      </c>
      <c r="G17" s="729" t="s">
        <v>55</v>
      </c>
      <c r="H17" s="725"/>
      <c r="I17" s="725"/>
      <c r="J17" s="726"/>
      <c r="K17" s="722">
        <v>3</v>
      </c>
      <c r="L17" s="717" t="s">
        <v>51</v>
      </c>
      <c r="M17" s="725"/>
      <c r="N17" s="725"/>
      <c r="O17" s="726"/>
      <c r="P17" s="722">
        <v>6</v>
      </c>
      <c r="Q17" s="729" t="s">
        <v>55</v>
      </c>
      <c r="R17" s="725"/>
      <c r="S17" s="725"/>
      <c r="T17" s="726"/>
    </row>
    <row r="18" spans="1:20" ht="40.5" customHeight="1" thickBot="1">
      <c r="A18" s="723"/>
      <c r="B18" s="718"/>
      <c r="C18" s="727" t="str">
        <f ca="1">LOOKUP(F5,'Nondi DATA'!C8:C530,'Nondi DATA'!K8:K807)</f>
        <v>Draw an angle bisector.</v>
      </c>
      <c r="D18" s="727"/>
      <c r="E18" s="728"/>
      <c r="F18" s="723"/>
      <c r="G18" s="730"/>
      <c r="H18" s="727" t="str">
        <f ca="1">LOOKUP(F5,'Nondi DATA'!C8:C530,'Nondi DATA'!P8:P807)</f>
        <v xml:space="preserve">कोणत्या खेळात किती खेळाडू असतात ते सांगते. </v>
      </c>
      <c r="I18" s="727"/>
      <c r="J18" s="728"/>
      <c r="K18" s="723"/>
      <c r="L18" s="718"/>
      <c r="M18" s="727" t="str">
        <f ca="1">LOOKUP(P5,'Nondi DATA'!C8:C530,'Nondi DATA'!T8:T807)</f>
        <v>Find the average of given numbers.</v>
      </c>
      <c r="N18" s="727"/>
      <c r="O18" s="728"/>
      <c r="P18" s="723"/>
      <c r="Q18" s="730"/>
      <c r="R18" s="727" t="str">
        <f ca="1">LOOKUP(P5,'Nondi DATA'!C8:C530,'Nondi DATA'!Y8:Y807)</f>
        <v>विविध खेळाडूंची नावे सांगते.</v>
      </c>
      <c r="S18" s="727"/>
      <c r="T18" s="728"/>
    </row>
    <row r="19" spans="1:20" ht="40.5" customHeight="1" thickBot="1">
      <c r="A19" s="723"/>
      <c r="B19" s="718"/>
      <c r="C19" s="727" t="str">
        <f ca="1">LOOKUP(F5,'Nondi DATA'!C8:C530,'Nondi DATA'!K9:K807)</f>
        <v>Draw a perpendicular bisector of a line segment.</v>
      </c>
      <c r="D19" s="727"/>
      <c r="E19" s="728"/>
      <c r="F19" s="723"/>
      <c r="G19" s="730"/>
      <c r="H19" s="727" t="str">
        <f ca="1">LOOKUP(F5,'Nondi DATA'!C8:C530,'Nondi DATA'!P9:P807)</f>
        <v xml:space="preserve">विविध खेळाडूंची नावे माहिती ठेवते. </v>
      </c>
      <c r="I19" s="727"/>
      <c r="J19" s="728"/>
      <c r="K19" s="723"/>
      <c r="L19" s="718"/>
      <c r="M19" s="727" t="str">
        <f ca="1">LOOKUP(P5,'Nondi DATA'!C8:C530,'Nondi DATA'!T9:T807)</f>
        <v>Tell the formula of area of square.</v>
      </c>
      <c r="N19" s="727"/>
      <c r="O19" s="728"/>
      <c r="P19" s="723"/>
      <c r="Q19" s="730"/>
      <c r="R19" s="727" t="str">
        <f ca="1">LOOKUP(P5,'Nondi DATA'!C8:C530,'Nondi DATA'!Y9:Y807)</f>
        <v>दूरदर्शन वरील खेळांचे सामने आवडीने पाहते.</v>
      </c>
      <c r="S19" s="727"/>
      <c r="T19" s="728"/>
    </row>
    <row r="20" spans="1:20" ht="40.5" customHeight="1" thickBot="1">
      <c r="A20" s="724"/>
      <c r="B20" s="719"/>
      <c r="C20" s="720"/>
      <c r="D20" s="720"/>
      <c r="E20" s="733"/>
      <c r="F20" s="724"/>
      <c r="G20" s="731"/>
      <c r="H20" s="720"/>
      <c r="I20" s="720"/>
      <c r="J20" s="721"/>
      <c r="K20" s="724"/>
      <c r="L20" s="719"/>
      <c r="M20" s="720"/>
      <c r="N20" s="720"/>
      <c r="O20" s="721"/>
      <c r="P20" s="724"/>
      <c r="Q20" s="731"/>
      <c r="R20" s="720"/>
      <c r="S20" s="720"/>
      <c r="T20" s="721"/>
    </row>
    <row r="21" spans="1:20" ht="13.5" thickTop="1"/>
  </sheetData>
  <sheetProtection algorithmName="SHA-512" hashValue="+M1+L7LwCvI5nB/Gq7qLUlkyffIaIF3f/OQf/Ux7q3gXNA1F4LfpzoexjbygNMP57gJNpaLFAhFB3iB7hVzuTA==" saltValue="PYFOsKJVwwdXt+4w9LJ3iw==" spinCount="100000" sheet="1" formatCells="0" formatColumns="0" formatRows="0"/>
  <mergeCells count="96">
    <mergeCell ref="K1:T2"/>
    <mergeCell ref="K5:L5"/>
    <mergeCell ref="K6:L6"/>
    <mergeCell ref="N5:O5"/>
    <mergeCell ref="N6:O6"/>
    <mergeCell ref="P5:Q5"/>
    <mergeCell ref="P6:Q6"/>
    <mergeCell ref="N4:Q4"/>
    <mergeCell ref="K3:T3"/>
    <mergeCell ref="K4:M4"/>
    <mergeCell ref="H12:J12"/>
    <mergeCell ref="H9:J9"/>
    <mergeCell ref="H14:J14"/>
    <mergeCell ref="H13:J13"/>
    <mergeCell ref="A1:J2"/>
    <mergeCell ref="A6:B6"/>
    <mergeCell ref="A5:B5"/>
    <mergeCell ref="A3:J3"/>
    <mergeCell ref="A4:C4"/>
    <mergeCell ref="D4:G4"/>
    <mergeCell ref="D5:E5"/>
    <mergeCell ref="D6:E6"/>
    <mergeCell ref="F6:G6"/>
    <mergeCell ref="F5:G5"/>
    <mergeCell ref="C11:E11"/>
    <mergeCell ref="C8:E8"/>
    <mergeCell ref="H8:J8"/>
    <mergeCell ref="G13:G16"/>
    <mergeCell ref="H16:J16"/>
    <mergeCell ref="H19:J19"/>
    <mergeCell ref="C10:E10"/>
    <mergeCell ref="H10:J10"/>
    <mergeCell ref="F13:F16"/>
    <mergeCell ref="C17:E17"/>
    <mergeCell ref="F17:F20"/>
    <mergeCell ref="G17:G20"/>
    <mergeCell ref="C19:E19"/>
    <mergeCell ref="H18:J18"/>
    <mergeCell ref="C15:E15"/>
    <mergeCell ref="H15:J15"/>
    <mergeCell ref="F9:F12"/>
    <mergeCell ref="H17:J17"/>
    <mergeCell ref="C18:E18"/>
    <mergeCell ref="H20:J20"/>
    <mergeCell ref="A9:A12"/>
    <mergeCell ref="B9:B12"/>
    <mergeCell ref="A13:A16"/>
    <mergeCell ref="B13:B16"/>
    <mergeCell ref="C13:E13"/>
    <mergeCell ref="C9:E9"/>
    <mergeCell ref="C12:E12"/>
    <mergeCell ref="C16:E16"/>
    <mergeCell ref="C14:E14"/>
    <mergeCell ref="A17:A20"/>
    <mergeCell ref="B17:B20"/>
    <mergeCell ref="C20:E20"/>
    <mergeCell ref="G9:G12"/>
    <mergeCell ref="H11:J11"/>
    <mergeCell ref="M8:O8"/>
    <mergeCell ref="R8:T8"/>
    <mergeCell ref="K9:K12"/>
    <mergeCell ref="L9:L12"/>
    <mergeCell ref="M9:O9"/>
    <mergeCell ref="P9:P12"/>
    <mergeCell ref="Q9:Q12"/>
    <mergeCell ref="R9:T9"/>
    <mergeCell ref="M10:O10"/>
    <mergeCell ref="R10:T10"/>
    <mergeCell ref="M11:O11"/>
    <mergeCell ref="R11:T11"/>
    <mergeCell ref="M12:O12"/>
    <mergeCell ref="R12:T12"/>
    <mergeCell ref="R14:T14"/>
    <mergeCell ref="M15:O15"/>
    <mergeCell ref="R15:T15"/>
    <mergeCell ref="M13:O13"/>
    <mergeCell ref="P13:P16"/>
    <mergeCell ref="Q13:Q16"/>
    <mergeCell ref="M16:O16"/>
    <mergeCell ref="R16:T16"/>
    <mergeCell ref="K13:K16"/>
    <mergeCell ref="L13:L16"/>
    <mergeCell ref="M20:O20"/>
    <mergeCell ref="R20:T20"/>
    <mergeCell ref="K17:K20"/>
    <mergeCell ref="L17:L20"/>
    <mergeCell ref="M17:O17"/>
    <mergeCell ref="R17:T17"/>
    <mergeCell ref="M18:O18"/>
    <mergeCell ref="R18:T18"/>
    <mergeCell ref="M19:O19"/>
    <mergeCell ref="R19:T19"/>
    <mergeCell ref="P17:P20"/>
    <mergeCell ref="Q17:Q20"/>
    <mergeCell ref="R13:T13"/>
    <mergeCell ref="M14:O14"/>
  </mergeCells>
  <dataValidations xWindow="592" yWindow="399" count="1">
    <dataValidation type="list" allowBlank="1" showInputMessage="1" showErrorMessage="1" promptTitle="Roll No." prompt="परीक्षा क्रमांक Select करा" sqref="F5 P5">
      <formula1>RollNo</formula1>
    </dataValidation>
  </dataValidations>
  <pageMargins left="0.55000000000000004" right="0.55000000000000004" top="0.46750000000000003" bottom="0.35433070866141703" header="0" footer="0"/>
  <pageSetup paperSize="5" orientation="portrait" horizont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22"/>
  <sheetViews>
    <sheetView showZeros="0" view="pageLayout" zoomScale="80" zoomScaleSheetLayoutView="78" zoomScalePageLayoutView="80" workbookViewId="0">
      <selection activeCell="F4" sqref="F4"/>
    </sheetView>
  </sheetViews>
  <sheetFormatPr defaultColWidth="9.140625" defaultRowHeight="12.75"/>
  <cols>
    <col min="1" max="1" width="6.28515625" style="2" customWidth="1"/>
    <col min="2" max="2" width="9.28515625" style="2" customWidth="1"/>
    <col min="3" max="5" width="10.140625" style="2" customWidth="1"/>
    <col min="6" max="6" width="7.140625" style="2" bestFit="1" customWidth="1"/>
    <col min="7" max="7" width="11.140625" style="2" customWidth="1"/>
    <col min="8" max="10" width="10.140625" style="2" customWidth="1"/>
    <col min="11" max="11" width="6.28515625" style="2" customWidth="1"/>
    <col min="12" max="12" width="9.28515625" style="2" customWidth="1"/>
    <col min="13" max="15" width="10.140625" style="2" customWidth="1"/>
    <col min="16" max="16" width="7.140625" style="2" bestFit="1" customWidth="1"/>
    <col min="17" max="17" width="11.140625" style="2" customWidth="1"/>
    <col min="18" max="20" width="10.140625" style="2" customWidth="1"/>
    <col min="21" max="16384" width="9.140625" style="2"/>
  </cols>
  <sheetData>
    <row r="1" spans="1:20" s="1" customFormat="1" ht="28.5" customHeight="1">
      <c r="A1" s="765" t="str">
        <f>Links!E3</f>
        <v>सौ.एस.पी.पाटील माध्यमिक विद्यामंदिर आमडदे, ता. भडगाव, जि. जळगाव.</v>
      </c>
      <c r="B1" s="765"/>
      <c r="C1" s="765"/>
      <c r="D1" s="765"/>
      <c r="E1" s="765"/>
      <c r="F1" s="765"/>
      <c r="G1" s="765"/>
      <c r="H1" s="765"/>
      <c r="I1" s="765"/>
      <c r="J1" s="765"/>
      <c r="K1" s="765" t="str">
        <f>Links!E3</f>
        <v>सौ.एस.पी.पाटील माध्यमिक विद्यामंदिर आमडदे, ता. भडगाव, जि. जळगाव.</v>
      </c>
      <c r="L1" s="765"/>
      <c r="M1" s="765"/>
      <c r="N1" s="765"/>
      <c r="O1" s="765"/>
      <c r="P1" s="765"/>
      <c r="Q1" s="765"/>
      <c r="R1" s="765"/>
      <c r="S1" s="765"/>
      <c r="T1" s="765"/>
    </row>
    <row r="2" spans="1:20" ht="28.5" customHeight="1">
      <c r="A2" s="766" t="s">
        <v>459</v>
      </c>
      <c r="B2" s="766"/>
      <c r="C2" s="766"/>
      <c r="D2" s="766"/>
      <c r="E2" s="766"/>
      <c r="F2" s="766"/>
      <c r="G2" s="766"/>
      <c r="H2" s="766"/>
      <c r="I2" s="766"/>
      <c r="J2" s="766"/>
      <c r="K2" s="766" t="s">
        <v>633</v>
      </c>
      <c r="L2" s="766"/>
      <c r="M2" s="766"/>
      <c r="N2" s="766"/>
      <c r="O2" s="766"/>
      <c r="P2" s="766"/>
      <c r="Q2" s="766"/>
      <c r="R2" s="766"/>
      <c r="S2" s="766"/>
      <c r="T2" s="766"/>
    </row>
    <row r="3" spans="1:20" ht="28.5" customHeight="1">
      <c r="A3" s="755" t="s">
        <v>596</v>
      </c>
      <c r="B3" s="755"/>
      <c r="C3" s="755"/>
      <c r="D3" s="3" t="str">
        <f>VLOOKUP(F4,Data!B7:Y206,4,0)</f>
        <v>आराध्या प्रकाश पाटील</v>
      </c>
      <c r="E3" s="3"/>
      <c r="F3" s="14"/>
      <c r="G3" s="14"/>
      <c r="H3" s="4"/>
      <c r="I3" s="4"/>
      <c r="J3" s="4"/>
      <c r="K3" s="755" t="s">
        <v>596</v>
      </c>
      <c r="L3" s="755"/>
      <c r="M3" s="755"/>
      <c r="N3" s="3" t="str">
        <f>VLOOKUP(P4,Data!B7:Y206,4,0)</f>
        <v>आराध्या प्रकाश पाटील</v>
      </c>
      <c r="O3" s="3"/>
      <c r="P3" s="14"/>
      <c r="Q3" s="14"/>
      <c r="R3" s="4"/>
      <c r="S3" s="4"/>
      <c r="T3" s="4"/>
    </row>
    <row r="4" spans="1:20" ht="28.5" customHeight="1" thickBot="1">
      <c r="A4" s="5"/>
      <c r="B4" s="6" t="s">
        <v>638</v>
      </c>
      <c r="C4" s="15" t="str">
        <f>VLOOKUP(F4,Data!B7:Y206,5,0)</f>
        <v>1 ली(अ)</v>
      </c>
      <c r="D4" s="754" t="s">
        <v>639</v>
      </c>
      <c r="E4" s="754"/>
      <c r="F4" s="373">
        <v>1</v>
      </c>
      <c r="G4" s="7"/>
      <c r="H4" s="8" t="s">
        <v>640</v>
      </c>
      <c r="I4" s="9" t="str">
        <f>VLOOKUP(F4,Data!B7:Y206,2,0)</f>
        <v>6583</v>
      </c>
      <c r="J4" s="4"/>
      <c r="K4" s="5"/>
      <c r="L4" s="6" t="s">
        <v>638</v>
      </c>
      <c r="M4" s="15" t="str">
        <f>VLOOKUP(P4,Data!B7:Y206,5,0)</f>
        <v>1 ली(अ)</v>
      </c>
      <c r="N4" s="754" t="s">
        <v>639</v>
      </c>
      <c r="O4" s="754"/>
      <c r="P4" s="373">
        <v>1</v>
      </c>
      <c r="Q4" s="7"/>
      <c r="R4" s="8" t="s">
        <v>640</v>
      </c>
      <c r="S4" s="9" t="str">
        <f>VLOOKUP(P4,Data!B7:Y206,2,0)</f>
        <v>6583</v>
      </c>
      <c r="T4" s="4"/>
    </row>
    <row r="5" spans="1:20" ht="28.5" customHeight="1" thickBot="1">
      <c r="A5" s="10" t="s">
        <v>1648</v>
      </c>
      <c r="B5" s="11" t="s">
        <v>58</v>
      </c>
      <c r="C5" s="763" t="s">
        <v>164</v>
      </c>
      <c r="D5" s="763"/>
      <c r="E5" s="763"/>
      <c r="F5" s="10" t="s">
        <v>1648</v>
      </c>
      <c r="G5" s="11" t="s">
        <v>58</v>
      </c>
      <c r="H5" s="764" t="s">
        <v>164</v>
      </c>
      <c r="I5" s="764"/>
      <c r="J5" s="764"/>
      <c r="K5" s="10" t="s">
        <v>1648</v>
      </c>
      <c r="L5" s="11" t="s">
        <v>58</v>
      </c>
      <c r="M5" s="763" t="s">
        <v>164</v>
      </c>
      <c r="N5" s="763"/>
      <c r="O5" s="763"/>
      <c r="P5" s="10" t="s">
        <v>1648</v>
      </c>
      <c r="Q5" s="11" t="s">
        <v>58</v>
      </c>
      <c r="R5" s="764" t="s">
        <v>164</v>
      </c>
      <c r="S5" s="764"/>
      <c r="T5" s="764"/>
    </row>
    <row r="6" spans="1:20" ht="51" customHeight="1">
      <c r="A6" s="747">
        <v>1</v>
      </c>
      <c r="B6" s="749" t="s">
        <v>48</v>
      </c>
      <c r="C6" s="757" t="str">
        <f ca="1">LOOKUP(F4,'Nondi DATA'!$C$8:$C$530,'Nondi DATA'!H8:H807)</f>
        <v xml:space="preserve"> उदाहरणे पटवून देतांना म्हणींचा वापर करते.</v>
      </c>
      <c r="D6" s="758"/>
      <c r="E6" s="759"/>
      <c r="F6" s="747">
        <v>4</v>
      </c>
      <c r="G6" s="752" t="s">
        <v>59</v>
      </c>
      <c r="H6" s="757" t="str">
        <f ca="1">LOOKUP(F4,'Nondi DATA'!$C$8:$C$530,'Nondi DATA'!N8:N807)</f>
        <v xml:space="preserve">आयोजन केलेल्या सांस्कृतिक कार्यक्रमात भाग घेते. </v>
      </c>
      <c r="I6" s="758"/>
      <c r="J6" s="759"/>
      <c r="K6" s="747">
        <v>1</v>
      </c>
      <c r="L6" s="749" t="s">
        <v>48</v>
      </c>
      <c r="M6" s="757" t="str">
        <f ca="1">LOOKUP(P4,'Nondi DATA'!$C$8:$C$530,'Nondi DATA'!Q8:Q807)</f>
        <v>व्याकरणाच्या नियमानुसार लेखन करते.</v>
      </c>
      <c r="N6" s="758"/>
      <c r="O6" s="759"/>
      <c r="P6" s="747">
        <v>4</v>
      </c>
      <c r="Q6" s="752" t="s">
        <v>59</v>
      </c>
      <c r="R6" s="757" t="str">
        <f ca="1">LOOKUP(P4,'Nondi DATA'!$C$8:$C$530,'Nondi DATA'!W8:W807)</f>
        <v>संकल्प चित्रासाठी भौमितिक आकारांची गुंफण करते.</v>
      </c>
      <c r="S6" s="758"/>
      <c r="T6" s="759"/>
    </row>
    <row r="7" spans="1:20" ht="51" customHeight="1" thickBot="1">
      <c r="A7" s="748"/>
      <c r="B7" s="756"/>
      <c r="C7" s="760" t="str">
        <f ca="1">LOOKUP(F4,'Nondi DATA'!$C$8:$C$530,'Nondi DATA'!H9:H807)</f>
        <v xml:space="preserve"> मोठ्यांशी बोलतांना फार नम्रतेने बोलते.</v>
      </c>
      <c r="D7" s="761"/>
      <c r="E7" s="762"/>
      <c r="F7" s="751"/>
      <c r="G7" s="753"/>
      <c r="H7" s="760" t="str">
        <f ca="1">LOOKUP(F4,'Nondi DATA'!$C$8:$C$530,'Nondi DATA'!N9:N807)</f>
        <v xml:space="preserve">आयोजन केतेल्या सांस्कृतिक कार्यक्रमाचे नेतृत्व करते. </v>
      </c>
      <c r="I7" s="761"/>
      <c r="J7" s="762"/>
      <c r="K7" s="748"/>
      <c r="L7" s="756"/>
      <c r="M7" s="760" t="str">
        <f ca="1">LOOKUP(P4,'Nondi DATA'!$C$8:$C$530,'Nondi DATA'!Q9:Q807)</f>
        <v>मोठ्यांशी बोलतांना फार नम्रतेने बोलते.</v>
      </c>
      <c r="N7" s="761"/>
      <c r="O7" s="762"/>
      <c r="P7" s="751"/>
      <c r="Q7" s="753"/>
      <c r="R7" s="760" t="str">
        <f ca="1">LOOKUP(P4,'Nondi DATA'!$C$8:$C$530,'Nondi DATA'!W9:W807)</f>
        <v>रंगभरणाची आवड असून स्पर्धेत सहभाग नोंदविते.</v>
      </c>
      <c r="S7" s="761"/>
      <c r="T7" s="762"/>
    </row>
    <row r="8" spans="1:20" ht="51" customHeight="1">
      <c r="A8" s="747">
        <v>2</v>
      </c>
      <c r="B8" s="749" t="s">
        <v>50</v>
      </c>
      <c r="C8" s="757" t="str">
        <f ca="1">LOOKUP(F4,'Nondi DATA'!$C$8:$C$530,'Nondi DATA'!J8:J807)</f>
        <v xml:space="preserve">students listen carefully </v>
      </c>
      <c r="D8" s="758"/>
      <c r="E8" s="759"/>
      <c r="F8" s="747">
        <v>5</v>
      </c>
      <c r="G8" s="752" t="s">
        <v>637</v>
      </c>
      <c r="H8" s="757" t="str">
        <f ca="1">LOOKUP(F4,'Nondi DATA'!$C$8:$C$530,'Nondi DATA'!O8:O807)</f>
        <v xml:space="preserve">श्रमाचे मोल जाणितो व इतरांनी श्रम करावे यासाठी प्रयत्न करते. </v>
      </c>
      <c r="I8" s="758"/>
      <c r="J8" s="759"/>
      <c r="K8" s="747">
        <v>2</v>
      </c>
      <c r="L8" s="749" t="s">
        <v>50</v>
      </c>
      <c r="M8" s="757" t="str">
        <f ca="1">LOOKUP(P4,'Nondi DATA'!$C$8:$C$530,'Nondi DATA'!S8:S807)</f>
        <v>She speak in English.</v>
      </c>
      <c r="N8" s="758"/>
      <c r="O8" s="759"/>
      <c r="P8" s="747">
        <v>5</v>
      </c>
      <c r="Q8" s="752" t="s">
        <v>637</v>
      </c>
      <c r="R8" s="757" t="str">
        <f ca="1">LOOKUP(P4,'Nondi DATA'!$C$8:$C$530,'Nondi DATA'!X8:X807)</f>
        <v>मातीकाम छान करते.</v>
      </c>
      <c r="S8" s="758"/>
      <c r="T8" s="759"/>
    </row>
    <row r="9" spans="1:20" ht="51" customHeight="1" thickBot="1">
      <c r="A9" s="748"/>
      <c r="B9" s="750"/>
      <c r="C9" s="760" t="str">
        <f ca="1">LOOKUP(F4,'Nondi DATA'!$C$8:$C$530,'Nondi DATA'!J9:J807)</f>
        <v xml:space="preserve">She reads aloud and carefully </v>
      </c>
      <c r="D9" s="761"/>
      <c r="E9" s="762"/>
      <c r="F9" s="751"/>
      <c r="G9" s="753"/>
      <c r="H9" s="760" t="str">
        <f ca="1">LOOKUP(F4,'Nondi DATA'!$C$8:$C$530,'Nondi DATA'!O9:O807)</f>
        <v xml:space="preserve">परिसर स्वच्छतेची गरज व महत्व स्पष्ट करून देते. </v>
      </c>
      <c r="I9" s="761"/>
      <c r="J9" s="762"/>
      <c r="K9" s="748"/>
      <c r="L9" s="750"/>
      <c r="M9" s="760" t="str">
        <f ca="1">LOOKUP(P4,'Nondi DATA'!$C$8:$C$530,'Nondi DATA'!S9:S807)</f>
        <v>She can describe any event.</v>
      </c>
      <c r="N9" s="761"/>
      <c r="O9" s="762"/>
      <c r="P9" s="751"/>
      <c r="Q9" s="753"/>
      <c r="R9" s="760" t="str">
        <f ca="1">LOOKUP(P4,'Nondi DATA'!$C$8:$C$530,'Nondi DATA'!X9:X807)</f>
        <v>घरात कामाला मदत करते.</v>
      </c>
      <c r="S9" s="761"/>
      <c r="T9" s="762"/>
    </row>
    <row r="10" spans="1:20" ht="51" customHeight="1">
      <c r="A10" s="747">
        <v>3</v>
      </c>
      <c r="B10" s="749" t="s">
        <v>51</v>
      </c>
      <c r="C10" s="757" t="str">
        <f ca="1">LOOKUP(F4,'Nondi DATA'!$C$8:$C$530,'Nondi DATA'!K8:K807)</f>
        <v>Draw an angle bisector.</v>
      </c>
      <c r="D10" s="758"/>
      <c r="E10" s="759"/>
      <c r="F10" s="747">
        <v>6</v>
      </c>
      <c r="G10" s="752" t="s">
        <v>1649</v>
      </c>
      <c r="H10" s="757" t="str">
        <f ca="1">LOOKUP(F4,'Nondi DATA'!$C$8:$C$530,'Nondi DATA'!P8:P807)</f>
        <v xml:space="preserve">कोणत्या खेळात किती खेळाडू असतात ते सांगते. </v>
      </c>
      <c r="I10" s="758"/>
      <c r="J10" s="759"/>
      <c r="K10" s="747">
        <v>3</v>
      </c>
      <c r="L10" s="749" t="s">
        <v>51</v>
      </c>
      <c r="M10" s="757" t="str">
        <f ca="1">LOOKUP(P4,'Nondi DATA'!$C$8:$C$530,'Nondi DATA'!T8:T807)</f>
        <v>Find the average of given numbers.</v>
      </c>
      <c r="N10" s="758"/>
      <c r="O10" s="759"/>
      <c r="P10" s="747">
        <v>6</v>
      </c>
      <c r="Q10" s="752" t="s">
        <v>1649</v>
      </c>
      <c r="R10" s="757" t="str">
        <f ca="1">LOOKUP(P4,'Nondi DATA'!$C$8:$C$530,'Nondi DATA'!Y8:Y807)</f>
        <v>विविध खेळाडूंची नावे सांगते.</v>
      </c>
      <c r="S10" s="758"/>
      <c r="T10" s="759"/>
    </row>
    <row r="11" spans="1:20" ht="51" customHeight="1" thickBot="1">
      <c r="A11" s="748"/>
      <c r="B11" s="750"/>
      <c r="C11" s="760" t="str">
        <f ca="1">LOOKUP(F4,'Nondi DATA'!$C$8:$C$530,'Nondi DATA'!K9:K807)</f>
        <v>Draw a perpendicular bisector of a line segment.</v>
      </c>
      <c r="D11" s="761"/>
      <c r="E11" s="762"/>
      <c r="F11" s="751"/>
      <c r="G11" s="753"/>
      <c r="H11" s="760" t="str">
        <f ca="1">LOOKUP(F4,'Nondi DATA'!$C$8:$C$530,'Nondi DATA'!P9:P807)</f>
        <v xml:space="preserve">विविध खेळाडूंची नावे माहिती ठेवते. </v>
      </c>
      <c r="I11" s="761"/>
      <c r="J11" s="762"/>
      <c r="K11" s="748"/>
      <c r="L11" s="750"/>
      <c r="M11" s="760" t="str">
        <f ca="1">LOOKUP(P4,'Nondi DATA'!$C$8:$C$530,'Nondi DATA'!T9:T807)</f>
        <v>Tell the formula of area of square.</v>
      </c>
      <c r="N11" s="761"/>
      <c r="O11" s="762"/>
      <c r="P11" s="751"/>
      <c r="Q11" s="753"/>
      <c r="R11" s="760" t="str">
        <f ca="1">LOOKUP(P4,'Nondi DATA'!$C$8:$C$530,'Nondi DATA'!Y9:Y807)</f>
        <v>दूरदर्शन वरील खेळांचे सामने आवडीने पाहते.</v>
      </c>
      <c r="S11" s="761"/>
      <c r="T11" s="762"/>
    </row>
    <row r="12" spans="1:20" ht="20.25" customHeight="1" thickBot="1">
      <c r="A12" s="12"/>
      <c r="B12" s="12"/>
      <c r="C12" s="12"/>
      <c r="D12" s="12"/>
      <c r="E12" s="12"/>
      <c r="F12" s="13"/>
      <c r="G12" s="13"/>
      <c r="H12" s="13"/>
      <c r="I12" s="13"/>
      <c r="J12" s="13"/>
      <c r="K12" s="12"/>
      <c r="L12" s="12"/>
      <c r="M12" s="12"/>
      <c r="N12" s="12"/>
      <c r="O12" s="12"/>
      <c r="P12" s="13"/>
      <c r="Q12" s="13"/>
      <c r="R12" s="13"/>
      <c r="S12" s="13"/>
      <c r="T12" s="13"/>
    </row>
    <row r="13" spans="1:20" ht="20.25" customHeight="1" thickTop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8.5" customHeight="1">
      <c r="A14" s="755" t="s">
        <v>596</v>
      </c>
      <c r="B14" s="755"/>
      <c r="C14" s="755"/>
      <c r="D14" s="3" t="str">
        <f>VLOOKUP(F15,Data!B7:Y206,4,0)</f>
        <v>साक्षी राजेश पाटील</v>
      </c>
      <c r="E14" s="3"/>
      <c r="F14" s="14"/>
      <c r="G14" s="14"/>
      <c r="H14" s="4"/>
      <c r="I14" s="4"/>
      <c r="J14" s="4"/>
      <c r="K14" s="755" t="s">
        <v>596</v>
      </c>
      <c r="L14" s="755"/>
      <c r="M14" s="755"/>
      <c r="N14" s="3" t="str">
        <f>VLOOKUP(P15,Data!B7:Y206,4,0)</f>
        <v>साक्षी राजेश पाटील</v>
      </c>
      <c r="O14" s="3"/>
      <c r="P14" s="14"/>
      <c r="Q14" s="14"/>
      <c r="R14" s="4"/>
      <c r="S14" s="4"/>
      <c r="T14" s="4"/>
    </row>
    <row r="15" spans="1:20" ht="28.5" customHeight="1" thickBot="1">
      <c r="A15" s="5"/>
      <c r="B15" s="6" t="s">
        <v>638</v>
      </c>
      <c r="C15" s="15" t="str">
        <f>VLOOKUP(F15,Data!B7:Y206,5,0)</f>
        <v>1 ली(अ)</v>
      </c>
      <c r="D15" s="754" t="s">
        <v>639</v>
      </c>
      <c r="E15" s="754"/>
      <c r="F15" s="373">
        <v>2</v>
      </c>
      <c r="G15" s="7"/>
      <c r="H15" s="8" t="s">
        <v>640</v>
      </c>
      <c r="I15" s="9">
        <f>VLOOKUP(F15,Data!B7:Y206,2,0)</f>
        <v>6588</v>
      </c>
      <c r="J15" s="4"/>
      <c r="K15" s="5"/>
      <c r="L15" s="6" t="s">
        <v>638</v>
      </c>
      <c r="M15" s="15" t="str">
        <f>VLOOKUP(P15,Data!B7:Y206,5,0)</f>
        <v>1 ली(अ)</v>
      </c>
      <c r="N15" s="754" t="s">
        <v>639</v>
      </c>
      <c r="O15" s="754"/>
      <c r="P15" s="373">
        <v>2</v>
      </c>
      <c r="Q15" s="7"/>
      <c r="R15" s="8" t="s">
        <v>640</v>
      </c>
      <c r="S15" s="9">
        <f>VLOOKUP(P15,Data!B7:Y206,2,0)</f>
        <v>6588</v>
      </c>
      <c r="T15" s="4"/>
    </row>
    <row r="16" spans="1:20" ht="28.5" customHeight="1" thickBot="1">
      <c r="A16" s="10" t="s">
        <v>1648</v>
      </c>
      <c r="B16" s="11" t="s">
        <v>58</v>
      </c>
      <c r="C16" s="763" t="s">
        <v>164</v>
      </c>
      <c r="D16" s="763"/>
      <c r="E16" s="763"/>
      <c r="F16" s="10" t="s">
        <v>1648</v>
      </c>
      <c r="G16" s="11" t="s">
        <v>58</v>
      </c>
      <c r="H16" s="764" t="s">
        <v>164</v>
      </c>
      <c r="I16" s="764"/>
      <c r="J16" s="764"/>
      <c r="K16" s="10" t="s">
        <v>1648</v>
      </c>
      <c r="L16" s="11" t="s">
        <v>58</v>
      </c>
      <c r="M16" s="763" t="s">
        <v>164</v>
      </c>
      <c r="N16" s="763"/>
      <c r="O16" s="763"/>
      <c r="P16" s="10" t="s">
        <v>1648</v>
      </c>
      <c r="Q16" s="11" t="s">
        <v>58</v>
      </c>
      <c r="R16" s="764" t="s">
        <v>164</v>
      </c>
      <c r="S16" s="764"/>
      <c r="T16" s="764"/>
    </row>
    <row r="17" spans="1:20" ht="51" customHeight="1">
      <c r="A17" s="747">
        <v>1</v>
      </c>
      <c r="B17" s="749" t="s">
        <v>48</v>
      </c>
      <c r="C17" s="757" t="str">
        <f ca="1">LOOKUP(F15,'Nondi DATA'!$C$8:$C$530,'Nondi DATA'!H8:H807)</f>
        <v xml:space="preserve"> चित्र पाहून अनुरूप प्रश्न तयार करते.</v>
      </c>
      <c r="D17" s="758"/>
      <c r="E17" s="759"/>
      <c r="F17" s="747">
        <v>4</v>
      </c>
      <c r="G17" s="752" t="s">
        <v>59</v>
      </c>
      <c r="H17" s="757" t="str">
        <f ca="1">LOOKUP(F15,'Nondi DATA'!$C$8:$C$530,'Nondi DATA'!N8:N807)</f>
        <v xml:space="preserve">सुचवलेल्या प्रसंगाचे संवादाचे योग्य कृती व हावभाव करते. </v>
      </c>
      <c r="I17" s="758"/>
      <c r="J17" s="759"/>
      <c r="K17" s="747">
        <v>1</v>
      </c>
      <c r="L17" s="749" t="s">
        <v>48</v>
      </c>
      <c r="M17" s="757" t="str">
        <f ca="1">LOOKUP(P15,'Nondi DATA'!$C$8:$C$530,'Nondi DATA'!Q8:Q807)</f>
        <v>उदाहरणे पटवून देतांना म्हणींचा वापर करते.</v>
      </c>
      <c r="N17" s="758"/>
      <c r="O17" s="759"/>
      <c r="P17" s="747">
        <v>4</v>
      </c>
      <c r="Q17" s="752" t="s">
        <v>59</v>
      </c>
      <c r="R17" s="757" t="str">
        <f ca="1">LOOKUP(P15,'Nondi DATA'!$C$8:$C$530,'Nondi DATA'!W8:W807)</f>
        <v>रचना चित्रासाठी मांडणी व रंगकाम छान करते.</v>
      </c>
      <c r="S17" s="758"/>
      <c r="T17" s="759"/>
    </row>
    <row r="18" spans="1:20" ht="51" customHeight="1" thickBot="1">
      <c r="A18" s="748"/>
      <c r="B18" s="756"/>
      <c r="C18" s="760" t="str">
        <f ca="1">LOOKUP(F15,'Nondi DATA'!$C$8:$C$530,'Nondi DATA'!H9:H807)</f>
        <v xml:space="preserve"> सुचवीलेल्या शब्दांसाठी योग्य नवीन शब्द सांगते.</v>
      </c>
      <c r="D18" s="761"/>
      <c r="E18" s="762"/>
      <c r="F18" s="751"/>
      <c r="G18" s="753"/>
      <c r="H18" s="760" t="str">
        <f ca="1">LOOKUP(F4,'Nondi DATA'!$C$8:$C$530,'Nondi DATA'!N9:N807)</f>
        <v xml:space="preserve">आयोजन केतेल्या सांस्कृतिक कार्यक्रमाचे नेतृत्व करते. </v>
      </c>
      <c r="I18" s="761"/>
      <c r="J18" s="762"/>
      <c r="K18" s="748"/>
      <c r="L18" s="756"/>
      <c r="M18" s="760" t="str">
        <f ca="1">LOOKUP(P15,'Nondi DATA'!$C$8:$C$530,'Nondi DATA'!Q9:Q807)</f>
        <v>आत्मवृत्त ही संकल्पना जाणते.</v>
      </c>
      <c r="N18" s="761"/>
      <c r="O18" s="762"/>
      <c r="P18" s="751"/>
      <c r="Q18" s="753"/>
      <c r="R18" s="760" t="str">
        <f ca="1">LOOKUP(P15,'Nondi DATA'!$C$8:$C$530,'Nondi DATA'!W9:W807)</f>
        <v>कोलाज कामासाठी घोटीव कागदाचा वापर करते.</v>
      </c>
      <c r="S18" s="761"/>
      <c r="T18" s="762"/>
    </row>
    <row r="19" spans="1:20" ht="51" customHeight="1">
      <c r="A19" s="747">
        <v>2</v>
      </c>
      <c r="B19" s="749" t="s">
        <v>50</v>
      </c>
      <c r="C19" s="757" t="str">
        <f ca="1">LOOKUP(F15,'Nondi DATA'!$C$8:$C$530,'Nondi DATA'!J8:J807)</f>
        <v xml:space="preserve">She tried to use new words we learnt </v>
      </c>
      <c r="D19" s="758"/>
      <c r="E19" s="759"/>
      <c r="F19" s="747">
        <v>5</v>
      </c>
      <c r="G19" s="752" t="s">
        <v>637</v>
      </c>
      <c r="H19" s="757" t="str">
        <f ca="1">LOOKUP(F15,'Nondi DATA'!$C$8:$C$530,'Nondi DATA'!O8:O807)</f>
        <v xml:space="preserve">प्रत्येक वर्गमित्राला वाढदिवसाचे भेटकार्ड देते. </v>
      </c>
      <c r="I19" s="758"/>
      <c r="J19" s="759"/>
      <c r="K19" s="747">
        <v>2</v>
      </c>
      <c r="L19" s="749" t="s">
        <v>50</v>
      </c>
      <c r="M19" s="757" t="str">
        <f ca="1">LOOKUP(P15,'Nondi DATA'!$C$8:$C$530,'Nondi DATA'!S8:S807)</f>
        <v>She use various description word.</v>
      </c>
      <c r="N19" s="758"/>
      <c r="O19" s="759"/>
      <c r="P19" s="747">
        <v>5</v>
      </c>
      <c r="Q19" s="752" t="s">
        <v>637</v>
      </c>
      <c r="R19" s="757" t="str">
        <f ca="1">LOOKUP(P15,'Nondi DATA'!$C$8:$C$530,'Nondi DATA'!X8:X807)</f>
        <v>कागदापासून विविध वस्तू बनविते.</v>
      </c>
      <c r="S19" s="758"/>
      <c r="T19" s="759"/>
    </row>
    <row r="20" spans="1:20" ht="51" customHeight="1" thickBot="1">
      <c r="A20" s="748"/>
      <c r="B20" s="750"/>
      <c r="C20" s="760" t="str">
        <f ca="1">LOOKUP(F15,'Nondi DATA'!$C$8:$C$530,'Nondi DATA'!J9:J807)</f>
        <v xml:space="preserve">She reads poem in rhyme and rhymthem </v>
      </c>
      <c r="D20" s="761"/>
      <c r="E20" s="762"/>
      <c r="F20" s="751"/>
      <c r="G20" s="753"/>
      <c r="H20" s="760" t="str">
        <f ca="1">LOOKUP(F15,'Nondi DATA'!$C$8:$C$530,'Nondi DATA'!O9:O807)</f>
        <v xml:space="preserve">प्रत्येक कृती स्वताहुन करण्याची आवड आहे </v>
      </c>
      <c r="I20" s="761"/>
      <c r="J20" s="762"/>
      <c r="K20" s="748"/>
      <c r="L20" s="750"/>
      <c r="M20" s="760" t="str">
        <f ca="1">LOOKUP(P15,'Nondi DATA'!$C$8:$C$530,'Nondi DATA'!S9:S807)</f>
        <v>Student listen carefully</v>
      </c>
      <c r="N20" s="761"/>
      <c r="O20" s="762"/>
      <c r="P20" s="751"/>
      <c r="Q20" s="753"/>
      <c r="R20" s="760" t="str">
        <f ca="1">LOOKUP(P4,'Nondi DATA'!$C$8:$C$530,'Nondi DATA'!X9:X807)</f>
        <v>घरात कामाला मदत करते.</v>
      </c>
      <c r="S20" s="761"/>
      <c r="T20" s="762"/>
    </row>
    <row r="21" spans="1:20" ht="51" customHeight="1">
      <c r="A21" s="747">
        <v>3</v>
      </c>
      <c r="B21" s="749" t="s">
        <v>51</v>
      </c>
      <c r="C21" s="757" t="str">
        <f ca="1">LOOKUP(F15,'Nondi DATA'!$C$8:$C$530,'Nondi DATA'!K8:K807)</f>
        <v>Explain the concept of circumcentre.</v>
      </c>
      <c r="D21" s="758"/>
      <c r="E21" s="759"/>
      <c r="F21" s="747">
        <v>6</v>
      </c>
      <c r="G21" s="752" t="s">
        <v>1649</v>
      </c>
      <c r="H21" s="757" t="str">
        <f ca="1">LOOKUP(F15,'Nondi DATA'!$C$8:$C$530,'Nondi DATA'!P8:P807)</f>
        <v xml:space="preserve">प्रामाणिकपणा व खेळाडू वृत्ती ते महत्वाचे गुण आहेत </v>
      </c>
      <c r="I21" s="758"/>
      <c r="J21" s="759"/>
      <c r="K21" s="747">
        <v>3</v>
      </c>
      <c r="L21" s="749" t="s">
        <v>51</v>
      </c>
      <c r="M21" s="757" t="str">
        <f ca="1">LOOKUP(P15,'Nondi DATA'!$C$8:$C$530,'Nondi DATA'!T8:T807)</f>
        <v>Find P if I, R &amp; T are given.</v>
      </c>
      <c r="N21" s="758"/>
      <c r="O21" s="759"/>
      <c r="P21" s="747">
        <v>6</v>
      </c>
      <c r="Q21" s="752" t="s">
        <v>1649</v>
      </c>
      <c r="R21" s="757" t="str">
        <f ca="1">LOOKUP(P15,'Nondi DATA'!$C$8:$C$530,'Nondi DATA'!Y8:Y807)</f>
        <v>नखे नियमित कापते.</v>
      </c>
      <c r="S21" s="758"/>
      <c r="T21" s="759"/>
    </row>
    <row r="22" spans="1:20" ht="51" customHeight="1" thickBot="1">
      <c r="A22" s="751"/>
      <c r="B22" s="750"/>
      <c r="C22" s="760" t="str">
        <f ca="1">LOOKUP(F15,'Nondi DATA'!$C$8:$C$530,'Nondi DATA'!K9:K807)</f>
        <v>Tell the defination of incentre.</v>
      </c>
      <c r="D22" s="761"/>
      <c r="E22" s="762"/>
      <c r="F22" s="751"/>
      <c r="G22" s="753"/>
      <c r="H22" s="760" t="str">
        <f ca="1">LOOKUP(F15,'Nondi DATA'!$C$8:$C$530,'Nondi DATA'!P9:P807)</f>
        <v xml:space="preserve">नखे व केस नियमितपणे कापते. </v>
      </c>
      <c r="I22" s="761"/>
      <c r="J22" s="762"/>
      <c r="K22" s="751"/>
      <c r="L22" s="750"/>
      <c r="M22" s="760" t="str">
        <f ca="1">LOOKUP(P15,'Nondi DATA'!$C$8:$C$530,'Nondi DATA'!T9:T807)</f>
        <v>Tell the types of algebric expression.</v>
      </c>
      <c r="N22" s="761"/>
      <c r="O22" s="762"/>
      <c r="P22" s="751"/>
      <c r="Q22" s="753"/>
      <c r="R22" s="760" t="str">
        <f ca="1">LOOKUP(P15,'Nondi DATA'!$C$8:$C$530,'Nondi DATA'!Y9:Y807)</f>
        <v>रोज रात्री झोपण्यापूर्वी दात घासते.</v>
      </c>
      <c r="S22" s="761"/>
      <c r="T22" s="762"/>
    </row>
  </sheetData>
  <sheetProtection algorithmName="SHA-512" hashValue="XR2WH+DK6IBDYENEu99OtBx1z8bQ4/zfvq3QJpaXCRV/h2KNSRJfgWFmBm3y/Yl1Qbjj0rhIZN1teJYZZAI76Q==" saltValue="l7wSy3eM5fOyGuJz7kiRZg==" spinCount="100000" sheet="1" formatCells="0" formatColumns="0" formatRows="0"/>
  <mergeCells count="116">
    <mergeCell ref="R19:T19"/>
    <mergeCell ref="M20:O20"/>
    <mergeCell ref="R20:T20"/>
    <mergeCell ref="K21:K22"/>
    <mergeCell ref="L21:L22"/>
    <mergeCell ref="M21:O21"/>
    <mergeCell ref="P21:P22"/>
    <mergeCell ref="Q21:Q22"/>
    <mergeCell ref="R21:T21"/>
    <mergeCell ref="M22:O22"/>
    <mergeCell ref="R22:T22"/>
    <mergeCell ref="K19:K20"/>
    <mergeCell ref="L19:L20"/>
    <mergeCell ref="M19:O19"/>
    <mergeCell ref="P19:P20"/>
    <mergeCell ref="Q19:Q20"/>
    <mergeCell ref="K14:M14"/>
    <mergeCell ref="M16:O16"/>
    <mergeCell ref="R16:T16"/>
    <mergeCell ref="K17:K18"/>
    <mergeCell ref="L17:L18"/>
    <mergeCell ref="M17:O17"/>
    <mergeCell ref="P17:P18"/>
    <mergeCell ref="Q17:Q18"/>
    <mergeCell ref="R17:T17"/>
    <mergeCell ref="M18:O18"/>
    <mergeCell ref="R18:T18"/>
    <mergeCell ref="R10:T10"/>
    <mergeCell ref="M11:O11"/>
    <mergeCell ref="R11:T11"/>
    <mergeCell ref="K10:K11"/>
    <mergeCell ref="L10:L11"/>
    <mergeCell ref="M10:O10"/>
    <mergeCell ref="P10:P11"/>
    <mergeCell ref="Q10:Q11"/>
    <mergeCell ref="R7:T7"/>
    <mergeCell ref="K8:K9"/>
    <mergeCell ref="L8:L9"/>
    <mergeCell ref="M8:O8"/>
    <mergeCell ref="P8:P9"/>
    <mergeCell ref="Q8:Q9"/>
    <mergeCell ref="R8:T8"/>
    <mergeCell ref="M9:O9"/>
    <mergeCell ref="R9:T9"/>
    <mergeCell ref="K6:K7"/>
    <mergeCell ref="L6:L7"/>
    <mergeCell ref="M6:O6"/>
    <mergeCell ref="P6:P7"/>
    <mergeCell ref="Q6:Q7"/>
    <mergeCell ref="K1:T1"/>
    <mergeCell ref="K2:T2"/>
    <mergeCell ref="K3:M3"/>
    <mergeCell ref="M5:O5"/>
    <mergeCell ref="R5:T5"/>
    <mergeCell ref="C8:E8"/>
    <mergeCell ref="H8:J8"/>
    <mergeCell ref="C9:E9"/>
    <mergeCell ref="C7:E7"/>
    <mergeCell ref="A2:J2"/>
    <mergeCell ref="H6:J6"/>
    <mergeCell ref="C6:E6"/>
    <mergeCell ref="H7:J7"/>
    <mergeCell ref="A3:C3"/>
    <mergeCell ref="C5:E5"/>
    <mergeCell ref="H5:J5"/>
    <mergeCell ref="B6:B7"/>
    <mergeCell ref="A6:A7"/>
    <mergeCell ref="B8:B9"/>
    <mergeCell ref="A8:A9"/>
    <mergeCell ref="A1:J1"/>
    <mergeCell ref="F6:F7"/>
    <mergeCell ref="R6:T6"/>
    <mergeCell ref="M7:O7"/>
    <mergeCell ref="C11:E11"/>
    <mergeCell ref="G10:G11"/>
    <mergeCell ref="G8:G9"/>
    <mergeCell ref="F10:F11"/>
    <mergeCell ref="G21:G22"/>
    <mergeCell ref="C16:E16"/>
    <mergeCell ref="H22:J22"/>
    <mergeCell ref="C22:E22"/>
    <mergeCell ref="H19:J19"/>
    <mergeCell ref="C20:E20"/>
    <mergeCell ref="H20:J20"/>
    <mergeCell ref="C21:E21"/>
    <mergeCell ref="H21:J21"/>
    <mergeCell ref="H16:J16"/>
    <mergeCell ref="C17:E17"/>
    <mergeCell ref="H17:J17"/>
    <mergeCell ref="C18:E18"/>
    <mergeCell ref="H18:J18"/>
    <mergeCell ref="C19:E19"/>
    <mergeCell ref="A19:A20"/>
    <mergeCell ref="B19:B20"/>
    <mergeCell ref="F19:F20"/>
    <mergeCell ref="G19:G20"/>
    <mergeCell ref="A21:A22"/>
    <mergeCell ref="B21:B22"/>
    <mergeCell ref="F21:F22"/>
    <mergeCell ref="D4:E4"/>
    <mergeCell ref="N4:O4"/>
    <mergeCell ref="D15:E15"/>
    <mergeCell ref="N15:O15"/>
    <mergeCell ref="G6:G7"/>
    <mergeCell ref="F17:F18"/>
    <mergeCell ref="G17:G18"/>
    <mergeCell ref="A14:C14"/>
    <mergeCell ref="A17:A18"/>
    <mergeCell ref="B17:B18"/>
    <mergeCell ref="B10:B11"/>
    <mergeCell ref="A10:A11"/>
    <mergeCell ref="F8:F9"/>
    <mergeCell ref="H10:J10"/>
    <mergeCell ref="H11:J11"/>
    <mergeCell ref="C10:E10"/>
    <mergeCell ref="H9:J9"/>
  </mergeCells>
  <dataValidations count="2">
    <dataValidation type="list" allowBlank="1" showInputMessage="1" showErrorMessage="1" prompt="परीक्षा क्रमांक Select kara " sqref="P15 F15">
      <formula1>RollNo</formula1>
    </dataValidation>
    <dataValidation type="list" allowBlank="1" showInputMessage="1" showErrorMessage="1" promptTitle="Roll No." prompt="परीक्षा क्रमांक Select करा" sqref="F4 P4">
      <formula1>RollNo</formula1>
    </dataValidation>
  </dataValidations>
  <pageMargins left="0.55000000000000004" right="0.55000000000000004" top="0.3" bottom="0.3" header="0" footer="0"/>
  <pageSetup paperSize="5" orientation="portrait" horizont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4391"/>
  <sheetViews>
    <sheetView showZeros="0" view="pageLayout" zoomScaleSheetLayoutView="100" workbookViewId="0">
      <selection activeCell="C4" sqref="C4"/>
    </sheetView>
  </sheetViews>
  <sheetFormatPr defaultRowHeight="12.75"/>
  <cols>
    <col min="1" max="1" width="3.85546875" style="129" customWidth="1"/>
    <col min="2" max="2" width="10.140625" style="129" customWidth="1"/>
    <col min="3" max="3" width="13.7109375" style="129" customWidth="1"/>
    <col min="4" max="5" width="13.7109375" style="138" customWidth="1"/>
    <col min="6" max="8" width="13.7109375" style="129" customWidth="1"/>
    <col min="9" max="9" width="3.85546875" style="129" customWidth="1"/>
    <col min="10" max="10" width="10.140625" style="129" customWidth="1"/>
    <col min="11" max="16" width="13.7109375" style="129" customWidth="1"/>
    <col min="17" max="16384" width="9.140625" style="129"/>
  </cols>
  <sheetData>
    <row r="1" spans="1:16">
      <c r="A1" s="127"/>
      <c r="B1" s="127"/>
      <c r="C1" s="127"/>
      <c r="D1" s="128"/>
      <c r="E1" s="128"/>
      <c r="F1" s="127"/>
      <c r="G1" s="127"/>
      <c r="H1" s="127"/>
      <c r="I1" s="127"/>
      <c r="J1" s="127"/>
      <c r="K1" s="127"/>
      <c r="L1" s="128"/>
      <c r="M1" s="128"/>
      <c r="N1" s="127"/>
      <c r="O1" s="127"/>
      <c r="P1" s="127"/>
    </row>
    <row r="2" spans="1:16" ht="21.75" customHeight="1">
      <c r="A2" s="798" t="str">
        <f>Links!E3</f>
        <v>सौ.एस.पी.पाटील माध्यमिक विद्यामंदिर आमडदे, ता. भडगाव, जि. जळगाव.</v>
      </c>
      <c r="B2" s="798"/>
      <c r="C2" s="798"/>
      <c r="D2" s="798"/>
      <c r="E2" s="798"/>
      <c r="F2" s="798"/>
      <c r="G2" s="798"/>
      <c r="H2" s="798"/>
      <c r="I2" s="772" t="str">
        <f>Links!E3</f>
        <v>सौ.एस.पी.पाटील माध्यमिक विद्यामंदिर आमडदे, ता. भडगाव, जि. जळगाव.</v>
      </c>
      <c r="J2" s="772"/>
      <c r="K2" s="772"/>
      <c r="L2" s="772"/>
      <c r="M2" s="772"/>
      <c r="N2" s="772"/>
      <c r="O2" s="772"/>
      <c r="P2" s="772"/>
    </row>
    <row r="3" spans="1:16" ht="25.5" customHeight="1">
      <c r="A3" s="772" t="s">
        <v>63</v>
      </c>
      <c r="B3" s="772"/>
      <c r="C3" s="772"/>
      <c r="D3" s="772"/>
      <c r="E3" s="772"/>
      <c r="F3" s="772"/>
      <c r="G3" s="772"/>
      <c r="H3" s="772"/>
      <c r="I3" s="772" t="s">
        <v>63</v>
      </c>
      <c r="J3" s="772"/>
      <c r="K3" s="772"/>
      <c r="L3" s="772"/>
      <c r="M3" s="772"/>
      <c r="N3" s="772"/>
      <c r="O3" s="772"/>
      <c r="P3" s="772"/>
    </row>
    <row r="4" spans="1:16" ht="20.25" customHeight="1">
      <c r="A4" s="789" t="s">
        <v>171</v>
      </c>
      <c r="B4" s="789"/>
      <c r="C4" s="130">
        <v>1</v>
      </c>
      <c r="D4" s="131"/>
      <c r="E4" s="131"/>
      <c r="F4" s="127"/>
      <c r="G4" s="127"/>
      <c r="H4" s="132"/>
      <c r="I4" s="789" t="s">
        <v>171</v>
      </c>
      <c r="J4" s="789"/>
      <c r="K4" s="130">
        <v>1</v>
      </c>
      <c r="L4" s="131"/>
      <c r="M4" s="131"/>
      <c r="N4" s="127"/>
      <c r="O4" s="127"/>
      <c r="P4" s="132"/>
    </row>
    <row r="5" spans="1:16" ht="23.25" customHeight="1">
      <c r="A5" s="790" t="s">
        <v>169</v>
      </c>
      <c r="B5" s="790"/>
      <c r="C5" s="790"/>
      <c r="D5" s="790"/>
      <c r="E5" s="791" t="str">
        <f>VLOOKUP(C4,Data!B7:W206,4,0)</f>
        <v>आराध्या प्रकाश पाटील</v>
      </c>
      <c r="F5" s="791"/>
      <c r="G5" s="791"/>
      <c r="H5" s="791"/>
      <c r="I5" s="790" t="s">
        <v>169</v>
      </c>
      <c r="J5" s="790"/>
      <c r="K5" s="790"/>
      <c r="L5" s="790"/>
      <c r="M5" s="791" t="str">
        <f>VLOOKUP(K4,Data!B6:W206,4,0)</f>
        <v>आराध्या प्रकाश पाटील</v>
      </c>
      <c r="N5" s="791"/>
      <c r="O5" s="791"/>
      <c r="P5" s="791"/>
    </row>
    <row r="6" spans="1:16" ht="22.5" customHeight="1">
      <c r="A6" s="792" t="s">
        <v>170</v>
      </c>
      <c r="B6" s="793"/>
      <c r="C6" s="412" t="str">
        <f>VLOOKUP(C4,Data!B7:W206,5,0)</f>
        <v>1 ली(अ)</v>
      </c>
      <c r="D6" s="131"/>
      <c r="E6" s="131"/>
      <c r="F6" s="127"/>
      <c r="G6" s="127"/>
      <c r="H6" s="132"/>
      <c r="I6" s="792" t="s">
        <v>170</v>
      </c>
      <c r="J6" s="793"/>
      <c r="K6" s="412" t="str">
        <f>VLOOKUP(K4,Data!B6:W206,5,0)</f>
        <v>1 ली(अ)</v>
      </c>
      <c r="L6" s="131"/>
      <c r="M6" s="131"/>
      <c r="N6" s="127"/>
      <c r="O6" s="127"/>
      <c r="P6" s="132"/>
    </row>
    <row r="7" spans="1:16" ht="27.75" customHeight="1">
      <c r="A7" s="787" t="s">
        <v>58</v>
      </c>
      <c r="B7" s="788"/>
      <c r="C7" s="133" t="s">
        <v>48</v>
      </c>
      <c r="D7" s="133" t="s">
        <v>50</v>
      </c>
      <c r="E7" s="133" t="s">
        <v>51</v>
      </c>
      <c r="F7" s="133" t="s">
        <v>59</v>
      </c>
      <c r="G7" s="133" t="s">
        <v>54</v>
      </c>
      <c r="H7" s="133" t="s">
        <v>55</v>
      </c>
      <c r="I7" s="787" t="s">
        <v>58</v>
      </c>
      <c r="J7" s="788"/>
      <c r="K7" s="133" t="s">
        <v>48</v>
      </c>
      <c r="L7" s="133" t="s">
        <v>50</v>
      </c>
      <c r="M7" s="133" t="s">
        <v>51</v>
      </c>
      <c r="N7" s="133" t="s">
        <v>59</v>
      </c>
      <c r="O7" s="133" t="s">
        <v>54</v>
      </c>
      <c r="P7" s="133" t="s">
        <v>55</v>
      </c>
    </row>
    <row r="8" spans="1:16" ht="29.25" customHeight="1">
      <c r="A8" s="768" t="s">
        <v>64</v>
      </c>
      <c r="B8" s="769"/>
      <c r="C8" s="134">
        <f>VLOOKUP($C$4,श्रेनिपत्रक!$A$4:$I$497,4,0)</f>
        <v>0</v>
      </c>
      <c r="D8" s="134">
        <f>VLOOKUP($C$4,श्रेनिपत्रक!$A$4:$I$497,5,0)</f>
        <v>0</v>
      </c>
      <c r="E8" s="134">
        <f>VLOOKUP($C$4,श्रेनिपत्रक!$A$4:$I$497,6,0)</f>
        <v>0</v>
      </c>
      <c r="F8" s="134">
        <f>VLOOKUP($C$4,श्रेनिपत्रक!$A$4:$I$497,7,0)</f>
        <v>0</v>
      </c>
      <c r="G8" s="134">
        <f>VLOOKUP($C$4,श्रेनिपत्रक!$A$4:$I$497,8,0)</f>
        <v>0</v>
      </c>
      <c r="H8" s="134">
        <f>VLOOKUP($C$4,श्रेनिपत्रक!$A$4:$I$497,9,0)</f>
        <v>0</v>
      </c>
      <c r="I8" s="768" t="s">
        <v>64</v>
      </c>
      <c r="J8" s="769"/>
      <c r="K8" s="134">
        <f>VLOOKUP($K$4,श्रेनिपत्रक!$A$4:$R$497,13,0)</f>
        <v>0</v>
      </c>
      <c r="L8" s="134">
        <f>VLOOKUP($K$4,श्रेनिपत्रक!$A$4:$R$497,14,0)</f>
        <v>0</v>
      </c>
      <c r="M8" s="134">
        <f>VLOOKUP($K$4,श्रेनिपत्रक!$A$4:$R$497,15,0)</f>
        <v>0</v>
      </c>
      <c r="N8" s="134">
        <f>VLOOKUP($K$4,श्रेनिपत्रक!$A$4:$R$497,16,0)</f>
        <v>0</v>
      </c>
      <c r="O8" s="134">
        <f>VLOOKUP($K$4,श्रेनिपत्रक!$A$4:$R$497,17,0)</f>
        <v>0</v>
      </c>
      <c r="P8" s="134">
        <f>VLOOKUP($K$4,श्रेनिपत्रक!$A$4:$R$497,18,0)</f>
        <v>0</v>
      </c>
    </row>
    <row r="9" spans="1:16" ht="12" customHeight="1">
      <c r="A9" s="770"/>
      <c r="B9" s="771"/>
      <c r="C9" s="771"/>
      <c r="D9" s="771"/>
      <c r="E9" s="771"/>
      <c r="F9" s="771"/>
      <c r="G9" s="771"/>
      <c r="H9" s="771"/>
      <c r="I9" s="770"/>
      <c r="J9" s="771"/>
      <c r="K9" s="771"/>
      <c r="L9" s="771"/>
      <c r="M9" s="771"/>
      <c r="N9" s="771"/>
      <c r="O9" s="771"/>
      <c r="P9" s="771"/>
    </row>
    <row r="10" spans="1:16" ht="30.75" customHeight="1">
      <c r="A10" s="772" t="s">
        <v>65</v>
      </c>
      <c r="B10" s="772"/>
      <c r="C10" s="772"/>
      <c r="D10" s="772"/>
      <c r="E10" s="772"/>
      <c r="F10" s="772"/>
      <c r="G10" s="772"/>
      <c r="H10" s="772"/>
      <c r="I10" s="772" t="s">
        <v>65</v>
      </c>
      <c r="J10" s="772"/>
      <c r="K10" s="772"/>
      <c r="L10" s="772"/>
      <c r="M10" s="772"/>
      <c r="N10" s="772"/>
      <c r="O10" s="772"/>
      <c r="P10" s="772"/>
    </row>
    <row r="11" spans="1:16" ht="30.75" customHeight="1">
      <c r="A11" s="773" t="s">
        <v>66</v>
      </c>
      <c r="B11" s="773"/>
      <c r="C11" s="773"/>
      <c r="D11" s="774" t="s">
        <v>67</v>
      </c>
      <c r="E11" s="775"/>
      <c r="F11" s="776"/>
      <c r="G11" s="774" t="s">
        <v>62</v>
      </c>
      <c r="H11" s="776"/>
      <c r="I11" s="773" t="s">
        <v>66</v>
      </c>
      <c r="J11" s="773"/>
      <c r="K11" s="773"/>
      <c r="L11" s="774" t="s">
        <v>67</v>
      </c>
      <c r="M11" s="775"/>
      <c r="N11" s="776"/>
      <c r="O11" s="774" t="s">
        <v>62</v>
      </c>
      <c r="P11" s="776"/>
    </row>
    <row r="12" spans="1:16" ht="30.75" customHeight="1">
      <c r="A12" s="794" t="str">
        <f>VLOOKUP(C4,'Vishesh Nondi'!B7:N206,8,0)</f>
        <v xml:space="preserve">सांस्कृतिक कार्यक्रमात आवडीने सहभाग नोंदवते .  </v>
      </c>
      <c r="B12" s="795"/>
      <c r="C12" s="795"/>
      <c r="D12" s="794" t="str">
        <f>VLOOKUP(C4,'Vishesh Nondi'!B7:N206,9,0)</f>
        <v>वाचन करणे</v>
      </c>
      <c r="E12" s="795"/>
      <c r="F12" s="799"/>
      <c r="G12" s="777" t="str">
        <f>VLOOKUP(C4,'Vishesh Nondi'!B7:N206,10,0)</f>
        <v>आत्मविश्वास वाढविणे आवश्यक</v>
      </c>
      <c r="H12" s="778"/>
      <c r="I12" s="794" t="str">
        <f>VLOOKUP(K4,'Vishesh Nondi'!B7:N206,11,0)</f>
        <v>आपली मते मुदेद्सूद मांडते.</v>
      </c>
      <c r="J12" s="795"/>
      <c r="K12" s="795"/>
      <c r="L12" s="781" t="str">
        <f>VLOOKUP(K4,'Vishesh Nondi'!B7:N206,12,0)</f>
        <v>वाचन करणे</v>
      </c>
      <c r="M12" s="782"/>
      <c r="N12" s="783"/>
      <c r="O12" s="777" t="str">
        <f>VLOOKUP(K4,'Vishesh Nondi'!B7:N206,13,0)</f>
        <v>अवांतर वाचन करणे.</v>
      </c>
      <c r="P12" s="778"/>
    </row>
    <row r="13" spans="1:16" ht="30.75" customHeight="1">
      <c r="A13" s="796"/>
      <c r="B13" s="797"/>
      <c r="C13" s="797"/>
      <c r="D13" s="796"/>
      <c r="E13" s="797"/>
      <c r="F13" s="800"/>
      <c r="G13" s="779"/>
      <c r="H13" s="780"/>
      <c r="I13" s="796"/>
      <c r="J13" s="797"/>
      <c r="K13" s="797"/>
      <c r="L13" s="784"/>
      <c r="M13" s="785"/>
      <c r="N13" s="786"/>
      <c r="O13" s="779"/>
      <c r="P13" s="780"/>
    </row>
    <row r="14" spans="1:16" s="136" customFormat="1" ht="30" customHeight="1">
      <c r="A14" s="135"/>
      <c r="C14" s="137"/>
      <c r="E14" s="131"/>
      <c r="I14" s="135"/>
      <c r="K14" s="137"/>
      <c r="M14" s="131"/>
    </row>
    <row r="15" spans="1:16" s="136" customFormat="1" ht="25.5" customHeight="1">
      <c r="A15" s="772" t="s">
        <v>63</v>
      </c>
      <c r="B15" s="772"/>
      <c r="C15" s="772"/>
      <c r="D15" s="772"/>
      <c r="E15" s="772"/>
      <c r="F15" s="772"/>
      <c r="G15" s="772"/>
      <c r="H15" s="772"/>
      <c r="I15" s="772" t="s">
        <v>63</v>
      </c>
      <c r="J15" s="772"/>
      <c r="K15" s="772"/>
      <c r="L15" s="772"/>
      <c r="M15" s="772"/>
      <c r="N15" s="772"/>
      <c r="O15" s="772"/>
      <c r="P15" s="772"/>
    </row>
    <row r="16" spans="1:16" ht="20.25" customHeight="1">
      <c r="A16" s="789" t="s">
        <v>171</v>
      </c>
      <c r="B16" s="789"/>
      <c r="C16" s="130">
        <v>2</v>
      </c>
      <c r="D16" s="131"/>
      <c r="E16" s="131"/>
      <c r="F16" s="127"/>
      <c r="G16" s="127"/>
      <c r="H16" s="132"/>
      <c r="I16" s="789" t="s">
        <v>171</v>
      </c>
      <c r="J16" s="789"/>
      <c r="K16" s="130">
        <v>2</v>
      </c>
      <c r="L16" s="131"/>
      <c r="M16" s="131"/>
      <c r="N16" s="127"/>
      <c r="O16" s="127"/>
      <c r="P16" s="132"/>
    </row>
    <row r="17" spans="1:16" ht="23.25" customHeight="1">
      <c r="A17" s="790" t="s">
        <v>169</v>
      </c>
      <c r="B17" s="790"/>
      <c r="C17" s="790"/>
      <c r="D17" s="790"/>
      <c r="E17" s="791" t="str">
        <f>VLOOKUP(C16,Data!B6:W206,4,0)</f>
        <v>साक्षी राजेश पाटील</v>
      </c>
      <c r="F17" s="791"/>
      <c r="G17" s="791"/>
      <c r="H17" s="791"/>
      <c r="I17" s="790" t="s">
        <v>169</v>
      </c>
      <c r="J17" s="790"/>
      <c r="K17" s="790"/>
      <c r="L17" s="790"/>
      <c r="M17" s="791" t="str">
        <f>VLOOKUP(K16,Data!B6:W206,4,0)</f>
        <v>साक्षी राजेश पाटील</v>
      </c>
      <c r="N17" s="791"/>
      <c r="O17" s="791"/>
      <c r="P17" s="791"/>
    </row>
    <row r="18" spans="1:16" ht="22.5" customHeight="1">
      <c r="A18" s="792" t="s">
        <v>170</v>
      </c>
      <c r="B18" s="793"/>
      <c r="C18" s="412" t="str">
        <f>VLOOKUP(C16,Data!B6:W206,5,0)</f>
        <v>1 ली(अ)</v>
      </c>
      <c r="D18" s="131"/>
      <c r="E18" s="131"/>
      <c r="F18" s="127"/>
      <c r="G18" s="127"/>
      <c r="H18" s="132"/>
      <c r="I18" s="792" t="s">
        <v>170</v>
      </c>
      <c r="J18" s="793"/>
      <c r="K18" s="412" t="str">
        <f>VLOOKUP(K16,Data!B6:W206,5,0)</f>
        <v>1 ली(अ)</v>
      </c>
      <c r="L18" s="131"/>
      <c r="M18" s="131"/>
      <c r="N18" s="127"/>
      <c r="O18" s="127"/>
      <c r="P18" s="132"/>
    </row>
    <row r="19" spans="1:16" ht="27.75" customHeight="1">
      <c r="A19" s="787" t="s">
        <v>58</v>
      </c>
      <c r="B19" s="788"/>
      <c r="C19" s="133" t="s">
        <v>48</v>
      </c>
      <c r="D19" s="133" t="s">
        <v>50</v>
      </c>
      <c r="E19" s="133" t="s">
        <v>51</v>
      </c>
      <c r="F19" s="133" t="s">
        <v>59</v>
      </c>
      <c r="G19" s="133" t="s">
        <v>54</v>
      </c>
      <c r="H19" s="133" t="s">
        <v>55</v>
      </c>
      <c r="I19" s="787" t="s">
        <v>58</v>
      </c>
      <c r="J19" s="788"/>
      <c r="K19" s="133" t="s">
        <v>48</v>
      </c>
      <c r="L19" s="133" t="s">
        <v>50</v>
      </c>
      <c r="M19" s="133" t="s">
        <v>51</v>
      </c>
      <c r="N19" s="133" t="s">
        <v>59</v>
      </c>
      <c r="O19" s="133" t="s">
        <v>54</v>
      </c>
      <c r="P19" s="133" t="s">
        <v>55</v>
      </c>
    </row>
    <row r="20" spans="1:16" ht="29.25" customHeight="1">
      <c r="A20" s="768" t="s">
        <v>64</v>
      </c>
      <c r="B20" s="769"/>
      <c r="C20" s="134">
        <f>VLOOKUP($C$16,श्रेनिपत्रक!$A$4:$I$497,4,0)</f>
        <v>0</v>
      </c>
      <c r="D20" s="134">
        <f>VLOOKUP($C$16,श्रेनिपत्रक!$A$4:$I$497,5,0)</f>
        <v>0</v>
      </c>
      <c r="E20" s="134">
        <f>VLOOKUP($C$16,श्रेनिपत्रक!$A$4:$I$497,6,0)</f>
        <v>0</v>
      </c>
      <c r="F20" s="134">
        <f>VLOOKUP($C$16,श्रेनिपत्रक!$A$4:$I$497,7,0)</f>
        <v>0</v>
      </c>
      <c r="G20" s="134">
        <f>VLOOKUP($C$16,श्रेनिपत्रक!$A$4:$I$497,8,0)</f>
        <v>0</v>
      </c>
      <c r="H20" s="134">
        <f>VLOOKUP($C$16,श्रेनिपत्रक!$A$4:$I$497,9,0)</f>
        <v>0</v>
      </c>
      <c r="I20" s="768" t="s">
        <v>64</v>
      </c>
      <c r="J20" s="769"/>
      <c r="K20" s="134">
        <f>VLOOKUP($K$16,श्रेनिपत्रक!$A$4:$R$497,13,0)</f>
        <v>0</v>
      </c>
      <c r="L20" s="134">
        <f>VLOOKUP($K$16,श्रेनिपत्रक!$A$4:$R$497,14,0)</f>
        <v>0</v>
      </c>
      <c r="M20" s="134">
        <f>VLOOKUP($K$16,श्रेनिपत्रक!$A$4:$R$497,15,0)</f>
        <v>0</v>
      </c>
      <c r="N20" s="134">
        <f>VLOOKUP($K$16,श्रेनिपत्रक!$A$4:$R$497,16,0)</f>
        <v>0</v>
      </c>
      <c r="O20" s="134">
        <f>VLOOKUP($K$16,श्रेनिपत्रक!$A$4:$R$497,17,0)</f>
        <v>0</v>
      </c>
      <c r="P20" s="134">
        <f>VLOOKUP($K$16,श्रेनिपत्रक!$A$4:$R$497,18,0)</f>
        <v>0</v>
      </c>
    </row>
    <row r="21" spans="1:16" ht="12" customHeight="1">
      <c r="A21" s="770"/>
      <c r="B21" s="771"/>
      <c r="C21" s="771"/>
      <c r="D21" s="771"/>
      <c r="E21" s="771"/>
      <c r="F21" s="771"/>
      <c r="G21" s="771"/>
      <c r="H21" s="771"/>
      <c r="I21" s="770"/>
      <c r="J21" s="771"/>
      <c r="K21" s="771"/>
      <c r="L21" s="771"/>
      <c r="M21" s="771"/>
      <c r="N21" s="771"/>
      <c r="O21" s="771"/>
      <c r="P21" s="771"/>
    </row>
    <row r="22" spans="1:16" ht="30.75" customHeight="1">
      <c r="A22" s="772" t="s">
        <v>65</v>
      </c>
      <c r="B22" s="772"/>
      <c r="C22" s="772"/>
      <c r="D22" s="772"/>
      <c r="E22" s="772"/>
      <c r="F22" s="772"/>
      <c r="G22" s="772"/>
      <c r="H22" s="772"/>
      <c r="I22" s="772" t="s">
        <v>65</v>
      </c>
      <c r="J22" s="772"/>
      <c r="K22" s="772"/>
      <c r="L22" s="772"/>
      <c r="M22" s="772"/>
      <c r="N22" s="772"/>
      <c r="O22" s="772"/>
      <c r="P22" s="772"/>
    </row>
    <row r="23" spans="1:16" ht="30.75" customHeight="1">
      <c r="A23" s="773" t="s">
        <v>66</v>
      </c>
      <c r="B23" s="773"/>
      <c r="C23" s="773"/>
      <c r="D23" s="774" t="s">
        <v>67</v>
      </c>
      <c r="E23" s="775"/>
      <c r="F23" s="776"/>
      <c r="G23" s="774" t="s">
        <v>62</v>
      </c>
      <c r="H23" s="776"/>
      <c r="I23" s="773" t="s">
        <v>66</v>
      </c>
      <c r="J23" s="773"/>
      <c r="K23" s="773"/>
      <c r="L23" s="774" t="s">
        <v>67</v>
      </c>
      <c r="M23" s="775"/>
      <c r="N23" s="776"/>
      <c r="O23" s="774" t="s">
        <v>62</v>
      </c>
      <c r="P23" s="776"/>
    </row>
    <row r="24" spans="1:16" ht="30.75" customHeight="1">
      <c r="A24" s="767" t="str">
        <f>VLOOKUP(C16,'Vishesh Nondi'!B7:N206,8,0)</f>
        <v xml:space="preserve"> गणिती क्रिया सूत्रांचे वापर करून अचूक करते . </v>
      </c>
      <c r="B24" s="767"/>
      <c r="C24" s="767"/>
      <c r="D24" s="781" t="str">
        <f>VLOOKUP(C16,'Vishesh Nondi'!B7:N206,9,0)</f>
        <v>रांगोळी काढायला आवडते</v>
      </c>
      <c r="E24" s="782"/>
      <c r="F24" s="783"/>
      <c r="G24" s="777" t="str">
        <f>VLOOKUP(C16,'Vishesh Nondi'!B7:N206,10,0)</f>
        <v xml:space="preserve">अभ्यासात सातत्य असावे . </v>
      </c>
      <c r="H24" s="778"/>
      <c r="I24" s="767" t="str">
        <f>VLOOKUP(K16,'Vishesh Nondi'!B7:N206,11,0)</f>
        <v>कोणतेही काम वेळच्या वेळी पूर्ण करते.</v>
      </c>
      <c r="J24" s="767"/>
      <c r="K24" s="767"/>
      <c r="L24" s="781" t="str">
        <f>VLOOKUP(K16,'Vishesh Nondi'!B7:N206,12,0)</f>
        <v>रांगोळी काढायला आवडते</v>
      </c>
      <c r="M24" s="782"/>
      <c r="N24" s="783"/>
      <c r="O24" s="777" t="str">
        <f>VLOOKUP(K16,'Vishesh Nondi'!B7:N206,13,0)</f>
        <v>आत्मविश्वास वाढविणे आवश्यक.</v>
      </c>
      <c r="P24" s="778"/>
    </row>
    <row r="25" spans="1:16" ht="30.75" customHeight="1">
      <c r="A25" s="767"/>
      <c r="B25" s="767"/>
      <c r="C25" s="767"/>
      <c r="D25" s="784"/>
      <c r="E25" s="785"/>
      <c r="F25" s="786"/>
      <c r="G25" s="779"/>
      <c r="H25" s="780"/>
      <c r="I25" s="767"/>
      <c r="J25" s="767"/>
      <c r="K25" s="767"/>
      <c r="L25" s="784"/>
      <c r="M25" s="785"/>
      <c r="N25" s="786"/>
      <c r="O25" s="779"/>
      <c r="P25" s="780"/>
    </row>
    <row r="26" spans="1:16">
      <c r="L26" s="138"/>
      <c r="M26" s="138"/>
    </row>
    <row r="27" spans="1:16">
      <c r="L27" s="138"/>
      <c r="M27" s="138"/>
    </row>
    <row r="28" spans="1:16" ht="25.5" customHeight="1">
      <c r="A28" s="772" t="s">
        <v>63</v>
      </c>
      <c r="B28" s="772"/>
      <c r="C28" s="772"/>
      <c r="D28" s="772"/>
      <c r="E28" s="772"/>
      <c r="F28" s="772"/>
      <c r="G28" s="772"/>
      <c r="H28" s="772"/>
      <c r="I28" s="772" t="s">
        <v>63</v>
      </c>
      <c r="J28" s="772"/>
      <c r="K28" s="772"/>
      <c r="L28" s="772"/>
      <c r="M28" s="772"/>
      <c r="N28" s="772"/>
      <c r="O28" s="772"/>
      <c r="P28" s="772"/>
    </row>
    <row r="29" spans="1:16" ht="20.25" customHeight="1">
      <c r="A29" s="789" t="s">
        <v>171</v>
      </c>
      <c r="B29" s="789"/>
      <c r="C29" s="130">
        <v>3</v>
      </c>
      <c r="D29" s="131"/>
      <c r="E29" s="131"/>
      <c r="F29" s="127"/>
      <c r="G29" s="127"/>
      <c r="H29" s="132"/>
      <c r="I29" s="789" t="s">
        <v>171</v>
      </c>
      <c r="J29" s="789"/>
      <c r="K29" s="130">
        <v>3</v>
      </c>
      <c r="L29" s="131"/>
      <c r="M29" s="131"/>
      <c r="N29" s="127"/>
      <c r="O29" s="127"/>
      <c r="P29" s="132"/>
    </row>
    <row r="30" spans="1:16" ht="23.25" customHeight="1">
      <c r="A30" s="790" t="s">
        <v>169</v>
      </c>
      <c r="B30" s="790"/>
      <c r="C30" s="790"/>
      <c r="D30" s="790"/>
      <c r="E30" s="791" t="str">
        <f>VLOOKUP(C29,Data!B6:W206,4,0)</f>
        <v>शौर्य यश पाटील</v>
      </c>
      <c r="F30" s="791"/>
      <c r="G30" s="791"/>
      <c r="H30" s="791"/>
      <c r="I30" s="790" t="s">
        <v>169</v>
      </c>
      <c r="J30" s="790"/>
      <c r="K30" s="790"/>
      <c r="L30" s="790"/>
      <c r="M30" s="791" t="str">
        <f>VLOOKUP(K29,Data!B6:W206,4,0)</f>
        <v>शौर्य यश पाटील</v>
      </c>
      <c r="N30" s="791"/>
      <c r="O30" s="791"/>
      <c r="P30" s="791"/>
    </row>
    <row r="31" spans="1:16" ht="22.5" customHeight="1">
      <c r="A31" s="792" t="s">
        <v>170</v>
      </c>
      <c r="B31" s="793"/>
      <c r="C31" s="412" t="str">
        <f>VLOOKUP(C29,Data!B6:W206,5,0)</f>
        <v>1 ली(अ)</v>
      </c>
      <c r="D31" s="131"/>
      <c r="E31" s="131"/>
      <c r="F31" s="127"/>
      <c r="G31" s="127"/>
      <c r="H31" s="132"/>
      <c r="I31" s="792" t="s">
        <v>170</v>
      </c>
      <c r="J31" s="793"/>
      <c r="K31" s="412" t="str">
        <f>VLOOKUP(K29,Data!B6:W206,5,0)</f>
        <v>1 ली(अ)</v>
      </c>
      <c r="L31" s="131"/>
      <c r="M31" s="131"/>
      <c r="N31" s="127"/>
      <c r="O31" s="127"/>
      <c r="P31" s="132"/>
    </row>
    <row r="32" spans="1:16" ht="27.75" customHeight="1">
      <c r="A32" s="787" t="s">
        <v>58</v>
      </c>
      <c r="B32" s="788"/>
      <c r="C32" s="133" t="s">
        <v>48</v>
      </c>
      <c r="D32" s="133" t="s">
        <v>50</v>
      </c>
      <c r="E32" s="133" t="s">
        <v>51</v>
      </c>
      <c r="F32" s="133" t="s">
        <v>59</v>
      </c>
      <c r="G32" s="133" t="s">
        <v>54</v>
      </c>
      <c r="H32" s="133" t="s">
        <v>55</v>
      </c>
      <c r="I32" s="787" t="s">
        <v>58</v>
      </c>
      <c r="J32" s="788"/>
      <c r="K32" s="133" t="s">
        <v>48</v>
      </c>
      <c r="L32" s="133" t="s">
        <v>50</v>
      </c>
      <c r="M32" s="133" t="s">
        <v>51</v>
      </c>
      <c r="N32" s="133" t="s">
        <v>59</v>
      </c>
      <c r="O32" s="133" t="s">
        <v>54</v>
      </c>
      <c r="P32" s="133" t="s">
        <v>55</v>
      </c>
    </row>
    <row r="33" spans="1:16" ht="29.25" customHeight="1">
      <c r="A33" s="768" t="s">
        <v>64</v>
      </c>
      <c r="B33" s="769"/>
      <c r="C33" s="134">
        <f>VLOOKUP($C$29,श्रेनिपत्रक!$A$4:$I$497,4,0)</f>
        <v>0</v>
      </c>
      <c r="D33" s="134">
        <f>VLOOKUP($C$29,श्रेनिपत्रक!$A$4:$I$497,5,0)</f>
        <v>0</v>
      </c>
      <c r="E33" s="134">
        <f>VLOOKUP($C$29,श्रेनिपत्रक!$A$4:$I$497,6,0)</f>
        <v>0</v>
      </c>
      <c r="F33" s="134">
        <f>VLOOKUP($C$29,श्रेनिपत्रक!$A$4:$I$497,7,0)</f>
        <v>0</v>
      </c>
      <c r="G33" s="134">
        <f>VLOOKUP($C$29,श्रेनिपत्रक!$A$4:$I$497,8,0)</f>
        <v>0</v>
      </c>
      <c r="H33" s="134">
        <f>VLOOKUP($C$29,श्रेनिपत्रक!$A$4:$I$497,9,0)</f>
        <v>0</v>
      </c>
      <c r="I33" s="768" t="s">
        <v>64</v>
      </c>
      <c r="J33" s="769"/>
      <c r="K33" s="134">
        <f>VLOOKUP($K$29,श्रेनिपत्रक!$A$4:$R$497,13,0)</f>
        <v>0</v>
      </c>
      <c r="L33" s="134">
        <f>VLOOKUP($K$29,श्रेनिपत्रक!$A$4:$R$497,14,0)</f>
        <v>0</v>
      </c>
      <c r="M33" s="134">
        <f>VLOOKUP($K$29,श्रेनिपत्रक!$A$4:$R$497,15,0)</f>
        <v>0</v>
      </c>
      <c r="N33" s="134">
        <f>VLOOKUP($K$29,श्रेनिपत्रक!$A$4:$R$497,16,0)</f>
        <v>0</v>
      </c>
      <c r="O33" s="134">
        <f>VLOOKUP($K$29,श्रेनिपत्रक!$A$4:$R$497,17,0)</f>
        <v>0</v>
      </c>
      <c r="P33" s="134">
        <f>VLOOKUP($K$29,श्रेनिपत्रक!$A$4:$R$497,18,0)</f>
        <v>0</v>
      </c>
    </row>
    <row r="34" spans="1:16" ht="12" customHeight="1">
      <c r="A34" s="770"/>
      <c r="B34" s="771"/>
      <c r="C34" s="771"/>
      <c r="D34" s="771"/>
      <c r="E34" s="771"/>
      <c r="F34" s="771"/>
      <c r="G34" s="771"/>
      <c r="H34" s="771"/>
      <c r="I34" s="770"/>
      <c r="J34" s="771"/>
      <c r="K34" s="771"/>
      <c r="L34" s="771"/>
      <c r="M34" s="771"/>
      <c r="N34" s="771"/>
      <c r="O34" s="771"/>
      <c r="P34" s="771"/>
    </row>
    <row r="35" spans="1:16" ht="30.75" customHeight="1">
      <c r="A35" s="772" t="s">
        <v>65</v>
      </c>
      <c r="B35" s="772"/>
      <c r="C35" s="772"/>
      <c r="D35" s="772"/>
      <c r="E35" s="772"/>
      <c r="F35" s="772"/>
      <c r="G35" s="772"/>
      <c r="H35" s="772"/>
      <c r="I35" s="772" t="s">
        <v>65</v>
      </c>
      <c r="J35" s="772"/>
      <c r="K35" s="772"/>
      <c r="L35" s="772"/>
      <c r="M35" s="772"/>
      <c r="N35" s="772"/>
      <c r="O35" s="772"/>
      <c r="P35" s="772"/>
    </row>
    <row r="36" spans="1:16" ht="30.75" customHeight="1">
      <c r="A36" s="773" t="s">
        <v>66</v>
      </c>
      <c r="B36" s="773"/>
      <c r="C36" s="773"/>
      <c r="D36" s="774" t="s">
        <v>67</v>
      </c>
      <c r="E36" s="775"/>
      <c r="F36" s="776"/>
      <c r="G36" s="774" t="s">
        <v>62</v>
      </c>
      <c r="H36" s="776"/>
      <c r="I36" s="773" t="s">
        <v>66</v>
      </c>
      <c r="J36" s="773"/>
      <c r="K36" s="773"/>
      <c r="L36" s="774" t="s">
        <v>67</v>
      </c>
      <c r="M36" s="775"/>
      <c r="N36" s="776"/>
      <c r="O36" s="774" t="s">
        <v>62</v>
      </c>
      <c r="P36" s="776"/>
    </row>
    <row r="37" spans="1:16" ht="30.75" customHeight="1">
      <c r="A37" s="767" t="str">
        <f>VLOOKUP(C29,'Vishesh Nondi'!B7:N206,8,0)</f>
        <v xml:space="preserve">चित्रे सुरेख काढते. </v>
      </c>
      <c r="B37" s="767"/>
      <c r="C37" s="767"/>
      <c r="D37" s="781" t="str">
        <f>VLOOKUP(C29,'Vishesh Nondi'!B7:N206,9,0)</f>
        <v>चित्र काढणे</v>
      </c>
      <c r="E37" s="782"/>
      <c r="F37" s="783"/>
      <c r="G37" s="777" t="str">
        <f>VLOOKUP(C29,'Vishesh Nondi'!B7:N206,10,0)</f>
        <v xml:space="preserve">परिपाठात सहभाग असावा . </v>
      </c>
      <c r="H37" s="778"/>
      <c r="I37" s="767" t="str">
        <f>VLOOKUP(K29,'Vishesh Nondi'!B7:N206,11,0)</f>
        <v>इतरांशी नम्रपणे वागते.</v>
      </c>
      <c r="J37" s="767"/>
      <c r="K37" s="767"/>
      <c r="L37" s="781" t="str">
        <f>VLOOKUP(K29,'Vishesh Nondi'!B7:N206,12,0)</f>
        <v>चित्र काढणे</v>
      </c>
      <c r="M37" s="782"/>
      <c r="N37" s="783"/>
      <c r="O37" s="777" t="str">
        <f>VLOOKUP(K29,'Vishesh Nondi'!B7:N206,13,0)</f>
        <v>शब्द संग्रह वाढविणे आवश्यक.</v>
      </c>
      <c r="P37" s="778"/>
    </row>
    <row r="38" spans="1:16" ht="30.75" customHeight="1">
      <c r="A38" s="767"/>
      <c r="B38" s="767"/>
      <c r="C38" s="767"/>
      <c r="D38" s="784"/>
      <c r="E38" s="785"/>
      <c r="F38" s="786"/>
      <c r="G38" s="779"/>
      <c r="H38" s="780"/>
      <c r="I38" s="767"/>
      <c r="J38" s="767"/>
      <c r="K38" s="767"/>
      <c r="L38" s="784"/>
      <c r="M38" s="785"/>
      <c r="N38" s="786"/>
      <c r="O38" s="779"/>
      <c r="P38" s="780"/>
    </row>
    <row r="39" spans="1:16">
      <c r="L39" s="138"/>
      <c r="M39" s="138"/>
    </row>
    <row r="40" spans="1:16">
      <c r="L40" s="138"/>
      <c r="M40" s="138"/>
    </row>
    <row r="41" spans="1:16">
      <c r="D41" s="129"/>
      <c r="E41" s="129"/>
    </row>
    <row r="42" spans="1:16">
      <c r="D42" s="129"/>
      <c r="E42" s="129"/>
    </row>
    <row r="43" spans="1:16">
      <c r="D43" s="129"/>
      <c r="E43" s="129"/>
    </row>
    <row r="44" spans="1:16">
      <c r="D44" s="129"/>
      <c r="E44" s="129"/>
    </row>
    <row r="45" spans="1:16">
      <c r="D45" s="129"/>
      <c r="E45" s="129"/>
    </row>
    <row r="46" spans="1:16">
      <c r="D46" s="129"/>
      <c r="E46" s="129"/>
    </row>
    <row r="47" spans="1:16">
      <c r="D47" s="129"/>
      <c r="E47" s="129"/>
    </row>
    <row r="48" spans="1:16">
      <c r="D48" s="129"/>
      <c r="E48" s="129"/>
    </row>
    <row r="49" spans="4:5">
      <c r="D49" s="129"/>
      <c r="E49" s="129"/>
    </row>
    <row r="50" spans="4:5">
      <c r="D50" s="129"/>
      <c r="E50" s="129"/>
    </row>
    <row r="51" spans="4:5">
      <c r="D51" s="129"/>
      <c r="E51" s="129"/>
    </row>
    <row r="52" spans="4:5">
      <c r="D52" s="129"/>
      <c r="E52" s="129"/>
    </row>
    <row r="53" spans="4:5">
      <c r="D53" s="129"/>
      <c r="E53" s="129"/>
    </row>
    <row r="54" spans="4:5">
      <c r="D54" s="129"/>
      <c r="E54" s="129"/>
    </row>
    <row r="55" spans="4:5">
      <c r="D55" s="129"/>
      <c r="E55" s="129"/>
    </row>
    <row r="56" spans="4:5">
      <c r="D56" s="129"/>
      <c r="E56" s="129"/>
    </row>
    <row r="57" spans="4:5">
      <c r="D57" s="129"/>
      <c r="E57" s="129"/>
    </row>
    <row r="58" spans="4:5">
      <c r="D58" s="129"/>
      <c r="E58" s="129"/>
    </row>
    <row r="59" spans="4:5">
      <c r="D59" s="129"/>
      <c r="E59" s="129"/>
    </row>
    <row r="60" spans="4:5">
      <c r="D60" s="129"/>
      <c r="E60" s="129"/>
    </row>
    <row r="61" spans="4:5">
      <c r="D61" s="129"/>
      <c r="E61" s="129"/>
    </row>
    <row r="62" spans="4:5">
      <c r="D62" s="129"/>
      <c r="E62" s="129"/>
    </row>
    <row r="63" spans="4:5">
      <c r="D63" s="129"/>
      <c r="E63" s="129"/>
    </row>
    <row r="64" spans="4:5">
      <c r="D64" s="129"/>
      <c r="E64" s="129"/>
    </row>
    <row r="65" spans="4:5">
      <c r="D65" s="129"/>
      <c r="E65" s="129"/>
    </row>
    <row r="66" spans="4:5">
      <c r="D66" s="129"/>
      <c r="E66" s="129"/>
    </row>
    <row r="67" spans="4:5">
      <c r="D67" s="129"/>
      <c r="E67" s="129"/>
    </row>
    <row r="68" spans="4:5">
      <c r="D68" s="129"/>
      <c r="E68" s="129"/>
    </row>
    <row r="69" spans="4:5">
      <c r="D69" s="129"/>
      <c r="E69" s="129"/>
    </row>
    <row r="70" spans="4:5">
      <c r="D70" s="129"/>
      <c r="E70" s="129"/>
    </row>
    <row r="71" spans="4:5">
      <c r="D71" s="129"/>
      <c r="E71" s="129"/>
    </row>
    <row r="72" spans="4:5">
      <c r="D72" s="129"/>
      <c r="E72" s="129"/>
    </row>
    <row r="73" spans="4:5">
      <c r="D73" s="129"/>
      <c r="E73" s="129"/>
    </row>
    <row r="74" spans="4:5">
      <c r="D74" s="129"/>
      <c r="E74" s="129"/>
    </row>
    <row r="75" spans="4:5">
      <c r="D75" s="129"/>
      <c r="E75" s="129"/>
    </row>
    <row r="76" spans="4:5">
      <c r="D76" s="129"/>
      <c r="E76" s="129"/>
    </row>
    <row r="77" spans="4:5">
      <c r="D77" s="129"/>
      <c r="E77" s="129"/>
    </row>
    <row r="78" spans="4:5">
      <c r="D78" s="129"/>
      <c r="E78" s="129"/>
    </row>
    <row r="79" spans="4:5">
      <c r="D79" s="129"/>
      <c r="E79" s="129"/>
    </row>
    <row r="80" spans="4:5">
      <c r="D80" s="129"/>
      <c r="E80" s="129"/>
    </row>
    <row r="81" spans="4:5">
      <c r="D81" s="129"/>
      <c r="E81" s="129"/>
    </row>
    <row r="82" spans="4:5">
      <c r="D82" s="129"/>
      <c r="E82" s="129"/>
    </row>
    <row r="83" spans="4:5">
      <c r="D83" s="129"/>
      <c r="E83" s="129"/>
    </row>
    <row r="84" spans="4:5">
      <c r="D84" s="129"/>
      <c r="E84" s="129"/>
    </row>
    <row r="85" spans="4:5">
      <c r="D85" s="129"/>
      <c r="E85" s="129"/>
    </row>
    <row r="86" spans="4:5">
      <c r="D86" s="129"/>
      <c r="E86" s="129"/>
    </row>
    <row r="87" spans="4:5">
      <c r="D87" s="129"/>
      <c r="E87" s="129"/>
    </row>
    <row r="88" spans="4:5">
      <c r="D88" s="129"/>
      <c r="E88" s="129"/>
    </row>
    <row r="89" spans="4:5">
      <c r="D89" s="129"/>
      <c r="E89" s="129"/>
    </row>
    <row r="90" spans="4:5">
      <c r="D90" s="129"/>
      <c r="E90" s="129"/>
    </row>
    <row r="91" spans="4:5">
      <c r="D91" s="129"/>
      <c r="E91" s="129"/>
    </row>
    <row r="92" spans="4:5">
      <c r="D92" s="129"/>
      <c r="E92" s="129"/>
    </row>
    <row r="93" spans="4:5">
      <c r="D93" s="129"/>
      <c r="E93" s="129"/>
    </row>
    <row r="94" spans="4:5">
      <c r="D94" s="129"/>
      <c r="E94" s="129"/>
    </row>
    <row r="95" spans="4:5">
      <c r="D95" s="129"/>
      <c r="E95" s="129"/>
    </row>
    <row r="96" spans="4:5">
      <c r="D96" s="129"/>
      <c r="E96" s="129"/>
    </row>
    <row r="97" spans="4:5">
      <c r="D97" s="129"/>
      <c r="E97" s="129"/>
    </row>
    <row r="98" spans="4:5">
      <c r="D98" s="129"/>
      <c r="E98" s="129"/>
    </row>
    <row r="99" spans="4:5">
      <c r="D99" s="129"/>
      <c r="E99" s="129"/>
    </row>
    <row r="100" spans="4:5">
      <c r="D100" s="129"/>
      <c r="E100" s="129"/>
    </row>
    <row r="101" spans="4:5">
      <c r="D101" s="129"/>
      <c r="E101" s="129"/>
    </row>
    <row r="102" spans="4:5">
      <c r="D102" s="129"/>
      <c r="E102" s="129"/>
    </row>
    <row r="103" spans="4:5">
      <c r="D103" s="129"/>
      <c r="E103" s="129"/>
    </row>
    <row r="104" spans="4:5">
      <c r="D104" s="129"/>
      <c r="E104" s="129"/>
    </row>
    <row r="105" spans="4:5">
      <c r="D105" s="129"/>
      <c r="E105" s="129"/>
    </row>
    <row r="106" spans="4:5">
      <c r="D106" s="129"/>
      <c r="E106" s="129"/>
    </row>
    <row r="107" spans="4:5">
      <c r="D107" s="129"/>
      <c r="E107" s="129"/>
    </row>
    <row r="108" spans="4:5">
      <c r="D108" s="129"/>
      <c r="E108" s="129"/>
    </row>
    <row r="109" spans="4:5">
      <c r="D109" s="129"/>
      <c r="E109" s="129"/>
    </row>
    <row r="110" spans="4:5">
      <c r="D110" s="129"/>
      <c r="E110" s="129"/>
    </row>
    <row r="111" spans="4:5">
      <c r="D111" s="129"/>
      <c r="E111" s="129"/>
    </row>
    <row r="112" spans="4:5">
      <c r="D112" s="129"/>
      <c r="E112" s="129"/>
    </row>
    <row r="113" spans="4:5">
      <c r="D113" s="129"/>
      <c r="E113" s="129"/>
    </row>
    <row r="114" spans="4:5">
      <c r="D114" s="129"/>
      <c r="E114" s="129"/>
    </row>
    <row r="115" spans="4:5">
      <c r="D115" s="129"/>
      <c r="E115" s="129"/>
    </row>
    <row r="116" spans="4:5">
      <c r="D116" s="129"/>
      <c r="E116" s="129"/>
    </row>
    <row r="117" spans="4:5">
      <c r="D117" s="129"/>
      <c r="E117" s="129"/>
    </row>
    <row r="118" spans="4:5">
      <c r="D118" s="129"/>
      <c r="E118" s="129"/>
    </row>
    <row r="119" spans="4:5">
      <c r="D119" s="129"/>
      <c r="E119" s="129"/>
    </row>
    <row r="120" spans="4:5">
      <c r="D120" s="129"/>
      <c r="E120" s="129"/>
    </row>
    <row r="121" spans="4:5">
      <c r="D121" s="129"/>
      <c r="E121" s="129"/>
    </row>
    <row r="122" spans="4:5">
      <c r="D122" s="129"/>
      <c r="E122" s="129"/>
    </row>
    <row r="123" spans="4:5">
      <c r="D123" s="129"/>
      <c r="E123" s="129"/>
    </row>
    <row r="124" spans="4:5">
      <c r="D124" s="129"/>
      <c r="E124" s="129"/>
    </row>
    <row r="125" spans="4:5">
      <c r="D125" s="129"/>
      <c r="E125" s="129"/>
    </row>
    <row r="126" spans="4:5">
      <c r="D126" s="129"/>
      <c r="E126" s="129"/>
    </row>
    <row r="127" spans="4:5">
      <c r="D127" s="129"/>
      <c r="E127" s="129"/>
    </row>
    <row r="128" spans="4:5">
      <c r="D128" s="129"/>
      <c r="E128" s="129"/>
    </row>
    <row r="129" spans="4:5">
      <c r="D129" s="129"/>
      <c r="E129" s="129"/>
    </row>
    <row r="130" spans="4:5">
      <c r="D130" s="129"/>
      <c r="E130" s="129"/>
    </row>
    <row r="131" spans="4:5">
      <c r="D131" s="129"/>
      <c r="E131" s="129"/>
    </row>
    <row r="132" spans="4:5">
      <c r="D132" s="129"/>
      <c r="E132" s="129"/>
    </row>
    <row r="133" spans="4:5">
      <c r="D133" s="129"/>
      <c r="E133" s="129"/>
    </row>
    <row r="134" spans="4:5">
      <c r="D134" s="129"/>
      <c r="E134" s="129"/>
    </row>
    <row r="135" spans="4:5">
      <c r="D135" s="129"/>
      <c r="E135" s="129"/>
    </row>
    <row r="136" spans="4:5">
      <c r="D136" s="129"/>
      <c r="E136" s="129"/>
    </row>
    <row r="137" spans="4:5">
      <c r="D137" s="129"/>
      <c r="E137" s="129"/>
    </row>
    <row r="138" spans="4:5">
      <c r="D138" s="129"/>
      <c r="E138" s="129"/>
    </row>
    <row r="139" spans="4:5">
      <c r="D139" s="129"/>
      <c r="E139" s="129"/>
    </row>
    <row r="140" spans="4:5">
      <c r="D140" s="129"/>
      <c r="E140" s="129"/>
    </row>
    <row r="141" spans="4:5">
      <c r="D141" s="129"/>
      <c r="E141" s="129"/>
    </row>
    <row r="142" spans="4:5">
      <c r="D142" s="129"/>
      <c r="E142" s="129"/>
    </row>
    <row r="143" spans="4:5">
      <c r="D143" s="129"/>
      <c r="E143" s="129"/>
    </row>
    <row r="144" spans="4:5">
      <c r="D144" s="129"/>
      <c r="E144" s="129"/>
    </row>
    <row r="145" spans="4:5">
      <c r="D145" s="129"/>
      <c r="E145" s="129"/>
    </row>
    <row r="146" spans="4:5">
      <c r="D146" s="129"/>
      <c r="E146" s="129"/>
    </row>
    <row r="147" spans="4:5">
      <c r="D147" s="129"/>
      <c r="E147" s="129"/>
    </row>
    <row r="148" spans="4:5">
      <c r="D148" s="129"/>
      <c r="E148" s="129"/>
    </row>
    <row r="149" spans="4:5">
      <c r="D149" s="129"/>
      <c r="E149" s="129"/>
    </row>
    <row r="150" spans="4:5">
      <c r="D150" s="129"/>
      <c r="E150" s="129"/>
    </row>
    <row r="151" spans="4:5">
      <c r="D151" s="129"/>
      <c r="E151" s="129"/>
    </row>
    <row r="152" spans="4:5">
      <c r="D152" s="129"/>
      <c r="E152" s="129"/>
    </row>
    <row r="153" spans="4:5">
      <c r="D153" s="129"/>
      <c r="E153" s="129"/>
    </row>
    <row r="154" spans="4:5">
      <c r="D154" s="129"/>
      <c r="E154" s="129"/>
    </row>
    <row r="155" spans="4:5">
      <c r="D155" s="129"/>
      <c r="E155" s="129"/>
    </row>
    <row r="156" spans="4:5">
      <c r="D156" s="129"/>
      <c r="E156" s="129"/>
    </row>
    <row r="157" spans="4:5">
      <c r="D157" s="129"/>
      <c r="E157" s="129"/>
    </row>
    <row r="158" spans="4:5">
      <c r="D158" s="129"/>
      <c r="E158" s="129"/>
    </row>
    <row r="159" spans="4:5">
      <c r="D159" s="129"/>
      <c r="E159" s="129"/>
    </row>
    <row r="160" spans="4:5">
      <c r="D160" s="129"/>
      <c r="E160" s="129"/>
    </row>
    <row r="161" spans="4:5">
      <c r="D161" s="129"/>
      <c r="E161" s="129"/>
    </row>
    <row r="162" spans="4:5">
      <c r="D162" s="129"/>
      <c r="E162" s="129"/>
    </row>
    <row r="163" spans="4:5">
      <c r="D163" s="129"/>
      <c r="E163" s="129"/>
    </row>
    <row r="164" spans="4:5">
      <c r="D164" s="129"/>
      <c r="E164" s="129"/>
    </row>
    <row r="165" spans="4:5">
      <c r="D165" s="129"/>
      <c r="E165" s="129"/>
    </row>
    <row r="166" spans="4:5">
      <c r="D166" s="129"/>
      <c r="E166" s="129"/>
    </row>
    <row r="167" spans="4:5">
      <c r="D167" s="129"/>
      <c r="E167" s="129"/>
    </row>
    <row r="168" spans="4:5">
      <c r="D168" s="129"/>
      <c r="E168" s="129"/>
    </row>
    <row r="169" spans="4:5">
      <c r="D169" s="129"/>
      <c r="E169" s="129"/>
    </row>
    <row r="170" spans="4:5">
      <c r="D170" s="129"/>
      <c r="E170" s="129"/>
    </row>
    <row r="171" spans="4:5">
      <c r="D171" s="129"/>
      <c r="E171" s="129"/>
    </row>
    <row r="172" spans="4:5">
      <c r="D172" s="129"/>
      <c r="E172" s="129"/>
    </row>
    <row r="173" spans="4:5">
      <c r="D173" s="129"/>
      <c r="E173" s="129"/>
    </row>
    <row r="174" spans="4:5">
      <c r="D174" s="129"/>
      <c r="E174" s="129"/>
    </row>
    <row r="175" spans="4:5">
      <c r="D175" s="129"/>
      <c r="E175" s="129"/>
    </row>
    <row r="176" spans="4:5">
      <c r="D176" s="129"/>
      <c r="E176" s="129"/>
    </row>
    <row r="177" spans="4:5">
      <c r="D177" s="129"/>
      <c r="E177" s="129"/>
    </row>
    <row r="178" spans="4:5">
      <c r="D178" s="129"/>
      <c r="E178" s="129"/>
    </row>
    <row r="179" spans="4:5">
      <c r="D179" s="129"/>
      <c r="E179" s="129"/>
    </row>
    <row r="180" spans="4:5">
      <c r="D180" s="129"/>
      <c r="E180" s="129"/>
    </row>
    <row r="181" spans="4:5">
      <c r="D181" s="129"/>
      <c r="E181" s="129"/>
    </row>
    <row r="182" spans="4:5">
      <c r="D182" s="129"/>
      <c r="E182" s="129"/>
    </row>
    <row r="183" spans="4:5">
      <c r="D183" s="129"/>
      <c r="E183" s="129"/>
    </row>
    <row r="184" spans="4:5">
      <c r="D184" s="129"/>
      <c r="E184" s="129"/>
    </row>
    <row r="185" spans="4:5">
      <c r="D185" s="129"/>
      <c r="E185" s="129"/>
    </row>
    <row r="186" spans="4:5">
      <c r="D186" s="129"/>
      <c r="E186" s="129"/>
    </row>
    <row r="187" spans="4:5">
      <c r="D187" s="129"/>
      <c r="E187" s="129"/>
    </row>
    <row r="188" spans="4:5">
      <c r="D188" s="129"/>
      <c r="E188" s="129"/>
    </row>
    <row r="189" spans="4:5">
      <c r="D189" s="129"/>
      <c r="E189" s="129"/>
    </row>
    <row r="190" spans="4:5">
      <c r="D190" s="129"/>
      <c r="E190" s="129"/>
    </row>
    <row r="191" spans="4:5">
      <c r="D191" s="129"/>
      <c r="E191" s="129"/>
    </row>
    <row r="192" spans="4:5">
      <c r="D192" s="129"/>
      <c r="E192" s="129"/>
    </row>
    <row r="193" spans="4:5">
      <c r="D193" s="129"/>
      <c r="E193" s="129"/>
    </row>
    <row r="194" spans="4:5">
      <c r="D194" s="129"/>
      <c r="E194" s="129"/>
    </row>
    <row r="195" spans="4:5">
      <c r="D195" s="129"/>
      <c r="E195" s="129"/>
    </row>
    <row r="196" spans="4:5">
      <c r="D196" s="129"/>
      <c r="E196" s="129"/>
    </row>
    <row r="197" spans="4:5">
      <c r="D197" s="129"/>
      <c r="E197" s="129"/>
    </row>
    <row r="198" spans="4:5">
      <c r="D198" s="129"/>
      <c r="E198" s="129"/>
    </row>
    <row r="199" spans="4:5">
      <c r="D199" s="129"/>
      <c r="E199" s="129"/>
    </row>
    <row r="200" spans="4:5">
      <c r="D200" s="129"/>
      <c r="E200" s="129"/>
    </row>
    <row r="201" spans="4:5">
      <c r="D201" s="129"/>
      <c r="E201" s="129"/>
    </row>
    <row r="202" spans="4:5">
      <c r="D202" s="129"/>
      <c r="E202" s="129"/>
    </row>
    <row r="203" spans="4:5">
      <c r="D203" s="129"/>
      <c r="E203" s="129"/>
    </row>
    <row r="204" spans="4:5">
      <c r="D204" s="129"/>
      <c r="E204" s="129"/>
    </row>
    <row r="205" spans="4:5">
      <c r="D205" s="129"/>
      <c r="E205" s="129"/>
    </row>
    <row r="206" spans="4:5">
      <c r="D206" s="129"/>
      <c r="E206" s="129"/>
    </row>
    <row r="207" spans="4:5">
      <c r="D207" s="129"/>
      <c r="E207" s="129"/>
    </row>
    <row r="208" spans="4:5">
      <c r="D208" s="129"/>
      <c r="E208" s="129"/>
    </row>
    <row r="209" spans="4:5">
      <c r="D209" s="129"/>
      <c r="E209" s="129"/>
    </row>
    <row r="210" spans="4:5">
      <c r="D210" s="129"/>
      <c r="E210" s="129"/>
    </row>
    <row r="211" spans="4:5">
      <c r="D211" s="129"/>
      <c r="E211" s="129"/>
    </row>
    <row r="212" spans="4:5">
      <c r="D212" s="129"/>
      <c r="E212" s="129"/>
    </row>
    <row r="213" spans="4:5">
      <c r="D213" s="129"/>
      <c r="E213" s="129"/>
    </row>
    <row r="214" spans="4:5">
      <c r="D214" s="129"/>
      <c r="E214" s="129"/>
    </row>
    <row r="215" spans="4:5">
      <c r="D215" s="129"/>
      <c r="E215" s="129"/>
    </row>
    <row r="216" spans="4:5">
      <c r="D216" s="129"/>
      <c r="E216" s="129"/>
    </row>
    <row r="217" spans="4:5">
      <c r="D217" s="129"/>
      <c r="E217" s="129"/>
    </row>
    <row r="218" spans="4:5">
      <c r="D218" s="129"/>
      <c r="E218" s="129"/>
    </row>
    <row r="219" spans="4:5">
      <c r="D219" s="129"/>
      <c r="E219" s="129"/>
    </row>
    <row r="220" spans="4:5">
      <c r="D220" s="129"/>
      <c r="E220" s="129"/>
    </row>
    <row r="221" spans="4:5">
      <c r="D221" s="129"/>
      <c r="E221" s="129"/>
    </row>
    <row r="222" spans="4:5">
      <c r="D222" s="129"/>
      <c r="E222" s="129"/>
    </row>
    <row r="223" spans="4:5">
      <c r="D223" s="129"/>
      <c r="E223" s="129"/>
    </row>
    <row r="224" spans="4:5">
      <c r="D224" s="129"/>
      <c r="E224" s="129"/>
    </row>
    <row r="225" spans="4:5">
      <c r="D225" s="129"/>
      <c r="E225" s="129"/>
    </row>
    <row r="226" spans="4:5">
      <c r="D226" s="129"/>
      <c r="E226" s="129"/>
    </row>
    <row r="227" spans="4:5">
      <c r="D227" s="129"/>
      <c r="E227" s="129"/>
    </row>
    <row r="228" spans="4:5">
      <c r="D228" s="129"/>
      <c r="E228" s="129"/>
    </row>
    <row r="229" spans="4:5">
      <c r="D229" s="129"/>
      <c r="E229" s="129"/>
    </row>
    <row r="230" spans="4:5">
      <c r="D230" s="129"/>
      <c r="E230" s="129"/>
    </row>
    <row r="231" spans="4:5">
      <c r="D231" s="129"/>
      <c r="E231" s="129"/>
    </row>
    <row r="232" spans="4:5">
      <c r="D232" s="129"/>
      <c r="E232" s="129"/>
    </row>
    <row r="233" spans="4:5">
      <c r="D233" s="129"/>
      <c r="E233" s="129"/>
    </row>
    <row r="234" spans="4:5">
      <c r="D234" s="129"/>
      <c r="E234" s="129"/>
    </row>
    <row r="235" spans="4:5">
      <c r="D235" s="129"/>
      <c r="E235" s="129"/>
    </row>
    <row r="236" spans="4:5">
      <c r="D236" s="129"/>
      <c r="E236" s="129"/>
    </row>
    <row r="237" spans="4:5">
      <c r="D237" s="129"/>
      <c r="E237" s="129"/>
    </row>
    <row r="238" spans="4:5">
      <c r="D238" s="129"/>
      <c r="E238" s="129"/>
    </row>
    <row r="239" spans="4:5">
      <c r="D239" s="129"/>
      <c r="E239" s="129"/>
    </row>
    <row r="240" spans="4:5">
      <c r="D240" s="129"/>
      <c r="E240" s="129"/>
    </row>
    <row r="241" spans="4:5">
      <c r="D241" s="129"/>
      <c r="E241" s="129"/>
    </row>
    <row r="242" spans="4:5">
      <c r="D242" s="129"/>
      <c r="E242" s="129"/>
    </row>
    <row r="243" spans="4:5">
      <c r="D243" s="129"/>
      <c r="E243" s="129"/>
    </row>
    <row r="244" spans="4:5">
      <c r="D244" s="129"/>
      <c r="E244" s="129"/>
    </row>
    <row r="245" spans="4:5">
      <c r="D245" s="129"/>
      <c r="E245" s="129"/>
    </row>
    <row r="246" spans="4:5">
      <c r="D246" s="129"/>
      <c r="E246" s="129"/>
    </row>
    <row r="247" spans="4:5">
      <c r="D247" s="129"/>
      <c r="E247" s="129"/>
    </row>
    <row r="248" spans="4:5">
      <c r="D248" s="129"/>
      <c r="E248" s="129"/>
    </row>
    <row r="249" spans="4:5">
      <c r="D249" s="129"/>
      <c r="E249" s="129"/>
    </row>
    <row r="250" spans="4:5">
      <c r="D250" s="129"/>
      <c r="E250" s="129"/>
    </row>
    <row r="251" spans="4:5">
      <c r="D251" s="129"/>
      <c r="E251" s="129"/>
    </row>
    <row r="252" spans="4:5">
      <c r="D252" s="129"/>
      <c r="E252" s="129"/>
    </row>
    <row r="253" spans="4:5">
      <c r="D253" s="129"/>
      <c r="E253" s="129"/>
    </row>
    <row r="254" spans="4:5">
      <c r="D254" s="129"/>
      <c r="E254" s="129"/>
    </row>
    <row r="255" spans="4:5">
      <c r="D255" s="129"/>
      <c r="E255" s="129"/>
    </row>
    <row r="256" spans="4:5">
      <c r="D256" s="129"/>
      <c r="E256" s="129"/>
    </row>
    <row r="257" spans="4:5">
      <c r="D257" s="129"/>
      <c r="E257" s="129"/>
    </row>
    <row r="258" spans="4:5">
      <c r="D258" s="129"/>
      <c r="E258" s="129"/>
    </row>
    <row r="259" spans="4:5">
      <c r="D259" s="129"/>
      <c r="E259" s="129"/>
    </row>
    <row r="260" spans="4:5">
      <c r="D260" s="129"/>
      <c r="E260" s="129"/>
    </row>
    <row r="261" spans="4:5">
      <c r="D261" s="129"/>
      <c r="E261" s="129"/>
    </row>
    <row r="262" spans="4:5">
      <c r="D262" s="129"/>
      <c r="E262" s="129"/>
    </row>
    <row r="263" spans="4:5">
      <c r="D263" s="129"/>
      <c r="E263" s="129"/>
    </row>
    <row r="264" spans="4:5">
      <c r="D264" s="129"/>
      <c r="E264" s="129"/>
    </row>
    <row r="265" spans="4:5">
      <c r="D265" s="129"/>
      <c r="E265" s="129"/>
    </row>
    <row r="266" spans="4:5">
      <c r="D266" s="129"/>
      <c r="E266" s="129"/>
    </row>
    <row r="267" spans="4:5">
      <c r="D267" s="129"/>
      <c r="E267" s="129"/>
    </row>
    <row r="268" spans="4:5">
      <c r="D268" s="129"/>
      <c r="E268" s="129"/>
    </row>
    <row r="269" spans="4:5">
      <c r="D269" s="129"/>
      <c r="E269" s="129"/>
    </row>
    <row r="270" spans="4:5">
      <c r="D270" s="129"/>
      <c r="E270" s="129"/>
    </row>
    <row r="271" spans="4:5">
      <c r="D271" s="129"/>
      <c r="E271" s="129"/>
    </row>
    <row r="272" spans="4:5">
      <c r="D272" s="129"/>
      <c r="E272" s="129"/>
    </row>
    <row r="273" spans="4:5">
      <c r="D273" s="129"/>
      <c r="E273" s="129"/>
    </row>
    <row r="274" spans="4:5">
      <c r="D274" s="129"/>
      <c r="E274" s="129"/>
    </row>
    <row r="275" spans="4:5">
      <c r="D275" s="129"/>
      <c r="E275" s="129"/>
    </row>
    <row r="276" spans="4:5">
      <c r="D276" s="129"/>
      <c r="E276" s="129"/>
    </row>
    <row r="277" spans="4:5">
      <c r="D277" s="129"/>
      <c r="E277" s="129"/>
    </row>
    <row r="278" spans="4:5">
      <c r="D278" s="129"/>
      <c r="E278" s="129"/>
    </row>
    <row r="279" spans="4:5">
      <c r="D279" s="129"/>
      <c r="E279" s="129"/>
    </row>
    <row r="280" spans="4:5">
      <c r="D280" s="129"/>
      <c r="E280" s="129"/>
    </row>
    <row r="281" spans="4:5">
      <c r="D281" s="129"/>
      <c r="E281" s="129"/>
    </row>
    <row r="282" spans="4:5">
      <c r="D282" s="129"/>
      <c r="E282" s="129"/>
    </row>
    <row r="283" spans="4:5">
      <c r="D283" s="129"/>
      <c r="E283" s="129"/>
    </row>
    <row r="284" spans="4:5">
      <c r="D284" s="129"/>
      <c r="E284" s="129"/>
    </row>
    <row r="285" spans="4:5">
      <c r="D285" s="129"/>
      <c r="E285" s="129"/>
    </row>
    <row r="286" spans="4:5">
      <c r="D286" s="129"/>
      <c r="E286" s="129"/>
    </row>
    <row r="287" spans="4:5">
      <c r="D287" s="129"/>
      <c r="E287" s="129"/>
    </row>
    <row r="288" spans="4:5">
      <c r="D288" s="129"/>
      <c r="E288" s="129"/>
    </row>
    <row r="289" spans="4:5">
      <c r="D289" s="129"/>
      <c r="E289" s="129"/>
    </row>
    <row r="290" spans="4:5">
      <c r="D290" s="129"/>
      <c r="E290" s="129"/>
    </row>
    <row r="291" spans="4:5">
      <c r="D291" s="129"/>
      <c r="E291" s="129"/>
    </row>
    <row r="292" spans="4:5">
      <c r="D292" s="129"/>
      <c r="E292" s="129"/>
    </row>
    <row r="293" spans="4:5">
      <c r="D293" s="129"/>
      <c r="E293" s="129"/>
    </row>
    <row r="294" spans="4:5">
      <c r="D294" s="129"/>
      <c r="E294" s="129"/>
    </row>
    <row r="295" spans="4:5">
      <c r="D295" s="129"/>
      <c r="E295" s="129"/>
    </row>
    <row r="296" spans="4:5">
      <c r="D296" s="129"/>
      <c r="E296" s="129"/>
    </row>
    <row r="297" spans="4:5">
      <c r="D297" s="129"/>
      <c r="E297" s="129"/>
    </row>
    <row r="298" spans="4:5">
      <c r="D298" s="129"/>
      <c r="E298" s="129"/>
    </row>
    <row r="299" spans="4:5">
      <c r="D299" s="129"/>
      <c r="E299" s="129"/>
    </row>
    <row r="300" spans="4:5">
      <c r="D300" s="129"/>
      <c r="E300" s="129"/>
    </row>
    <row r="301" spans="4:5">
      <c r="D301" s="129"/>
      <c r="E301" s="129"/>
    </row>
    <row r="302" spans="4:5">
      <c r="D302" s="129"/>
      <c r="E302" s="129"/>
    </row>
    <row r="303" spans="4:5">
      <c r="D303" s="129"/>
      <c r="E303" s="129"/>
    </row>
    <row r="304" spans="4:5">
      <c r="D304" s="129"/>
      <c r="E304" s="129"/>
    </row>
    <row r="305" spans="4:5">
      <c r="D305" s="129"/>
      <c r="E305" s="129"/>
    </row>
    <row r="306" spans="4:5">
      <c r="D306" s="129"/>
      <c r="E306" s="129"/>
    </row>
    <row r="307" spans="4:5">
      <c r="D307" s="129"/>
      <c r="E307" s="129"/>
    </row>
    <row r="308" spans="4:5">
      <c r="D308" s="129"/>
      <c r="E308" s="129"/>
    </row>
    <row r="309" spans="4:5">
      <c r="D309" s="129"/>
      <c r="E309" s="129"/>
    </row>
    <row r="310" spans="4:5">
      <c r="D310" s="129"/>
      <c r="E310" s="129"/>
    </row>
    <row r="311" spans="4:5">
      <c r="D311" s="129"/>
      <c r="E311" s="129"/>
    </row>
    <row r="312" spans="4:5">
      <c r="D312" s="129"/>
      <c r="E312" s="129"/>
    </row>
    <row r="313" spans="4:5">
      <c r="D313" s="129"/>
      <c r="E313" s="129"/>
    </row>
    <row r="314" spans="4:5">
      <c r="D314" s="129"/>
      <c r="E314" s="129"/>
    </row>
    <row r="315" spans="4:5">
      <c r="D315" s="129"/>
      <c r="E315" s="129"/>
    </row>
    <row r="316" spans="4:5">
      <c r="D316" s="129"/>
      <c r="E316" s="129"/>
    </row>
    <row r="317" spans="4:5">
      <c r="D317" s="129"/>
      <c r="E317" s="129"/>
    </row>
    <row r="318" spans="4:5">
      <c r="D318" s="129"/>
      <c r="E318" s="129"/>
    </row>
    <row r="319" spans="4:5">
      <c r="D319" s="129"/>
      <c r="E319" s="129"/>
    </row>
    <row r="320" spans="4:5">
      <c r="D320" s="129"/>
      <c r="E320" s="129"/>
    </row>
    <row r="321" spans="4:5">
      <c r="D321" s="129"/>
      <c r="E321" s="129"/>
    </row>
    <row r="322" spans="4:5">
      <c r="D322" s="129"/>
      <c r="E322" s="129"/>
    </row>
    <row r="323" spans="4:5">
      <c r="D323" s="129"/>
      <c r="E323" s="129"/>
    </row>
    <row r="324" spans="4:5">
      <c r="D324" s="129"/>
      <c r="E324" s="129"/>
    </row>
    <row r="325" spans="4:5">
      <c r="D325" s="129"/>
      <c r="E325" s="129"/>
    </row>
    <row r="326" spans="4:5">
      <c r="D326" s="129"/>
      <c r="E326" s="129"/>
    </row>
    <row r="327" spans="4:5">
      <c r="D327" s="129"/>
      <c r="E327" s="129"/>
    </row>
    <row r="328" spans="4:5">
      <c r="D328" s="129"/>
      <c r="E328" s="129"/>
    </row>
    <row r="329" spans="4:5">
      <c r="D329" s="129"/>
      <c r="E329" s="129"/>
    </row>
    <row r="330" spans="4:5">
      <c r="D330" s="129"/>
      <c r="E330" s="129"/>
    </row>
    <row r="331" spans="4:5">
      <c r="D331" s="129"/>
      <c r="E331" s="129"/>
    </row>
    <row r="332" spans="4:5">
      <c r="D332" s="129"/>
      <c r="E332" s="129"/>
    </row>
    <row r="333" spans="4:5">
      <c r="D333" s="129"/>
      <c r="E333" s="129"/>
    </row>
    <row r="334" spans="4:5">
      <c r="D334" s="129"/>
      <c r="E334" s="129"/>
    </row>
    <row r="335" spans="4:5">
      <c r="D335" s="129"/>
      <c r="E335" s="129"/>
    </row>
    <row r="336" spans="4:5">
      <c r="D336" s="129"/>
      <c r="E336" s="129"/>
    </row>
    <row r="337" spans="4:5">
      <c r="D337" s="129"/>
      <c r="E337" s="129"/>
    </row>
    <row r="338" spans="4:5">
      <c r="D338" s="129"/>
      <c r="E338" s="129"/>
    </row>
    <row r="339" spans="4:5">
      <c r="D339" s="129"/>
      <c r="E339" s="129"/>
    </row>
    <row r="340" spans="4:5">
      <c r="D340" s="129"/>
      <c r="E340" s="129"/>
    </row>
    <row r="341" spans="4:5">
      <c r="D341" s="129"/>
      <c r="E341" s="129"/>
    </row>
    <row r="342" spans="4:5">
      <c r="D342" s="129"/>
      <c r="E342" s="129"/>
    </row>
    <row r="343" spans="4:5">
      <c r="D343" s="129"/>
      <c r="E343" s="129"/>
    </row>
    <row r="344" spans="4:5">
      <c r="D344" s="129"/>
      <c r="E344" s="129"/>
    </row>
    <row r="345" spans="4:5">
      <c r="D345" s="129"/>
      <c r="E345" s="129"/>
    </row>
    <row r="346" spans="4:5">
      <c r="D346" s="129"/>
      <c r="E346" s="129"/>
    </row>
    <row r="347" spans="4:5">
      <c r="D347" s="129"/>
      <c r="E347" s="129"/>
    </row>
    <row r="348" spans="4:5">
      <c r="D348" s="129"/>
      <c r="E348" s="129"/>
    </row>
    <row r="349" spans="4:5">
      <c r="D349" s="129"/>
      <c r="E349" s="129"/>
    </row>
    <row r="350" spans="4:5">
      <c r="D350" s="129"/>
      <c r="E350" s="129"/>
    </row>
    <row r="351" spans="4:5">
      <c r="D351" s="129"/>
      <c r="E351" s="129"/>
    </row>
    <row r="352" spans="4:5">
      <c r="D352" s="129"/>
      <c r="E352" s="129"/>
    </row>
    <row r="353" spans="4:5">
      <c r="D353" s="129"/>
      <c r="E353" s="129"/>
    </row>
    <row r="354" spans="4:5">
      <c r="D354" s="129"/>
      <c r="E354" s="129"/>
    </row>
    <row r="355" spans="4:5">
      <c r="D355" s="129"/>
      <c r="E355" s="129"/>
    </row>
    <row r="356" spans="4:5">
      <c r="D356" s="129"/>
      <c r="E356" s="129"/>
    </row>
    <row r="357" spans="4:5">
      <c r="D357" s="129"/>
      <c r="E357" s="129"/>
    </row>
    <row r="358" spans="4:5">
      <c r="D358" s="129"/>
      <c r="E358" s="129"/>
    </row>
    <row r="359" spans="4:5">
      <c r="D359" s="129"/>
      <c r="E359" s="129"/>
    </row>
    <row r="360" spans="4:5">
      <c r="D360" s="129"/>
      <c r="E360" s="129"/>
    </row>
    <row r="361" spans="4:5">
      <c r="D361" s="129"/>
      <c r="E361" s="129"/>
    </row>
    <row r="362" spans="4:5">
      <c r="D362" s="129"/>
      <c r="E362" s="129"/>
    </row>
    <row r="363" spans="4:5">
      <c r="D363" s="129"/>
      <c r="E363" s="129"/>
    </row>
    <row r="364" spans="4:5">
      <c r="D364" s="129"/>
      <c r="E364" s="129"/>
    </row>
    <row r="365" spans="4:5">
      <c r="D365" s="129"/>
      <c r="E365" s="129"/>
    </row>
    <row r="366" spans="4:5">
      <c r="D366" s="129"/>
      <c r="E366" s="129"/>
    </row>
    <row r="367" spans="4:5">
      <c r="D367" s="129"/>
      <c r="E367" s="129"/>
    </row>
    <row r="368" spans="4:5">
      <c r="D368" s="129"/>
      <c r="E368" s="129"/>
    </row>
    <row r="369" spans="4:5">
      <c r="D369" s="129"/>
      <c r="E369" s="129"/>
    </row>
    <row r="370" spans="4:5">
      <c r="D370" s="129"/>
      <c r="E370" s="129"/>
    </row>
    <row r="371" spans="4:5">
      <c r="D371" s="129"/>
      <c r="E371" s="129"/>
    </row>
    <row r="372" spans="4:5">
      <c r="D372" s="129"/>
      <c r="E372" s="129"/>
    </row>
    <row r="373" spans="4:5">
      <c r="D373" s="129"/>
      <c r="E373" s="129"/>
    </row>
    <row r="374" spans="4:5">
      <c r="D374" s="129"/>
      <c r="E374" s="129"/>
    </row>
    <row r="375" spans="4:5">
      <c r="D375" s="129"/>
      <c r="E375" s="129"/>
    </row>
    <row r="376" spans="4:5">
      <c r="D376" s="129"/>
      <c r="E376" s="129"/>
    </row>
    <row r="377" spans="4:5">
      <c r="D377" s="129"/>
      <c r="E377" s="129"/>
    </row>
    <row r="378" spans="4:5">
      <c r="D378" s="129"/>
      <c r="E378" s="129"/>
    </row>
    <row r="379" spans="4:5">
      <c r="D379" s="129"/>
      <c r="E379" s="129"/>
    </row>
    <row r="380" spans="4:5">
      <c r="D380" s="129"/>
      <c r="E380" s="129"/>
    </row>
    <row r="381" spans="4:5">
      <c r="D381" s="129"/>
      <c r="E381" s="129"/>
    </row>
    <row r="382" spans="4:5">
      <c r="D382" s="129"/>
      <c r="E382" s="129"/>
    </row>
    <row r="383" spans="4:5">
      <c r="D383" s="129"/>
      <c r="E383" s="129"/>
    </row>
    <row r="384" spans="4:5">
      <c r="D384" s="129"/>
      <c r="E384" s="129"/>
    </row>
    <row r="385" spans="4:5">
      <c r="D385" s="129"/>
      <c r="E385" s="129"/>
    </row>
    <row r="386" spans="4:5">
      <c r="D386" s="129"/>
      <c r="E386" s="129"/>
    </row>
    <row r="387" spans="4:5">
      <c r="D387" s="129"/>
      <c r="E387" s="129"/>
    </row>
    <row r="388" spans="4:5">
      <c r="D388" s="129"/>
      <c r="E388" s="129"/>
    </row>
    <row r="389" spans="4:5">
      <c r="D389" s="129"/>
      <c r="E389" s="129"/>
    </row>
    <row r="390" spans="4:5">
      <c r="D390" s="129"/>
      <c r="E390" s="129"/>
    </row>
    <row r="391" spans="4:5">
      <c r="D391" s="129"/>
      <c r="E391" s="129"/>
    </row>
    <row r="392" spans="4:5">
      <c r="D392" s="129"/>
      <c r="E392" s="129"/>
    </row>
    <row r="393" spans="4:5">
      <c r="D393" s="129"/>
      <c r="E393" s="129"/>
    </row>
    <row r="394" spans="4:5">
      <c r="D394" s="129"/>
      <c r="E394" s="129"/>
    </row>
    <row r="395" spans="4:5">
      <c r="D395" s="129"/>
      <c r="E395" s="129"/>
    </row>
    <row r="396" spans="4:5">
      <c r="D396" s="129"/>
      <c r="E396" s="129"/>
    </row>
    <row r="397" spans="4:5">
      <c r="D397" s="129"/>
      <c r="E397" s="129"/>
    </row>
    <row r="398" spans="4:5">
      <c r="D398" s="129"/>
      <c r="E398" s="129"/>
    </row>
    <row r="399" spans="4:5">
      <c r="D399" s="129"/>
      <c r="E399" s="129"/>
    </row>
    <row r="400" spans="4:5">
      <c r="D400" s="129"/>
      <c r="E400" s="129"/>
    </row>
    <row r="401" spans="4:5">
      <c r="D401" s="129"/>
      <c r="E401" s="129"/>
    </row>
    <row r="402" spans="4:5">
      <c r="D402" s="129"/>
      <c r="E402" s="129"/>
    </row>
    <row r="403" spans="4:5">
      <c r="D403" s="129"/>
      <c r="E403" s="129"/>
    </row>
    <row r="404" spans="4:5">
      <c r="D404" s="129"/>
      <c r="E404" s="129"/>
    </row>
    <row r="405" spans="4:5">
      <c r="D405" s="129"/>
      <c r="E405" s="129"/>
    </row>
    <row r="406" spans="4:5">
      <c r="D406" s="129"/>
      <c r="E406" s="129"/>
    </row>
    <row r="407" spans="4:5">
      <c r="D407" s="129"/>
      <c r="E407" s="129"/>
    </row>
    <row r="408" spans="4:5">
      <c r="D408" s="129"/>
      <c r="E408" s="129"/>
    </row>
    <row r="409" spans="4:5">
      <c r="D409" s="129"/>
      <c r="E409" s="129"/>
    </row>
    <row r="410" spans="4:5">
      <c r="D410" s="129"/>
      <c r="E410" s="129"/>
    </row>
    <row r="411" spans="4:5">
      <c r="D411" s="129"/>
      <c r="E411" s="129"/>
    </row>
    <row r="412" spans="4:5">
      <c r="D412" s="129"/>
      <c r="E412" s="129"/>
    </row>
    <row r="413" spans="4:5">
      <c r="D413" s="129"/>
      <c r="E413" s="129"/>
    </row>
    <row r="414" spans="4:5">
      <c r="D414" s="129"/>
      <c r="E414" s="129"/>
    </row>
    <row r="415" spans="4:5">
      <c r="D415" s="129"/>
      <c r="E415" s="129"/>
    </row>
    <row r="416" spans="4:5">
      <c r="D416" s="129"/>
      <c r="E416" s="129"/>
    </row>
    <row r="417" spans="4:5">
      <c r="D417" s="129"/>
      <c r="E417" s="129"/>
    </row>
    <row r="418" spans="4:5">
      <c r="D418" s="129"/>
      <c r="E418" s="129"/>
    </row>
    <row r="419" spans="4:5">
      <c r="D419" s="129"/>
      <c r="E419" s="129"/>
    </row>
    <row r="420" spans="4:5">
      <c r="D420" s="129"/>
      <c r="E420" s="129"/>
    </row>
    <row r="421" spans="4:5">
      <c r="D421" s="129"/>
      <c r="E421" s="129"/>
    </row>
    <row r="422" spans="4:5">
      <c r="D422" s="129"/>
      <c r="E422" s="129"/>
    </row>
    <row r="423" spans="4:5">
      <c r="D423" s="129"/>
      <c r="E423" s="129"/>
    </row>
    <row r="424" spans="4:5">
      <c r="D424" s="129"/>
      <c r="E424" s="129"/>
    </row>
    <row r="425" spans="4:5">
      <c r="D425" s="129"/>
      <c r="E425" s="129"/>
    </row>
    <row r="426" spans="4:5">
      <c r="D426" s="129"/>
      <c r="E426" s="129"/>
    </row>
    <row r="427" spans="4:5">
      <c r="D427" s="129"/>
      <c r="E427" s="129"/>
    </row>
    <row r="428" spans="4:5">
      <c r="D428" s="129"/>
      <c r="E428" s="129"/>
    </row>
    <row r="429" spans="4:5">
      <c r="D429" s="129"/>
      <c r="E429" s="129"/>
    </row>
    <row r="430" spans="4:5">
      <c r="D430" s="129"/>
      <c r="E430" s="129"/>
    </row>
    <row r="431" spans="4:5">
      <c r="D431" s="129"/>
      <c r="E431" s="129"/>
    </row>
    <row r="432" spans="4:5">
      <c r="D432" s="129"/>
      <c r="E432" s="129"/>
    </row>
    <row r="433" spans="4:5">
      <c r="D433" s="129"/>
      <c r="E433" s="129"/>
    </row>
    <row r="434" spans="4:5">
      <c r="D434" s="129"/>
      <c r="E434" s="129"/>
    </row>
    <row r="435" spans="4:5">
      <c r="D435" s="129"/>
      <c r="E435" s="129"/>
    </row>
    <row r="436" spans="4:5">
      <c r="D436" s="129"/>
      <c r="E436" s="129"/>
    </row>
    <row r="437" spans="4:5">
      <c r="D437" s="129"/>
      <c r="E437" s="129"/>
    </row>
    <row r="438" spans="4:5">
      <c r="D438" s="129"/>
      <c r="E438" s="129"/>
    </row>
    <row r="439" spans="4:5">
      <c r="D439" s="129"/>
      <c r="E439" s="129"/>
    </row>
    <row r="440" spans="4:5">
      <c r="D440" s="129"/>
      <c r="E440" s="129"/>
    </row>
    <row r="441" spans="4:5">
      <c r="D441" s="129"/>
      <c r="E441" s="129"/>
    </row>
    <row r="442" spans="4:5">
      <c r="D442" s="129"/>
      <c r="E442" s="129"/>
    </row>
    <row r="443" spans="4:5">
      <c r="D443" s="129"/>
      <c r="E443" s="129"/>
    </row>
    <row r="444" spans="4:5">
      <c r="D444" s="129"/>
      <c r="E444" s="129"/>
    </row>
    <row r="445" spans="4:5">
      <c r="D445" s="129"/>
      <c r="E445" s="129"/>
    </row>
    <row r="446" spans="4:5">
      <c r="D446" s="129"/>
      <c r="E446" s="129"/>
    </row>
    <row r="447" spans="4:5">
      <c r="D447" s="129"/>
      <c r="E447" s="129"/>
    </row>
    <row r="448" spans="4:5">
      <c r="D448" s="129"/>
      <c r="E448" s="129"/>
    </row>
    <row r="449" spans="4:5">
      <c r="D449" s="129"/>
      <c r="E449" s="129"/>
    </row>
    <row r="450" spans="4:5">
      <c r="D450" s="129"/>
      <c r="E450" s="129"/>
    </row>
    <row r="451" spans="4:5">
      <c r="D451" s="129"/>
      <c r="E451" s="129"/>
    </row>
    <row r="452" spans="4:5">
      <c r="D452" s="129"/>
      <c r="E452" s="129"/>
    </row>
    <row r="453" spans="4:5">
      <c r="D453" s="129"/>
      <c r="E453" s="129"/>
    </row>
    <row r="454" spans="4:5">
      <c r="D454" s="129"/>
      <c r="E454" s="129"/>
    </row>
    <row r="455" spans="4:5">
      <c r="D455" s="129"/>
      <c r="E455" s="129"/>
    </row>
    <row r="456" spans="4:5">
      <c r="D456" s="129"/>
      <c r="E456" s="129"/>
    </row>
    <row r="457" spans="4:5">
      <c r="D457" s="129"/>
      <c r="E457" s="129"/>
    </row>
    <row r="458" spans="4:5">
      <c r="D458" s="129"/>
      <c r="E458" s="129"/>
    </row>
    <row r="459" spans="4:5">
      <c r="D459" s="129"/>
      <c r="E459" s="129"/>
    </row>
    <row r="460" spans="4:5">
      <c r="D460" s="129"/>
      <c r="E460" s="129"/>
    </row>
    <row r="461" spans="4:5">
      <c r="D461" s="129"/>
      <c r="E461" s="129"/>
    </row>
    <row r="462" spans="4:5">
      <c r="D462" s="129"/>
      <c r="E462" s="129"/>
    </row>
    <row r="463" spans="4:5">
      <c r="D463" s="129"/>
      <c r="E463" s="129"/>
    </row>
    <row r="464" spans="4:5">
      <c r="D464" s="129"/>
      <c r="E464" s="129"/>
    </row>
    <row r="465" spans="4:5">
      <c r="D465" s="129"/>
      <c r="E465" s="129"/>
    </row>
    <row r="466" spans="4:5">
      <c r="D466" s="129"/>
      <c r="E466" s="129"/>
    </row>
    <row r="467" spans="4:5">
      <c r="D467" s="129"/>
      <c r="E467" s="129"/>
    </row>
    <row r="468" spans="4:5">
      <c r="D468" s="129"/>
      <c r="E468" s="129"/>
    </row>
    <row r="469" spans="4:5">
      <c r="D469" s="129"/>
      <c r="E469" s="129"/>
    </row>
    <row r="470" spans="4:5">
      <c r="D470" s="129"/>
      <c r="E470" s="129"/>
    </row>
    <row r="471" spans="4:5">
      <c r="D471" s="129"/>
      <c r="E471" s="129"/>
    </row>
    <row r="472" spans="4:5">
      <c r="D472" s="129"/>
      <c r="E472" s="129"/>
    </row>
    <row r="473" spans="4:5">
      <c r="D473" s="129"/>
      <c r="E473" s="129"/>
    </row>
    <row r="474" spans="4:5">
      <c r="D474" s="129"/>
      <c r="E474" s="129"/>
    </row>
    <row r="475" spans="4:5">
      <c r="D475" s="129"/>
      <c r="E475" s="129"/>
    </row>
    <row r="476" spans="4:5">
      <c r="D476" s="129"/>
      <c r="E476" s="129"/>
    </row>
    <row r="477" spans="4:5">
      <c r="D477" s="129"/>
      <c r="E477" s="129"/>
    </row>
    <row r="478" spans="4:5">
      <c r="D478" s="129"/>
      <c r="E478" s="129"/>
    </row>
    <row r="479" spans="4:5">
      <c r="D479" s="129"/>
      <c r="E479" s="129"/>
    </row>
    <row r="480" spans="4:5">
      <c r="D480" s="129"/>
      <c r="E480" s="129"/>
    </row>
    <row r="481" spans="4:5">
      <c r="D481" s="129"/>
      <c r="E481" s="129"/>
    </row>
    <row r="482" spans="4:5">
      <c r="D482" s="129"/>
      <c r="E482" s="129"/>
    </row>
    <row r="483" spans="4:5">
      <c r="D483" s="129"/>
      <c r="E483" s="129"/>
    </row>
    <row r="484" spans="4:5">
      <c r="D484" s="129"/>
      <c r="E484" s="129"/>
    </row>
    <row r="485" spans="4:5">
      <c r="D485" s="129"/>
      <c r="E485" s="129"/>
    </row>
    <row r="486" spans="4:5">
      <c r="D486" s="129"/>
      <c r="E486" s="129"/>
    </row>
    <row r="487" spans="4:5">
      <c r="D487" s="129"/>
      <c r="E487" s="129"/>
    </row>
    <row r="488" spans="4:5">
      <c r="D488" s="129"/>
      <c r="E488" s="129"/>
    </row>
    <row r="489" spans="4:5">
      <c r="D489" s="129"/>
      <c r="E489" s="129"/>
    </row>
    <row r="490" spans="4:5">
      <c r="D490" s="129"/>
      <c r="E490" s="129"/>
    </row>
    <row r="491" spans="4:5">
      <c r="D491" s="129"/>
      <c r="E491" s="129"/>
    </row>
    <row r="492" spans="4:5">
      <c r="D492" s="129"/>
      <c r="E492" s="129"/>
    </row>
    <row r="493" spans="4:5">
      <c r="D493" s="129"/>
      <c r="E493" s="129"/>
    </row>
    <row r="494" spans="4:5">
      <c r="D494" s="129"/>
      <c r="E494" s="129"/>
    </row>
    <row r="495" spans="4:5">
      <c r="D495" s="129"/>
      <c r="E495" s="129"/>
    </row>
    <row r="496" spans="4:5">
      <c r="D496" s="129"/>
      <c r="E496" s="129"/>
    </row>
    <row r="497" spans="4:5">
      <c r="D497" s="129"/>
      <c r="E497" s="129"/>
    </row>
    <row r="498" spans="4:5">
      <c r="D498" s="129"/>
      <c r="E498" s="129"/>
    </row>
    <row r="499" spans="4:5">
      <c r="D499" s="129"/>
      <c r="E499" s="129"/>
    </row>
    <row r="500" spans="4:5">
      <c r="D500" s="129"/>
      <c r="E500" s="129"/>
    </row>
    <row r="501" spans="4:5">
      <c r="D501" s="129"/>
      <c r="E501" s="129"/>
    </row>
    <row r="502" spans="4:5">
      <c r="D502" s="129"/>
      <c r="E502" s="129"/>
    </row>
    <row r="503" spans="4:5">
      <c r="D503" s="129"/>
      <c r="E503" s="129"/>
    </row>
    <row r="504" spans="4:5">
      <c r="D504" s="129"/>
      <c r="E504" s="129"/>
    </row>
    <row r="505" spans="4:5">
      <c r="D505" s="129"/>
      <c r="E505" s="129"/>
    </row>
    <row r="506" spans="4:5">
      <c r="D506" s="129"/>
      <c r="E506" s="129"/>
    </row>
    <row r="507" spans="4:5">
      <c r="D507" s="129"/>
      <c r="E507" s="129"/>
    </row>
    <row r="508" spans="4:5">
      <c r="D508" s="129"/>
      <c r="E508" s="129"/>
    </row>
    <row r="509" spans="4:5">
      <c r="D509" s="129"/>
      <c r="E509" s="129"/>
    </row>
    <row r="510" spans="4:5">
      <c r="D510" s="129"/>
      <c r="E510" s="129"/>
    </row>
    <row r="511" spans="4:5">
      <c r="D511" s="129"/>
      <c r="E511" s="129"/>
    </row>
    <row r="512" spans="4:5">
      <c r="D512" s="129"/>
      <c r="E512" s="129"/>
    </row>
    <row r="513" spans="4:5">
      <c r="D513" s="129"/>
      <c r="E513" s="129"/>
    </row>
    <row r="514" spans="4:5">
      <c r="D514" s="129"/>
      <c r="E514" s="129"/>
    </row>
    <row r="515" spans="4:5">
      <c r="D515" s="129"/>
      <c r="E515" s="129"/>
    </row>
    <row r="516" spans="4:5">
      <c r="D516" s="129"/>
      <c r="E516" s="129"/>
    </row>
    <row r="517" spans="4:5">
      <c r="D517" s="129"/>
      <c r="E517" s="129"/>
    </row>
    <row r="518" spans="4:5">
      <c r="D518" s="129"/>
      <c r="E518" s="129"/>
    </row>
    <row r="519" spans="4:5">
      <c r="D519" s="129"/>
      <c r="E519" s="129"/>
    </row>
    <row r="520" spans="4:5">
      <c r="D520" s="129"/>
      <c r="E520" s="129"/>
    </row>
    <row r="521" spans="4:5">
      <c r="D521" s="129"/>
      <c r="E521" s="129"/>
    </row>
    <row r="522" spans="4:5">
      <c r="D522" s="129"/>
      <c r="E522" s="129"/>
    </row>
    <row r="523" spans="4:5">
      <c r="D523" s="129"/>
      <c r="E523" s="129"/>
    </row>
    <row r="524" spans="4:5">
      <c r="D524" s="129"/>
      <c r="E524" s="129"/>
    </row>
    <row r="525" spans="4:5">
      <c r="D525" s="129"/>
      <c r="E525" s="129"/>
    </row>
    <row r="526" spans="4:5">
      <c r="D526" s="129"/>
      <c r="E526" s="129"/>
    </row>
    <row r="527" spans="4:5">
      <c r="D527" s="129"/>
      <c r="E527" s="129"/>
    </row>
    <row r="528" spans="4:5">
      <c r="D528" s="129"/>
      <c r="E528" s="129"/>
    </row>
    <row r="529" spans="4:5">
      <c r="D529" s="129"/>
      <c r="E529" s="129"/>
    </row>
    <row r="530" spans="4:5">
      <c r="D530" s="129"/>
      <c r="E530" s="129"/>
    </row>
    <row r="531" spans="4:5">
      <c r="D531" s="129"/>
      <c r="E531" s="129"/>
    </row>
    <row r="532" spans="4:5">
      <c r="D532" s="129"/>
      <c r="E532" s="129"/>
    </row>
    <row r="533" spans="4:5">
      <c r="D533" s="129"/>
      <c r="E533" s="129"/>
    </row>
    <row r="534" spans="4:5">
      <c r="D534" s="129"/>
      <c r="E534" s="129"/>
    </row>
    <row r="535" spans="4:5">
      <c r="D535" s="129"/>
      <c r="E535" s="129"/>
    </row>
    <row r="536" spans="4:5">
      <c r="D536" s="129"/>
      <c r="E536" s="129"/>
    </row>
    <row r="537" spans="4:5">
      <c r="D537" s="129"/>
      <c r="E537" s="129"/>
    </row>
    <row r="538" spans="4:5">
      <c r="D538" s="129"/>
      <c r="E538" s="129"/>
    </row>
    <row r="539" spans="4:5">
      <c r="D539" s="129"/>
      <c r="E539" s="129"/>
    </row>
    <row r="540" spans="4:5">
      <c r="D540" s="129"/>
      <c r="E540" s="129"/>
    </row>
    <row r="541" spans="4:5">
      <c r="D541" s="129"/>
      <c r="E541" s="129"/>
    </row>
    <row r="542" spans="4:5">
      <c r="D542" s="129"/>
      <c r="E542" s="129"/>
    </row>
    <row r="543" spans="4:5">
      <c r="D543" s="129"/>
      <c r="E543" s="129"/>
    </row>
    <row r="544" spans="4:5">
      <c r="D544" s="129"/>
      <c r="E544" s="129"/>
    </row>
    <row r="545" spans="4:5">
      <c r="D545" s="129"/>
      <c r="E545" s="129"/>
    </row>
    <row r="546" spans="4:5">
      <c r="D546" s="129"/>
      <c r="E546" s="129"/>
    </row>
    <row r="547" spans="4:5">
      <c r="D547" s="129"/>
      <c r="E547" s="129"/>
    </row>
    <row r="548" spans="4:5">
      <c r="D548" s="129"/>
      <c r="E548" s="129"/>
    </row>
    <row r="549" spans="4:5">
      <c r="D549" s="129"/>
      <c r="E549" s="129"/>
    </row>
    <row r="550" spans="4:5">
      <c r="D550" s="129"/>
      <c r="E550" s="129"/>
    </row>
    <row r="551" spans="4:5">
      <c r="D551" s="129"/>
      <c r="E551" s="129"/>
    </row>
    <row r="552" spans="4:5">
      <c r="D552" s="129"/>
      <c r="E552" s="129"/>
    </row>
    <row r="553" spans="4:5">
      <c r="D553" s="129"/>
      <c r="E553" s="129"/>
    </row>
    <row r="554" spans="4:5">
      <c r="D554" s="129"/>
      <c r="E554" s="129"/>
    </row>
    <row r="555" spans="4:5">
      <c r="D555" s="129"/>
      <c r="E555" s="129"/>
    </row>
    <row r="556" spans="4:5">
      <c r="D556" s="129"/>
      <c r="E556" s="129"/>
    </row>
    <row r="557" spans="4:5">
      <c r="D557" s="129"/>
      <c r="E557" s="129"/>
    </row>
    <row r="558" spans="4:5">
      <c r="D558" s="129"/>
      <c r="E558" s="129"/>
    </row>
    <row r="559" spans="4:5">
      <c r="D559" s="129"/>
      <c r="E559" s="129"/>
    </row>
    <row r="560" spans="4:5">
      <c r="D560" s="129"/>
      <c r="E560" s="129"/>
    </row>
    <row r="561" spans="4:5">
      <c r="D561" s="129"/>
      <c r="E561" s="129"/>
    </row>
    <row r="562" spans="4:5">
      <c r="D562" s="129"/>
      <c r="E562" s="129"/>
    </row>
    <row r="563" spans="4:5">
      <c r="D563" s="129"/>
      <c r="E563" s="129"/>
    </row>
    <row r="564" spans="4:5">
      <c r="D564" s="129"/>
      <c r="E564" s="129"/>
    </row>
    <row r="565" spans="4:5">
      <c r="D565" s="129"/>
      <c r="E565" s="129"/>
    </row>
    <row r="566" spans="4:5">
      <c r="D566" s="129"/>
      <c r="E566" s="129"/>
    </row>
    <row r="567" spans="4:5">
      <c r="D567" s="129"/>
      <c r="E567" s="129"/>
    </row>
    <row r="568" spans="4:5">
      <c r="D568" s="129"/>
      <c r="E568" s="129"/>
    </row>
    <row r="569" spans="4:5">
      <c r="D569" s="129"/>
      <c r="E569" s="129"/>
    </row>
    <row r="570" spans="4:5">
      <c r="D570" s="129"/>
      <c r="E570" s="129"/>
    </row>
    <row r="571" spans="4:5">
      <c r="D571" s="129"/>
      <c r="E571" s="129"/>
    </row>
    <row r="572" spans="4:5">
      <c r="D572" s="129"/>
      <c r="E572" s="129"/>
    </row>
    <row r="573" spans="4:5">
      <c r="D573" s="129"/>
      <c r="E573" s="129"/>
    </row>
    <row r="574" spans="4:5">
      <c r="D574" s="129"/>
      <c r="E574" s="129"/>
    </row>
    <row r="575" spans="4:5">
      <c r="D575" s="129"/>
      <c r="E575" s="129"/>
    </row>
    <row r="576" spans="4:5">
      <c r="D576" s="129"/>
      <c r="E576" s="129"/>
    </row>
    <row r="577" spans="4:5">
      <c r="D577" s="129"/>
      <c r="E577" s="129"/>
    </row>
    <row r="578" spans="4:5">
      <c r="D578" s="129"/>
      <c r="E578" s="129"/>
    </row>
    <row r="579" spans="4:5">
      <c r="D579" s="129"/>
      <c r="E579" s="129"/>
    </row>
    <row r="580" spans="4:5">
      <c r="D580" s="129"/>
      <c r="E580" s="129"/>
    </row>
    <row r="581" spans="4:5">
      <c r="D581" s="129"/>
      <c r="E581" s="129"/>
    </row>
    <row r="582" spans="4:5">
      <c r="D582" s="129"/>
      <c r="E582" s="129"/>
    </row>
    <row r="583" spans="4:5">
      <c r="D583" s="129"/>
      <c r="E583" s="129"/>
    </row>
    <row r="584" spans="4:5">
      <c r="D584" s="129"/>
      <c r="E584" s="129"/>
    </row>
    <row r="585" spans="4:5">
      <c r="D585" s="129"/>
      <c r="E585" s="129"/>
    </row>
    <row r="586" spans="4:5">
      <c r="D586" s="129"/>
      <c r="E586" s="129"/>
    </row>
    <row r="587" spans="4:5">
      <c r="D587" s="129"/>
      <c r="E587" s="129"/>
    </row>
    <row r="588" spans="4:5">
      <c r="D588" s="129"/>
      <c r="E588" s="129"/>
    </row>
    <row r="589" spans="4:5">
      <c r="D589" s="129"/>
      <c r="E589" s="129"/>
    </row>
    <row r="590" spans="4:5">
      <c r="D590" s="129"/>
      <c r="E590" s="129"/>
    </row>
    <row r="591" spans="4:5">
      <c r="D591" s="129"/>
      <c r="E591" s="129"/>
    </row>
    <row r="592" spans="4:5">
      <c r="D592" s="129"/>
      <c r="E592" s="129"/>
    </row>
    <row r="593" spans="4:5">
      <c r="D593" s="129"/>
      <c r="E593" s="129"/>
    </row>
    <row r="594" spans="4:5">
      <c r="D594" s="129"/>
      <c r="E594" s="129"/>
    </row>
    <row r="595" spans="4:5">
      <c r="D595" s="129"/>
      <c r="E595" s="129"/>
    </row>
    <row r="596" spans="4:5">
      <c r="D596" s="129"/>
      <c r="E596" s="129"/>
    </row>
    <row r="597" spans="4:5">
      <c r="D597" s="129"/>
      <c r="E597" s="129"/>
    </row>
    <row r="598" spans="4:5">
      <c r="D598" s="129"/>
      <c r="E598" s="129"/>
    </row>
    <row r="599" spans="4:5">
      <c r="D599" s="129"/>
      <c r="E599" s="129"/>
    </row>
    <row r="600" spans="4:5">
      <c r="D600" s="129"/>
      <c r="E600" s="129"/>
    </row>
    <row r="601" spans="4:5">
      <c r="D601" s="129"/>
      <c r="E601" s="129"/>
    </row>
    <row r="602" spans="4:5">
      <c r="D602" s="129"/>
      <c r="E602" s="129"/>
    </row>
    <row r="603" spans="4:5">
      <c r="D603" s="129"/>
      <c r="E603" s="129"/>
    </row>
    <row r="604" spans="4:5">
      <c r="D604" s="129"/>
      <c r="E604" s="129"/>
    </row>
    <row r="605" spans="4:5">
      <c r="D605" s="129"/>
      <c r="E605" s="129"/>
    </row>
    <row r="606" spans="4:5">
      <c r="D606" s="129"/>
      <c r="E606" s="129"/>
    </row>
    <row r="607" spans="4:5">
      <c r="D607" s="129"/>
      <c r="E607" s="129"/>
    </row>
    <row r="608" spans="4:5">
      <c r="D608" s="129"/>
      <c r="E608" s="129"/>
    </row>
    <row r="609" spans="4:5">
      <c r="D609" s="129"/>
      <c r="E609" s="129"/>
    </row>
    <row r="610" spans="4:5">
      <c r="D610" s="129"/>
      <c r="E610" s="129"/>
    </row>
    <row r="611" spans="4:5">
      <c r="D611" s="129"/>
      <c r="E611" s="129"/>
    </row>
    <row r="612" spans="4:5">
      <c r="D612" s="129"/>
      <c r="E612" s="129"/>
    </row>
    <row r="613" spans="4:5">
      <c r="D613" s="129"/>
      <c r="E613" s="129"/>
    </row>
    <row r="614" spans="4:5">
      <c r="D614" s="129"/>
      <c r="E614" s="129"/>
    </row>
    <row r="615" spans="4:5">
      <c r="D615" s="129"/>
      <c r="E615" s="129"/>
    </row>
    <row r="616" spans="4:5">
      <c r="D616" s="129"/>
      <c r="E616" s="129"/>
    </row>
    <row r="617" spans="4:5">
      <c r="D617" s="129"/>
      <c r="E617" s="129"/>
    </row>
    <row r="618" spans="4:5">
      <c r="D618" s="129"/>
      <c r="E618" s="129"/>
    </row>
    <row r="619" spans="4:5">
      <c r="D619" s="129"/>
      <c r="E619" s="129"/>
    </row>
    <row r="620" spans="4:5">
      <c r="D620" s="129"/>
      <c r="E620" s="129"/>
    </row>
    <row r="621" spans="4:5">
      <c r="D621" s="129"/>
      <c r="E621" s="129"/>
    </row>
    <row r="622" spans="4:5">
      <c r="D622" s="129"/>
      <c r="E622" s="129"/>
    </row>
    <row r="623" spans="4:5">
      <c r="D623" s="129"/>
      <c r="E623" s="129"/>
    </row>
    <row r="624" spans="4:5">
      <c r="D624" s="129"/>
      <c r="E624" s="129"/>
    </row>
    <row r="625" spans="4:5">
      <c r="D625" s="129"/>
      <c r="E625" s="129"/>
    </row>
    <row r="626" spans="4:5">
      <c r="D626" s="129"/>
      <c r="E626" s="129"/>
    </row>
    <row r="627" spans="4:5">
      <c r="D627" s="129"/>
      <c r="E627" s="129"/>
    </row>
    <row r="628" spans="4:5">
      <c r="D628" s="129"/>
      <c r="E628" s="129"/>
    </row>
    <row r="629" spans="4:5">
      <c r="D629" s="129"/>
      <c r="E629" s="129"/>
    </row>
    <row r="630" spans="4:5">
      <c r="D630" s="129"/>
      <c r="E630" s="129"/>
    </row>
    <row r="631" spans="4:5">
      <c r="D631" s="129"/>
      <c r="E631" s="129"/>
    </row>
    <row r="632" spans="4:5">
      <c r="D632" s="129"/>
      <c r="E632" s="129"/>
    </row>
    <row r="633" spans="4:5">
      <c r="D633" s="129"/>
      <c r="E633" s="129"/>
    </row>
    <row r="634" spans="4:5">
      <c r="D634" s="129"/>
      <c r="E634" s="129"/>
    </row>
    <row r="635" spans="4:5">
      <c r="D635" s="129"/>
      <c r="E635" s="129"/>
    </row>
    <row r="636" spans="4:5">
      <c r="D636" s="129"/>
      <c r="E636" s="129"/>
    </row>
    <row r="637" spans="4:5">
      <c r="D637" s="129"/>
      <c r="E637" s="129"/>
    </row>
    <row r="638" spans="4:5">
      <c r="D638" s="129"/>
      <c r="E638" s="129"/>
    </row>
    <row r="639" spans="4:5">
      <c r="D639" s="129"/>
      <c r="E639" s="129"/>
    </row>
    <row r="640" spans="4:5">
      <c r="D640" s="129"/>
      <c r="E640" s="129"/>
    </row>
    <row r="641" spans="4:5">
      <c r="D641" s="129"/>
      <c r="E641" s="129"/>
    </row>
    <row r="642" spans="4:5">
      <c r="D642" s="129"/>
      <c r="E642" s="129"/>
    </row>
    <row r="643" spans="4:5">
      <c r="D643" s="129"/>
      <c r="E643" s="129"/>
    </row>
    <row r="644" spans="4:5">
      <c r="D644" s="129"/>
      <c r="E644" s="129"/>
    </row>
    <row r="645" spans="4:5">
      <c r="D645" s="129"/>
      <c r="E645" s="129"/>
    </row>
    <row r="646" spans="4:5">
      <c r="D646" s="129"/>
      <c r="E646" s="129"/>
    </row>
    <row r="647" spans="4:5">
      <c r="D647" s="129"/>
      <c r="E647" s="129"/>
    </row>
    <row r="648" spans="4:5">
      <c r="D648" s="129"/>
      <c r="E648" s="129"/>
    </row>
    <row r="649" spans="4:5">
      <c r="D649" s="129"/>
      <c r="E649" s="129"/>
    </row>
    <row r="650" spans="4:5">
      <c r="D650" s="129"/>
      <c r="E650" s="129"/>
    </row>
    <row r="651" spans="4:5">
      <c r="D651" s="129"/>
      <c r="E651" s="129"/>
    </row>
    <row r="652" spans="4:5">
      <c r="D652" s="129"/>
      <c r="E652" s="129"/>
    </row>
    <row r="653" spans="4:5">
      <c r="D653" s="129"/>
      <c r="E653" s="129"/>
    </row>
    <row r="654" spans="4:5">
      <c r="D654" s="129"/>
      <c r="E654" s="129"/>
    </row>
    <row r="655" spans="4:5">
      <c r="D655" s="129"/>
      <c r="E655" s="129"/>
    </row>
    <row r="656" spans="4:5">
      <c r="D656" s="129"/>
      <c r="E656" s="129"/>
    </row>
    <row r="657" spans="4:5">
      <c r="D657" s="129"/>
      <c r="E657" s="129"/>
    </row>
    <row r="658" spans="4:5">
      <c r="D658" s="129"/>
      <c r="E658" s="129"/>
    </row>
    <row r="659" spans="4:5">
      <c r="D659" s="129"/>
      <c r="E659" s="129"/>
    </row>
    <row r="660" spans="4:5">
      <c r="D660" s="129"/>
      <c r="E660" s="129"/>
    </row>
    <row r="661" spans="4:5">
      <c r="D661" s="129"/>
      <c r="E661" s="129"/>
    </row>
    <row r="662" spans="4:5">
      <c r="D662" s="129"/>
      <c r="E662" s="129"/>
    </row>
    <row r="663" spans="4:5">
      <c r="D663" s="129"/>
      <c r="E663" s="129"/>
    </row>
    <row r="664" spans="4:5">
      <c r="D664" s="129"/>
      <c r="E664" s="129"/>
    </row>
    <row r="665" spans="4:5">
      <c r="D665" s="129"/>
      <c r="E665" s="129"/>
    </row>
    <row r="666" spans="4:5">
      <c r="D666" s="129"/>
      <c r="E666" s="129"/>
    </row>
    <row r="667" spans="4:5">
      <c r="D667" s="129"/>
      <c r="E667" s="129"/>
    </row>
    <row r="668" spans="4:5">
      <c r="D668" s="129"/>
      <c r="E668" s="129"/>
    </row>
    <row r="669" spans="4:5">
      <c r="D669" s="129"/>
      <c r="E669" s="129"/>
    </row>
    <row r="670" spans="4:5">
      <c r="D670" s="129"/>
      <c r="E670" s="129"/>
    </row>
    <row r="671" spans="4:5">
      <c r="D671" s="129"/>
      <c r="E671" s="129"/>
    </row>
    <row r="672" spans="4:5">
      <c r="D672" s="129"/>
      <c r="E672" s="129"/>
    </row>
    <row r="673" spans="4:5">
      <c r="D673" s="129"/>
      <c r="E673" s="129"/>
    </row>
    <row r="674" spans="4:5">
      <c r="D674" s="129"/>
      <c r="E674" s="129"/>
    </row>
    <row r="675" spans="4:5">
      <c r="D675" s="129"/>
      <c r="E675" s="129"/>
    </row>
    <row r="676" spans="4:5">
      <c r="D676" s="129"/>
      <c r="E676" s="129"/>
    </row>
    <row r="677" spans="4:5">
      <c r="D677" s="129"/>
      <c r="E677" s="129"/>
    </row>
    <row r="678" spans="4:5">
      <c r="D678" s="129"/>
      <c r="E678" s="129"/>
    </row>
    <row r="679" spans="4:5">
      <c r="D679" s="129"/>
      <c r="E679" s="129"/>
    </row>
    <row r="680" spans="4:5">
      <c r="D680" s="129"/>
      <c r="E680" s="129"/>
    </row>
    <row r="681" spans="4:5">
      <c r="D681" s="129"/>
      <c r="E681" s="129"/>
    </row>
    <row r="682" spans="4:5">
      <c r="D682" s="129"/>
      <c r="E682" s="129"/>
    </row>
    <row r="683" spans="4:5">
      <c r="D683" s="129"/>
      <c r="E683" s="129"/>
    </row>
    <row r="684" spans="4:5">
      <c r="D684" s="129"/>
      <c r="E684" s="129"/>
    </row>
    <row r="685" spans="4:5">
      <c r="D685" s="129"/>
      <c r="E685" s="129"/>
    </row>
    <row r="686" spans="4:5">
      <c r="D686" s="129"/>
      <c r="E686" s="129"/>
    </row>
    <row r="687" spans="4:5">
      <c r="D687" s="129"/>
      <c r="E687" s="129"/>
    </row>
    <row r="688" spans="4:5">
      <c r="D688" s="129"/>
      <c r="E688" s="129"/>
    </row>
    <row r="689" spans="4:5">
      <c r="D689" s="129"/>
      <c r="E689" s="129"/>
    </row>
    <row r="690" spans="4:5">
      <c r="D690" s="129"/>
      <c r="E690" s="129"/>
    </row>
    <row r="691" spans="4:5">
      <c r="D691" s="129"/>
      <c r="E691" s="129"/>
    </row>
    <row r="692" spans="4:5">
      <c r="D692" s="129"/>
      <c r="E692" s="129"/>
    </row>
    <row r="693" spans="4:5">
      <c r="D693" s="129"/>
      <c r="E693" s="129"/>
    </row>
    <row r="694" spans="4:5">
      <c r="D694" s="129"/>
      <c r="E694" s="129"/>
    </row>
    <row r="695" spans="4:5">
      <c r="D695" s="129"/>
      <c r="E695" s="129"/>
    </row>
    <row r="696" spans="4:5">
      <c r="D696" s="129"/>
      <c r="E696" s="129"/>
    </row>
    <row r="697" spans="4:5">
      <c r="D697" s="129"/>
      <c r="E697" s="129"/>
    </row>
    <row r="698" spans="4:5">
      <c r="D698" s="129"/>
      <c r="E698" s="129"/>
    </row>
    <row r="699" spans="4:5">
      <c r="D699" s="129"/>
      <c r="E699" s="129"/>
    </row>
    <row r="700" spans="4:5">
      <c r="D700" s="129"/>
      <c r="E700" s="129"/>
    </row>
    <row r="701" spans="4:5">
      <c r="D701" s="129"/>
      <c r="E701" s="129"/>
    </row>
    <row r="702" spans="4:5">
      <c r="D702" s="129"/>
      <c r="E702" s="129"/>
    </row>
    <row r="703" spans="4:5">
      <c r="D703" s="129"/>
      <c r="E703" s="129"/>
    </row>
    <row r="704" spans="4:5">
      <c r="D704" s="129"/>
      <c r="E704" s="129"/>
    </row>
    <row r="705" spans="4:5">
      <c r="D705" s="129"/>
      <c r="E705" s="129"/>
    </row>
    <row r="706" spans="4:5">
      <c r="D706" s="129"/>
      <c r="E706" s="129"/>
    </row>
    <row r="707" spans="4:5">
      <c r="D707" s="129"/>
      <c r="E707" s="129"/>
    </row>
    <row r="708" spans="4:5">
      <c r="D708" s="129"/>
      <c r="E708" s="129"/>
    </row>
    <row r="709" spans="4:5">
      <c r="D709" s="129"/>
      <c r="E709" s="129"/>
    </row>
    <row r="710" spans="4:5">
      <c r="D710" s="129"/>
      <c r="E710" s="129"/>
    </row>
    <row r="711" spans="4:5">
      <c r="D711" s="129"/>
      <c r="E711" s="129"/>
    </row>
    <row r="712" spans="4:5">
      <c r="D712" s="129"/>
      <c r="E712" s="129"/>
    </row>
    <row r="713" spans="4:5">
      <c r="D713" s="129"/>
      <c r="E713" s="129"/>
    </row>
    <row r="714" spans="4:5">
      <c r="D714" s="129"/>
      <c r="E714" s="129"/>
    </row>
    <row r="715" spans="4:5">
      <c r="D715" s="129"/>
      <c r="E715" s="129"/>
    </row>
    <row r="716" spans="4:5">
      <c r="D716" s="129"/>
      <c r="E716" s="129"/>
    </row>
    <row r="717" spans="4:5">
      <c r="D717" s="129"/>
      <c r="E717" s="129"/>
    </row>
    <row r="718" spans="4:5">
      <c r="D718" s="129"/>
      <c r="E718" s="129"/>
    </row>
    <row r="719" spans="4:5">
      <c r="D719" s="129"/>
      <c r="E719" s="129"/>
    </row>
    <row r="720" spans="4:5">
      <c r="D720" s="129"/>
      <c r="E720" s="129"/>
    </row>
    <row r="721" spans="4:5">
      <c r="D721" s="129"/>
      <c r="E721" s="129"/>
    </row>
    <row r="722" spans="4:5">
      <c r="D722" s="129"/>
      <c r="E722" s="129"/>
    </row>
    <row r="723" spans="4:5">
      <c r="D723" s="129"/>
      <c r="E723" s="129"/>
    </row>
    <row r="724" spans="4:5">
      <c r="D724" s="129"/>
      <c r="E724" s="129"/>
    </row>
    <row r="725" spans="4:5">
      <c r="D725" s="129"/>
      <c r="E725" s="129"/>
    </row>
    <row r="726" spans="4:5">
      <c r="D726" s="129"/>
      <c r="E726" s="129"/>
    </row>
    <row r="727" spans="4:5">
      <c r="D727" s="129"/>
      <c r="E727" s="129"/>
    </row>
    <row r="728" spans="4:5">
      <c r="D728" s="129"/>
      <c r="E728" s="129"/>
    </row>
    <row r="729" spans="4:5">
      <c r="D729" s="129"/>
      <c r="E729" s="129"/>
    </row>
    <row r="730" spans="4:5">
      <c r="D730" s="129"/>
      <c r="E730" s="129"/>
    </row>
    <row r="731" spans="4:5">
      <c r="D731" s="129"/>
      <c r="E731" s="129"/>
    </row>
    <row r="732" spans="4:5">
      <c r="D732" s="129"/>
      <c r="E732" s="129"/>
    </row>
    <row r="733" spans="4:5">
      <c r="D733" s="129"/>
      <c r="E733" s="129"/>
    </row>
    <row r="734" spans="4:5">
      <c r="D734" s="129"/>
      <c r="E734" s="129"/>
    </row>
    <row r="735" spans="4:5">
      <c r="D735" s="129"/>
      <c r="E735" s="129"/>
    </row>
    <row r="736" spans="4:5">
      <c r="D736" s="129"/>
      <c r="E736" s="129"/>
    </row>
    <row r="737" spans="4:5">
      <c r="D737" s="129"/>
      <c r="E737" s="129"/>
    </row>
    <row r="738" spans="4:5">
      <c r="D738" s="129"/>
      <c r="E738" s="129"/>
    </row>
    <row r="739" spans="4:5">
      <c r="D739" s="129"/>
      <c r="E739" s="129"/>
    </row>
    <row r="740" spans="4:5">
      <c r="D740" s="129"/>
      <c r="E740" s="129"/>
    </row>
    <row r="741" spans="4:5">
      <c r="D741" s="129"/>
      <c r="E741" s="129"/>
    </row>
    <row r="742" spans="4:5">
      <c r="D742" s="129"/>
      <c r="E742" s="129"/>
    </row>
    <row r="743" spans="4:5">
      <c r="D743" s="129"/>
      <c r="E743" s="129"/>
    </row>
    <row r="744" spans="4:5">
      <c r="D744" s="129"/>
      <c r="E744" s="129"/>
    </row>
    <row r="745" spans="4:5">
      <c r="D745" s="129"/>
      <c r="E745" s="129"/>
    </row>
    <row r="746" spans="4:5">
      <c r="D746" s="129"/>
      <c r="E746" s="129"/>
    </row>
    <row r="747" spans="4:5">
      <c r="D747" s="129"/>
      <c r="E747" s="129"/>
    </row>
    <row r="748" spans="4:5">
      <c r="D748" s="129"/>
      <c r="E748" s="129"/>
    </row>
    <row r="749" spans="4:5">
      <c r="D749" s="129"/>
      <c r="E749" s="129"/>
    </row>
    <row r="750" spans="4:5">
      <c r="D750" s="129"/>
      <c r="E750" s="129"/>
    </row>
    <row r="751" spans="4:5">
      <c r="D751" s="129"/>
      <c r="E751" s="129"/>
    </row>
    <row r="752" spans="4:5">
      <c r="D752" s="129"/>
      <c r="E752" s="129"/>
    </row>
    <row r="753" spans="4:5">
      <c r="D753" s="129"/>
      <c r="E753" s="129"/>
    </row>
    <row r="754" spans="4:5">
      <c r="D754" s="129"/>
      <c r="E754" s="129"/>
    </row>
    <row r="755" spans="4:5">
      <c r="D755" s="129"/>
      <c r="E755" s="129"/>
    </row>
    <row r="756" spans="4:5">
      <c r="D756" s="129"/>
      <c r="E756" s="129"/>
    </row>
    <row r="757" spans="4:5">
      <c r="D757" s="129"/>
      <c r="E757" s="129"/>
    </row>
    <row r="758" spans="4:5">
      <c r="D758" s="129"/>
      <c r="E758" s="129"/>
    </row>
    <row r="759" spans="4:5">
      <c r="D759" s="129"/>
      <c r="E759" s="129"/>
    </row>
    <row r="760" spans="4:5">
      <c r="D760" s="129"/>
      <c r="E760" s="129"/>
    </row>
    <row r="761" spans="4:5">
      <c r="D761" s="129"/>
      <c r="E761" s="129"/>
    </row>
    <row r="762" spans="4:5">
      <c r="D762" s="129"/>
      <c r="E762" s="129"/>
    </row>
    <row r="763" spans="4:5">
      <c r="D763" s="129"/>
      <c r="E763" s="129"/>
    </row>
    <row r="764" spans="4:5">
      <c r="D764" s="129"/>
      <c r="E764" s="129"/>
    </row>
    <row r="765" spans="4:5">
      <c r="D765" s="129"/>
      <c r="E765" s="129"/>
    </row>
    <row r="766" spans="4:5">
      <c r="D766" s="129"/>
      <c r="E766" s="129"/>
    </row>
    <row r="767" spans="4:5">
      <c r="D767" s="129"/>
      <c r="E767" s="129"/>
    </row>
    <row r="768" spans="4:5">
      <c r="D768" s="129"/>
      <c r="E768" s="129"/>
    </row>
    <row r="769" spans="4:5">
      <c r="D769" s="129"/>
      <c r="E769" s="129"/>
    </row>
    <row r="770" spans="4:5">
      <c r="D770" s="129"/>
      <c r="E770" s="129"/>
    </row>
    <row r="771" spans="4:5">
      <c r="D771" s="129"/>
      <c r="E771" s="129"/>
    </row>
    <row r="772" spans="4:5">
      <c r="D772" s="129"/>
      <c r="E772" s="129"/>
    </row>
    <row r="773" spans="4:5">
      <c r="D773" s="129"/>
      <c r="E773" s="129"/>
    </row>
    <row r="774" spans="4:5">
      <c r="D774" s="129"/>
      <c r="E774" s="129"/>
    </row>
    <row r="775" spans="4:5">
      <c r="D775" s="129"/>
      <c r="E775" s="129"/>
    </row>
    <row r="776" spans="4:5">
      <c r="D776" s="129"/>
      <c r="E776" s="129"/>
    </row>
    <row r="777" spans="4:5">
      <c r="D777" s="129"/>
      <c r="E777" s="129"/>
    </row>
    <row r="778" spans="4:5">
      <c r="D778" s="129"/>
      <c r="E778" s="129"/>
    </row>
    <row r="779" spans="4:5">
      <c r="D779" s="129"/>
      <c r="E779" s="129"/>
    </row>
    <row r="780" spans="4:5">
      <c r="D780" s="129"/>
      <c r="E780" s="129"/>
    </row>
    <row r="781" spans="4:5">
      <c r="D781" s="129"/>
      <c r="E781" s="129"/>
    </row>
    <row r="782" spans="4:5">
      <c r="D782" s="129"/>
      <c r="E782" s="129"/>
    </row>
    <row r="783" spans="4:5">
      <c r="D783" s="129"/>
      <c r="E783" s="129"/>
    </row>
    <row r="784" spans="4:5">
      <c r="D784" s="129"/>
      <c r="E784" s="129"/>
    </row>
    <row r="785" spans="4:5">
      <c r="D785" s="129"/>
      <c r="E785" s="129"/>
    </row>
    <row r="786" spans="4:5">
      <c r="D786" s="129"/>
      <c r="E786" s="129"/>
    </row>
    <row r="787" spans="4:5">
      <c r="D787" s="129"/>
      <c r="E787" s="129"/>
    </row>
    <row r="788" spans="4:5">
      <c r="D788" s="129"/>
      <c r="E788" s="129"/>
    </row>
    <row r="789" spans="4:5">
      <c r="D789" s="129"/>
      <c r="E789" s="129"/>
    </row>
    <row r="790" spans="4:5">
      <c r="D790" s="129"/>
      <c r="E790" s="129"/>
    </row>
    <row r="791" spans="4:5">
      <c r="D791" s="129"/>
      <c r="E791" s="129"/>
    </row>
    <row r="792" spans="4:5">
      <c r="D792" s="129"/>
      <c r="E792" s="129"/>
    </row>
    <row r="793" spans="4:5">
      <c r="D793" s="129"/>
      <c r="E793" s="129"/>
    </row>
    <row r="794" spans="4:5">
      <c r="D794" s="129"/>
      <c r="E794" s="129"/>
    </row>
    <row r="795" spans="4:5">
      <c r="D795" s="129"/>
      <c r="E795" s="129"/>
    </row>
    <row r="796" spans="4:5">
      <c r="D796" s="129"/>
      <c r="E796" s="129"/>
    </row>
    <row r="797" spans="4:5">
      <c r="D797" s="129"/>
      <c r="E797" s="129"/>
    </row>
    <row r="798" spans="4:5">
      <c r="D798" s="129"/>
      <c r="E798" s="129"/>
    </row>
    <row r="799" spans="4:5">
      <c r="D799" s="129"/>
      <c r="E799" s="129"/>
    </row>
    <row r="800" spans="4:5">
      <c r="D800" s="129"/>
      <c r="E800" s="129"/>
    </row>
    <row r="801" spans="4:5">
      <c r="D801" s="129"/>
      <c r="E801" s="129"/>
    </row>
    <row r="802" spans="4:5">
      <c r="D802" s="129"/>
      <c r="E802" s="129"/>
    </row>
    <row r="803" spans="4:5">
      <c r="D803" s="129"/>
      <c r="E803" s="129"/>
    </row>
    <row r="804" spans="4:5">
      <c r="D804" s="129"/>
      <c r="E804" s="129"/>
    </row>
    <row r="805" spans="4:5">
      <c r="D805" s="129"/>
      <c r="E805" s="129"/>
    </row>
    <row r="806" spans="4:5">
      <c r="D806" s="129"/>
      <c r="E806" s="129"/>
    </row>
    <row r="807" spans="4:5">
      <c r="D807" s="129"/>
      <c r="E807" s="129"/>
    </row>
    <row r="808" spans="4:5">
      <c r="D808" s="129"/>
      <c r="E808" s="129"/>
    </row>
    <row r="809" spans="4:5">
      <c r="D809" s="129"/>
      <c r="E809" s="129"/>
    </row>
    <row r="810" spans="4:5">
      <c r="D810" s="129"/>
      <c r="E810" s="129"/>
    </row>
    <row r="811" spans="4:5">
      <c r="D811" s="129"/>
      <c r="E811" s="129"/>
    </row>
    <row r="812" spans="4:5">
      <c r="D812" s="129"/>
      <c r="E812" s="129"/>
    </row>
    <row r="813" spans="4:5">
      <c r="D813" s="129"/>
      <c r="E813" s="129"/>
    </row>
    <row r="814" spans="4:5">
      <c r="D814" s="129"/>
      <c r="E814" s="129"/>
    </row>
    <row r="815" spans="4:5">
      <c r="D815" s="129"/>
      <c r="E815" s="129"/>
    </row>
    <row r="816" spans="4:5">
      <c r="D816" s="129"/>
      <c r="E816" s="129"/>
    </row>
    <row r="817" spans="4:5">
      <c r="D817" s="129"/>
      <c r="E817" s="129"/>
    </row>
    <row r="818" spans="4:5">
      <c r="D818" s="129"/>
      <c r="E818" s="129"/>
    </row>
    <row r="819" spans="4:5">
      <c r="D819" s="129"/>
      <c r="E819" s="129"/>
    </row>
    <row r="820" spans="4:5">
      <c r="D820" s="129"/>
      <c r="E820" s="129"/>
    </row>
    <row r="821" spans="4:5">
      <c r="D821" s="129"/>
      <c r="E821" s="129"/>
    </row>
    <row r="822" spans="4:5">
      <c r="D822" s="129"/>
      <c r="E822" s="129"/>
    </row>
    <row r="823" spans="4:5">
      <c r="D823" s="129"/>
      <c r="E823" s="129"/>
    </row>
    <row r="824" spans="4:5">
      <c r="D824" s="129"/>
      <c r="E824" s="129"/>
    </row>
    <row r="825" spans="4:5">
      <c r="D825" s="129"/>
      <c r="E825" s="129"/>
    </row>
    <row r="826" spans="4:5">
      <c r="D826" s="129"/>
      <c r="E826" s="129"/>
    </row>
    <row r="827" spans="4:5">
      <c r="D827" s="129"/>
      <c r="E827" s="129"/>
    </row>
    <row r="828" spans="4:5">
      <c r="D828" s="129"/>
      <c r="E828" s="129"/>
    </row>
    <row r="829" spans="4:5">
      <c r="D829" s="129"/>
      <c r="E829" s="129"/>
    </row>
    <row r="830" spans="4:5">
      <c r="D830" s="129"/>
      <c r="E830" s="129"/>
    </row>
    <row r="831" spans="4:5">
      <c r="D831" s="129"/>
      <c r="E831" s="129"/>
    </row>
    <row r="832" spans="4:5">
      <c r="D832" s="129"/>
      <c r="E832" s="129"/>
    </row>
    <row r="833" spans="4:5">
      <c r="D833" s="129"/>
      <c r="E833" s="129"/>
    </row>
    <row r="834" spans="4:5">
      <c r="D834" s="129"/>
      <c r="E834" s="129"/>
    </row>
    <row r="835" spans="4:5">
      <c r="D835" s="129"/>
      <c r="E835" s="129"/>
    </row>
    <row r="836" spans="4:5">
      <c r="D836" s="129"/>
      <c r="E836" s="129"/>
    </row>
    <row r="837" spans="4:5">
      <c r="D837" s="129"/>
      <c r="E837" s="129"/>
    </row>
    <row r="838" spans="4:5">
      <c r="D838" s="129"/>
      <c r="E838" s="129"/>
    </row>
    <row r="839" spans="4:5">
      <c r="D839" s="129"/>
      <c r="E839" s="129"/>
    </row>
    <row r="840" spans="4:5">
      <c r="D840" s="129"/>
      <c r="E840" s="129"/>
    </row>
    <row r="841" spans="4:5">
      <c r="D841" s="129"/>
      <c r="E841" s="129"/>
    </row>
    <row r="842" spans="4:5">
      <c r="D842" s="129"/>
      <c r="E842" s="129"/>
    </row>
    <row r="843" spans="4:5">
      <c r="D843" s="129"/>
      <c r="E843" s="129"/>
    </row>
    <row r="844" spans="4:5">
      <c r="D844" s="129"/>
      <c r="E844" s="129"/>
    </row>
    <row r="845" spans="4:5">
      <c r="D845" s="129"/>
      <c r="E845" s="129"/>
    </row>
    <row r="846" spans="4:5">
      <c r="D846" s="129"/>
      <c r="E846" s="129"/>
    </row>
    <row r="847" spans="4:5">
      <c r="D847" s="129"/>
      <c r="E847" s="129"/>
    </row>
    <row r="848" spans="4:5">
      <c r="D848" s="129"/>
      <c r="E848" s="129"/>
    </row>
    <row r="849" spans="4:5">
      <c r="D849" s="129"/>
      <c r="E849" s="129"/>
    </row>
    <row r="850" spans="4:5">
      <c r="D850" s="129"/>
      <c r="E850" s="129"/>
    </row>
    <row r="851" spans="4:5">
      <c r="D851" s="129"/>
      <c r="E851" s="129"/>
    </row>
    <row r="852" spans="4:5">
      <c r="D852" s="129"/>
      <c r="E852" s="129"/>
    </row>
    <row r="853" spans="4:5">
      <c r="D853" s="129"/>
      <c r="E853" s="129"/>
    </row>
    <row r="854" spans="4:5">
      <c r="D854" s="129"/>
      <c r="E854" s="129"/>
    </row>
    <row r="855" spans="4:5">
      <c r="D855" s="129"/>
      <c r="E855" s="129"/>
    </row>
    <row r="856" spans="4:5">
      <c r="D856" s="129"/>
      <c r="E856" s="129"/>
    </row>
    <row r="857" spans="4:5">
      <c r="D857" s="129"/>
      <c r="E857" s="129"/>
    </row>
    <row r="858" spans="4:5">
      <c r="D858" s="129"/>
      <c r="E858" s="129"/>
    </row>
    <row r="859" spans="4:5">
      <c r="D859" s="129"/>
      <c r="E859" s="129"/>
    </row>
    <row r="860" spans="4:5">
      <c r="D860" s="129"/>
      <c r="E860" s="129"/>
    </row>
    <row r="861" spans="4:5">
      <c r="D861" s="129"/>
      <c r="E861" s="129"/>
    </row>
    <row r="862" spans="4:5">
      <c r="D862" s="129"/>
      <c r="E862" s="129"/>
    </row>
    <row r="863" spans="4:5">
      <c r="D863" s="129"/>
      <c r="E863" s="129"/>
    </row>
    <row r="864" spans="4:5">
      <c r="D864" s="129"/>
      <c r="E864" s="129"/>
    </row>
    <row r="865" spans="4:5">
      <c r="D865" s="129"/>
      <c r="E865" s="129"/>
    </row>
    <row r="866" spans="4:5">
      <c r="D866" s="129"/>
      <c r="E866" s="129"/>
    </row>
    <row r="867" spans="4:5">
      <c r="D867" s="129"/>
      <c r="E867" s="129"/>
    </row>
    <row r="868" spans="4:5">
      <c r="D868" s="129"/>
      <c r="E868" s="129"/>
    </row>
    <row r="869" spans="4:5">
      <c r="D869" s="129"/>
      <c r="E869" s="129"/>
    </row>
    <row r="870" spans="4:5">
      <c r="D870" s="129"/>
      <c r="E870" s="129"/>
    </row>
    <row r="871" spans="4:5">
      <c r="D871" s="129"/>
      <c r="E871" s="129"/>
    </row>
    <row r="872" spans="4:5">
      <c r="D872" s="129"/>
      <c r="E872" s="129"/>
    </row>
    <row r="873" spans="4:5">
      <c r="D873" s="129"/>
      <c r="E873" s="129"/>
    </row>
    <row r="874" spans="4:5">
      <c r="D874" s="129"/>
      <c r="E874" s="129"/>
    </row>
    <row r="875" spans="4:5">
      <c r="D875" s="129"/>
      <c r="E875" s="129"/>
    </row>
    <row r="876" spans="4:5">
      <c r="D876" s="129"/>
      <c r="E876" s="129"/>
    </row>
    <row r="877" spans="4:5">
      <c r="D877" s="129"/>
      <c r="E877" s="129"/>
    </row>
    <row r="878" spans="4:5">
      <c r="D878" s="129"/>
      <c r="E878" s="129"/>
    </row>
    <row r="879" spans="4:5">
      <c r="D879" s="129"/>
      <c r="E879" s="129"/>
    </row>
    <row r="880" spans="4:5">
      <c r="D880" s="129"/>
      <c r="E880" s="129"/>
    </row>
    <row r="881" spans="4:5">
      <c r="D881" s="129"/>
      <c r="E881" s="129"/>
    </row>
    <row r="882" spans="4:5">
      <c r="D882" s="129"/>
      <c r="E882" s="129"/>
    </row>
    <row r="883" spans="4:5">
      <c r="D883" s="129"/>
      <c r="E883" s="129"/>
    </row>
    <row r="884" spans="4:5">
      <c r="D884" s="129"/>
      <c r="E884" s="129"/>
    </row>
    <row r="885" spans="4:5">
      <c r="D885" s="129"/>
      <c r="E885" s="129"/>
    </row>
    <row r="886" spans="4:5">
      <c r="D886" s="129"/>
      <c r="E886" s="129"/>
    </row>
    <row r="887" spans="4:5">
      <c r="D887" s="129"/>
      <c r="E887" s="129"/>
    </row>
    <row r="888" spans="4:5">
      <c r="D888" s="129"/>
      <c r="E888" s="129"/>
    </row>
    <row r="889" spans="4:5">
      <c r="D889" s="129"/>
      <c r="E889" s="129"/>
    </row>
    <row r="890" spans="4:5">
      <c r="D890" s="129"/>
      <c r="E890" s="129"/>
    </row>
    <row r="891" spans="4:5">
      <c r="D891" s="129"/>
      <c r="E891" s="129"/>
    </row>
    <row r="892" spans="4:5">
      <c r="D892" s="129"/>
      <c r="E892" s="129"/>
    </row>
    <row r="893" spans="4:5">
      <c r="D893" s="129"/>
      <c r="E893" s="129"/>
    </row>
    <row r="894" spans="4:5">
      <c r="D894" s="129"/>
      <c r="E894" s="129"/>
    </row>
    <row r="895" spans="4:5">
      <c r="D895" s="129"/>
      <c r="E895" s="129"/>
    </row>
    <row r="896" spans="4:5">
      <c r="D896" s="129"/>
      <c r="E896" s="129"/>
    </row>
    <row r="897" spans="4:5">
      <c r="D897" s="129"/>
      <c r="E897" s="129"/>
    </row>
    <row r="898" spans="4:5">
      <c r="D898" s="129"/>
      <c r="E898" s="129"/>
    </row>
    <row r="899" spans="4:5">
      <c r="D899" s="129"/>
      <c r="E899" s="129"/>
    </row>
    <row r="900" spans="4:5">
      <c r="D900" s="129"/>
      <c r="E900" s="129"/>
    </row>
    <row r="901" spans="4:5">
      <c r="D901" s="129"/>
      <c r="E901" s="129"/>
    </row>
    <row r="902" spans="4:5">
      <c r="D902" s="129"/>
      <c r="E902" s="129"/>
    </row>
    <row r="903" spans="4:5">
      <c r="D903" s="129"/>
      <c r="E903" s="129"/>
    </row>
    <row r="904" spans="4:5">
      <c r="D904" s="129"/>
      <c r="E904" s="129"/>
    </row>
    <row r="905" spans="4:5">
      <c r="D905" s="129"/>
      <c r="E905" s="129"/>
    </row>
    <row r="906" spans="4:5">
      <c r="D906" s="129"/>
      <c r="E906" s="129"/>
    </row>
    <row r="907" spans="4:5">
      <c r="D907" s="129"/>
      <c r="E907" s="129"/>
    </row>
    <row r="908" spans="4:5">
      <c r="D908" s="129"/>
      <c r="E908" s="129"/>
    </row>
    <row r="909" spans="4:5">
      <c r="D909" s="129"/>
      <c r="E909" s="129"/>
    </row>
    <row r="910" spans="4:5">
      <c r="D910" s="129"/>
      <c r="E910" s="129"/>
    </row>
    <row r="911" spans="4:5">
      <c r="D911" s="129"/>
      <c r="E911" s="129"/>
    </row>
    <row r="912" spans="4:5">
      <c r="D912" s="129"/>
      <c r="E912" s="129"/>
    </row>
    <row r="913" spans="4:5">
      <c r="D913" s="129"/>
      <c r="E913" s="129"/>
    </row>
    <row r="914" spans="4:5">
      <c r="D914" s="129"/>
      <c r="E914" s="129"/>
    </row>
    <row r="915" spans="4:5">
      <c r="D915" s="129"/>
      <c r="E915" s="129"/>
    </row>
    <row r="916" spans="4:5">
      <c r="D916" s="129"/>
      <c r="E916" s="129"/>
    </row>
    <row r="917" spans="4:5">
      <c r="D917" s="129"/>
      <c r="E917" s="129"/>
    </row>
    <row r="918" spans="4:5">
      <c r="D918" s="129"/>
      <c r="E918" s="129"/>
    </row>
    <row r="919" spans="4:5">
      <c r="D919" s="129"/>
      <c r="E919" s="129"/>
    </row>
    <row r="920" spans="4:5">
      <c r="D920" s="129"/>
      <c r="E920" s="129"/>
    </row>
    <row r="921" spans="4:5">
      <c r="D921" s="129"/>
      <c r="E921" s="129"/>
    </row>
    <row r="922" spans="4:5">
      <c r="D922" s="129"/>
      <c r="E922" s="129"/>
    </row>
    <row r="923" spans="4:5">
      <c r="D923" s="129"/>
      <c r="E923" s="129"/>
    </row>
    <row r="924" spans="4:5">
      <c r="D924" s="129"/>
      <c r="E924" s="129"/>
    </row>
    <row r="925" spans="4:5">
      <c r="D925" s="129"/>
      <c r="E925" s="129"/>
    </row>
    <row r="926" spans="4:5">
      <c r="D926" s="129"/>
      <c r="E926" s="129"/>
    </row>
    <row r="927" spans="4:5">
      <c r="D927" s="129"/>
      <c r="E927" s="129"/>
    </row>
    <row r="928" spans="4:5">
      <c r="D928" s="129"/>
      <c r="E928" s="129"/>
    </row>
    <row r="929" spans="4:5">
      <c r="D929" s="129"/>
      <c r="E929" s="129"/>
    </row>
    <row r="930" spans="4:5">
      <c r="D930" s="129"/>
      <c r="E930" s="129"/>
    </row>
    <row r="931" spans="4:5">
      <c r="D931" s="129"/>
      <c r="E931" s="129"/>
    </row>
    <row r="932" spans="4:5">
      <c r="D932" s="129"/>
      <c r="E932" s="129"/>
    </row>
    <row r="933" spans="4:5">
      <c r="D933" s="129"/>
      <c r="E933" s="129"/>
    </row>
    <row r="934" spans="4:5">
      <c r="D934" s="129"/>
      <c r="E934" s="129"/>
    </row>
    <row r="935" spans="4:5">
      <c r="D935" s="129"/>
      <c r="E935" s="129"/>
    </row>
    <row r="936" spans="4:5">
      <c r="D936" s="129"/>
      <c r="E936" s="129"/>
    </row>
    <row r="937" spans="4:5">
      <c r="D937" s="129"/>
      <c r="E937" s="129"/>
    </row>
    <row r="938" spans="4:5">
      <c r="D938" s="129"/>
      <c r="E938" s="129"/>
    </row>
    <row r="939" spans="4:5">
      <c r="D939" s="129"/>
      <c r="E939" s="129"/>
    </row>
    <row r="940" spans="4:5">
      <c r="D940" s="129"/>
      <c r="E940" s="129"/>
    </row>
    <row r="941" spans="4:5">
      <c r="D941" s="129"/>
      <c r="E941" s="129"/>
    </row>
    <row r="942" spans="4:5">
      <c r="D942" s="129"/>
      <c r="E942" s="129"/>
    </row>
    <row r="943" spans="4:5">
      <c r="D943" s="129"/>
      <c r="E943" s="129"/>
    </row>
    <row r="944" spans="4:5">
      <c r="D944" s="129"/>
      <c r="E944" s="129"/>
    </row>
    <row r="945" spans="4:5">
      <c r="D945" s="129"/>
      <c r="E945" s="129"/>
    </row>
    <row r="946" spans="4:5">
      <c r="D946" s="129"/>
      <c r="E946" s="129"/>
    </row>
    <row r="947" spans="4:5">
      <c r="D947" s="129"/>
      <c r="E947" s="129"/>
    </row>
    <row r="948" spans="4:5">
      <c r="D948" s="129"/>
      <c r="E948" s="129"/>
    </row>
    <row r="949" spans="4:5">
      <c r="D949" s="129"/>
      <c r="E949" s="129"/>
    </row>
    <row r="950" spans="4:5">
      <c r="D950" s="129"/>
      <c r="E950" s="129"/>
    </row>
    <row r="951" spans="4:5">
      <c r="D951" s="129"/>
      <c r="E951" s="129"/>
    </row>
    <row r="952" spans="4:5">
      <c r="D952" s="129"/>
      <c r="E952" s="129"/>
    </row>
    <row r="953" spans="4:5">
      <c r="D953" s="129"/>
      <c r="E953" s="129"/>
    </row>
    <row r="954" spans="4:5">
      <c r="D954" s="129"/>
      <c r="E954" s="129"/>
    </row>
    <row r="955" spans="4:5">
      <c r="D955" s="129"/>
      <c r="E955" s="129"/>
    </row>
    <row r="956" spans="4:5">
      <c r="D956" s="129"/>
      <c r="E956" s="129"/>
    </row>
    <row r="957" spans="4:5">
      <c r="D957" s="129"/>
      <c r="E957" s="129"/>
    </row>
    <row r="958" spans="4:5">
      <c r="D958" s="129"/>
      <c r="E958" s="129"/>
    </row>
    <row r="959" spans="4:5">
      <c r="D959" s="129"/>
      <c r="E959" s="129"/>
    </row>
    <row r="960" spans="4:5">
      <c r="D960" s="129"/>
      <c r="E960" s="129"/>
    </row>
    <row r="961" spans="4:5">
      <c r="D961" s="129"/>
      <c r="E961" s="129"/>
    </row>
    <row r="962" spans="4:5">
      <c r="D962" s="129"/>
      <c r="E962" s="129"/>
    </row>
    <row r="963" spans="4:5">
      <c r="D963" s="129"/>
      <c r="E963" s="129"/>
    </row>
    <row r="964" spans="4:5">
      <c r="D964" s="129"/>
      <c r="E964" s="129"/>
    </row>
    <row r="965" spans="4:5">
      <c r="D965" s="129"/>
      <c r="E965" s="129"/>
    </row>
    <row r="966" spans="4:5">
      <c r="D966" s="129"/>
      <c r="E966" s="129"/>
    </row>
    <row r="967" spans="4:5">
      <c r="D967" s="129"/>
      <c r="E967" s="129"/>
    </row>
    <row r="968" spans="4:5">
      <c r="D968" s="129"/>
      <c r="E968" s="129"/>
    </row>
    <row r="969" spans="4:5">
      <c r="D969" s="129"/>
      <c r="E969" s="129"/>
    </row>
    <row r="970" spans="4:5">
      <c r="D970" s="129"/>
      <c r="E970" s="129"/>
    </row>
    <row r="971" spans="4:5">
      <c r="D971" s="129"/>
      <c r="E971" s="129"/>
    </row>
    <row r="972" spans="4:5">
      <c r="D972" s="129"/>
      <c r="E972" s="129"/>
    </row>
    <row r="973" spans="4:5">
      <c r="D973" s="129"/>
      <c r="E973" s="129"/>
    </row>
    <row r="974" spans="4:5">
      <c r="D974" s="129"/>
      <c r="E974" s="129"/>
    </row>
    <row r="975" spans="4:5">
      <c r="D975" s="129"/>
      <c r="E975" s="129"/>
    </row>
    <row r="976" spans="4:5">
      <c r="D976" s="129"/>
      <c r="E976" s="129"/>
    </row>
    <row r="977" spans="4:5">
      <c r="D977" s="129"/>
      <c r="E977" s="129"/>
    </row>
    <row r="978" spans="4:5">
      <c r="D978" s="129"/>
      <c r="E978" s="129"/>
    </row>
    <row r="979" spans="4:5">
      <c r="D979" s="129"/>
      <c r="E979" s="129"/>
    </row>
    <row r="980" spans="4:5">
      <c r="D980" s="129"/>
      <c r="E980" s="129"/>
    </row>
    <row r="981" spans="4:5">
      <c r="D981" s="129"/>
      <c r="E981" s="129"/>
    </row>
    <row r="982" spans="4:5">
      <c r="D982" s="129"/>
      <c r="E982" s="129"/>
    </row>
    <row r="983" spans="4:5">
      <c r="D983" s="129"/>
      <c r="E983" s="129"/>
    </row>
    <row r="984" spans="4:5">
      <c r="D984" s="129"/>
      <c r="E984" s="129"/>
    </row>
    <row r="985" spans="4:5">
      <c r="D985" s="129"/>
      <c r="E985" s="129"/>
    </row>
    <row r="986" spans="4:5">
      <c r="D986" s="129"/>
      <c r="E986" s="129"/>
    </row>
    <row r="987" spans="4:5">
      <c r="D987" s="129"/>
      <c r="E987" s="129"/>
    </row>
    <row r="988" spans="4:5">
      <c r="D988" s="129"/>
      <c r="E988" s="129"/>
    </row>
    <row r="989" spans="4:5">
      <c r="D989" s="129"/>
      <c r="E989" s="129"/>
    </row>
    <row r="990" spans="4:5">
      <c r="D990" s="129"/>
      <c r="E990" s="129"/>
    </row>
    <row r="991" spans="4:5">
      <c r="D991" s="129"/>
      <c r="E991" s="129"/>
    </row>
    <row r="992" spans="4:5">
      <c r="D992" s="129"/>
      <c r="E992" s="129"/>
    </row>
    <row r="993" spans="4:5">
      <c r="D993" s="129"/>
      <c r="E993" s="129"/>
    </row>
    <row r="994" spans="4:5">
      <c r="D994" s="129"/>
      <c r="E994" s="129"/>
    </row>
    <row r="995" spans="4:5">
      <c r="D995" s="129"/>
      <c r="E995" s="129"/>
    </row>
    <row r="996" spans="4:5">
      <c r="D996" s="129"/>
      <c r="E996" s="129"/>
    </row>
    <row r="997" spans="4:5">
      <c r="D997" s="129"/>
      <c r="E997" s="129"/>
    </row>
    <row r="998" spans="4:5">
      <c r="D998" s="129"/>
      <c r="E998" s="129"/>
    </row>
    <row r="999" spans="4:5">
      <c r="D999" s="129"/>
      <c r="E999" s="129"/>
    </row>
    <row r="1000" spans="4:5">
      <c r="D1000" s="129"/>
      <c r="E1000" s="129"/>
    </row>
    <row r="1001" spans="4:5">
      <c r="D1001" s="129"/>
      <c r="E1001" s="129"/>
    </row>
    <row r="1002" spans="4:5">
      <c r="D1002" s="129"/>
      <c r="E1002" s="129"/>
    </row>
    <row r="1003" spans="4:5">
      <c r="D1003" s="129"/>
      <c r="E1003" s="129"/>
    </row>
    <row r="1004" spans="4:5">
      <c r="D1004" s="129"/>
      <c r="E1004" s="129"/>
    </row>
    <row r="1005" spans="4:5">
      <c r="D1005" s="129"/>
      <c r="E1005" s="129"/>
    </row>
    <row r="1006" spans="4:5">
      <c r="D1006" s="129"/>
      <c r="E1006" s="129"/>
    </row>
    <row r="1007" spans="4:5">
      <c r="D1007" s="129"/>
      <c r="E1007" s="129"/>
    </row>
    <row r="1008" spans="4:5">
      <c r="D1008" s="129"/>
      <c r="E1008" s="129"/>
    </row>
    <row r="1009" spans="4:5">
      <c r="D1009" s="129"/>
      <c r="E1009" s="129"/>
    </row>
    <row r="1010" spans="4:5">
      <c r="D1010" s="129"/>
      <c r="E1010" s="129"/>
    </row>
    <row r="1011" spans="4:5">
      <c r="D1011" s="129"/>
      <c r="E1011" s="129"/>
    </row>
    <row r="1012" spans="4:5">
      <c r="D1012" s="129"/>
      <c r="E1012" s="129"/>
    </row>
    <row r="1013" spans="4:5">
      <c r="D1013" s="129"/>
      <c r="E1013" s="129"/>
    </row>
    <row r="1014" spans="4:5">
      <c r="D1014" s="129"/>
      <c r="E1014" s="129"/>
    </row>
    <row r="1015" spans="4:5">
      <c r="D1015" s="129"/>
      <c r="E1015" s="129"/>
    </row>
    <row r="1016" spans="4:5">
      <c r="D1016" s="129"/>
      <c r="E1016" s="129"/>
    </row>
    <row r="1017" spans="4:5">
      <c r="D1017" s="129"/>
      <c r="E1017" s="129"/>
    </row>
    <row r="1018" spans="4:5">
      <c r="D1018" s="129"/>
      <c r="E1018" s="129"/>
    </row>
    <row r="1019" spans="4:5">
      <c r="D1019" s="129"/>
      <c r="E1019" s="129"/>
    </row>
    <row r="1020" spans="4:5">
      <c r="D1020" s="129"/>
      <c r="E1020" s="129"/>
    </row>
    <row r="1021" spans="4:5">
      <c r="D1021" s="129"/>
      <c r="E1021" s="129"/>
    </row>
    <row r="1022" spans="4:5">
      <c r="D1022" s="129"/>
      <c r="E1022" s="129"/>
    </row>
    <row r="1023" spans="4:5">
      <c r="D1023" s="129"/>
      <c r="E1023" s="129"/>
    </row>
    <row r="1024" spans="4:5">
      <c r="D1024" s="129"/>
      <c r="E1024" s="129"/>
    </row>
    <row r="1025" spans="4:5">
      <c r="D1025" s="129"/>
      <c r="E1025" s="129"/>
    </row>
    <row r="1026" spans="4:5">
      <c r="D1026" s="129"/>
      <c r="E1026" s="129"/>
    </row>
    <row r="1027" spans="4:5">
      <c r="D1027" s="129"/>
      <c r="E1027" s="129"/>
    </row>
    <row r="1028" spans="4:5">
      <c r="D1028" s="129"/>
      <c r="E1028" s="129"/>
    </row>
    <row r="1029" spans="4:5">
      <c r="D1029" s="129"/>
      <c r="E1029" s="129"/>
    </row>
    <row r="1030" spans="4:5">
      <c r="D1030" s="129"/>
      <c r="E1030" s="129"/>
    </row>
    <row r="1031" spans="4:5">
      <c r="D1031" s="129"/>
      <c r="E1031" s="129"/>
    </row>
    <row r="1032" spans="4:5">
      <c r="D1032" s="129"/>
      <c r="E1032" s="129"/>
    </row>
    <row r="1033" spans="4:5">
      <c r="D1033" s="129"/>
      <c r="E1033" s="129"/>
    </row>
    <row r="1034" spans="4:5">
      <c r="D1034" s="129"/>
      <c r="E1034" s="129"/>
    </row>
    <row r="1035" spans="4:5">
      <c r="D1035" s="129"/>
      <c r="E1035" s="129"/>
    </row>
    <row r="1036" spans="4:5">
      <c r="D1036" s="129"/>
      <c r="E1036" s="129"/>
    </row>
    <row r="1037" spans="4:5">
      <c r="D1037" s="129"/>
      <c r="E1037" s="129"/>
    </row>
    <row r="1038" spans="4:5">
      <c r="D1038" s="129"/>
      <c r="E1038" s="129"/>
    </row>
    <row r="1039" spans="4:5">
      <c r="D1039" s="129"/>
      <c r="E1039" s="129"/>
    </row>
    <row r="1040" spans="4:5">
      <c r="D1040" s="129"/>
      <c r="E1040" s="129"/>
    </row>
    <row r="1041" spans="4:5">
      <c r="D1041" s="129"/>
      <c r="E1041" s="129"/>
    </row>
    <row r="1042" spans="4:5">
      <c r="D1042" s="129"/>
      <c r="E1042" s="129"/>
    </row>
    <row r="1043" spans="4:5">
      <c r="D1043" s="129"/>
      <c r="E1043" s="129"/>
    </row>
    <row r="1044" spans="4:5">
      <c r="D1044" s="129"/>
      <c r="E1044" s="129"/>
    </row>
    <row r="1045" spans="4:5">
      <c r="D1045" s="129"/>
      <c r="E1045" s="129"/>
    </row>
    <row r="1046" spans="4:5">
      <c r="D1046" s="129"/>
      <c r="E1046" s="129"/>
    </row>
    <row r="1047" spans="4:5">
      <c r="D1047" s="129"/>
      <c r="E1047" s="129"/>
    </row>
    <row r="1048" spans="4:5">
      <c r="D1048" s="129"/>
      <c r="E1048" s="129"/>
    </row>
    <row r="1049" spans="4:5">
      <c r="D1049" s="129"/>
      <c r="E1049" s="129"/>
    </row>
    <row r="1050" spans="4:5">
      <c r="D1050" s="129"/>
      <c r="E1050" s="129"/>
    </row>
    <row r="1051" spans="4:5">
      <c r="D1051" s="129"/>
      <c r="E1051" s="129"/>
    </row>
    <row r="1052" spans="4:5">
      <c r="D1052" s="129"/>
      <c r="E1052" s="129"/>
    </row>
    <row r="1053" spans="4:5">
      <c r="D1053" s="129"/>
      <c r="E1053" s="129"/>
    </row>
    <row r="1054" spans="4:5">
      <c r="D1054" s="129"/>
      <c r="E1054" s="129"/>
    </row>
    <row r="1055" spans="4:5">
      <c r="D1055" s="129"/>
      <c r="E1055" s="129"/>
    </row>
    <row r="1056" spans="4:5">
      <c r="D1056" s="129"/>
      <c r="E1056" s="129"/>
    </row>
    <row r="1057" spans="4:5">
      <c r="D1057" s="129"/>
      <c r="E1057" s="129"/>
    </row>
    <row r="1058" spans="4:5">
      <c r="D1058" s="129"/>
      <c r="E1058" s="129"/>
    </row>
    <row r="1059" spans="4:5">
      <c r="D1059" s="129"/>
      <c r="E1059" s="129"/>
    </row>
    <row r="1060" spans="4:5">
      <c r="D1060" s="129"/>
      <c r="E1060" s="129"/>
    </row>
    <row r="1061" spans="4:5">
      <c r="D1061" s="129"/>
      <c r="E1061" s="129"/>
    </row>
    <row r="1062" spans="4:5">
      <c r="D1062" s="129"/>
      <c r="E1062" s="129"/>
    </row>
    <row r="1063" spans="4:5">
      <c r="D1063" s="129"/>
      <c r="E1063" s="129"/>
    </row>
    <row r="1064" spans="4:5">
      <c r="D1064" s="129"/>
      <c r="E1064" s="129"/>
    </row>
    <row r="1065" spans="4:5">
      <c r="D1065" s="129"/>
      <c r="E1065" s="129"/>
    </row>
    <row r="1066" spans="4:5">
      <c r="D1066" s="129"/>
      <c r="E1066" s="129"/>
    </row>
    <row r="1067" spans="4:5">
      <c r="D1067" s="129"/>
      <c r="E1067" s="129"/>
    </row>
    <row r="1068" spans="4:5">
      <c r="D1068" s="129"/>
      <c r="E1068" s="129"/>
    </row>
    <row r="1069" spans="4:5">
      <c r="D1069" s="129"/>
      <c r="E1069" s="129"/>
    </row>
    <row r="1070" spans="4:5">
      <c r="D1070" s="129"/>
      <c r="E1070" s="129"/>
    </row>
    <row r="1071" spans="4:5">
      <c r="D1071" s="129"/>
      <c r="E1071" s="129"/>
    </row>
    <row r="1072" spans="4:5">
      <c r="D1072" s="129"/>
      <c r="E1072" s="129"/>
    </row>
    <row r="1073" spans="4:5">
      <c r="D1073" s="129"/>
      <c r="E1073" s="129"/>
    </row>
    <row r="1074" spans="4:5">
      <c r="D1074" s="129"/>
      <c r="E1074" s="129"/>
    </row>
    <row r="1075" spans="4:5">
      <c r="D1075" s="129"/>
      <c r="E1075" s="129"/>
    </row>
    <row r="1076" spans="4:5">
      <c r="D1076" s="129"/>
      <c r="E1076" s="129"/>
    </row>
    <row r="1077" spans="4:5">
      <c r="D1077" s="129"/>
      <c r="E1077" s="129"/>
    </row>
    <row r="1078" spans="4:5">
      <c r="D1078" s="129"/>
      <c r="E1078" s="129"/>
    </row>
    <row r="1079" spans="4:5">
      <c r="D1079" s="129"/>
      <c r="E1079" s="129"/>
    </row>
    <row r="1080" spans="4:5">
      <c r="D1080" s="129"/>
      <c r="E1080" s="129"/>
    </row>
    <row r="1081" spans="4:5">
      <c r="D1081" s="129"/>
      <c r="E1081" s="129"/>
    </row>
    <row r="1082" spans="4:5">
      <c r="D1082" s="129"/>
      <c r="E1082" s="129"/>
    </row>
    <row r="1083" spans="4:5">
      <c r="D1083" s="129"/>
      <c r="E1083" s="129"/>
    </row>
    <row r="1084" spans="4:5">
      <c r="D1084" s="129"/>
      <c r="E1084" s="129"/>
    </row>
    <row r="1085" spans="4:5">
      <c r="D1085" s="129"/>
      <c r="E1085" s="129"/>
    </row>
    <row r="1086" spans="4:5">
      <c r="D1086" s="129"/>
      <c r="E1086" s="129"/>
    </row>
    <row r="1087" spans="4:5">
      <c r="D1087" s="129"/>
      <c r="E1087" s="129"/>
    </row>
    <row r="1088" spans="4:5">
      <c r="D1088" s="129"/>
      <c r="E1088" s="129"/>
    </row>
    <row r="1089" spans="4:5">
      <c r="D1089" s="129"/>
      <c r="E1089" s="129"/>
    </row>
    <row r="1090" spans="4:5">
      <c r="D1090" s="129"/>
      <c r="E1090" s="129"/>
    </row>
    <row r="1091" spans="4:5">
      <c r="D1091" s="129"/>
      <c r="E1091" s="129"/>
    </row>
    <row r="1092" spans="4:5">
      <c r="D1092" s="129"/>
      <c r="E1092" s="129"/>
    </row>
    <row r="1093" spans="4:5">
      <c r="D1093" s="129"/>
      <c r="E1093" s="129"/>
    </row>
    <row r="1094" spans="4:5">
      <c r="D1094" s="129"/>
      <c r="E1094" s="129"/>
    </row>
    <row r="1095" spans="4:5">
      <c r="D1095" s="129"/>
      <c r="E1095" s="129"/>
    </row>
    <row r="1096" spans="4:5">
      <c r="D1096" s="129"/>
      <c r="E1096" s="129"/>
    </row>
    <row r="1097" spans="4:5">
      <c r="D1097" s="129"/>
      <c r="E1097" s="129"/>
    </row>
    <row r="1098" spans="4:5">
      <c r="D1098" s="129"/>
      <c r="E1098" s="129"/>
    </row>
    <row r="1099" spans="4:5">
      <c r="D1099" s="129"/>
      <c r="E1099" s="129"/>
    </row>
    <row r="1100" spans="4:5">
      <c r="D1100" s="129"/>
      <c r="E1100" s="129"/>
    </row>
    <row r="1101" spans="4:5">
      <c r="D1101" s="129"/>
      <c r="E1101" s="129"/>
    </row>
    <row r="1102" spans="4:5">
      <c r="D1102" s="129"/>
      <c r="E1102" s="129"/>
    </row>
    <row r="1103" spans="4:5">
      <c r="D1103" s="129"/>
      <c r="E1103" s="129"/>
    </row>
    <row r="1104" spans="4:5">
      <c r="D1104" s="129"/>
      <c r="E1104" s="129"/>
    </row>
    <row r="1105" spans="4:5">
      <c r="D1105" s="129"/>
      <c r="E1105" s="129"/>
    </row>
    <row r="1106" spans="4:5">
      <c r="D1106" s="129"/>
      <c r="E1106" s="129"/>
    </row>
    <row r="1107" spans="4:5">
      <c r="D1107" s="129"/>
      <c r="E1107" s="129"/>
    </row>
    <row r="1108" spans="4:5">
      <c r="D1108" s="129"/>
      <c r="E1108" s="129"/>
    </row>
    <row r="1109" spans="4:5">
      <c r="D1109" s="129"/>
      <c r="E1109" s="129"/>
    </row>
    <row r="1110" spans="4:5">
      <c r="D1110" s="129"/>
      <c r="E1110" s="129"/>
    </row>
    <row r="1111" spans="4:5">
      <c r="D1111" s="129"/>
      <c r="E1111" s="129"/>
    </row>
    <row r="1112" spans="4:5">
      <c r="D1112" s="129"/>
      <c r="E1112" s="129"/>
    </row>
    <row r="1113" spans="4:5">
      <c r="D1113" s="129"/>
      <c r="E1113" s="129"/>
    </row>
    <row r="1114" spans="4:5">
      <c r="D1114" s="129"/>
      <c r="E1114" s="129"/>
    </row>
    <row r="1115" spans="4:5">
      <c r="D1115" s="129"/>
      <c r="E1115" s="129"/>
    </row>
    <row r="1116" spans="4:5">
      <c r="D1116" s="129"/>
      <c r="E1116" s="129"/>
    </row>
    <row r="1117" spans="4:5">
      <c r="D1117" s="129"/>
      <c r="E1117" s="129"/>
    </row>
    <row r="1118" spans="4:5">
      <c r="D1118" s="129"/>
      <c r="E1118" s="129"/>
    </row>
    <row r="1119" spans="4:5">
      <c r="D1119" s="129"/>
      <c r="E1119" s="129"/>
    </row>
    <row r="1120" spans="4:5">
      <c r="D1120" s="129"/>
      <c r="E1120" s="129"/>
    </row>
    <row r="1121" spans="4:5">
      <c r="D1121" s="129"/>
      <c r="E1121" s="129"/>
    </row>
    <row r="1122" spans="4:5">
      <c r="D1122" s="129"/>
      <c r="E1122" s="129"/>
    </row>
    <row r="1123" spans="4:5">
      <c r="D1123" s="129"/>
      <c r="E1123" s="129"/>
    </row>
    <row r="1124" spans="4:5">
      <c r="D1124" s="129"/>
      <c r="E1124" s="129"/>
    </row>
    <row r="1125" spans="4:5">
      <c r="D1125" s="129"/>
      <c r="E1125" s="129"/>
    </row>
    <row r="1126" spans="4:5">
      <c r="D1126" s="129"/>
      <c r="E1126" s="129"/>
    </row>
    <row r="1127" spans="4:5">
      <c r="D1127" s="129"/>
      <c r="E1127" s="129"/>
    </row>
    <row r="1128" spans="4:5">
      <c r="D1128" s="129"/>
      <c r="E1128" s="129"/>
    </row>
    <row r="1129" spans="4:5">
      <c r="D1129" s="129"/>
      <c r="E1129" s="129"/>
    </row>
    <row r="1130" spans="4:5">
      <c r="D1130" s="129"/>
      <c r="E1130" s="129"/>
    </row>
    <row r="1131" spans="4:5">
      <c r="D1131" s="129"/>
      <c r="E1131" s="129"/>
    </row>
    <row r="1132" spans="4:5">
      <c r="D1132" s="129"/>
      <c r="E1132" s="129"/>
    </row>
    <row r="1133" spans="4:5">
      <c r="D1133" s="129"/>
      <c r="E1133" s="129"/>
    </row>
    <row r="1134" spans="4:5">
      <c r="D1134" s="129"/>
      <c r="E1134" s="129"/>
    </row>
    <row r="1135" spans="4:5">
      <c r="D1135" s="129"/>
      <c r="E1135" s="129"/>
    </row>
    <row r="1136" spans="4:5">
      <c r="D1136" s="129"/>
      <c r="E1136" s="129"/>
    </row>
    <row r="1137" spans="4:5">
      <c r="D1137" s="129"/>
      <c r="E1137" s="129"/>
    </row>
    <row r="1138" spans="4:5">
      <c r="D1138" s="129"/>
      <c r="E1138" s="129"/>
    </row>
    <row r="1139" spans="4:5">
      <c r="D1139" s="129"/>
      <c r="E1139" s="129"/>
    </row>
    <row r="1140" spans="4:5">
      <c r="D1140" s="129"/>
      <c r="E1140" s="129"/>
    </row>
    <row r="1141" spans="4:5">
      <c r="D1141" s="129"/>
      <c r="E1141" s="129"/>
    </row>
    <row r="1142" spans="4:5">
      <c r="D1142" s="129"/>
      <c r="E1142" s="129"/>
    </row>
    <row r="1143" spans="4:5">
      <c r="D1143" s="129"/>
      <c r="E1143" s="129"/>
    </row>
    <row r="1144" spans="4:5">
      <c r="D1144" s="129"/>
      <c r="E1144" s="129"/>
    </row>
    <row r="1145" spans="4:5">
      <c r="D1145" s="129"/>
      <c r="E1145" s="129"/>
    </row>
    <row r="1146" spans="4:5">
      <c r="D1146" s="129"/>
      <c r="E1146" s="129"/>
    </row>
    <row r="1147" spans="4:5">
      <c r="D1147" s="129"/>
      <c r="E1147" s="129"/>
    </row>
    <row r="1148" spans="4:5">
      <c r="D1148" s="129"/>
      <c r="E1148" s="129"/>
    </row>
    <row r="1149" spans="4:5">
      <c r="D1149" s="129"/>
      <c r="E1149" s="129"/>
    </row>
    <row r="1150" spans="4:5">
      <c r="D1150" s="129"/>
      <c r="E1150" s="129"/>
    </row>
    <row r="1151" spans="4:5">
      <c r="D1151" s="129"/>
      <c r="E1151" s="129"/>
    </row>
    <row r="1152" spans="4:5">
      <c r="D1152" s="129"/>
      <c r="E1152" s="129"/>
    </row>
    <row r="1153" spans="4:5">
      <c r="D1153" s="129"/>
      <c r="E1153" s="129"/>
    </row>
    <row r="1154" spans="4:5">
      <c r="D1154" s="129"/>
      <c r="E1154" s="129"/>
    </row>
    <row r="1155" spans="4:5">
      <c r="D1155" s="129"/>
      <c r="E1155" s="129"/>
    </row>
    <row r="1156" spans="4:5">
      <c r="D1156" s="129"/>
      <c r="E1156" s="129"/>
    </row>
    <row r="1157" spans="4:5">
      <c r="D1157" s="129"/>
      <c r="E1157" s="129"/>
    </row>
    <row r="1158" spans="4:5">
      <c r="D1158" s="129"/>
      <c r="E1158" s="129"/>
    </row>
    <row r="1159" spans="4:5">
      <c r="D1159" s="129"/>
      <c r="E1159" s="129"/>
    </row>
    <row r="1160" spans="4:5">
      <c r="D1160" s="129"/>
      <c r="E1160" s="129"/>
    </row>
    <row r="1161" spans="4:5">
      <c r="D1161" s="129"/>
      <c r="E1161" s="129"/>
    </row>
    <row r="1162" spans="4:5">
      <c r="D1162" s="129"/>
      <c r="E1162" s="129"/>
    </row>
    <row r="1163" spans="4:5">
      <c r="D1163" s="129"/>
      <c r="E1163" s="129"/>
    </row>
    <row r="1164" spans="4:5">
      <c r="D1164" s="129"/>
      <c r="E1164" s="129"/>
    </row>
    <row r="1165" spans="4:5">
      <c r="D1165" s="129"/>
      <c r="E1165" s="129"/>
    </row>
    <row r="1166" spans="4:5">
      <c r="D1166" s="129"/>
      <c r="E1166" s="129"/>
    </row>
    <row r="1167" spans="4:5">
      <c r="D1167" s="129"/>
      <c r="E1167" s="129"/>
    </row>
    <row r="1168" spans="4:5">
      <c r="D1168" s="129"/>
      <c r="E1168" s="129"/>
    </row>
    <row r="1169" spans="4:5">
      <c r="D1169" s="129"/>
      <c r="E1169" s="129"/>
    </row>
    <row r="1170" spans="4:5">
      <c r="D1170" s="129"/>
      <c r="E1170" s="129"/>
    </row>
    <row r="1171" spans="4:5">
      <c r="D1171" s="129"/>
      <c r="E1171" s="129"/>
    </row>
    <row r="1172" spans="4:5">
      <c r="D1172" s="129"/>
      <c r="E1172" s="129"/>
    </row>
    <row r="1173" spans="4:5">
      <c r="D1173" s="129"/>
      <c r="E1173" s="129"/>
    </row>
    <row r="1174" spans="4:5">
      <c r="D1174" s="129"/>
      <c r="E1174" s="129"/>
    </row>
    <row r="1175" spans="4:5">
      <c r="D1175" s="129"/>
      <c r="E1175" s="129"/>
    </row>
    <row r="1176" spans="4:5">
      <c r="D1176" s="129"/>
      <c r="E1176" s="129"/>
    </row>
    <row r="1177" spans="4:5">
      <c r="D1177" s="129"/>
      <c r="E1177" s="129"/>
    </row>
    <row r="1178" spans="4:5">
      <c r="D1178" s="129"/>
      <c r="E1178" s="129"/>
    </row>
    <row r="1179" spans="4:5">
      <c r="D1179" s="129"/>
      <c r="E1179" s="129"/>
    </row>
    <row r="1180" spans="4:5">
      <c r="D1180" s="129"/>
      <c r="E1180" s="129"/>
    </row>
    <row r="1181" spans="4:5">
      <c r="D1181" s="129"/>
      <c r="E1181" s="129"/>
    </row>
    <row r="1182" spans="4:5">
      <c r="D1182" s="129"/>
      <c r="E1182" s="129"/>
    </row>
    <row r="1183" spans="4:5">
      <c r="D1183" s="129"/>
      <c r="E1183" s="129"/>
    </row>
    <row r="1184" spans="4:5">
      <c r="D1184" s="129"/>
      <c r="E1184" s="129"/>
    </row>
    <row r="1185" spans="4:5">
      <c r="D1185" s="129"/>
      <c r="E1185" s="129"/>
    </row>
    <row r="1186" spans="4:5">
      <c r="D1186" s="129"/>
      <c r="E1186" s="129"/>
    </row>
    <row r="1187" spans="4:5">
      <c r="D1187" s="129"/>
      <c r="E1187" s="129"/>
    </row>
    <row r="1188" spans="4:5">
      <c r="D1188" s="129"/>
      <c r="E1188" s="129"/>
    </row>
    <row r="1189" spans="4:5">
      <c r="D1189" s="129"/>
      <c r="E1189" s="129"/>
    </row>
    <row r="1190" spans="4:5">
      <c r="D1190" s="129"/>
      <c r="E1190" s="129"/>
    </row>
    <row r="1191" spans="4:5">
      <c r="D1191" s="129"/>
      <c r="E1191" s="129"/>
    </row>
    <row r="1192" spans="4:5">
      <c r="D1192" s="129"/>
      <c r="E1192" s="129"/>
    </row>
    <row r="1193" spans="4:5">
      <c r="D1193" s="129"/>
      <c r="E1193" s="129"/>
    </row>
    <row r="1194" spans="4:5">
      <c r="D1194" s="129"/>
      <c r="E1194" s="129"/>
    </row>
    <row r="1195" spans="4:5">
      <c r="D1195" s="129"/>
      <c r="E1195" s="129"/>
    </row>
    <row r="1196" spans="4:5">
      <c r="D1196" s="129"/>
      <c r="E1196" s="129"/>
    </row>
    <row r="1197" spans="4:5">
      <c r="D1197" s="129"/>
      <c r="E1197" s="129"/>
    </row>
    <row r="1198" spans="4:5">
      <c r="D1198" s="129"/>
      <c r="E1198" s="129"/>
    </row>
    <row r="1199" spans="4:5">
      <c r="D1199" s="129"/>
      <c r="E1199" s="129"/>
    </row>
    <row r="1200" spans="4:5">
      <c r="D1200" s="129"/>
      <c r="E1200" s="129"/>
    </row>
    <row r="1201" spans="4:5">
      <c r="D1201" s="129"/>
      <c r="E1201" s="129"/>
    </row>
    <row r="1202" spans="4:5">
      <c r="D1202" s="129"/>
      <c r="E1202" s="129"/>
    </row>
    <row r="1203" spans="4:5">
      <c r="D1203" s="129"/>
      <c r="E1203" s="129"/>
    </row>
    <row r="1204" spans="4:5">
      <c r="D1204" s="129"/>
      <c r="E1204" s="129"/>
    </row>
    <row r="1205" spans="4:5">
      <c r="D1205" s="129"/>
      <c r="E1205" s="129"/>
    </row>
    <row r="1206" spans="4:5">
      <c r="D1206" s="129"/>
      <c r="E1206" s="129"/>
    </row>
    <row r="1207" spans="4:5">
      <c r="D1207" s="129"/>
      <c r="E1207" s="129"/>
    </row>
    <row r="1208" spans="4:5">
      <c r="D1208" s="129"/>
      <c r="E1208" s="129"/>
    </row>
    <row r="1209" spans="4:5">
      <c r="D1209" s="129"/>
      <c r="E1209" s="129"/>
    </row>
    <row r="1210" spans="4:5">
      <c r="D1210" s="129"/>
      <c r="E1210" s="129"/>
    </row>
    <row r="1211" spans="4:5">
      <c r="D1211" s="129"/>
      <c r="E1211" s="129"/>
    </row>
    <row r="1212" spans="4:5">
      <c r="D1212" s="129"/>
      <c r="E1212" s="129"/>
    </row>
    <row r="1213" spans="4:5">
      <c r="D1213" s="129"/>
      <c r="E1213" s="129"/>
    </row>
    <row r="1214" spans="4:5">
      <c r="D1214" s="129"/>
      <c r="E1214" s="129"/>
    </row>
    <row r="1215" spans="4:5">
      <c r="D1215" s="129"/>
      <c r="E1215" s="129"/>
    </row>
    <row r="1216" spans="4:5">
      <c r="D1216" s="129"/>
      <c r="E1216" s="129"/>
    </row>
    <row r="1217" spans="4:5">
      <c r="D1217" s="129"/>
      <c r="E1217" s="129"/>
    </row>
    <row r="1218" spans="4:5">
      <c r="D1218" s="129"/>
      <c r="E1218" s="129"/>
    </row>
    <row r="1219" spans="4:5">
      <c r="D1219" s="129"/>
      <c r="E1219" s="129"/>
    </row>
    <row r="1220" spans="4:5">
      <c r="D1220" s="129"/>
      <c r="E1220" s="129"/>
    </row>
    <row r="1221" spans="4:5">
      <c r="D1221" s="129"/>
      <c r="E1221" s="129"/>
    </row>
    <row r="1222" spans="4:5">
      <c r="D1222" s="129"/>
      <c r="E1222" s="129"/>
    </row>
    <row r="1223" spans="4:5">
      <c r="D1223" s="129"/>
      <c r="E1223" s="129"/>
    </row>
    <row r="1224" spans="4:5">
      <c r="D1224" s="129"/>
      <c r="E1224" s="129"/>
    </row>
    <row r="1225" spans="4:5">
      <c r="D1225" s="129"/>
      <c r="E1225" s="129"/>
    </row>
    <row r="1226" spans="4:5">
      <c r="D1226" s="129"/>
      <c r="E1226" s="129"/>
    </row>
    <row r="1227" spans="4:5">
      <c r="D1227" s="129"/>
      <c r="E1227" s="129"/>
    </row>
    <row r="1228" spans="4:5">
      <c r="D1228" s="129"/>
      <c r="E1228" s="129"/>
    </row>
    <row r="1229" spans="4:5">
      <c r="D1229" s="129"/>
      <c r="E1229" s="129"/>
    </row>
    <row r="1230" spans="4:5">
      <c r="D1230" s="129"/>
      <c r="E1230" s="129"/>
    </row>
    <row r="1231" spans="4:5">
      <c r="D1231" s="129"/>
      <c r="E1231" s="129"/>
    </row>
    <row r="1232" spans="4:5">
      <c r="D1232" s="129"/>
      <c r="E1232" s="129"/>
    </row>
    <row r="1233" spans="4:5">
      <c r="D1233" s="129"/>
      <c r="E1233" s="129"/>
    </row>
    <row r="1234" spans="4:5">
      <c r="D1234" s="129"/>
      <c r="E1234" s="129"/>
    </row>
    <row r="1235" spans="4:5">
      <c r="D1235" s="129"/>
      <c r="E1235" s="129"/>
    </row>
    <row r="1236" spans="4:5">
      <c r="D1236" s="129"/>
      <c r="E1236" s="129"/>
    </row>
    <row r="1237" spans="4:5">
      <c r="D1237" s="129"/>
      <c r="E1237" s="129"/>
    </row>
    <row r="1238" spans="4:5">
      <c r="D1238" s="129"/>
      <c r="E1238" s="129"/>
    </row>
    <row r="1239" spans="4:5">
      <c r="D1239" s="129"/>
      <c r="E1239" s="129"/>
    </row>
    <row r="1240" spans="4:5">
      <c r="D1240" s="129"/>
      <c r="E1240" s="129"/>
    </row>
    <row r="1241" spans="4:5">
      <c r="D1241" s="129"/>
      <c r="E1241" s="129"/>
    </row>
    <row r="1242" spans="4:5">
      <c r="D1242" s="129"/>
      <c r="E1242" s="129"/>
    </row>
    <row r="1243" spans="4:5">
      <c r="D1243" s="129"/>
      <c r="E1243" s="129"/>
    </row>
    <row r="1244" spans="4:5">
      <c r="D1244" s="129"/>
      <c r="E1244" s="129"/>
    </row>
    <row r="1245" spans="4:5">
      <c r="D1245" s="129"/>
      <c r="E1245" s="129"/>
    </row>
    <row r="1246" spans="4:5">
      <c r="D1246" s="129"/>
      <c r="E1246" s="129"/>
    </row>
    <row r="1247" spans="4:5">
      <c r="D1247" s="129"/>
      <c r="E1247" s="129"/>
    </row>
    <row r="1248" spans="4:5">
      <c r="D1248" s="129"/>
      <c r="E1248" s="129"/>
    </row>
    <row r="1249" spans="4:5">
      <c r="D1249" s="129"/>
      <c r="E1249" s="129"/>
    </row>
    <row r="1250" spans="4:5">
      <c r="D1250" s="129"/>
      <c r="E1250" s="129"/>
    </row>
    <row r="1251" spans="4:5">
      <c r="D1251" s="129"/>
      <c r="E1251" s="129"/>
    </row>
    <row r="1252" spans="4:5">
      <c r="D1252" s="129"/>
      <c r="E1252" s="129"/>
    </row>
    <row r="1253" spans="4:5">
      <c r="D1253" s="129"/>
      <c r="E1253" s="129"/>
    </row>
    <row r="1254" spans="4:5">
      <c r="D1254" s="129"/>
      <c r="E1254" s="129"/>
    </row>
    <row r="1255" spans="4:5">
      <c r="D1255" s="129"/>
      <c r="E1255" s="129"/>
    </row>
    <row r="1256" spans="4:5">
      <c r="D1256" s="129"/>
      <c r="E1256" s="129"/>
    </row>
    <row r="1257" spans="4:5">
      <c r="D1257" s="129"/>
      <c r="E1257" s="129"/>
    </row>
    <row r="1258" spans="4:5">
      <c r="D1258" s="129"/>
      <c r="E1258" s="129"/>
    </row>
    <row r="1259" spans="4:5">
      <c r="D1259" s="129"/>
      <c r="E1259" s="129"/>
    </row>
    <row r="1260" spans="4:5">
      <c r="D1260" s="129"/>
      <c r="E1260" s="129"/>
    </row>
    <row r="1261" spans="4:5">
      <c r="D1261" s="129"/>
      <c r="E1261" s="129"/>
    </row>
    <row r="1262" spans="4:5">
      <c r="D1262" s="129"/>
      <c r="E1262" s="129"/>
    </row>
    <row r="1263" spans="4:5">
      <c r="D1263" s="129"/>
      <c r="E1263" s="129"/>
    </row>
    <row r="1264" spans="4:5">
      <c r="D1264" s="129"/>
      <c r="E1264" s="129"/>
    </row>
    <row r="1265" spans="4:5">
      <c r="D1265" s="129"/>
      <c r="E1265" s="129"/>
    </row>
    <row r="1266" spans="4:5">
      <c r="D1266" s="129"/>
      <c r="E1266" s="129"/>
    </row>
    <row r="1267" spans="4:5">
      <c r="D1267" s="129"/>
      <c r="E1267" s="129"/>
    </row>
    <row r="1268" spans="4:5">
      <c r="D1268" s="129"/>
      <c r="E1268" s="129"/>
    </row>
    <row r="1269" spans="4:5">
      <c r="D1269" s="129"/>
      <c r="E1269" s="129"/>
    </row>
    <row r="1270" spans="4:5">
      <c r="D1270" s="129"/>
      <c r="E1270" s="129"/>
    </row>
    <row r="1271" spans="4:5">
      <c r="D1271" s="129"/>
      <c r="E1271" s="129"/>
    </row>
    <row r="1272" spans="4:5">
      <c r="D1272" s="129"/>
      <c r="E1272" s="129"/>
    </row>
    <row r="1273" spans="4:5">
      <c r="D1273" s="129"/>
      <c r="E1273" s="129"/>
    </row>
    <row r="1274" spans="4:5">
      <c r="D1274" s="129"/>
      <c r="E1274" s="129"/>
    </row>
    <row r="1275" spans="4:5">
      <c r="D1275" s="129"/>
      <c r="E1275" s="129"/>
    </row>
    <row r="1276" spans="4:5">
      <c r="D1276" s="129"/>
      <c r="E1276" s="129"/>
    </row>
    <row r="1277" spans="4:5">
      <c r="D1277" s="129"/>
      <c r="E1277" s="129"/>
    </row>
    <row r="1278" spans="4:5">
      <c r="D1278" s="129"/>
      <c r="E1278" s="129"/>
    </row>
    <row r="1279" spans="4:5">
      <c r="D1279" s="129"/>
      <c r="E1279" s="129"/>
    </row>
    <row r="1280" spans="4:5">
      <c r="D1280" s="129"/>
      <c r="E1280" s="129"/>
    </row>
    <row r="1281" spans="4:5">
      <c r="D1281" s="129"/>
      <c r="E1281" s="129"/>
    </row>
    <row r="1282" spans="4:5">
      <c r="D1282" s="129"/>
      <c r="E1282" s="129"/>
    </row>
    <row r="1283" spans="4:5">
      <c r="D1283" s="129"/>
      <c r="E1283" s="129"/>
    </row>
    <row r="1284" spans="4:5">
      <c r="D1284" s="129"/>
      <c r="E1284" s="129"/>
    </row>
    <row r="1285" spans="4:5">
      <c r="D1285" s="129"/>
      <c r="E1285" s="129"/>
    </row>
    <row r="1286" spans="4:5">
      <c r="D1286" s="129"/>
      <c r="E1286" s="129"/>
    </row>
    <row r="1287" spans="4:5">
      <c r="D1287" s="129"/>
      <c r="E1287" s="129"/>
    </row>
    <row r="1288" spans="4:5">
      <c r="D1288" s="129"/>
      <c r="E1288" s="129"/>
    </row>
    <row r="1289" spans="4:5">
      <c r="D1289" s="129"/>
      <c r="E1289" s="129"/>
    </row>
    <row r="1290" spans="4:5">
      <c r="D1290" s="129"/>
      <c r="E1290" s="129"/>
    </row>
    <row r="1291" spans="4:5">
      <c r="D1291" s="129"/>
      <c r="E1291" s="129"/>
    </row>
    <row r="1292" spans="4:5">
      <c r="D1292" s="129"/>
      <c r="E1292" s="129"/>
    </row>
    <row r="1293" spans="4:5">
      <c r="D1293" s="129"/>
      <c r="E1293" s="129"/>
    </row>
    <row r="1294" spans="4:5">
      <c r="D1294" s="129"/>
      <c r="E1294" s="129"/>
    </row>
    <row r="1295" spans="4:5">
      <c r="D1295" s="129"/>
      <c r="E1295" s="129"/>
    </row>
    <row r="1296" spans="4:5">
      <c r="D1296" s="129"/>
      <c r="E1296" s="129"/>
    </row>
    <row r="1297" spans="4:5">
      <c r="D1297" s="129"/>
      <c r="E1297" s="129"/>
    </row>
    <row r="1298" spans="4:5">
      <c r="D1298" s="129"/>
      <c r="E1298" s="129"/>
    </row>
    <row r="1299" spans="4:5">
      <c r="D1299" s="129"/>
      <c r="E1299" s="129"/>
    </row>
    <row r="1300" spans="4:5">
      <c r="D1300" s="129"/>
      <c r="E1300" s="129"/>
    </row>
    <row r="1301" spans="4:5">
      <c r="D1301" s="129"/>
      <c r="E1301" s="129"/>
    </row>
    <row r="1302" spans="4:5">
      <c r="D1302" s="129"/>
      <c r="E1302" s="129"/>
    </row>
    <row r="1303" spans="4:5">
      <c r="D1303" s="129"/>
      <c r="E1303" s="129"/>
    </row>
    <row r="1304" spans="4:5">
      <c r="D1304" s="129"/>
      <c r="E1304" s="129"/>
    </row>
    <row r="1305" spans="4:5">
      <c r="D1305" s="129"/>
      <c r="E1305" s="129"/>
    </row>
    <row r="1306" spans="4:5">
      <c r="D1306" s="129"/>
      <c r="E1306" s="129"/>
    </row>
    <row r="1307" spans="4:5">
      <c r="D1307" s="129"/>
      <c r="E1307" s="129"/>
    </row>
    <row r="1308" spans="4:5">
      <c r="D1308" s="129"/>
      <c r="E1308" s="129"/>
    </row>
    <row r="1309" spans="4:5">
      <c r="D1309" s="129"/>
      <c r="E1309" s="129"/>
    </row>
    <row r="1310" spans="4:5">
      <c r="D1310" s="129"/>
      <c r="E1310" s="129"/>
    </row>
    <row r="1311" spans="4:5">
      <c r="D1311" s="129"/>
      <c r="E1311" s="129"/>
    </row>
    <row r="1312" spans="4:5">
      <c r="D1312" s="129"/>
      <c r="E1312" s="129"/>
    </row>
    <row r="1313" spans="4:5">
      <c r="D1313" s="129"/>
      <c r="E1313" s="129"/>
    </row>
    <row r="1314" spans="4:5">
      <c r="D1314" s="129"/>
      <c r="E1314" s="129"/>
    </row>
    <row r="1315" spans="4:5">
      <c r="D1315" s="129"/>
      <c r="E1315" s="129"/>
    </row>
    <row r="1316" spans="4:5">
      <c r="D1316" s="129"/>
      <c r="E1316" s="129"/>
    </row>
    <row r="1317" spans="4:5">
      <c r="D1317" s="129"/>
      <c r="E1317" s="129"/>
    </row>
    <row r="1318" spans="4:5">
      <c r="D1318" s="129"/>
      <c r="E1318" s="129"/>
    </row>
    <row r="1319" spans="4:5">
      <c r="D1319" s="129"/>
      <c r="E1319" s="129"/>
    </row>
    <row r="1320" spans="4:5">
      <c r="D1320" s="129"/>
      <c r="E1320" s="129"/>
    </row>
    <row r="1321" spans="4:5">
      <c r="D1321" s="129"/>
      <c r="E1321" s="129"/>
    </row>
    <row r="1322" spans="4:5">
      <c r="D1322" s="129"/>
      <c r="E1322" s="129"/>
    </row>
    <row r="1323" spans="4:5">
      <c r="D1323" s="129"/>
      <c r="E1323" s="129"/>
    </row>
    <row r="1324" spans="4:5">
      <c r="D1324" s="129"/>
      <c r="E1324" s="129"/>
    </row>
    <row r="1325" spans="4:5">
      <c r="D1325" s="129"/>
      <c r="E1325" s="129"/>
    </row>
    <row r="1326" spans="4:5">
      <c r="D1326" s="129"/>
      <c r="E1326" s="129"/>
    </row>
    <row r="1327" spans="4:5">
      <c r="D1327" s="129"/>
      <c r="E1327" s="129"/>
    </row>
    <row r="1328" spans="4:5">
      <c r="D1328" s="129"/>
      <c r="E1328" s="129"/>
    </row>
    <row r="1329" spans="4:5">
      <c r="D1329" s="129"/>
      <c r="E1329" s="129"/>
    </row>
    <row r="1330" spans="4:5">
      <c r="D1330" s="129"/>
      <c r="E1330" s="129"/>
    </row>
    <row r="1331" spans="4:5">
      <c r="D1331" s="129"/>
      <c r="E1331" s="129"/>
    </row>
    <row r="1332" spans="4:5">
      <c r="D1332" s="129"/>
      <c r="E1332" s="129"/>
    </row>
    <row r="1333" spans="4:5">
      <c r="D1333" s="129"/>
      <c r="E1333" s="129"/>
    </row>
    <row r="1334" spans="4:5">
      <c r="D1334" s="129"/>
      <c r="E1334" s="129"/>
    </row>
    <row r="1335" spans="4:5">
      <c r="D1335" s="129"/>
      <c r="E1335" s="129"/>
    </row>
    <row r="1336" spans="4:5">
      <c r="D1336" s="129"/>
      <c r="E1336" s="129"/>
    </row>
    <row r="1337" spans="4:5">
      <c r="D1337" s="129"/>
      <c r="E1337" s="129"/>
    </row>
    <row r="1338" spans="4:5">
      <c r="D1338" s="129"/>
      <c r="E1338" s="129"/>
    </row>
    <row r="1339" spans="4:5">
      <c r="D1339" s="129"/>
      <c r="E1339" s="129"/>
    </row>
    <row r="1340" spans="4:5">
      <c r="D1340" s="129"/>
      <c r="E1340" s="129"/>
    </row>
    <row r="1341" spans="4:5">
      <c r="D1341" s="129"/>
      <c r="E1341" s="129"/>
    </row>
    <row r="1342" spans="4:5">
      <c r="D1342" s="129"/>
      <c r="E1342" s="129"/>
    </row>
    <row r="1343" spans="4:5">
      <c r="D1343" s="129"/>
      <c r="E1343" s="129"/>
    </row>
    <row r="1344" spans="4:5">
      <c r="D1344" s="129"/>
      <c r="E1344" s="129"/>
    </row>
    <row r="1345" spans="4:5">
      <c r="D1345" s="129"/>
      <c r="E1345" s="129"/>
    </row>
    <row r="1346" spans="4:5">
      <c r="D1346" s="129"/>
      <c r="E1346" s="129"/>
    </row>
    <row r="1347" spans="4:5">
      <c r="D1347" s="129"/>
      <c r="E1347" s="129"/>
    </row>
    <row r="1348" spans="4:5">
      <c r="D1348" s="129"/>
      <c r="E1348" s="129"/>
    </row>
    <row r="1349" spans="4:5">
      <c r="D1349" s="129"/>
      <c r="E1349" s="129"/>
    </row>
    <row r="1350" spans="4:5">
      <c r="D1350" s="129"/>
      <c r="E1350" s="129"/>
    </row>
    <row r="1351" spans="4:5">
      <c r="D1351" s="129"/>
      <c r="E1351" s="129"/>
    </row>
    <row r="1352" spans="4:5">
      <c r="D1352" s="129"/>
      <c r="E1352" s="129"/>
    </row>
    <row r="1353" spans="4:5">
      <c r="D1353" s="129"/>
      <c r="E1353" s="129"/>
    </row>
    <row r="1354" spans="4:5">
      <c r="D1354" s="129"/>
      <c r="E1354" s="129"/>
    </row>
    <row r="1355" spans="4:5">
      <c r="D1355" s="129"/>
      <c r="E1355" s="129"/>
    </row>
    <row r="1356" spans="4:5">
      <c r="D1356" s="129"/>
      <c r="E1356" s="129"/>
    </row>
    <row r="1357" spans="4:5">
      <c r="D1357" s="129"/>
      <c r="E1357" s="129"/>
    </row>
    <row r="1358" spans="4:5">
      <c r="D1358" s="129"/>
      <c r="E1358" s="129"/>
    </row>
    <row r="1359" spans="4:5">
      <c r="D1359" s="129"/>
      <c r="E1359" s="129"/>
    </row>
    <row r="1360" spans="4:5">
      <c r="D1360" s="129"/>
      <c r="E1360" s="129"/>
    </row>
    <row r="1361" spans="4:5">
      <c r="D1361" s="129"/>
      <c r="E1361" s="129"/>
    </row>
    <row r="1362" spans="4:5">
      <c r="D1362" s="129"/>
      <c r="E1362" s="129"/>
    </row>
    <row r="1363" spans="4:5">
      <c r="D1363" s="129"/>
      <c r="E1363" s="129"/>
    </row>
    <row r="1364" spans="4:5">
      <c r="D1364" s="129"/>
      <c r="E1364" s="129"/>
    </row>
    <row r="1365" spans="4:5">
      <c r="D1365" s="129"/>
      <c r="E1365" s="129"/>
    </row>
    <row r="1366" spans="4:5">
      <c r="D1366" s="129"/>
      <c r="E1366" s="129"/>
    </row>
    <row r="1367" spans="4:5">
      <c r="D1367" s="129"/>
      <c r="E1367" s="129"/>
    </row>
    <row r="1368" spans="4:5">
      <c r="D1368" s="129"/>
      <c r="E1368" s="129"/>
    </row>
    <row r="1369" spans="4:5">
      <c r="D1369" s="129"/>
      <c r="E1369" s="129"/>
    </row>
    <row r="1370" spans="4:5">
      <c r="D1370" s="129"/>
      <c r="E1370" s="129"/>
    </row>
    <row r="1371" spans="4:5">
      <c r="D1371" s="129"/>
      <c r="E1371" s="129"/>
    </row>
    <row r="1372" spans="4:5">
      <c r="D1372" s="129"/>
      <c r="E1372" s="129"/>
    </row>
    <row r="1373" spans="4:5">
      <c r="D1373" s="129"/>
      <c r="E1373" s="129"/>
    </row>
    <row r="1374" spans="4:5">
      <c r="D1374" s="129"/>
      <c r="E1374" s="129"/>
    </row>
    <row r="1375" spans="4:5">
      <c r="D1375" s="129"/>
      <c r="E1375" s="129"/>
    </row>
    <row r="1376" spans="4:5">
      <c r="D1376" s="129"/>
      <c r="E1376" s="129"/>
    </row>
    <row r="1377" spans="4:5">
      <c r="D1377" s="129"/>
      <c r="E1377" s="129"/>
    </row>
    <row r="1378" spans="4:5">
      <c r="D1378" s="129"/>
      <c r="E1378" s="129"/>
    </row>
    <row r="1379" spans="4:5">
      <c r="D1379" s="129"/>
      <c r="E1379" s="129"/>
    </row>
    <row r="1380" spans="4:5">
      <c r="D1380" s="129"/>
      <c r="E1380" s="129"/>
    </row>
    <row r="1381" spans="4:5">
      <c r="D1381" s="129"/>
      <c r="E1381" s="129"/>
    </row>
    <row r="1382" spans="4:5">
      <c r="D1382" s="129"/>
      <c r="E1382" s="129"/>
    </row>
    <row r="1383" spans="4:5">
      <c r="D1383" s="129"/>
      <c r="E1383" s="129"/>
    </row>
    <row r="1384" spans="4:5">
      <c r="D1384" s="129"/>
      <c r="E1384" s="129"/>
    </row>
    <row r="1385" spans="4:5">
      <c r="D1385" s="129"/>
      <c r="E1385" s="129"/>
    </row>
    <row r="1386" spans="4:5">
      <c r="D1386" s="129"/>
      <c r="E1386" s="129"/>
    </row>
    <row r="1387" spans="4:5">
      <c r="D1387" s="129"/>
      <c r="E1387" s="129"/>
    </row>
    <row r="1388" spans="4:5">
      <c r="D1388" s="129"/>
      <c r="E1388" s="129"/>
    </row>
    <row r="1389" spans="4:5">
      <c r="D1389" s="129"/>
      <c r="E1389" s="129"/>
    </row>
    <row r="1390" spans="4:5">
      <c r="D1390" s="129"/>
      <c r="E1390" s="129"/>
    </row>
    <row r="1391" spans="4:5">
      <c r="D1391" s="129"/>
      <c r="E1391" s="129"/>
    </row>
    <row r="1392" spans="4:5">
      <c r="D1392" s="129"/>
      <c r="E1392" s="129"/>
    </row>
    <row r="1393" spans="4:5">
      <c r="D1393" s="129"/>
      <c r="E1393" s="129"/>
    </row>
    <row r="1394" spans="4:5">
      <c r="D1394" s="129"/>
      <c r="E1394" s="129"/>
    </row>
    <row r="1395" spans="4:5">
      <c r="D1395" s="129"/>
      <c r="E1395" s="129"/>
    </row>
    <row r="1396" spans="4:5">
      <c r="D1396" s="129"/>
      <c r="E1396" s="129"/>
    </row>
    <row r="1397" spans="4:5">
      <c r="D1397" s="129"/>
      <c r="E1397" s="129"/>
    </row>
    <row r="1398" spans="4:5">
      <c r="D1398" s="129"/>
      <c r="E1398" s="129"/>
    </row>
    <row r="1399" spans="4:5">
      <c r="D1399" s="129"/>
      <c r="E1399" s="129"/>
    </row>
    <row r="1400" spans="4:5">
      <c r="D1400" s="129"/>
      <c r="E1400" s="129"/>
    </row>
    <row r="1401" spans="4:5">
      <c r="D1401" s="129"/>
      <c r="E1401" s="129"/>
    </row>
    <row r="1402" spans="4:5">
      <c r="D1402" s="129"/>
      <c r="E1402" s="129"/>
    </row>
    <row r="1403" spans="4:5">
      <c r="D1403" s="129"/>
      <c r="E1403" s="129"/>
    </row>
    <row r="1404" spans="4:5">
      <c r="D1404" s="129"/>
      <c r="E1404" s="129"/>
    </row>
    <row r="1405" spans="4:5">
      <c r="D1405" s="129"/>
      <c r="E1405" s="129"/>
    </row>
    <row r="1406" spans="4:5">
      <c r="D1406" s="129"/>
      <c r="E1406" s="129"/>
    </row>
    <row r="1407" spans="4:5">
      <c r="D1407" s="129"/>
      <c r="E1407" s="129"/>
    </row>
    <row r="1408" spans="4:5">
      <c r="D1408" s="129"/>
      <c r="E1408" s="129"/>
    </row>
    <row r="1409" spans="4:5">
      <c r="D1409" s="129"/>
      <c r="E1409" s="129"/>
    </row>
    <row r="1410" spans="4:5">
      <c r="D1410" s="129"/>
      <c r="E1410" s="129"/>
    </row>
    <row r="1411" spans="4:5">
      <c r="D1411" s="129"/>
      <c r="E1411" s="129"/>
    </row>
    <row r="1412" spans="4:5">
      <c r="D1412" s="129"/>
      <c r="E1412" s="129"/>
    </row>
    <row r="1413" spans="4:5">
      <c r="D1413" s="129"/>
      <c r="E1413" s="129"/>
    </row>
    <row r="1414" spans="4:5">
      <c r="D1414" s="129"/>
      <c r="E1414" s="129"/>
    </row>
    <row r="1415" spans="4:5">
      <c r="D1415" s="129"/>
      <c r="E1415" s="129"/>
    </row>
    <row r="1416" spans="4:5">
      <c r="D1416" s="129"/>
      <c r="E1416" s="129"/>
    </row>
    <row r="1417" spans="4:5">
      <c r="D1417" s="129"/>
      <c r="E1417" s="129"/>
    </row>
    <row r="1418" spans="4:5">
      <c r="D1418" s="129"/>
      <c r="E1418" s="129"/>
    </row>
    <row r="1419" spans="4:5">
      <c r="D1419" s="129"/>
      <c r="E1419" s="129"/>
    </row>
    <row r="1420" spans="4:5">
      <c r="D1420" s="129"/>
      <c r="E1420" s="129"/>
    </row>
    <row r="1421" spans="4:5">
      <c r="D1421" s="129"/>
      <c r="E1421" s="129"/>
    </row>
    <row r="1422" spans="4:5">
      <c r="D1422" s="129"/>
      <c r="E1422" s="129"/>
    </row>
    <row r="1423" spans="4:5">
      <c r="D1423" s="129"/>
      <c r="E1423" s="129"/>
    </row>
    <row r="1424" spans="4:5">
      <c r="D1424" s="129"/>
      <c r="E1424" s="129"/>
    </row>
    <row r="1425" spans="4:5">
      <c r="D1425" s="129"/>
      <c r="E1425" s="129"/>
    </row>
    <row r="1426" spans="4:5">
      <c r="D1426" s="129"/>
      <c r="E1426" s="129"/>
    </row>
    <row r="1427" spans="4:5">
      <c r="D1427" s="129"/>
      <c r="E1427" s="129"/>
    </row>
    <row r="1428" spans="4:5">
      <c r="D1428" s="129"/>
      <c r="E1428" s="129"/>
    </row>
    <row r="1429" spans="4:5">
      <c r="D1429" s="129"/>
      <c r="E1429" s="129"/>
    </row>
    <row r="1430" spans="4:5">
      <c r="D1430" s="129"/>
      <c r="E1430" s="129"/>
    </row>
    <row r="1431" spans="4:5">
      <c r="D1431" s="129"/>
      <c r="E1431" s="129"/>
    </row>
    <row r="1432" spans="4:5">
      <c r="D1432" s="129"/>
      <c r="E1432" s="129"/>
    </row>
    <row r="1433" spans="4:5">
      <c r="D1433" s="129"/>
      <c r="E1433" s="129"/>
    </row>
    <row r="1434" spans="4:5">
      <c r="D1434" s="129"/>
      <c r="E1434" s="129"/>
    </row>
    <row r="1435" spans="4:5">
      <c r="D1435" s="129"/>
      <c r="E1435" s="129"/>
    </row>
    <row r="1436" spans="4:5">
      <c r="D1436" s="129"/>
      <c r="E1436" s="129"/>
    </row>
    <row r="1437" spans="4:5">
      <c r="D1437" s="129"/>
      <c r="E1437" s="129"/>
    </row>
    <row r="1438" spans="4:5">
      <c r="D1438" s="129"/>
      <c r="E1438" s="129"/>
    </row>
    <row r="1439" spans="4:5">
      <c r="D1439" s="129"/>
      <c r="E1439" s="129"/>
    </row>
    <row r="1440" spans="4:5">
      <c r="D1440" s="129"/>
      <c r="E1440" s="129"/>
    </row>
    <row r="1441" spans="4:5">
      <c r="D1441" s="129"/>
      <c r="E1441" s="129"/>
    </row>
    <row r="1442" spans="4:5">
      <c r="D1442" s="129"/>
      <c r="E1442" s="129"/>
    </row>
    <row r="1443" spans="4:5">
      <c r="D1443" s="129"/>
      <c r="E1443" s="129"/>
    </row>
    <row r="1444" spans="4:5">
      <c r="D1444" s="129"/>
      <c r="E1444" s="129"/>
    </row>
    <row r="1445" spans="4:5">
      <c r="D1445" s="129"/>
      <c r="E1445" s="129"/>
    </row>
    <row r="1446" spans="4:5">
      <c r="D1446" s="129"/>
      <c r="E1446" s="129"/>
    </row>
    <row r="1447" spans="4:5">
      <c r="D1447" s="129"/>
      <c r="E1447" s="129"/>
    </row>
    <row r="1448" spans="4:5">
      <c r="D1448" s="129"/>
      <c r="E1448" s="129"/>
    </row>
    <row r="1449" spans="4:5">
      <c r="D1449" s="129"/>
      <c r="E1449" s="129"/>
    </row>
    <row r="1450" spans="4:5">
      <c r="D1450" s="129"/>
      <c r="E1450" s="129"/>
    </row>
    <row r="1451" spans="4:5">
      <c r="D1451" s="129"/>
      <c r="E1451" s="129"/>
    </row>
    <row r="1452" spans="4:5">
      <c r="D1452" s="129"/>
      <c r="E1452" s="129"/>
    </row>
    <row r="1453" spans="4:5">
      <c r="D1453" s="129"/>
      <c r="E1453" s="129"/>
    </row>
    <row r="1454" spans="4:5">
      <c r="D1454" s="129"/>
      <c r="E1454" s="129"/>
    </row>
    <row r="1455" spans="4:5">
      <c r="D1455" s="129"/>
      <c r="E1455" s="129"/>
    </row>
    <row r="1456" spans="4:5">
      <c r="D1456" s="129"/>
      <c r="E1456" s="129"/>
    </row>
    <row r="1457" spans="4:5">
      <c r="D1457" s="129"/>
      <c r="E1457" s="129"/>
    </row>
    <row r="1458" spans="4:5">
      <c r="D1458" s="129"/>
      <c r="E1458" s="129"/>
    </row>
    <row r="1459" spans="4:5">
      <c r="D1459" s="129"/>
      <c r="E1459" s="129"/>
    </row>
    <row r="1460" spans="4:5">
      <c r="D1460" s="129"/>
      <c r="E1460" s="129"/>
    </row>
    <row r="1461" spans="4:5">
      <c r="D1461" s="129"/>
      <c r="E1461" s="129"/>
    </row>
    <row r="1462" spans="4:5">
      <c r="D1462" s="129"/>
      <c r="E1462" s="129"/>
    </row>
    <row r="1463" spans="4:5">
      <c r="D1463" s="129"/>
      <c r="E1463" s="129"/>
    </row>
    <row r="1464" spans="4:5">
      <c r="D1464" s="129"/>
      <c r="E1464" s="129"/>
    </row>
    <row r="1465" spans="4:5">
      <c r="D1465" s="129"/>
      <c r="E1465" s="129"/>
    </row>
    <row r="1466" spans="4:5">
      <c r="D1466" s="129"/>
      <c r="E1466" s="129"/>
    </row>
    <row r="1467" spans="4:5">
      <c r="D1467" s="129"/>
      <c r="E1467" s="129"/>
    </row>
    <row r="1468" spans="4:5">
      <c r="D1468" s="129"/>
      <c r="E1468" s="129"/>
    </row>
    <row r="1469" spans="4:5">
      <c r="D1469" s="129"/>
      <c r="E1469" s="129"/>
    </row>
    <row r="1470" spans="4:5">
      <c r="D1470" s="129"/>
      <c r="E1470" s="129"/>
    </row>
    <row r="1471" spans="4:5">
      <c r="D1471" s="129"/>
      <c r="E1471" s="129"/>
    </row>
    <row r="1472" spans="4:5">
      <c r="D1472" s="129"/>
      <c r="E1472" s="129"/>
    </row>
    <row r="1473" spans="4:5">
      <c r="D1473" s="129"/>
      <c r="E1473" s="129"/>
    </row>
    <row r="1474" spans="4:5">
      <c r="D1474" s="129"/>
      <c r="E1474" s="129"/>
    </row>
    <row r="1475" spans="4:5">
      <c r="D1475" s="129"/>
      <c r="E1475" s="129"/>
    </row>
    <row r="1476" spans="4:5">
      <c r="D1476" s="129"/>
      <c r="E1476" s="129"/>
    </row>
    <row r="1477" spans="4:5">
      <c r="D1477" s="129"/>
      <c r="E1477" s="129"/>
    </row>
    <row r="1478" spans="4:5">
      <c r="D1478" s="129"/>
      <c r="E1478" s="129"/>
    </row>
    <row r="1479" spans="4:5">
      <c r="D1479" s="129"/>
      <c r="E1479" s="129"/>
    </row>
    <row r="1480" spans="4:5">
      <c r="D1480" s="129"/>
      <c r="E1480" s="129"/>
    </row>
    <row r="1481" spans="4:5">
      <c r="D1481" s="129"/>
      <c r="E1481" s="129"/>
    </row>
    <row r="1482" spans="4:5">
      <c r="D1482" s="129"/>
      <c r="E1482" s="129"/>
    </row>
    <row r="1483" spans="4:5">
      <c r="D1483" s="129"/>
      <c r="E1483" s="129"/>
    </row>
    <row r="1484" spans="4:5">
      <c r="D1484" s="129"/>
      <c r="E1484" s="129"/>
    </row>
    <row r="1485" spans="4:5">
      <c r="D1485" s="129"/>
      <c r="E1485" s="129"/>
    </row>
    <row r="1486" spans="4:5">
      <c r="D1486" s="129"/>
      <c r="E1486" s="129"/>
    </row>
    <row r="1487" spans="4:5">
      <c r="D1487" s="129"/>
      <c r="E1487" s="129"/>
    </row>
    <row r="1488" spans="4:5">
      <c r="D1488" s="129"/>
      <c r="E1488" s="129"/>
    </row>
    <row r="1489" spans="4:5">
      <c r="D1489" s="129"/>
      <c r="E1489" s="129"/>
    </row>
    <row r="1490" spans="4:5">
      <c r="D1490" s="129"/>
      <c r="E1490" s="129"/>
    </row>
    <row r="1491" spans="4:5">
      <c r="D1491" s="129"/>
      <c r="E1491" s="129"/>
    </row>
    <row r="1492" spans="4:5">
      <c r="D1492" s="129"/>
      <c r="E1492" s="129"/>
    </row>
    <row r="1493" spans="4:5">
      <c r="D1493" s="129"/>
      <c r="E1493" s="129"/>
    </row>
    <row r="1494" spans="4:5">
      <c r="D1494" s="129"/>
      <c r="E1494" s="129"/>
    </row>
    <row r="1495" spans="4:5">
      <c r="D1495" s="129"/>
      <c r="E1495" s="129"/>
    </row>
    <row r="1496" spans="4:5">
      <c r="D1496" s="129"/>
      <c r="E1496" s="129"/>
    </row>
    <row r="1497" spans="4:5">
      <c r="D1497" s="129"/>
      <c r="E1497" s="129"/>
    </row>
    <row r="1498" spans="4:5">
      <c r="D1498" s="129"/>
      <c r="E1498" s="129"/>
    </row>
    <row r="1499" spans="4:5">
      <c r="D1499" s="129"/>
      <c r="E1499" s="129"/>
    </row>
    <row r="1500" spans="4:5">
      <c r="D1500" s="129"/>
      <c r="E1500" s="129"/>
    </row>
    <row r="1501" spans="4:5">
      <c r="D1501" s="129"/>
      <c r="E1501" s="129"/>
    </row>
    <row r="1502" spans="4:5">
      <c r="D1502" s="129"/>
      <c r="E1502" s="129"/>
    </row>
    <row r="1503" spans="4:5">
      <c r="D1503" s="129"/>
      <c r="E1503" s="129"/>
    </row>
    <row r="1504" spans="4:5">
      <c r="D1504" s="129"/>
      <c r="E1504" s="129"/>
    </row>
    <row r="1505" spans="4:5">
      <c r="D1505" s="129"/>
      <c r="E1505" s="129"/>
    </row>
    <row r="1506" spans="4:5">
      <c r="D1506" s="129"/>
      <c r="E1506" s="129"/>
    </row>
    <row r="1507" spans="4:5">
      <c r="D1507" s="129"/>
      <c r="E1507" s="129"/>
    </row>
    <row r="1508" spans="4:5">
      <c r="D1508" s="129"/>
      <c r="E1508" s="129"/>
    </row>
    <row r="1509" spans="4:5">
      <c r="D1509" s="129"/>
      <c r="E1509" s="129"/>
    </row>
    <row r="1510" spans="4:5">
      <c r="D1510" s="129"/>
      <c r="E1510" s="129"/>
    </row>
    <row r="1511" spans="4:5">
      <c r="D1511" s="129"/>
      <c r="E1511" s="129"/>
    </row>
    <row r="1512" spans="4:5">
      <c r="D1512" s="129"/>
      <c r="E1512" s="129"/>
    </row>
    <row r="1513" spans="4:5">
      <c r="D1513" s="129"/>
      <c r="E1513" s="129"/>
    </row>
    <row r="1514" spans="4:5">
      <c r="D1514" s="129"/>
      <c r="E1514" s="129"/>
    </row>
    <row r="1515" spans="4:5">
      <c r="D1515" s="129"/>
      <c r="E1515" s="129"/>
    </row>
    <row r="1516" spans="4:5">
      <c r="D1516" s="129"/>
      <c r="E1516" s="129"/>
    </row>
    <row r="1517" spans="4:5">
      <c r="D1517" s="129"/>
      <c r="E1517" s="129"/>
    </row>
    <row r="1518" spans="4:5">
      <c r="D1518" s="129"/>
      <c r="E1518" s="129"/>
    </row>
    <row r="1519" spans="4:5">
      <c r="D1519" s="129"/>
      <c r="E1519" s="129"/>
    </row>
    <row r="1520" spans="4:5">
      <c r="D1520" s="129"/>
      <c r="E1520" s="129"/>
    </row>
    <row r="1521" spans="4:5">
      <c r="D1521" s="129"/>
      <c r="E1521" s="129"/>
    </row>
    <row r="1522" spans="4:5">
      <c r="D1522" s="129"/>
      <c r="E1522" s="129"/>
    </row>
    <row r="1523" spans="4:5">
      <c r="D1523" s="129"/>
      <c r="E1523" s="129"/>
    </row>
    <row r="1524" spans="4:5">
      <c r="D1524" s="129"/>
      <c r="E1524" s="129"/>
    </row>
    <row r="1525" spans="4:5">
      <c r="D1525" s="129"/>
      <c r="E1525" s="129"/>
    </row>
    <row r="1526" spans="4:5">
      <c r="D1526" s="129"/>
      <c r="E1526" s="129"/>
    </row>
    <row r="1527" spans="4:5">
      <c r="D1527" s="129"/>
      <c r="E1527" s="129"/>
    </row>
    <row r="1528" spans="4:5">
      <c r="D1528" s="129"/>
      <c r="E1528" s="129"/>
    </row>
    <row r="1529" spans="4:5">
      <c r="D1529" s="129"/>
      <c r="E1529" s="129"/>
    </row>
    <row r="1530" spans="4:5">
      <c r="D1530" s="129"/>
      <c r="E1530" s="129"/>
    </row>
    <row r="1531" spans="4:5">
      <c r="D1531" s="129"/>
      <c r="E1531" s="129"/>
    </row>
    <row r="1532" spans="4:5">
      <c r="D1532" s="129"/>
      <c r="E1532" s="129"/>
    </row>
    <row r="1533" spans="4:5">
      <c r="D1533" s="129"/>
      <c r="E1533" s="129"/>
    </row>
    <row r="1534" spans="4:5">
      <c r="D1534" s="129"/>
      <c r="E1534" s="129"/>
    </row>
    <row r="1535" spans="4:5">
      <c r="D1535" s="129"/>
      <c r="E1535" s="129"/>
    </row>
    <row r="1536" spans="4:5">
      <c r="D1536" s="129"/>
      <c r="E1536" s="129"/>
    </row>
    <row r="1537" spans="4:5">
      <c r="D1537" s="129"/>
      <c r="E1537" s="129"/>
    </row>
    <row r="1538" spans="4:5">
      <c r="D1538" s="129"/>
      <c r="E1538" s="129"/>
    </row>
    <row r="1539" spans="4:5">
      <c r="D1539" s="129"/>
      <c r="E1539" s="129"/>
    </row>
    <row r="1540" spans="4:5">
      <c r="D1540" s="129"/>
      <c r="E1540" s="129"/>
    </row>
    <row r="1541" spans="4:5">
      <c r="D1541" s="129"/>
      <c r="E1541" s="129"/>
    </row>
    <row r="1542" spans="4:5">
      <c r="D1542" s="129"/>
      <c r="E1542" s="129"/>
    </row>
    <row r="1543" spans="4:5">
      <c r="D1543" s="129"/>
      <c r="E1543" s="129"/>
    </row>
    <row r="1544" spans="4:5">
      <c r="D1544" s="129"/>
      <c r="E1544" s="129"/>
    </row>
    <row r="1545" spans="4:5">
      <c r="D1545" s="129"/>
      <c r="E1545" s="129"/>
    </row>
    <row r="1546" spans="4:5">
      <c r="D1546" s="129"/>
      <c r="E1546" s="129"/>
    </row>
    <row r="1547" spans="4:5">
      <c r="D1547" s="129"/>
      <c r="E1547" s="129"/>
    </row>
    <row r="1548" spans="4:5">
      <c r="D1548" s="129"/>
      <c r="E1548" s="129"/>
    </row>
    <row r="1549" spans="4:5">
      <c r="D1549" s="129"/>
      <c r="E1549" s="129"/>
    </row>
    <row r="1550" spans="4:5">
      <c r="D1550" s="129"/>
      <c r="E1550" s="129"/>
    </row>
    <row r="1551" spans="4:5">
      <c r="D1551" s="129"/>
      <c r="E1551" s="129"/>
    </row>
    <row r="1552" spans="4:5">
      <c r="D1552" s="129"/>
      <c r="E1552" s="129"/>
    </row>
    <row r="1553" spans="4:5">
      <c r="D1553" s="129"/>
      <c r="E1553" s="129"/>
    </row>
    <row r="1554" spans="4:5">
      <c r="D1554" s="129"/>
      <c r="E1554" s="129"/>
    </row>
    <row r="1555" spans="4:5">
      <c r="D1555" s="129"/>
      <c r="E1555" s="129"/>
    </row>
    <row r="1556" spans="4:5">
      <c r="D1556" s="129"/>
      <c r="E1556" s="129"/>
    </row>
    <row r="1557" spans="4:5">
      <c r="D1557" s="129"/>
      <c r="E1557" s="129"/>
    </row>
    <row r="1558" spans="4:5">
      <c r="D1558" s="129"/>
      <c r="E1558" s="129"/>
    </row>
    <row r="1559" spans="4:5">
      <c r="D1559" s="129"/>
      <c r="E1559" s="129"/>
    </row>
    <row r="1560" spans="4:5">
      <c r="D1560" s="129"/>
      <c r="E1560" s="129"/>
    </row>
    <row r="1561" spans="4:5">
      <c r="D1561" s="129"/>
      <c r="E1561" s="129"/>
    </row>
    <row r="1562" spans="4:5">
      <c r="D1562" s="129"/>
      <c r="E1562" s="129"/>
    </row>
    <row r="1563" spans="4:5">
      <c r="D1563" s="129"/>
      <c r="E1563" s="129"/>
    </row>
    <row r="1564" spans="4:5">
      <c r="D1564" s="129"/>
      <c r="E1564" s="129"/>
    </row>
    <row r="1565" spans="4:5">
      <c r="D1565" s="129"/>
      <c r="E1565" s="129"/>
    </row>
    <row r="1566" spans="4:5">
      <c r="D1566" s="129"/>
      <c r="E1566" s="129"/>
    </row>
    <row r="1567" spans="4:5">
      <c r="D1567" s="129"/>
      <c r="E1567" s="129"/>
    </row>
    <row r="1568" spans="4:5">
      <c r="D1568" s="129"/>
      <c r="E1568" s="129"/>
    </row>
    <row r="1569" spans="4:5">
      <c r="D1569" s="129"/>
      <c r="E1569" s="129"/>
    </row>
    <row r="1570" spans="4:5">
      <c r="D1570" s="129"/>
      <c r="E1570" s="129"/>
    </row>
    <row r="1571" spans="4:5">
      <c r="D1571" s="129"/>
      <c r="E1571" s="129"/>
    </row>
    <row r="1572" spans="4:5">
      <c r="D1572" s="129"/>
      <c r="E1572" s="129"/>
    </row>
    <row r="1573" spans="4:5">
      <c r="D1573" s="129"/>
      <c r="E1573" s="129"/>
    </row>
    <row r="1574" spans="4:5">
      <c r="D1574" s="129"/>
      <c r="E1574" s="129"/>
    </row>
    <row r="1575" spans="4:5">
      <c r="D1575" s="129"/>
      <c r="E1575" s="129"/>
    </row>
    <row r="1576" spans="4:5">
      <c r="D1576" s="129"/>
      <c r="E1576" s="129"/>
    </row>
    <row r="1577" spans="4:5">
      <c r="D1577" s="129"/>
      <c r="E1577" s="129"/>
    </row>
    <row r="1578" spans="4:5">
      <c r="D1578" s="129"/>
      <c r="E1578" s="129"/>
    </row>
    <row r="1579" spans="4:5">
      <c r="D1579" s="129"/>
      <c r="E1579" s="129"/>
    </row>
    <row r="1580" spans="4:5">
      <c r="D1580" s="129"/>
      <c r="E1580" s="129"/>
    </row>
    <row r="1581" spans="4:5">
      <c r="D1581" s="129"/>
      <c r="E1581" s="129"/>
    </row>
    <row r="1582" spans="4:5">
      <c r="D1582" s="129"/>
      <c r="E1582" s="129"/>
    </row>
    <row r="1583" spans="4:5">
      <c r="D1583" s="129"/>
      <c r="E1583" s="129"/>
    </row>
    <row r="1584" spans="4:5">
      <c r="D1584" s="129"/>
      <c r="E1584" s="129"/>
    </row>
    <row r="1585" spans="4:5">
      <c r="D1585" s="129"/>
      <c r="E1585" s="129"/>
    </row>
    <row r="1586" spans="4:5">
      <c r="D1586" s="129"/>
      <c r="E1586" s="129"/>
    </row>
    <row r="1587" spans="4:5">
      <c r="D1587" s="129"/>
      <c r="E1587" s="129"/>
    </row>
    <row r="1588" spans="4:5">
      <c r="D1588" s="129"/>
      <c r="E1588" s="129"/>
    </row>
    <row r="1589" spans="4:5">
      <c r="D1589" s="129"/>
      <c r="E1589" s="129"/>
    </row>
    <row r="1590" spans="4:5">
      <c r="D1590" s="129"/>
      <c r="E1590" s="129"/>
    </row>
    <row r="1591" spans="4:5">
      <c r="D1591" s="129"/>
      <c r="E1591" s="129"/>
    </row>
    <row r="1592" spans="4:5">
      <c r="D1592" s="129"/>
      <c r="E1592" s="129"/>
    </row>
    <row r="1593" spans="4:5">
      <c r="D1593" s="129"/>
      <c r="E1593" s="129"/>
    </row>
    <row r="1594" spans="4:5">
      <c r="D1594" s="129"/>
      <c r="E1594" s="129"/>
    </row>
    <row r="1595" spans="4:5">
      <c r="D1595" s="129"/>
      <c r="E1595" s="129"/>
    </row>
    <row r="1596" spans="4:5">
      <c r="D1596" s="129"/>
      <c r="E1596" s="129"/>
    </row>
    <row r="1597" spans="4:5">
      <c r="D1597" s="129"/>
      <c r="E1597" s="129"/>
    </row>
    <row r="1598" spans="4:5">
      <c r="D1598" s="129"/>
      <c r="E1598" s="129"/>
    </row>
    <row r="1599" spans="4:5">
      <c r="D1599" s="129"/>
      <c r="E1599" s="129"/>
    </row>
    <row r="1600" spans="4:5">
      <c r="D1600" s="129"/>
      <c r="E1600" s="129"/>
    </row>
    <row r="1601" spans="4:5">
      <c r="D1601" s="129"/>
      <c r="E1601" s="129"/>
    </row>
    <row r="1602" spans="4:5">
      <c r="D1602" s="129"/>
      <c r="E1602" s="129"/>
    </row>
    <row r="1603" spans="4:5">
      <c r="D1603" s="129"/>
      <c r="E1603" s="129"/>
    </row>
    <row r="1604" spans="4:5">
      <c r="D1604" s="129"/>
      <c r="E1604" s="129"/>
    </row>
    <row r="1605" spans="4:5">
      <c r="D1605" s="129"/>
      <c r="E1605" s="129"/>
    </row>
    <row r="1606" spans="4:5">
      <c r="D1606" s="129"/>
      <c r="E1606" s="129"/>
    </row>
    <row r="1607" spans="4:5">
      <c r="D1607" s="129"/>
      <c r="E1607" s="129"/>
    </row>
    <row r="1608" spans="4:5">
      <c r="D1608" s="129"/>
      <c r="E1608" s="129"/>
    </row>
    <row r="1609" spans="4:5">
      <c r="D1609" s="129"/>
      <c r="E1609" s="129"/>
    </row>
    <row r="1610" spans="4:5">
      <c r="D1610" s="129"/>
      <c r="E1610" s="129"/>
    </row>
    <row r="1611" spans="4:5">
      <c r="D1611" s="129"/>
      <c r="E1611" s="129"/>
    </row>
    <row r="1612" spans="4:5">
      <c r="D1612" s="129"/>
      <c r="E1612" s="129"/>
    </row>
    <row r="1613" spans="4:5">
      <c r="D1613" s="129"/>
      <c r="E1613" s="129"/>
    </row>
    <row r="1614" spans="4:5">
      <c r="D1614" s="129"/>
      <c r="E1614" s="129"/>
    </row>
    <row r="1615" spans="4:5">
      <c r="D1615" s="129"/>
      <c r="E1615" s="129"/>
    </row>
    <row r="1616" spans="4:5">
      <c r="D1616" s="129"/>
      <c r="E1616" s="129"/>
    </row>
    <row r="1617" spans="4:5">
      <c r="D1617" s="129"/>
      <c r="E1617" s="129"/>
    </row>
    <row r="1618" spans="4:5">
      <c r="D1618" s="129"/>
      <c r="E1618" s="129"/>
    </row>
    <row r="1619" spans="4:5">
      <c r="D1619" s="129"/>
      <c r="E1619" s="129"/>
    </row>
    <row r="1620" spans="4:5">
      <c r="D1620" s="129"/>
      <c r="E1620" s="129"/>
    </row>
    <row r="1621" spans="4:5">
      <c r="D1621" s="129"/>
      <c r="E1621" s="129"/>
    </row>
    <row r="1622" spans="4:5">
      <c r="D1622" s="129"/>
      <c r="E1622" s="129"/>
    </row>
    <row r="1623" spans="4:5">
      <c r="D1623" s="129"/>
      <c r="E1623" s="129"/>
    </row>
    <row r="1624" spans="4:5">
      <c r="D1624" s="129"/>
      <c r="E1624" s="129"/>
    </row>
    <row r="1625" spans="4:5">
      <c r="D1625" s="129"/>
      <c r="E1625" s="129"/>
    </row>
    <row r="1626" spans="4:5">
      <c r="D1626" s="129"/>
      <c r="E1626" s="129"/>
    </row>
    <row r="1627" spans="4:5">
      <c r="D1627" s="129"/>
      <c r="E1627" s="129"/>
    </row>
    <row r="1628" spans="4:5">
      <c r="D1628" s="129"/>
      <c r="E1628" s="129"/>
    </row>
    <row r="1629" spans="4:5">
      <c r="D1629" s="129"/>
      <c r="E1629" s="129"/>
    </row>
    <row r="1630" spans="4:5">
      <c r="D1630" s="129"/>
      <c r="E1630" s="129"/>
    </row>
    <row r="1631" spans="4:5">
      <c r="D1631" s="129"/>
      <c r="E1631" s="129"/>
    </row>
    <row r="1632" spans="4:5">
      <c r="D1632" s="129"/>
      <c r="E1632" s="129"/>
    </row>
    <row r="1633" spans="4:5">
      <c r="D1633" s="129"/>
      <c r="E1633" s="129"/>
    </row>
    <row r="1634" spans="4:5">
      <c r="D1634" s="129"/>
      <c r="E1634" s="129"/>
    </row>
    <row r="1635" spans="4:5">
      <c r="D1635" s="129"/>
      <c r="E1635" s="129"/>
    </row>
    <row r="1636" spans="4:5">
      <c r="D1636" s="129"/>
      <c r="E1636" s="129"/>
    </row>
    <row r="1637" spans="4:5">
      <c r="D1637" s="129"/>
      <c r="E1637" s="129"/>
    </row>
    <row r="1638" spans="4:5">
      <c r="D1638" s="129"/>
      <c r="E1638" s="129"/>
    </row>
    <row r="1639" spans="4:5">
      <c r="D1639" s="129"/>
      <c r="E1639" s="129"/>
    </row>
    <row r="1640" spans="4:5">
      <c r="D1640" s="129"/>
      <c r="E1640" s="129"/>
    </row>
    <row r="1641" spans="4:5">
      <c r="D1641" s="129"/>
      <c r="E1641" s="129"/>
    </row>
    <row r="1642" spans="4:5">
      <c r="D1642" s="129"/>
      <c r="E1642" s="129"/>
    </row>
    <row r="1643" spans="4:5">
      <c r="D1643" s="129"/>
      <c r="E1643" s="129"/>
    </row>
    <row r="1644" spans="4:5">
      <c r="D1644" s="129"/>
      <c r="E1644" s="129"/>
    </row>
    <row r="1645" spans="4:5">
      <c r="D1645" s="129"/>
      <c r="E1645" s="129"/>
    </row>
    <row r="1646" spans="4:5">
      <c r="D1646" s="129"/>
      <c r="E1646" s="129"/>
    </row>
    <row r="1647" spans="4:5">
      <c r="D1647" s="129"/>
      <c r="E1647" s="129"/>
    </row>
    <row r="1648" spans="4:5">
      <c r="D1648" s="129"/>
      <c r="E1648" s="129"/>
    </row>
    <row r="1649" spans="4:5">
      <c r="D1649" s="129"/>
      <c r="E1649" s="129"/>
    </row>
    <row r="1650" spans="4:5">
      <c r="D1650" s="129"/>
      <c r="E1650" s="129"/>
    </row>
    <row r="1651" spans="4:5">
      <c r="D1651" s="129"/>
      <c r="E1651" s="129"/>
    </row>
    <row r="1652" spans="4:5">
      <c r="D1652" s="129"/>
      <c r="E1652" s="129"/>
    </row>
    <row r="1653" spans="4:5">
      <c r="D1653" s="129"/>
      <c r="E1653" s="129"/>
    </row>
    <row r="1654" spans="4:5">
      <c r="D1654" s="129"/>
      <c r="E1654" s="129"/>
    </row>
    <row r="1655" spans="4:5">
      <c r="D1655" s="129"/>
      <c r="E1655" s="129"/>
    </row>
    <row r="1656" spans="4:5">
      <c r="D1656" s="129"/>
      <c r="E1656" s="129"/>
    </row>
    <row r="1657" spans="4:5">
      <c r="D1657" s="129"/>
      <c r="E1657" s="129"/>
    </row>
    <row r="1658" spans="4:5">
      <c r="D1658" s="129"/>
      <c r="E1658" s="129"/>
    </row>
    <row r="1659" spans="4:5">
      <c r="D1659" s="129"/>
      <c r="E1659" s="129"/>
    </row>
    <row r="1660" spans="4:5">
      <c r="D1660" s="129"/>
      <c r="E1660" s="129"/>
    </row>
    <row r="1661" spans="4:5">
      <c r="D1661" s="129"/>
      <c r="E1661" s="129"/>
    </row>
    <row r="1662" spans="4:5">
      <c r="D1662" s="129"/>
      <c r="E1662" s="129"/>
    </row>
    <row r="1663" spans="4:5">
      <c r="D1663" s="129"/>
      <c r="E1663" s="129"/>
    </row>
    <row r="1664" spans="4:5">
      <c r="D1664" s="129"/>
      <c r="E1664" s="129"/>
    </row>
    <row r="1665" spans="4:5">
      <c r="D1665" s="129"/>
      <c r="E1665" s="129"/>
    </row>
    <row r="1666" spans="4:5">
      <c r="D1666" s="129"/>
      <c r="E1666" s="129"/>
    </row>
    <row r="1667" spans="4:5">
      <c r="D1667" s="129"/>
      <c r="E1667" s="129"/>
    </row>
    <row r="1668" spans="4:5">
      <c r="D1668" s="129"/>
      <c r="E1668" s="129"/>
    </row>
    <row r="1669" spans="4:5">
      <c r="D1669" s="129"/>
      <c r="E1669" s="129"/>
    </row>
    <row r="1670" spans="4:5">
      <c r="D1670" s="129"/>
      <c r="E1670" s="129"/>
    </row>
    <row r="1671" spans="4:5">
      <c r="D1671" s="129"/>
      <c r="E1671" s="129"/>
    </row>
    <row r="1672" spans="4:5">
      <c r="D1672" s="129"/>
      <c r="E1672" s="129"/>
    </row>
    <row r="1673" spans="4:5">
      <c r="D1673" s="129"/>
      <c r="E1673" s="129"/>
    </row>
    <row r="1674" spans="4:5">
      <c r="D1674" s="129"/>
      <c r="E1674" s="129"/>
    </row>
    <row r="1675" spans="4:5">
      <c r="D1675" s="129"/>
      <c r="E1675" s="129"/>
    </row>
    <row r="1676" spans="4:5">
      <c r="D1676" s="129"/>
      <c r="E1676" s="129"/>
    </row>
    <row r="1677" spans="4:5">
      <c r="D1677" s="129"/>
      <c r="E1677" s="129"/>
    </row>
    <row r="1678" spans="4:5">
      <c r="D1678" s="129"/>
      <c r="E1678" s="129"/>
    </row>
    <row r="1679" spans="4:5">
      <c r="D1679" s="129"/>
      <c r="E1679" s="129"/>
    </row>
    <row r="1680" spans="4:5">
      <c r="D1680" s="129"/>
      <c r="E1680" s="129"/>
    </row>
    <row r="1681" spans="4:5">
      <c r="D1681" s="129"/>
      <c r="E1681" s="129"/>
    </row>
    <row r="1682" spans="4:5">
      <c r="D1682" s="129"/>
      <c r="E1682" s="129"/>
    </row>
    <row r="1683" spans="4:5">
      <c r="D1683" s="129"/>
      <c r="E1683" s="129"/>
    </row>
    <row r="1684" spans="4:5">
      <c r="D1684" s="129"/>
      <c r="E1684" s="129"/>
    </row>
    <row r="1685" spans="4:5">
      <c r="D1685" s="129"/>
      <c r="E1685" s="129"/>
    </row>
    <row r="1686" spans="4:5">
      <c r="D1686" s="129"/>
      <c r="E1686" s="129"/>
    </row>
    <row r="1687" spans="4:5">
      <c r="D1687" s="129"/>
      <c r="E1687" s="129"/>
    </row>
    <row r="1688" spans="4:5">
      <c r="D1688" s="129"/>
      <c r="E1688" s="129"/>
    </row>
    <row r="1689" spans="4:5">
      <c r="D1689" s="129"/>
      <c r="E1689" s="129"/>
    </row>
    <row r="1690" spans="4:5">
      <c r="D1690" s="129"/>
      <c r="E1690" s="129"/>
    </row>
    <row r="1691" spans="4:5">
      <c r="D1691" s="129"/>
      <c r="E1691" s="129"/>
    </row>
    <row r="1692" spans="4:5">
      <c r="D1692" s="129"/>
      <c r="E1692" s="129"/>
    </row>
    <row r="1693" spans="4:5">
      <c r="D1693" s="129"/>
      <c r="E1693" s="129"/>
    </row>
    <row r="1694" spans="4:5">
      <c r="D1694" s="129"/>
      <c r="E1694" s="129"/>
    </row>
    <row r="1695" spans="4:5">
      <c r="D1695" s="129"/>
      <c r="E1695" s="129"/>
    </row>
    <row r="1696" spans="4:5">
      <c r="D1696" s="129"/>
      <c r="E1696" s="129"/>
    </row>
    <row r="1697" spans="4:5">
      <c r="D1697" s="129"/>
      <c r="E1697" s="129"/>
    </row>
    <row r="1698" spans="4:5">
      <c r="D1698" s="129"/>
      <c r="E1698" s="129"/>
    </row>
    <row r="1699" spans="4:5">
      <c r="D1699" s="129"/>
      <c r="E1699" s="129"/>
    </row>
    <row r="1700" spans="4:5">
      <c r="D1700" s="129"/>
      <c r="E1700" s="129"/>
    </row>
    <row r="1701" spans="4:5">
      <c r="D1701" s="129"/>
      <c r="E1701" s="129"/>
    </row>
    <row r="1702" spans="4:5">
      <c r="D1702" s="129"/>
      <c r="E1702" s="129"/>
    </row>
    <row r="1703" spans="4:5">
      <c r="D1703" s="129"/>
      <c r="E1703" s="129"/>
    </row>
    <row r="1704" spans="4:5">
      <c r="D1704" s="129"/>
      <c r="E1704" s="129"/>
    </row>
    <row r="1705" spans="4:5">
      <c r="D1705" s="129"/>
      <c r="E1705" s="129"/>
    </row>
    <row r="1706" spans="4:5">
      <c r="D1706" s="129"/>
      <c r="E1706" s="129"/>
    </row>
    <row r="1707" spans="4:5">
      <c r="D1707" s="129"/>
      <c r="E1707" s="129"/>
    </row>
    <row r="1708" spans="4:5">
      <c r="D1708" s="129"/>
      <c r="E1708" s="129"/>
    </row>
    <row r="1709" spans="4:5">
      <c r="D1709" s="129"/>
      <c r="E1709" s="129"/>
    </row>
    <row r="1710" spans="4:5">
      <c r="D1710" s="129"/>
      <c r="E1710" s="129"/>
    </row>
    <row r="1711" spans="4:5">
      <c r="D1711" s="129"/>
      <c r="E1711" s="129"/>
    </row>
    <row r="1712" spans="4:5">
      <c r="D1712" s="129"/>
      <c r="E1712" s="129"/>
    </row>
    <row r="1713" spans="4:5">
      <c r="D1713" s="129"/>
      <c r="E1713" s="129"/>
    </row>
    <row r="1714" spans="4:5">
      <c r="D1714" s="129"/>
      <c r="E1714" s="129"/>
    </row>
    <row r="1715" spans="4:5">
      <c r="D1715" s="129"/>
      <c r="E1715" s="129"/>
    </row>
    <row r="1716" spans="4:5">
      <c r="D1716" s="129"/>
      <c r="E1716" s="129"/>
    </row>
    <row r="1717" spans="4:5">
      <c r="D1717" s="129"/>
      <c r="E1717" s="129"/>
    </row>
    <row r="1718" spans="4:5">
      <c r="D1718" s="129"/>
      <c r="E1718" s="129"/>
    </row>
    <row r="1719" spans="4:5">
      <c r="D1719" s="129"/>
      <c r="E1719" s="129"/>
    </row>
    <row r="1720" spans="4:5">
      <c r="D1720" s="129"/>
      <c r="E1720" s="129"/>
    </row>
    <row r="1721" spans="4:5">
      <c r="D1721" s="129"/>
      <c r="E1721" s="129"/>
    </row>
    <row r="1722" spans="4:5">
      <c r="D1722" s="129"/>
      <c r="E1722" s="129"/>
    </row>
    <row r="1723" spans="4:5">
      <c r="D1723" s="129"/>
      <c r="E1723" s="129"/>
    </row>
    <row r="1724" spans="4:5">
      <c r="D1724" s="129"/>
      <c r="E1724" s="129"/>
    </row>
    <row r="1725" spans="4:5">
      <c r="D1725" s="129"/>
      <c r="E1725" s="129"/>
    </row>
    <row r="1726" spans="4:5">
      <c r="D1726" s="129"/>
      <c r="E1726" s="129"/>
    </row>
    <row r="1727" spans="4:5">
      <c r="D1727" s="129"/>
      <c r="E1727" s="129"/>
    </row>
    <row r="1728" spans="4:5">
      <c r="D1728" s="129"/>
      <c r="E1728" s="129"/>
    </row>
    <row r="1729" spans="4:5">
      <c r="D1729" s="129"/>
      <c r="E1729" s="129"/>
    </row>
    <row r="1730" spans="4:5">
      <c r="D1730" s="129"/>
      <c r="E1730" s="129"/>
    </row>
    <row r="1731" spans="4:5">
      <c r="D1731" s="129"/>
      <c r="E1731" s="129"/>
    </row>
    <row r="1732" spans="4:5">
      <c r="D1732" s="129"/>
      <c r="E1732" s="129"/>
    </row>
    <row r="1733" spans="4:5">
      <c r="D1733" s="129"/>
      <c r="E1733" s="129"/>
    </row>
    <row r="1734" spans="4:5">
      <c r="D1734" s="129"/>
      <c r="E1734" s="129"/>
    </row>
    <row r="1735" spans="4:5">
      <c r="D1735" s="129"/>
      <c r="E1735" s="129"/>
    </row>
    <row r="1736" spans="4:5">
      <c r="D1736" s="129"/>
      <c r="E1736" s="129"/>
    </row>
    <row r="1737" spans="4:5">
      <c r="D1737" s="129"/>
      <c r="E1737" s="129"/>
    </row>
    <row r="1738" spans="4:5">
      <c r="D1738" s="129"/>
      <c r="E1738" s="129"/>
    </row>
    <row r="1739" spans="4:5">
      <c r="D1739" s="129"/>
      <c r="E1739" s="129"/>
    </row>
    <row r="1740" spans="4:5">
      <c r="D1740" s="129"/>
      <c r="E1740" s="129"/>
    </row>
    <row r="1741" spans="4:5">
      <c r="D1741" s="129"/>
      <c r="E1741" s="129"/>
    </row>
    <row r="1742" spans="4:5">
      <c r="D1742" s="129"/>
      <c r="E1742" s="129"/>
    </row>
    <row r="1743" spans="4:5">
      <c r="D1743" s="129"/>
      <c r="E1743" s="129"/>
    </row>
    <row r="1744" spans="4:5">
      <c r="D1744" s="129"/>
      <c r="E1744" s="129"/>
    </row>
    <row r="1745" spans="4:5">
      <c r="D1745" s="129"/>
      <c r="E1745" s="129"/>
    </row>
    <row r="1746" spans="4:5">
      <c r="D1746" s="129"/>
      <c r="E1746" s="129"/>
    </row>
    <row r="1747" spans="4:5">
      <c r="D1747" s="129"/>
      <c r="E1747" s="129"/>
    </row>
    <row r="1748" spans="4:5">
      <c r="D1748" s="129"/>
      <c r="E1748" s="129"/>
    </row>
    <row r="1749" spans="4:5">
      <c r="D1749" s="129"/>
      <c r="E1749" s="129"/>
    </row>
    <row r="1750" spans="4:5">
      <c r="D1750" s="129"/>
      <c r="E1750" s="129"/>
    </row>
    <row r="1751" spans="4:5">
      <c r="D1751" s="129"/>
      <c r="E1751" s="129"/>
    </row>
    <row r="1752" spans="4:5">
      <c r="D1752" s="129"/>
      <c r="E1752" s="129"/>
    </row>
    <row r="1753" spans="4:5">
      <c r="D1753" s="129"/>
      <c r="E1753" s="129"/>
    </row>
    <row r="1754" spans="4:5">
      <c r="D1754" s="129"/>
      <c r="E1754" s="129"/>
    </row>
    <row r="1755" spans="4:5">
      <c r="D1755" s="129"/>
      <c r="E1755" s="129"/>
    </row>
    <row r="1756" spans="4:5">
      <c r="D1756" s="129"/>
      <c r="E1756" s="129"/>
    </row>
    <row r="1757" spans="4:5">
      <c r="D1757" s="129"/>
      <c r="E1757" s="129"/>
    </row>
    <row r="1758" spans="4:5">
      <c r="D1758" s="129"/>
      <c r="E1758" s="129"/>
    </row>
    <row r="1759" spans="4:5">
      <c r="D1759" s="129"/>
      <c r="E1759" s="129"/>
    </row>
    <row r="1760" spans="4:5">
      <c r="D1760" s="129"/>
      <c r="E1760" s="129"/>
    </row>
    <row r="1761" spans="4:5">
      <c r="D1761" s="129"/>
      <c r="E1761" s="129"/>
    </row>
    <row r="1762" spans="4:5">
      <c r="D1762" s="129"/>
      <c r="E1762" s="129"/>
    </row>
    <row r="1763" spans="4:5">
      <c r="D1763" s="129"/>
      <c r="E1763" s="129"/>
    </row>
    <row r="1764" spans="4:5">
      <c r="D1764" s="129"/>
      <c r="E1764" s="129"/>
    </row>
    <row r="1765" spans="4:5">
      <c r="D1765" s="129"/>
      <c r="E1765" s="129"/>
    </row>
    <row r="1766" spans="4:5">
      <c r="D1766" s="129"/>
      <c r="E1766" s="129"/>
    </row>
    <row r="1767" spans="4:5">
      <c r="D1767" s="129"/>
      <c r="E1767" s="129"/>
    </row>
    <row r="1768" spans="4:5">
      <c r="D1768" s="129"/>
      <c r="E1768" s="129"/>
    </row>
    <row r="1769" spans="4:5">
      <c r="D1769" s="129"/>
      <c r="E1769" s="129"/>
    </row>
    <row r="1770" spans="4:5">
      <c r="D1770" s="129"/>
      <c r="E1770" s="129"/>
    </row>
    <row r="1771" spans="4:5">
      <c r="D1771" s="129"/>
      <c r="E1771" s="129"/>
    </row>
    <row r="1772" spans="4:5">
      <c r="D1772" s="129"/>
      <c r="E1772" s="129"/>
    </row>
    <row r="1773" spans="4:5">
      <c r="D1773" s="129"/>
      <c r="E1773" s="129"/>
    </row>
    <row r="1774" spans="4:5">
      <c r="D1774" s="129"/>
      <c r="E1774" s="129"/>
    </row>
    <row r="1775" spans="4:5">
      <c r="D1775" s="129"/>
      <c r="E1775" s="129"/>
    </row>
    <row r="1776" spans="4:5">
      <c r="D1776" s="129"/>
      <c r="E1776" s="129"/>
    </row>
    <row r="1777" spans="4:5">
      <c r="D1777" s="129"/>
      <c r="E1777" s="129"/>
    </row>
    <row r="1778" spans="4:5">
      <c r="D1778" s="129"/>
      <c r="E1778" s="129"/>
    </row>
    <row r="1779" spans="4:5">
      <c r="D1779" s="129"/>
      <c r="E1779" s="129"/>
    </row>
    <row r="1780" spans="4:5">
      <c r="D1780" s="129"/>
      <c r="E1780" s="129"/>
    </row>
    <row r="1781" spans="4:5">
      <c r="D1781" s="129"/>
      <c r="E1781" s="129"/>
    </row>
    <row r="1782" spans="4:5">
      <c r="D1782" s="129"/>
      <c r="E1782" s="129"/>
    </row>
    <row r="1783" spans="4:5">
      <c r="D1783" s="129"/>
      <c r="E1783" s="129"/>
    </row>
    <row r="1784" spans="4:5">
      <c r="D1784" s="129"/>
      <c r="E1784" s="129"/>
    </row>
    <row r="1785" spans="4:5">
      <c r="D1785" s="129"/>
      <c r="E1785" s="129"/>
    </row>
    <row r="1786" spans="4:5">
      <c r="D1786" s="129"/>
      <c r="E1786" s="129"/>
    </row>
    <row r="1787" spans="4:5">
      <c r="D1787" s="129"/>
      <c r="E1787" s="129"/>
    </row>
    <row r="1788" spans="4:5">
      <c r="D1788" s="129"/>
      <c r="E1788" s="129"/>
    </row>
    <row r="1789" spans="4:5">
      <c r="D1789" s="129"/>
      <c r="E1789" s="129"/>
    </row>
    <row r="1790" spans="4:5">
      <c r="D1790" s="129"/>
      <c r="E1790" s="129"/>
    </row>
    <row r="1791" spans="4:5">
      <c r="D1791" s="129"/>
      <c r="E1791" s="129"/>
    </row>
    <row r="1792" spans="4:5">
      <c r="D1792" s="129"/>
      <c r="E1792" s="129"/>
    </row>
    <row r="1793" spans="4:5">
      <c r="D1793" s="129"/>
      <c r="E1793" s="129"/>
    </row>
    <row r="1794" spans="4:5">
      <c r="D1794" s="129"/>
      <c r="E1794" s="129"/>
    </row>
    <row r="1795" spans="4:5">
      <c r="D1795" s="129"/>
      <c r="E1795" s="129"/>
    </row>
    <row r="1796" spans="4:5">
      <c r="D1796" s="129"/>
      <c r="E1796" s="129"/>
    </row>
    <row r="1797" spans="4:5">
      <c r="D1797" s="129"/>
      <c r="E1797" s="129"/>
    </row>
    <row r="1798" spans="4:5">
      <c r="D1798" s="129"/>
      <c r="E1798" s="129"/>
    </row>
    <row r="1799" spans="4:5">
      <c r="D1799" s="129"/>
      <c r="E1799" s="129"/>
    </row>
    <row r="1800" spans="4:5">
      <c r="D1800" s="129"/>
      <c r="E1800" s="129"/>
    </row>
    <row r="1801" spans="4:5">
      <c r="D1801" s="129"/>
      <c r="E1801" s="129"/>
    </row>
    <row r="1802" spans="4:5">
      <c r="D1802" s="129"/>
      <c r="E1802" s="129"/>
    </row>
    <row r="1803" spans="4:5">
      <c r="D1803" s="129"/>
      <c r="E1803" s="129"/>
    </row>
    <row r="1804" spans="4:5">
      <c r="D1804" s="129"/>
      <c r="E1804" s="129"/>
    </row>
    <row r="1805" spans="4:5">
      <c r="D1805" s="129"/>
      <c r="E1805" s="129"/>
    </row>
    <row r="1806" spans="4:5">
      <c r="D1806" s="129"/>
      <c r="E1806" s="129"/>
    </row>
    <row r="1807" spans="4:5">
      <c r="D1807" s="129"/>
      <c r="E1807" s="129"/>
    </row>
    <row r="1808" spans="4:5">
      <c r="D1808" s="129"/>
      <c r="E1808" s="129"/>
    </row>
    <row r="1809" spans="4:5">
      <c r="D1809" s="129"/>
      <c r="E1809" s="129"/>
    </row>
    <row r="1810" spans="4:5">
      <c r="D1810" s="129"/>
      <c r="E1810" s="129"/>
    </row>
    <row r="1811" spans="4:5">
      <c r="D1811" s="129"/>
      <c r="E1811" s="129"/>
    </row>
    <row r="1812" spans="4:5">
      <c r="D1812" s="129"/>
      <c r="E1812" s="129"/>
    </row>
    <row r="1813" spans="4:5">
      <c r="D1813" s="129"/>
      <c r="E1813" s="129"/>
    </row>
    <row r="1814" spans="4:5">
      <c r="D1814" s="129"/>
      <c r="E1814" s="129"/>
    </row>
    <row r="1815" spans="4:5">
      <c r="D1815" s="129"/>
      <c r="E1815" s="129"/>
    </row>
    <row r="1816" spans="4:5">
      <c r="D1816" s="129"/>
      <c r="E1816" s="129"/>
    </row>
    <row r="1817" spans="4:5">
      <c r="D1817" s="129"/>
      <c r="E1817" s="129"/>
    </row>
    <row r="1818" spans="4:5">
      <c r="D1818" s="129"/>
      <c r="E1818" s="129"/>
    </row>
    <row r="1819" spans="4:5">
      <c r="D1819" s="129"/>
      <c r="E1819" s="129"/>
    </row>
    <row r="1820" spans="4:5">
      <c r="D1820" s="129"/>
      <c r="E1820" s="129"/>
    </row>
    <row r="1821" spans="4:5">
      <c r="D1821" s="129"/>
      <c r="E1821" s="129"/>
    </row>
    <row r="1822" spans="4:5">
      <c r="D1822" s="129"/>
      <c r="E1822" s="129"/>
    </row>
    <row r="1823" spans="4:5">
      <c r="D1823" s="129"/>
      <c r="E1823" s="129"/>
    </row>
    <row r="1824" spans="4:5">
      <c r="D1824" s="129"/>
      <c r="E1824" s="129"/>
    </row>
    <row r="1825" spans="4:5">
      <c r="D1825" s="129"/>
      <c r="E1825" s="129"/>
    </row>
    <row r="1826" spans="4:5">
      <c r="D1826" s="129"/>
      <c r="E1826" s="129"/>
    </row>
    <row r="1827" spans="4:5">
      <c r="D1827" s="129"/>
      <c r="E1827" s="129"/>
    </row>
    <row r="1828" spans="4:5">
      <c r="D1828" s="129"/>
      <c r="E1828" s="129"/>
    </row>
    <row r="1829" spans="4:5">
      <c r="D1829" s="129"/>
      <c r="E1829" s="129"/>
    </row>
    <row r="1830" spans="4:5">
      <c r="D1830" s="129"/>
      <c r="E1830" s="129"/>
    </row>
    <row r="1831" spans="4:5">
      <c r="D1831" s="129"/>
      <c r="E1831" s="129"/>
    </row>
    <row r="1832" spans="4:5">
      <c r="D1832" s="129"/>
      <c r="E1832" s="129"/>
    </row>
    <row r="1833" spans="4:5">
      <c r="D1833" s="129"/>
      <c r="E1833" s="129"/>
    </row>
    <row r="1834" spans="4:5">
      <c r="D1834" s="129"/>
      <c r="E1834" s="129"/>
    </row>
    <row r="1835" spans="4:5">
      <c r="D1835" s="129"/>
      <c r="E1835" s="129"/>
    </row>
    <row r="1836" spans="4:5">
      <c r="D1836" s="129"/>
      <c r="E1836" s="129"/>
    </row>
    <row r="1837" spans="4:5">
      <c r="D1837" s="129"/>
      <c r="E1837" s="129"/>
    </row>
    <row r="1838" spans="4:5">
      <c r="D1838" s="129"/>
      <c r="E1838" s="129"/>
    </row>
    <row r="1839" spans="4:5">
      <c r="D1839" s="129"/>
      <c r="E1839" s="129"/>
    </row>
    <row r="1840" spans="4:5">
      <c r="D1840" s="129"/>
      <c r="E1840" s="129"/>
    </row>
    <row r="1841" spans="4:5">
      <c r="D1841" s="129"/>
      <c r="E1841" s="129"/>
    </row>
    <row r="1842" spans="4:5">
      <c r="D1842" s="129"/>
      <c r="E1842" s="129"/>
    </row>
    <row r="1843" spans="4:5">
      <c r="D1843" s="129"/>
      <c r="E1843" s="129"/>
    </row>
    <row r="1844" spans="4:5">
      <c r="D1844" s="129"/>
      <c r="E1844" s="129"/>
    </row>
    <row r="1845" spans="4:5">
      <c r="D1845" s="129"/>
      <c r="E1845" s="129"/>
    </row>
    <row r="1846" spans="4:5">
      <c r="D1846" s="129"/>
      <c r="E1846" s="129"/>
    </row>
    <row r="1847" spans="4:5">
      <c r="D1847" s="129"/>
      <c r="E1847" s="129"/>
    </row>
    <row r="1848" spans="4:5">
      <c r="D1848" s="129"/>
      <c r="E1848" s="129"/>
    </row>
    <row r="1849" spans="4:5">
      <c r="D1849" s="129"/>
      <c r="E1849" s="129"/>
    </row>
    <row r="1850" spans="4:5">
      <c r="D1850" s="129"/>
      <c r="E1850" s="129"/>
    </row>
    <row r="1851" spans="4:5">
      <c r="D1851" s="129"/>
      <c r="E1851" s="129"/>
    </row>
    <row r="1852" spans="4:5">
      <c r="D1852" s="129"/>
      <c r="E1852" s="129"/>
    </row>
    <row r="1853" spans="4:5">
      <c r="D1853" s="129"/>
      <c r="E1853" s="129"/>
    </row>
    <row r="1854" spans="4:5">
      <c r="D1854" s="129"/>
      <c r="E1854" s="129"/>
    </row>
    <row r="1855" spans="4:5">
      <c r="D1855" s="129"/>
      <c r="E1855" s="129"/>
    </row>
    <row r="1856" spans="4:5">
      <c r="D1856" s="129"/>
      <c r="E1856" s="129"/>
    </row>
    <row r="1857" spans="4:5">
      <c r="D1857" s="129"/>
      <c r="E1857" s="129"/>
    </row>
    <row r="1858" spans="4:5">
      <c r="D1858" s="129"/>
      <c r="E1858" s="129"/>
    </row>
    <row r="1859" spans="4:5">
      <c r="D1859" s="129"/>
      <c r="E1859" s="129"/>
    </row>
    <row r="1860" spans="4:5">
      <c r="D1860" s="129"/>
      <c r="E1860" s="129"/>
    </row>
    <row r="1861" spans="4:5">
      <c r="D1861" s="129"/>
      <c r="E1861" s="129"/>
    </row>
    <row r="1862" spans="4:5">
      <c r="D1862" s="129"/>
      <c r="E1862" s="129"/>
    </row>
    <row r="1863" spans="4:5">
      <c r="D1863" s="129"/>
      <c r="E1863" s="129"/>
    </row>
    <row r="1864" spans="4:5">
      <c r="D1864" s="129"/>
      <c r="E1864" s="129"/>
    </row>
    <row r="1865" spans="4:5">
      <c r="D1865" s="129"/>
      <c r="E1865" s="129"/>
    </row>
    <row r="1866" spans="4:5">
      <c r="D1866" s="129"/>
      <c r="E1866" s="129"/>
    </row>
    <row r="1867" spans="4:5">
      <c r="D1867" s="129"/>
      <c r="E1867" s="129"/>
    </row>
    <row r="1868" spans="4:5">
      <c r="D1868" s="129"/>
      <c r="E1868" s="129"/>
    </row>
    <row r="1869" spans="4:5">
      <c r="D1869" s="129"/>
      <c r="E1869" s="129"/>
    </row>
    <row r="1870" spans="4:5">
      <c r="D1870" s="129"/>
      <c r="E1870" s="129"/>
    </row>
    <row r="1871" spans="4:5">
      <c r="D1871" s="129"/>
      <c r="E1871" s="129"/>
    </row>
    <row r="1872" spans="4:5">
      <c r="D1872" s="129"/>
      <c r="E1872" s="129"/>
    </row>
    <row r="1873" spans="4:5">
      <c r="D1873" s="129"/>
      <c r="E1873" s="129"/>
    </row>
    <row r="1874" spans="4:5">
      <c r="D1874" s="129"/>
      <c r="E1874" s="129"/>
    </row>
    <row r="1875" spans="4:5">
      <c r="D1875" s="129"/>
      <c r="E1875" s="129"/>
    </row>
    <row r="1876" spans="4:5">
      <c r="D1876" s="129"/>
      <c r="E1876" s="129"/>
    </row>
    <row r="1877" spans="4:5">
      <c r="D1877" s="129"/>
      <c r="E1877" s="129"/>
    </row>
    <row r="1878" spans="4:5">
      <c r="D1878" s="129"/>
      <c r="E1878" s="129"/>
    </row>
    <row r="1879" spans="4:5">
      <c r="D1879" s="129"/>
      <c r="E1879" s="129"/>
    </row>
    <row r="1880" spans="4:5">
      <c r="D1880" s="129"/>
      <c r="E1880" s="129"/>
    </row>
    <row r="1881" spans="4:5">
      <c r="D1881" s="129"/>
      <c r="E1881" s="129"/>
    </row>
    <row r="1882" spans="4:5">
      <c r="D1882" s="129"/>
      <c r="E1882" s="129"/>
    </row>
    <row r="1883" spans="4:5">
      <c r="D1883" s="129"/>
      <c r="E1883" s="129"/>
    </row>
    <row r="1884" spans="4:5">
      <c r="D1884" s="129"/>
      <c r="E1884" s="129"/>
    </row>
    <row r="1885" spans="4:5">
      <c r="D1885" s="129"/>
      <c r="E1885" s="129"/>
    </row>
    <row r="1886" spans="4:5">
      <c r="D1886" s="129"/>
      <c r="E1886" s="129"/>
    </row>
    <row r="1887" spans="4:5">
      <c r="D1887" s="129"/>
      <c r="E1887" s="129"/>
    </row>
    <row r="1888" spans="4:5">
      <c r="D1888" s="129"/>
      <c r="E1888" s="129"/>
    </row>
    <row r="1889" spans="4:5">
      <c r="D1889" s="129"/>
      <c r="E1889" s="129"/>
    </row>
    <row r="1890" spans="4:5">
      <c r="D1890" s="129"/>
      <c r="E1890" s="129"/>
    </row>
    <row r="1891" spans="4:5">
      <c r="D1891" s="129"/>
      <c r="E1891" s="129"/>
    </row>
    <row r="1892" spans="4:5">
      <c r="D1892" s="129"/>
      <c r="E1892" s="129"/>
    </row>
    <row r="1893" spans="4:5">
      <c r="D1893" s="129"/>
      <c r="E1893" s="129"/>
    </row>
    <row r="1894" spans="4:5">
      <c r="D1894" s="129"/>
      <c r="E1894" s="129"/>
    </row>
    <row r="1895" spans="4:5">
      <c r="D1895" s="129"/>
      <c r="E1895" s="129"/>
    </row>
    <row r="1896" spans="4:5">
      <c r="D1896" s="129"/>
      <c r="E1896" s="129"/>
    </row>
    <row r="1897" spans="4:5">
      <c r="D1897" s="129"/>
      <c r="E1897" s="129"/>
    </row>
    <row r="1898" spans="4:5">
      <c r="D1898" s="129"/>
      <c r="E1898" s="129"/>
    </row>
    <row r="1899" spans="4:5">
      <c r="D1899" s="129"/>
      <c r="E1899" s="129"/>
    </row>
    <row r="1900" spans="4:5">
      <c r="D1900" s="129"/>
      <c r="E1900" s="129"/>
    </row>
    <row r="1901" spans="4:5">
      <c r="D1901" s="129"/>
      <c r="E1901" s="129"/>
    </row>
    <row r="1902" spans="4:5">
      <c r="D1902" s="129"/>
      <c r="E1902" s="129"/>
    </row>
    <row r="1903" spans="4:5">
      <c r="D1903" s="129"/>
      <c r="E1903" s="129"/>
    </row>
    <row r="1904" spans="4:5">
      <c r="D1904" s="129"/>
      <c r="E1904" s="129"/>
    </row>
    <row r="1905" spans="4:5">
      <c r="D1905" s="129"/>
      <c r="E1905" s="129"/>
    </row>
    <row r="1906" spans="4:5">
      <c r="D1906" s="129"/>
      <c r="E1906" s="129"/>
    </row>
    <row r="1907" spans="4:5">
      <c r="D1907" s="129"/>
      <c r="E1907" s="129"/>
    </row>
    <row r="1908" spans="4:5">
      <c r="D1908" s="129"/>
      <c r="E1908" s="129"/>
    </row>
    <row r="1909" spans="4:5">
      <c r="D1909" s="129"/>
      <c r="E1909" s="129"/>
    </row>
    <row r="1910" spans="4:5">
      <c r="D1910" s="129"/>
      <c r="E1910" s="129"/>
    </row>
    <row r="1911" spans="4:5">
      <c r="D1911" s="129"/>
      <c r="E1911" s="129"/>
    </row>
    <row r="1912" spans="4:5">
      <c r="D1912" s="129"/>
      <c r="E1912" s="129"/>
    </row>
    <row r="1913" spans="4:5">
      <c r="D1913" s="129"/>
      <c r="E1913" s="129"/>
    </row>
    <row r="1914" spans="4:5">
      <c r="D1914" s="129"/>
      <c r="E1914" s="129"/>
    </row>
    <row r="1915" spans="4:5">
      <c r="D1915" s="129"/>
      <c r="E1915" s="129"/>
    </row>
    <row r="1916" spans="4:5">
      <c r="D1916" s="129"/>
      <c r="E1916" s="129"/>
    </row>
    <row r="1917" spans="4:5">
      <c r="D1917" s="129"/>
      <c r="E1917" s="129"/>
    </row>
    <row r="1918" spans="4:5">
      <c r="D1918" s="129"/>
      <c r="E1918" s="129"/>
    </row>
    <row r="1919" spans="4:5">
      <c r="D1919" s="129"/>
      <c r="E1919" s="129"/>
    </row>
    <row r="1920" spans="4:5">
      <c r="D1920" s="129"/>
      <c r="E1920" s="129"/>
    </row>
    <row r="1921" spans="4:5">
      <c r="D1921" s="129"/>
      <c r="E1921" s="129"/>
    </row>
    <row r="1922" spans="4:5">
      <c r="D1922" s="129"/>
      <c r="E1922" s="129"/>
    </row>
    <row r="1923" spans="4:5">
      <c r="D1923" s="129"/>
      <c r="E1923" s="129"/>
    </row>
    <row r="1924" spans="4:5">
      <c r="D1924" s="129"/>
      <c r="E1924" s="129"/>
    </row>
    <row r="1925" spans="4:5">
      <c r="D1925" s="129"/>
      <c r="E1925" s="129"/>
    </row>
    <row r="1926" spans="4:5">
      <c r="D1926" s="129"/>
      <c r="E1926" s="129"/>
    </row>
    <row r="1927" spans="4:5">
      <c r="D1927" s="129"/>
      <c r="E1927" s="129"/>
    </row>
    <row r="1928" spans="4:5">
      <c r="D1928" s="129"/>
      <c r="E1928" s="129"/>
    </row>
    <row r="1929" spans="4:5">
      <c r="D1929" s="129"/>
      <c r="E1929" s="129"/>
    </row>
    <row r="1930" spans="4:5">
      <c r="D1930" s="129"/>
      <c r="E1930" s="129"/>
    </row>
    <row r="1931" spans="4:5">
      <c r="D1931" s="129"/>
      <c r="E1931" s="129"/>
    </row>
    <row r="1932" spans="4:5">
      <c r="D1932" s="129"/>
      <c r="E1932" s="129"/>
    </row>
    <row r="1933" spans="4:5">
      <c r="D1933" s="129"/>
      <c r="E1933" s="129"/>
    </row>
    <row r="1934" spans="4:5">
      <c r="D1934" s="129"/>
      <c r="E1934" s="129"/>
    </row>
    <row r="1935" spans="4:5">
      <c r="D1935" s="129"/>
      <c r="E1935" s="129"/>
    </row>
    <row r="1936" spans="4:5">
      <c r="D1936" s="129"/>
      <c r="E1936" s="129"/>
    </row>
    <row r="1937" spans="4:5">
      <c r="D1937" s="129"/>
      <c r="E1937" s="129"/>
    </row>
    <row r="1938" spans="4:5">
      <c r="D1938" s="129"/>
      <c r="E1938" s="129"/>
    </row>
    <row r="1939" spans="4:5">
      <c r="D1939" s="129"/>
      <c r="E1939" s="129"/>
    </row>
    <row r="1940" spans="4:5">
      <c r="D1940" s="129"/>
      <c r="E1940" s="129"/>
    </row>
    <row r="1941" spans="4:5">
      <c r="D1941" s="129"/>
      <c r="E1941" s="129"/>
    </row>
    <row r="1942" spans="4:5">
      <c r="D1942" s="129"/>
      <c r="E1942" s="129"/>
    </row>
    <row r="1943" spans="4:5">
      <c r="D1943" s="129"/>
      <c r="E1943" s="129"/>
    </row>
    <row r="1944" spans="4:5">
      <c r="D1944" s="129"/>
      <c r="E1944" s="129"/>
    </row>
    <row r="1945" spans="4:5">
      <c r="D1945" s="129"/>
      <c r="E1945" s="129"/>
    </row>
    <row r="1946" spans="4:5">
      <c r="D1946" s="129"/>
      <c r="E1946" s="129"/>
    </row>
    <row r="1947" spans="4:5">
      <c r="D1947" s="129"/>
      <c r="E1947" s="129"/>
    </row>
    <row r="1948" spans="4:5">
      <c r="D1948" s="129"/>
      <c r="E1948" s="129"/>
    </row>
    <row r="1949" spans="4:5">
      <c r="D1949" s="129"/>
      <c r="E1949" s="129"/>
    </row>
    <row r="1950" spans="4:5">
      <c r="D1950" s="129"/>
      <c r="E1950" s="129"/>
    </row>
    <row r="1951" spans="4:5">
      <c r="D1951" s="129"/>
      <c r="E1951" s="129"/>
    </row>
    <row r="1952" spans="4:5">
      <c r="D1952" s="129"/>
      <c r="E1952" s="129"/>
    </row>
    <row r="1953" spans="4:5">
      <c r="D1953" s="129"/>
      <c r="E1953" s="129"/>
    </row>
    <row r="1954" spans="4:5">
      <c r="D1954" s="129"/>
      <c r="E1954" s="129"/>
    </row>
    <row r="1955" spans="4:5">
      <c r="D1955" s="129"/>
      <c r="E1955" s="129"/>
    </row>
    <row r="1956" spans="4:5">
      <c r="D1956" s="129"/>
      <c r="E1956" s="129"/>
    </row>
    <row r="1957" spans="4:5">
      <c r="D1957" s="129"/>
      <c r="E1957" s="129"/>
    </row>
    <row r="1958" spans="4:5">
      <c r="D1958" s="129"/>
      <c r="E1958" s="129"/>
    </row>
    <row r="1959" spans="4:5">
      <c r="D1959" s="129"/>
      <c r="E1959" s="129"/>
    </row>
    <row r="1960" spans="4:5">
      <c r="D1960" s="129"/>
      <c r="E1960" s="129"/>
    </row>
    <row r="1961" spans="4:5">
      <c r="D1961" s="129"/>
      <c r="E1961" s="129"/>
    </row>
    <row r="1962" spans="4:5">
      <c r="D1962" s="129"/>
      <c r="E1962" s="129"/>
    </row>
    <row r="1963" spans="4:5">
      <c r="D1963" s="129"/>
      <c r="E1963" s="129"/>
    </row>
    <row r="1964" spans="4:5">
      <c r="D1964" s="129"/>
      <c r="E1964" s="129"/>
    </row>
    <row r="1965" spans="4:5">
      <c r="D1965" s="129"/>
      <c r="E1965" s="129"/>
    </row>
    <row r="1966" spans="4:5">
      <c r="D1966" s="129"/>
      <c r="E1966" s="129"/>
    </row>
    <row r="1967" spans="4:5">
      <c r="D1967" s="129"/>
      <c r="E1967" s="129"/>
    </row>
    <row r="1968" spans="4:5">
      <c r="D1968" s="129"/>
      <c r="E1968" s="129"/>
    </row>
    <row r="1969" spans="4:5">
      <c r="D1969" s="129"/>
      <c r="E1969" s="129"/>
    </row>
    <row r="1970" spans="4:5">
      <c r="D1970" s="129"/>
      <c r="E1970" s="129"/>
    </row>
    <row r="1971" spans="4:5">
      <c r="D1971" s="129"/>
      <c r="E1971" s="129"/>
    </row>
    <row r="1972" spans="4:5">
      <c r="D1972" s="129"/>
      <c r="E1972" s="129"/>
    </row>
    <row r="1973" spans="4:5">
      <c r="D1973" s="129"/>
      <c r="E1973" s="129"/>
    </row>
    <row r="1974" spans="4:5">
      <c r="D1974" s="129"/>
      <c r="E1974" s="129"/>
    </row>
    <row r="1975" spans="4:5">
      <c r="D1975" s="129"/>
      <c r="E1975" s="129"/>
    </row>
    <row r="1976" spans="4:5">
      <c r="D1976" s="129"/>
      <c r="E1976" s="129"/>
    </row>
    <row r="1977" spans="4:5">
      <c r="D1977" s="129"/>
      <c r="E1977" s="129"/>
    </row>
    <row r="1978" spans="4:5">
      <c r="D1978" s="129"/>
      <c r="E1978" s="129"/>
    </row>
    <row r="1979" spans="4:5">
      <c r="D1979" s="129"/>
      <c r="E1979" s="129"/>
    </row>
    <row r="1980" spans="4:5">
      <c r="D1980" s="129"/>
      <c r="E1980" s="129"/>
    </row>
    <row r="1981" spans="4:5">
      <c r="D1981" s="129"/>
      <c r="E1981" s="129"/>
    </row>
    <row r="1982" spans="4:5">
      <c r="D1982" s="129"/>
      <c r="E1982" s="129"/>
    </row>
    <row r="1983" spans="4:5">
      <c r="D1983" s="129"/>
      <c r="E1983" s="129"/>
    </row>
    <row r="1984" spans="4:5">
      <c r="D1984" s="129"/>
      <c r="E1984" s="129"/>
    </row>
    <row r="1985" spans="4:5">
      <c r="D1985" s="129"/>
      <c r="E1985" s="129"/>
    </row>
    <row r="1986" spans="4:5">
      <c r="D1986" s="129"/>
      <c r="E1986" s="129"/>
    </row>
    <row r="1987" spans="4:5">
      <c r="D1987" s="129"/>
      <c r="E1987" s="129"/>
    </row>
    <row r="1988" spans="4:5">
      <c r="D1988" s="129"/>
      <c r="E1988" s="129"/>
    </row>
    <row r="1989" spans="4:5">
      <c r="D1989" s="129"/>
      <c r="E1989" s="129"/>
    </row>
    <row r="1990" spans="4:5">
      <c r="D1990" s="129"/>
      <c r="E1990" s="129"/>
    </row>
    <row r="1991" spans="4:5">
      <c r="D1991" s="129"/>
      <c r="E1991" s="129"/>
    </row>
    <row r="1992" spans="4:5">
      <c r="D1992" s="129"/>
      <c r="E1992" s="129"/>
    </row>
    <row r="1993" spans="4:5">
      <c r="D1993" s="129"/>
      <c r="E1993" s="129"/>
    </row>
    <row r="1994" spans="4:5">
      <c r="D1994" s="129"/>
      <c r="E1994" s="129"/>
    </row>
    <row r="1995" spans="4:5">
      <c r="D1995" s="129"/>
      <c r="E1995" s="129"/>
    </row>
    <row r="1996" spans="4:5">
      <c r="D1996" s="129"/>
      <c r="E1996" s="129"/>
    </row>
    <row r="1997" spans="4:5">
      <c r="D1997" s="129"/>
      <c r="E1997" s="129"/>
    </row>
    <row r="1998" spans="4:5">
      <c r="D1998" s="129"/>
      <c r="E1998" s="129"/>
    </row>
    <row r="1999" spans="4:5">
      <c r="D1999" s="129"/>
      <c r="E1999" s="129"/>
    </row>
    <row r="2000" spans="4:5">
      <c r="D2000" s="129"/>
      <c r="E2000" s="129"/>
    </row>
    <row r="2001" spans="4:5">
      <c r="D2001" s="129"/>
      <c r="E2001" s="129"/>
    </row>
    <row r="2002" spans="4:5">
      <c r="D2002" s="129"/>
      <c r="E2002" s="129"/>
    </row>
    <row r="2003" spans="4:5">
      <c r="D2003" s="129"/>
      <c r="E2003" s="129"/>
    </row>
    <row r="2004" spans="4:5">
      <c r="D2004" s="129"/>
      <c r="E2004" s="129"/>
    </row>
    <row r="2005" spans="4:5">
      <c r="D2005" s="129"/>
      <c r="E2005" s="129"/>
    </row>
    <row r="2006" spans="4:5">
      <c r="D2006" s="129"/>
      <c r="E2006" s="129"/>
    </row>
    <row r="2007" spans="4:5">
      <c r="D2007" s="129"/>
      <c r="E2007" s="129"/>
    </row>
    <row r="2008" spans="4:5">
      <c r="D2008" s="129"/>
      <c r="E2008" s="129"/>
    </row>
    <row r="2009" spans="4:5">
      <c r="D2009" s="129"/>
      <c r="E2009" s="129"/>
    </row>
    <row r="2010" spans="4:5">
      <c r="D2010" s="129"/>
      <c r="E2010" s="129"/>
    </row>
    <row r="2011" spans="4:5">
      <c r="D2011" s="129"/>
      <c r="E2011" s="129"/>
    </row>
    <row r="2012" spans="4:5">
      <c r="D2012" s="129"/>
      <c r="E2012" s="129"/>
    </row>
    <row r="2013" spans="4:5">
      <c r="D2013" s="129"/>
      <c r="E2013" s="129"/>
    </row>
    <row r="2014" spans="4:5">
      <c r="D2014" s="129"/>
      <c r="E2014" s="129"/>
    </row>
    <row r="2015" spans="4:5">
      <c r="D2015" s="129"/>
      <c r="E2015" s="129"/>
    </row>
    <row r="2016" spans="4:5">
      <c r="D2016" s="129"/>
      <c r="E2016" s="129"/>
    </row>
    <row r="2017" spans="4:5">
      <c r="D2017" s="129"/>
      <c r="E2017" s="129"/>
    </row>
    <row r="2018" spans="4:5">
      <c r="D2018" s="129"/>
      <c r="E2018" s="129"/>
    </row>
    <row r="2019" spans="4:5">
      <c r="D2019" s="129"/>
      <c r="E2019" s="129"/>
    </row>
    <row r="2020" spans="4:5">
      <c r="D2020" s="129"/>
      <c r="E2020" s="129"/>
    </row>
    <row r="2021" spans="4:5">
      <c r="D2021" s="129"/>
      <c r="E2021" s="129"/>
    </row>
    <row r="2022" spans="4:5">
      <c r="D2022" s="129"/>
      <c r="E2022" s="129"/>
    </row>
    <row r="2023" spans="4:5">
      <c r="D2023" s="129"/>
      <c r="E2023" s="129"/>
    </row>
    <row r="2024" spans="4:5">
      <c r="D2024" s="129"/>
      <c r="E2024" s="129"/>
    </row>
    <row r="2025" spans="4:5">
      <c r="D2025" s="129"/>
      <c r="E2025" s="129"/>
    </row>
    <row r="2026" spans="4:5">
      <c r="D2026" s="129"/>
      <c r="E2026" s="129"/>
    </row>
    <row r="2027" spans="4:5">
      <c r="D2027" s="129"/>
      <c r="E2027" s="129"/>
    </row>
    <row r="2028" spans="4:5">
      <c r="D2028" s="129"/>
      <c r="E2028" s="129"/>
    </row>
    <row r="2029" spans="4:5">
      <c r="D2029" s="129"/>
      <c r="E2029" s="129"/>
    </row>
    <row r="2030" spans="4:5">
      <c r="D2030" s="129"/>
      <c r="E2030" s="129"/>
    </row>
    <row r="2031" spans="4:5">
      <c r="D2031" s="129"/>
      <c r="E2031" s="129"/>
    </row>
    <row r="2032" spans="4:5">
      <c r="D2032" s="129"/>
      <c r="E2032" s="129"/>
    </row>
    <row r="2033" spans="4:5">
      <c r="D2033" s="129"/>
      <c r="E2033" s="129"/>
    </row>
    <row r="2034" spans="4:5">
      <c r="D2034" s="129"/>
      <c r="E2034" s="129"/>
    </row>
    <row r="2035" spans="4:5">
      <c r="D2035" s="129"/>
      <c r="E2035" s="129"/>
    </row>
    <row r="2036" spans="4:5">
      <c r="D2036" s="129"/>
      <c r="E2036" s="129"/>
    </row>
    <row r="2037" spans="4:5">
      <c r="D2037" s="129"/>
      <c r="E2037" s="129"/>
    </row>
    <row r="2038" spans="4:5">
      <c r="D2038" s="129"/>
      <c r="E2038" s="129"/>
    </row>
    <row r="2039" spans="4:5">
      <c r="D2039" s="129"/>
      <c r="E2039" s="129"/>
    </row>
    <row r="2040" spans="4:5">
      <c r="D2040" s="129"/>
      <c r="E2040" s="129"/>
    </row>
    <row r="2041" spans="4:5">
      <c r="D2041" s="129"/>
      <c r="E2041" s="129"/>
    </row>
    <row r="2042" spans="4:5">
      <c r="D2042" s="129"/>
      <c r="E2042" s="129"/>
    </row>
    <row r="2043" spans="4:5">
      <c r="D2043" s="129"/>
      <c r="E2043" s="129"/>
    </row>
    <row r="2044" spans="4:5">
      <c r="D2044" s="129"/>
      <c r="E2044" s="129"/>
    </row>
    <row r="2045" spans="4:5">
      <c r="D2045" s="129"/>
      <c r="E2045" s="129"/>
    </row>
    <row r="2046" spans="4:5">
      <c r="D2046" s="129"/>
      <c r="E2046" s="129"/>
    </row>
    <row r="2047" spans="4:5">
      <c r="D2047" s="129"/>
      <c r="E2047" s="129"/>
    </row>
    <row r="2048" spans="4:5">
      <c r="D2048" s="129"/>
      <c r="E2048" s="129"/>
    </row>
    <row r="2049" spans="4:5">
      <c r="D2049" s="129"/>
      <c r="E2049" s="129"/>
    </row>
    <row r="2050" spans="4:5">
      <c r="D2050" s="129"/>
      <c r="E2050" s="129"/>
    </row>
    <row r="2051" spans="4:5">
      <c r="D2051" s="129"/>
      <c r="E2051" s="129"/>
    </row>
    <row r="2052" spans="4:5">
      <c r="D2052" s="129"/>
      <c r="E2052" s="129"/>
    </row>
    <row r="2053" spans="4:5">
      <c r="D2053" s="129"/>
      <c r="E2053" s="129"/>
    </row>
    <row r="2054" spans="4:5">
      <c r="D2054" s="129"/>
      <c r="E2054" s="129"/>
    </row>
    <row r="2055" spans="4:5">
      <c r="D2055" s="129"/>
      <c r="E2055" s="129"/>
    </row>
    <row r="2056" spans="4:5">
      <c r="D2056" s="129"/>
      <c r="E2056" s="129"/>
    </row>
    <row r="2057" spans="4:5">
      <c r="D2057" s="129"/>
      <c r="E2057" s="129"/>
    </row>
    <row r="2058" spans="4:5">
      <c r="D2058" s="129"/>
      <c r="E2058" s="129"/>
    </row>
    <row r="2059" spans="4:5">
      <c r="D2059" s="129"/>
      <c r="E2059" s="129"/>
    </row>
    <row r="2060" spans="4:5">
      <c r="D2060" s="129"/>
      <c r="E2060" s="129"/>
    </row>
    <row r="2061" spans="4:5">
      <c r="D2061" s="129"/>
      <c r="E2061" s="129"/>
    </row>
    <row r="2062" spans="4:5">
      <c r="D2062" s="129"/>
      <c r="E2062" s="129"/>
    </row>
    <row r="2063" spans="4:5">
      <c r="D2063" s="129"/>
      <c r="E2063" s="129"/>
    </row>
    <row r="2064" spans="4:5">
      <c r="D2064" s="129"/>
      <c r="E2064" s="129"/>
    </row>
    <row r="2065" spans="4:5">
      <c r="D2065" s="129"/>
      <c r="E2065" s="129"/>
    </row>
    <row r="2066" spans="4:5">
      <c r="D2066" s="129"/>
      <c r="E2066" s="129"/>
    </row>
    <row r="2067" spans="4:5">
      <c r="D2067" s="129"/>
      <c r="E2067" s="129"/>
    </row>
    <row r="2068" spans="4:5">
      <c r="D2068" s="129"/>
      <c r="E2068" s="129"/>
    </row>
    <row r="2069" spans="4:5">
      <c r="D2069" s="129"/>
      <c r="E2069" s="129"/>
    </row>
    <row r="2070" spans="4:5">
      <c r="D2070" s="129"/>
      <c r="E2070" s="129"/>
    </row>
    <row r="2071" spans="4:5">
      <c r="D2071" s="129"/>
      <c r="E2071" s="129"/>
    </row>
    <row r="2072" spans="4:5">
      <c r="D2072" s="129"/>
      <c r="E2072" s="129"/>
    </row>
    <row r="2073" spans="4:5">
      <c r="D2073" s="129"/>
      <c r="E2073" s="129"/>
    </row>
    <row r="2074" spans="4:5">
      <c r="D2074" s="129"/>
      <c r="E2074" s="129"/>
    </row>
    <row r="2075" spans="4:5">
      <c r="D2075" s="129"/>
      <c r="E2075" s="129"/>
    </row>
    <row r="2076" spans="4:5">
      <c r="D2076" s="129"/>
      <c r="E2076" s="129"/>
    </row>
    <row r="2077" spans="4:5">
      <c r="D2077" s="129"/>
      <c r="E2077" s="129"/>
    </row>
    <row r="2078" spans="4:5">
      <c r="D2078" s="129"/>
      <c r="E2078" s="129"/>
    </row>
    <row r="2079" spans="4:5">
      <c r="D2079" s="129"/>
      <c r="E2079" s="129"/>
    </row>
    <row r="2080" spans="4:5">
      <c r="D2080" s="129"/>
      <c r="E2080" s="129"/>
    </row>
    <row r="2081" spans="4:5">
      <c r="D2081" s="129"/>
      <c r="E2081" s="129"/>
    </row>
    <row r="2082" spans="4:5">
      <c r="D2082" s="129"/>
      <c r="E2082" s="129"/>
    </row>
    <row r="2083" spans="4:5">
      <c r="D2083" s="129"/>
      <c r="E2083" s="129"/>
    </row>
    <row r="2084" spans="4:5">
      <c r="D2084" s="129"/>
      <c r="E2084" s="129"/>
    </row>
    <row r="2085" spans="4:5">
      <c r="D2085" s="129"/>
      <c r="E2085" s="129"/>
    </row>
    <row r="2086" spans="4:5">
      <c r="D2086" s="129"/>
      <c r="E2086" s="129"/>
    </row>
    <row r="2087" spans="4:5">
      <c r="D2087" s="129"/>
      <c r="E2087" s="129"/>
    </row>
    <row r="2088" spans="4:5">
      <c r="D2088" s="129"/>
      <c r="E2088" s="129"/>
    </row>
    <row r="2089" spans="4:5">
      <c r="D2089" s="129"/>
      <c r="E2089" s="129"/>
    </row>
    <row r="2090" spans="4:5">
      <c r="D2090" s="129"/>
      <c r="E2090" s="129"/>
    </row>
    <row r="2091" spans="4:5">
      <c r="D2091" s="129"/>
      <c r="E2091" s="129"/>
    </row>
    <row r="2092" spans="4:5">
      <c r="D2092" s="129"/>
      <c r="E2092" s="129"/>
    </row>
    <row r="2093" spans="4:5">
      <c r="D2093" s="129"/>
      <c r="E2093" s="129"/>
    </row>
    <row r="2094" spans="4:5">
      <c r="D2094" s="129"/>
      <c r="E2094" s="129"/>
    </row>
    <row r="2095" spans="4:5">
      <c r="D2095" s="129"/>
      <c r="E2095" s="129"/>
    </row>
    <row r="2096" spans="4:5">
      <c r="D2096" s="129"/>
      <c r="E2096" s="129"/>
    </row>
    <row r="2097" spans="4:5">
      <c r="D2097" s="129"/>
      <c r="E2097" s="129"/>
    </row>
    <row r="2098" spans="4:5">
      <c r="D2098" s="129"/>
      <c r="E2098" s="129"/>
    </row>
    <row r="2099" spans="4:5">
      <c r="D2099" s="129"/>
      <c r="E2099" s="129"/>
    </row>
    <row r="2100" spans="4:5">
      <c r="D2100" s="129"/>
      <c r="E2100" s="129"/>
    </row>
    <row r="2101" spans="4:5">
      <c r="D2101" s="129"/>
      <c r="E2101" s="129"/>
    </row>
    <row r="2102" spans="4:5">
      <c r="D2102" s="129"/>
      <c r="E2102" s="129"/>
    </row>
    <row r="2103" spans="4:5">
      <c r="D2103" s="129"/>
      <c r="E2103" s="129"/>
    </row>
    <row r="2104" spans="4:5">
      <c r="D2104" s="129"/>
      <c r="E2104" s="129"/>
    </row>
    <row r="2105" spans="4:5">
      <c r="D2105" s="129"/>
      <c r="E2105" s="129"/>
    </row>
    <row r="2106" spans="4:5">
      <c r="D2106" s="129"/>
      <c r="E2106" s="129"/>
    </row>
    <row r="2107" spans="4:5">
      <c r="D2107" s="129"/>
      <c r="E2107" s="129"/>
    </row>
    <row r="2108" spans="4:5">
      <c r="D2108" s="129"/>
      <c r="E2108" s="129"/>
    </row>
    <row r="2109" spans="4:5">
      <c r="D2109" s="129"/>
      <c r="E2109" s="129"/>
    </row>
    <row r="2110" spans="4:5">
      <c r="D2110" s="129"/>
      <c r="E2110" s="129"/>
    </row>
    <row r="2111" spans="4:5">
      <c r="D2111" s="129"/>
      <c r="E2111" s="129"/>
    </row>
    <row r="2112" spans="4:5">
      <c r="D2112" s="129"/>
      <c r="E2112" s="129"/>
    </row>
    <row r="2113" spans="4:5">
      <c r="D2113" s="129"/>
      <c r="E2113" s="129"/>
    </row>
    <row r="2114" spans="4:5">
      <c r="D2114" s="129"/>
      <c r="E2114" s="129"/>
    </row>
    <row r="2115" spans="4:5">
      <c r="D2115" s="129"/>
      <c r="E2115" s="129"/>
    </row>
    <row r="2116" spans="4:5">
      <c r="D2116" s="129"/>
      <c r="E2116" s="129"/>
    </row>
    <row r="2117" spans="4:5">
      <c r="D2117" s="129"/>
      <c r="E2117" s="129"/>
    </row>
    <row r="2118" spans="4:5">
      <c r="D2118" s="129"/>
      <c r="E2118" s="129"/>
    </row>
    <row r="2119" spans="4:5">
      <c r="D2119" s="129"/>
      <c r="E2119" s="129"/>
    </row>
    <row r="2120" spans="4:5">
      <c r="D2120" s="129"/>
      <c r="E2120" s="129"/>
    </row>
    <row r="2121" spans="4:5">
      <c r="D2121" s="129"/>
      <c r="E2121" s="129"/>
    </row>
    <row r="2122" spans="4:5">
      <c r="D2122" s="129"/>
      <c r="E2122" s="129"/>
    </row>
    <row r="2123" spans="4:5">
      <c r="D2123" s="129"/>
      <c r="E2123" s="129"/>
    </row>
    <row r="2124" spans="4:5">
      <c r="D2124" s="129"/>
      <c r="E2124" s="129"/>
    </row>
    <row r="2125" spans="4:5">
      <c r="D2125" s="129"/>
      <c r="E2125" s="129"/>
    </row>
    <row r="2126" spans="4:5">
      <c r="D2126" s="129"/>
      <c r="E2126" s="129"/>
    </row>
    <row r="2127" spans="4:5">
      <c r="D2127" s="129"/>
      <c r="E2127" s="129"/>
    </row>
    <row r="2128" spans="4:5">
      <c r="D2128" s="129"/>
      <c r="E2128" s="129"/>
    </row>
    <row r="2129" spans="4:5">
      <c r="D2129" s="129"/>
      <c r="E2129" s="129"/>
    </row>
    <row r="2130" spans="4:5">
      <c r="D2130" s="129"/>
      <c r="E2130" s="129"/>
    </row>
    <row r="2131" spans="4:5">
      <c r="D2131" s="129"/>
      <c r="E2131" s="129"/>
    </row>
    <row r="2132" spans="4:5">
      <c r="D2132" s="129"/>
      <c r="E2132" s="129"/>
    </row>
    <row r="2133" spans="4:5">
      <c r="D2133" s="129"/>
      <c r="E2133" s="129"/>
    </row>
    <row r="2134" spans="4:5">
      <c r="D2134" s="129"/>
      <c r="E2134" s="129"/>
    </row>
    <row r="2135" spans="4:5">
      <c r="D2135" s="129"/>
      <c r="E2135" s="129"/>
    </row>
    <row r="2136" spans="4:5">
      <c r="D2136" s="129"/>
      <c r="E2136" s="129"/>
    </row>
    <row r="2137" spans="4:5">
      <c r="D2137" s="129"/>
      <c r="E2137" s="129"/>
    </row>
    <row r="2138" spans="4:5">
      <c r="D2138" s="129"/>
      <c r="E2138" s="129"/>
    </row>
    <row r="2139" spans="4:5">
      <c r="D2139" s="129"/>
      <c r="E2139" s="129"/>
    </row>
    <row r="2140" spans="4:5">
      <c r="D2140" s="129"/>
      <c r="E2140" s="129"/>
    </row>
    <row r="2141" spans="4:5">
      <c r="D2141" s="129"/>
      <c r="E2141" s="129"/>
    </row>
    <row r="2142" spans="4:5">
      <c r="D2142" s="129"/>
      <c r="E2142" s="129"/>
    </row>
    <row r="2143" spans="4:5">
      <c r="D2143" s="129"/>
      <c r="E2143" s="129"/>
    </row>
    <row r="2144" spans="4:5">
      <c r="D2144" s="129"/>
      <c r="E2144" s="129"/>
    </row>
    <row r="2145" spans="4:5">
      <c r="D2145" s="129"/>
      <c r="E2145" s="129"/>
    </row>
    <row r="2146" spans="4:5">
      <c r="D2146" s="129"/>
      <c r="E2146" s="129"/>
    </row>
    <row r="2147" spans="4:5">
      <c r="D2147" s="129"/>
      <c r="E2147" s="129"/>
    </row>
    <row r="2148" spans="4:5">
      <c r="D2148" s="129"/>
      <c r="E2148" s="129"/>
    </row>
    <row r="2149" spans="4:5">
      <c r="D2149" s="129"/>
      <c r="E2149" s="129"/>
    </row>
    <row r="2150" spans="4:5">
      <c r="D2150" s="129"/>
      <c r="E2150" s="129"/>
    </row>
    <row r="2151" spans="4:5">
      <c r="D2151" s="129"/>
      <c r="E2151" s="129"/>
    </row>
    <row r="2152" spans="4:5">
      <c r="D2152" s="129"/>
      <c r="E2152" s="129"/>
    </row>
    <row r="2153" spans="4:5">
      <c r="D2153" s="129"/>
      <c r="E2153" s="129"/>
    </row>
    <row r="2154" spans="4:5">
      <c r="D2154" s="129"/>
      <c r="E2154" s="129"/>
    </row>
    <row r="2155" spans="4:5">
      <c r="D2155" s="129"/>
      <c r="E2155" s="129"/>
    </row>
    <row r="2156" spans="4:5">
      <c r="D2156" s="129"/>
      <c r="E2156" s="129"/>
    </row>
    <row r="2157" spans="4:5">
      <c r="D2157" s="129"/>
      <c r="E2157" s="129"/>
    </row>
    <row r="2158" spans="4:5">
      <c r="D2158" s="129"/>
      <c r="E2158" s="129"/>
    </row>
    <row r="2159" spans="4:5">
      <c r="D2159" s="129"/>
      <c r="E2159" s="129"/>
    </row>
    <row r="2160" spans="4:5">
      <c r="D2160" s="129"/>
      <c r="E2160" s="129"/>
    </row>
    <row r="2161" spans="4:5">
      <c r="D2161" s="129"/>
      <c r="E2161" s="129"/>
    </row>
    <row r="2162" spans="4:5">
      <c r="D2162" s="129"/>
      <c r="E2162" s="129"/>
    </row>
    <row r="2163" spans="4:5">
      <c r="D2163" s="129"/>
      <c r="E2163" s="129"/>
    </row>
    <row r="2164" spans="4:5">
      <c r="D2164" s="129"/>
      <c r="E2164" s="129"/>
    </row>
    <row r="2165" spans="4:5">
      <c r="D2165" s="129"/>
      <c r="E2165" s="129"/>
    </row>
    <row r="2166" spans="4:5">
      <c r="D2166" s="129"/>
      <c r="E2166" s="129"/>
    </row>
    <row r="2167" spans="4:5">
      <c r="D2167" s="129"/>
      <c r="E2167" s="129"/>
    </row>
    <row r="2168" spans="4:5">
      <c r="D2168" s="129"/>
      <c r="E2168" s="129"/>
    </row>
    <row r="2169" spans="4:5">
      <c r="D2169" s="129"/>
      <c r="E2169" s="129"/>
    </row>
    <row r="2170" spans="4:5">
      <c r="D2170" s="129"/>
      <c r="E2170" s="129"/>
    </row>
    <row r="2171" spans="4:5">
      <c r="D2171" s="129"/>
      <c r="E2171" s="129"/>
    </row>
    <row r="2172" spans="4:5">
      <c r="D2172" s="129"/>
      <c r="E2172" s="129"/>
    </row>
    <row r="2173" spans="4:5">
      <c r="D2173" s="129"/>
      <c r="E2173" s="129"/>
    </row>
    <row r="2174" spans="4:5">
      <c r="D2174" s="129"/>
      <c r="E2174" s="129"/>
    </row>
    <row r="2175" spans="4:5">
      <c r="D2175" s="129"/>
      <c r="E2175" s="129"/>
    </row>
    <row r="2176" spans="4:5">
      <c r="D2176" s="129"/>
      <c r="E2176" s="129"/>
    </row>
    <row r="2177" spans="4:5">
      <c r="D2177" s="129"/>
      <c r="E2177" s="129"/>
    </row>
    <row r="2178" spans="4:5">
      <c r="D2178" s="129"/>
      <c r="E2178" s="129"/>
    </row>
    <row r="2179" spans="4:5">
      <c r="D2179" s="129"/>
      <c r="E2179" s="129"/>
    </row>
    <row r="2180" spans="4:5">
      <c r="D2180" s="129"/>
      <c r="E2180" s="129"/>
    </row>
    <row r="2181" spans="4:5">
      <c r="D2181" s="129"/>
      <c r="E2181" s="129"/>
    </row>
    <row r="2182" spans="4:5">
      <c r="D2182" s="129"/>
      <c r="E2182" s="129"/>
    </row>
    <row r="2183" spans="4:5">
      <c r="D2183" s="129"/>
      <c r="E2183" s="129"/>
    </row>
    <row r="2184" spans="4:5">
      <c r="D2184" s="129"/>
      <c r="E2184" s="129"/>
    </row>
    <row r="2185" spans="4:5">
      <c r="D2185" s="129"/>
      <c r="E2185" s="129"/>
    </row>
    <row r="2186" spans="4:5">
      <c r="D2186" s="129"/>
      <c r="E2186" s="129"/>
    </row>
    <row r="2187" spans="4:5">
      <c r="D2187" s="129"/>
      <c r="E2187" s="129"/>
    </row>
    <row r="2188" spans="4:5">
      <c r="D2188" s="129"/>
      <c r="E2188" s="129"/>
    </row>
    <row r="2189" spans="4:5">
      <c r="D2189" s="129"/>
      <c r="E2189" s="129"/>
    </row>
    <row r="2190" spans="4:5">
      <c r="D2190" s="129"/>
      <c r="E2190" s="129"/>
    </row>
    <row r="2191" spans="4:5">
      <c r="D2191" s="129"/>
      <c r="E2191" s="129"/>
    </row>
    <row r="2192" spans="4:5">
      <c r="D2192" s="129"/>
      <c r="E2192" s="129"/>
    </row>
    <row r="2193" spans="4:5">
      <c r="D2193" s="129"/>
      <c r="E2193" s="129"/>
    </row>
    <row r="2194" spans="4:5">
      <c r="D2194" s="129"/>
      <c r="E2194" s="129"/>
    </row>
    <row r="2195" spans="4:5">
      <c r="D2195" s="129"/>
      <c r="E2195" s="129"/>
    </row>
    <row r="2196" spans="4:5">
      <c r="D2196" s="129"/>
      <c r="E2196" s="129"/>
    </row>
    <row r="2197" spans="4:5">
      <c r="D2197" s="129"/>
      <c r="E2197" s="129"/>
    </row>
    <row r="2198" spans="4:5">
      <c r="D2198" s="129"/>
      <c r="E2198" s="129"/>
    </row>
    <row r="2199" spans="4:5">
      <c r="D2199" s="129"/>
      <c r="E2199" s="129"/>
    </row>
    <row r="2200" spans="4:5">
      <c r="D2200" s="129"/>
      <c r="E2200" s="129"/>
    </row>
    <row r="2201" spans="4:5">
      <c r="D2201" s="129"/>
      <c r="E2201" s="129"/>
    </row>
    <row r="2202" spans="4:5">
      <c r="D2202" s="129"/>
      <c r="E2202" s="129"/>
    </row>
    <row r="2203" spans="4:5">
      <c r="D2203" s="129"/>
      <c r="E2203" s="129"/>
    </row>
    <row r="2204" spans="4:5">
      <c r="D2204" s="129"/>
      <c r="E2204" s="129"/>
    </row>
    <row r="2205" spans="4:5">
      <c r="D2205" s="129"/>
      <c r="E2205" s="129"/>
    </row>
    <row r="2206" spans="4:5">
      <c r="D2206" s="129"/>
      <c r="E2206" s="129"/>
    </row>
    <row r="2207" spans="4:5">
      <c r="D2207" s="129"/>
      <c r="E2207" s="129"/>
    </row>
    <row r="2208" spans="4:5">
      <c r="D2208" s="129"/>
      <c r="E2208" s="129"/>
    </row>
    <row r="2209" spans="4:5">
      <c r="D2209" s="129"/>
      <c r="E2209" s="129"/>
    </row>
    <row r="2210" spans="4:5">
      <c r="D2210" s="129"/>
      <c r="E2210" s="129"/>
    </row>
    <row r="2211" spans="4:5">
      <c r="D2211" s="129"/>
      <c r="E2211" s="129"/>
    </row>
    <row r="2212" spans="4:5">
      <c r="D2212" s="129"/>
      <c r="E2212" s="129"/>
    </row>
    <row r="2213" spans="4:5">
      <c r="D2213" s="129"/>
      <c r="E2213" s="129"/>
    </row>
    <row r="2214" spans="4:5">
      <c r="D2214" s="129"/>
      <c r="E2214" s="129"/>
    </row>
    <row r="2215" spans="4:5">
      <c r="D2215" s="129"/>
      <c r="E2215" s="129"/>
    </row>
    <row r="2216" spans="4:5">
      <c r="D2216" s="129"/>
      <c r="E2216" s="129"/>
    </row>
    <row r="2217" spans="4:5">
      <c r="D2217" s="129"/>
      <c r="E2217" s="129"/>
    </row>
    <row r="2218" spans="4:5">
      <c r="D2218" s="129"/>
      <c r="E2218" s="129"/>
    </row>
    <row r="2219" spans="4:5">
      <c r="D2219" s="129"/>
      <c r="E2219" s="129"/>
    </row>
    <row r="2220" spans="4:5">
      <c r="D2220" s="129"/>
      <c r="E2220" s="129"/>
    </row>
    <row r="2221" spans="4:5">
      <c r="D2221" s="129"/>
      <c r="E2221" s="129"/>
    </row>
    <row r="2222" spans="4:5">
      <c r="D2222" s="129"/>
      <c r="E2222" s="129"/>
    </row>
    <row r="2223" spans="4:5">
      <c r="D2223" s="129"/>
      <c r="E2223" s="129"/>
    </row>
    <row r="2224" spans="4:5">
      <c r="D2224" s="129"/>
      <c r="E2224" s="129"/>
    </row>
    <row r="2225" spans="4:5">
      <c r="D2225" s="129"/>
      <c r="E2225" s="129"/>
    </row>
    <row r="2226" spans="4:5">
      <c r="D2226" s="129"/>
      <c r="E2226" s="129"/>
    </row>
    <row r="2227" spans="4:5">
      <c r="D2227" s="129"/>
      <c r="E2227" s="129"/>
    </row>
    <row r="2228" spans="4:5">
      <c r="D2228" s="129"/>
      <c r="E2228" s="129"/>
    </row>
    <row r="2229" spans="4:5">
      <c r="D2229" s="129"/>
      <c r="E2229" s="129"/>
    </row>
    <row r="2230" spans="4:5">
      <c r="D2230" s="129"/>
      <c r="E2230" s="129"/>
    </row>
    <row r="2231" spans="4:5">
      <c r="D2231" s="129"/>
      <c r="E2231" s="129"/>
    </row>
    <row r="2232" spans="4:5">
      <c r="D2232" s="129"/>
      <c r="E2232" s="129"/>
    </row>
    <row r="2233" spans="4:5">
      <c r="D2233" s="129"/>
      <c r="E2233" s="129"/>
    </row>
    <row r="2234" spans="4:5">
      <c r="D2234" s="129"/>
      <c r="E2234" s="129"/>
    </row>
    <row r="2235" spans="4:5">
      <c r="D2235" s="129"/>
      <c r="E2235" s="129"/>
    </row>
    <row r="2236" spans="4:5">
      <c r="D2236" s="129"/>
      <c r="E2236" s="129"/>
    </row>
    <row r="2237" spans="4:5">
      <c r="D2237" s="129"/>
      <c r="E2237" s="129"/>
    </row>
    <row r="2238" spans="4:5">
      <c r="D2238" s="129"/>
      <c r="E2238" s="129"/>
    </row>
    <row r="2239" spans="4:5">
      <c r="D2239" s="129"/>
      <c r="E2239" s="129"/>
    </row>
    <row r="2240" spans="4:5">
      <c r="D2240" s="129"/>
      <c r="E2240" s="129"/>
    </row>
    <row r="2241" spans="4:5">
      <c r="D2241" s="129"/>
      <c r="E2241" s="129"/>
    </row>
    <row r="2242" spans="4:5">
      <c r="D2242" s="129"/>
      <c r="E2242" s="129"/>
    </row>
    <row r="2243" spans="4:5">
      <c r="D2243" s="129"/>
      <c r="E2243" s="129"/>
    </row>
    <row r="2244" spans="4:5">
      <c r="D2244" s="129"/>
      <c r="E2244" s="129"/>
    </row>
    <row r="2245" spans="4:5">
      <c r="D2245" s="129"/>
      <c r="E2245" s="129"/>
    </row>
    <row r="2246" spans="4:5">
      <c r="D2246" s="129"/>
      <c r="E2246" s="129"/>
    </row>
    <row r="2247" spans="4:5">
      <c r="D2247" s="129"/>
      <c r="E2247" s="129"/>
    </row>
    <row r="2248" spans="4:5">
      <c r="D2248" s="129"/>
      <c r="E2248" s="129"/>
    </row>
    <row r="2249" spans="4:5">
      <c r="D2249" s="129"/>
      <c r="E2249" s="129"/>
    </row>
    <row r="2250" spans="4:5">
      <c r="D2250" s="129"/>
      <c r="E2250" s="129"/>
    </row>
    <row r="2251" spans="4:5">
      <c r="D2251" s="129"/>
      <c r="E2251" s="129"/>
    </row>
    <row r="2252" spans="4:5">
      <c r="D2252" s="129"/>
      <c r="E2252" s="129"/>
    </row>
    <row r="2253" spans="4:5">
      <c r="D2253" s="129"/>
      <c r="E2253" s="129"/>
    </row>
    <row r="2254" spans="4:5">
      <c r="D2254" s="129"/>
      <c r="E2254" s="129"/>
    </row>
    <row r="2255" spans="4:5">
      <c r="D2255" s="129"/>
      <c r="E2255" s="129"/>
    </row>
    <row r="2256" spans="4:5">
      <c r="D2256" s="129"/>
      <c r="E2256" s="129"/>
    </row>
    <row r="2257" spans="4:5">
      <c r="D2257" s="129"/>
      <c r="E2257" s="129"/>
    </row>
    <row r="2258" spans="4:5">
      <c r="D2258" s="129"/>
      <c r="E2258" s="129"/>
    </row>
    <row r="2259" spans="4:5">
      <c r="D2259" s="129"/>
      <c r="E2259" s="129"/>
    </row>
    <row r="2260" spans="4:5">
      <c r="D2260" s="129"/>
      <c r="E2260" s="129"/>
    </row>
    <row r="2261" spans="4:5">
      <c r="D2261" s="129"/>
      <c r="E2261" s="129"/>
    </row>
    <row r="2262" spans="4:5">
      <c r="D2262" s="129"/>
      <c r="E2262" s="129"/>
    </row>
    <row r="2263" spans="4:5">
      <c r="D2263" s="129"/>
      <c r="E2263" s="129"/>
    </row>
    <row r="2264" spans="4:5">
      <c r="D2264" s="129"/>
      <c r="E2264" s="129"/>
    </row>
    <row r="2265" spans="4:5">
      <c r="D2265" s="129"/>
      <c r="E2265" s="129"/>
    </row>
    <row r="2266" spans="4:5">
      <c r="D2266" s="129"/>
      <c r="E2266" s="129"/>
    </row>
    <row r="2267" spans="4:5">
      <c r="D2267" s="129"/>
      <c r="E2267" s="129"/>
    </row>
    <row r="2268" spans="4:5">
      <c r="D2268" s="129"/>
      <c r="E2268" s="129"/>
    </row>
    <row r="2269" spans="4:5">
      <c r="D2269" s="129"/>
      <c r="E2269" s="129"/>
    </row>
    <row r="2270" spans="4:5">
      <c r="D2270" s="129"/>
      <c r="E2270" s="129"/>
    </row>
    <row r="2271" spans="4:5">
      <c r="D2271" s="129"/>
      <c r="E2271" s="129"/>
    </row>
    <row r="2272" spans="4:5">
      <c r="D2272" s="129"/>
      <c r="E2272" s="129"/>
    </row>
    <row r="2273" spans="4:5">
      <c r="D2273" s="129"/>
      <c r="E2273" s="129"/>
    </row>
    <row r="2274" spans="4:5">
      <c r="D2274" s="129"/>
      <c r="E2274" s="129"/>
    </row>
    <row r="2275" spans="4:5">
      <c r="D2275" s="129"/>
      <c r="E2275" s="129"/>
    </row>
    <row r="2276" spans="4:5">
      <c r="D2276" s="129"/>
      <c r="E2276" s="129"/>
    </row>
    <row r="2277" spans="4:5">
      <c r="D2277" s="129"/>
      <c r="E2277" s="129"/>
    </row>
    <row r="2278" spans="4:5">
      <c r="D2278" s="129"/>
      <c r="E2278" s="129"/>
    </row>
    <row r="2279" spans="4:5">
      <c r="D2279" s="129"/>
      <c r="E2279" s="129"/>
    </row>
    <row r="2280" spans="4:5">
      <c r="D2280" s="129"/>
      <c r="E2280" s="129"/>
    </row>
    <row r="2281" spans="4:5">
      <c r="D2281" s="129"/>
      <c r="E2281" s="129"/>
    </row>
    <row r="2282" spans="4:5">
      <c r="D2282" s="129"/>
      <c r="E2282" s="129"/>
    </row>
    <row r="2283" spans="4:5">
      <c r="D2283" s="129"/>
      <c r="E2283" s="129"/>
    </row>
    <row r="2284" spans="4:5">
      <c r="D2284" s="129"/>
      <c r="E2284" s="129"/>
    </row>
    <row r="2285" spans="4:5">
      <c r="D2285" s="129"/>
      <c r="E2285" s="129"/>
    </row>
    <row r="2286" spans="4:5">
      <c r="D2286" s="129"/>
      <c r="E2286" s="129"/>
    </row>
    <row r="2287" spans="4:5">
      <c r="D2287" s="129"/>
      <c r="E2287" s="129"/>
    </row>
    <row r="2288" spans="4:5">
      <c r="D2288" s="129"/>
      <c r="E2288" s="129"/>
    </row>
    <row r="2289" spans="4:5">
      <c r="D2289" s="129"/>
      <c r="E2289" s="129"/>
    </row>
    <row r="2290" spans="4:5">
      <c r="D2290" s="129"/>
      <c r="E2290" s="129"/>
    </row>
    <row r="2291" spans="4:5">
      <c r="D2291" s="129"/>
      <c r="E2291" s="129"/>
    </row>
    <row r="2292" spans="4:5">
      <c r="D2292" s="129"/>
      <c r="E2292" s="129"/>
    </row>
    <row r="2293" spans="4:5">
      <c r="D2293" s="129"/>
      <c r="E2293" s="129"/>
    </row>
    <row r="2294" spans="4:5">
      <c r="D2294" s="129"/>
      <c r="E2294" s="129"/>
    </row>
    <row r="2295" spans="4:5">
      <c r="D2295" s="129"/>
      <c r="E2295" s="129"/>
    </row>
    <row r="2296" spans="4:5">
      <c r="D2296" s="129"/>
      <c r="E2296" s="129"/>
    </row>
    <row r="2297" spans="4:5">
      <c r="D2297" s="129"/>
      <c r="E2297" s="129"/>
    </row>
    <row r="2298" spans="4:5">
      <c r="D2298" s="129"/>
      <c r="E2298" s="129"/>
    </row>
    <row r="2299" spans="4:5">
      <c r="D2299" s="129"/>
      <c r="E2299" s="129"/>
    </row>
    <row r="2300" spans="4:5">
      <c r="D2300" s="129"/>
      <c r="E2300" s="129"/>
    </row>
    <row r="2301" spans="4:5">
      <c r="D2301" s="129"/>
      <c r="E2301" s="129"/>
    </row>
    <row r="2302" spans="4:5">
      <c r="D2302" s="129"/>
      <c r="E2302" s="129"/>
    </row>
    <row r="2303" spans="4:5">
      <c r="D2303" s="129"/>
      <c r="E2303" s="129"/>
    </row>
    <row r="2304" spans="4:5">
      <c r="D2304" s="129"/>
      <c r="E2304" s="129"/>
    </row>
    <row r="2305" spans="4:5">
      <c r="D2305" s="129"/>
      <c r="E2305" s="129"/>
    </row>
    <row r="2306" spans="4:5">
      <c r="D2306" s="129"/>
      <c r="E2306" s="129"/>
    </row>
    <row r="2307" spans="4:5">
      <c r="D2307" s="129"/>
      <c r="E2307" s="129"/>
    </row>
    <row r="2308" spans="4:5">
      <c r="D2308" s="129"/>
      <c r="E2308" s="129"/>
    </row>
    <row r="2309" spans="4:5">
      <c r="D2309" s="129"/>
      <c r="E2309" s="129"/>
    </row>
    <row r="2310" spans="4:5">
      <c r="D2310" s="129"/>
      <c r="E2310" s="129"/>
    </row>
    <row r="2311" spans="4:5">
      <c r="D2311" s="129"/>
      <c r="E2311" s="129"/>
    </row>
    <row r="2312" spans="4:5">
      <c r="D2312" s="129"/>
      <c r="E2312" s="129"/>
    </row>
    <row r="2313" spans="4:5">
      <c r="D2313" s="129"/>
      <c r="E2313" s="129"/>
    </row>
    <row r="2314" spans="4:5">
      <c r="D2314" s="129"/>
      <c r="E2314" s="129"/>
    </row>
    <row r="2315" spans="4:5">
      <c r="D2315" s="129"/>
      <c r="E2315" s="129"/>
    </row>
    <row r="2316" spans="4:5">
      <c r="D2316" s="129"/>
      <c r="E2316" s="129"/>
    </row>
    <row r="2317" spans="4:5">
      <c r="D2317" s="129"/>
      <c r="E2317" s="129"/>
    </row>
    <row r="2318" spans="4:5">
      <c r="D2318" s="129"/>
      <c r="E2318" s="129"/>
    </row>
    <row r="2319" spans="4:5">
      <c r="D2319" s="129"/>
      <c r="E2319" s="129"/>
    </row>
    <row r="2320" spans="4:5">
      <c r="D2320" s="129"/>
      <c r="E2320" s="129"/>
    </row>
    <row r="2321" spans="4:5">
      <c r="D2321" s="129"/>
      <c r="E2321" s="129"/>
    </row>
    <row r="2322" spans="4:5">
      <c r="D2322" s="129"/>
      <c r="E2322" s="129"/>
    </row>
    <row r="2323" spans="4:5">
      <c r="D2323" s="129"/>
      <c r="E2323" s="129"/>
    </row>
    <row r="2324" spans="4:5">
      <c r="D2324" s="129"/>
      <c r="E2324" s="129"/>
    </row>
    <row r="2325" spans="4:5">
      <c r="D2325" s="129"/>
      <c r="E2325" s="129"/>
    </row>
    <row r="2326" spans="4:5">
      <c r="D2326" s="129"/>
      <c r="E2326" s="129"/>
    </row>
    <row r="2327" spans="4:5">
      <c r="D2327" s="129"/>
      <c r="E2327" s="129"/>
    </row>
    <row r="2328" spans="4:5">
      <c r="D2328" s="129"/>
      <c r="E2328" s="129"/>
    </row>
    <row r="2329" spans="4:5">
      <c r="D2329" s="129"/>
      <c r="E2329" s="129"/>
    </row>
    <row r="2330" spans="4:5">
      <c r="D2330" s="129"/>
      <c r="E2330" s="129"/>
    </row>
    <row r="2331" spans="4:5">
      <c r="D2331" s="129"/>
      <c r="E2331" s="129"/>
    </row>
    <row r="2332" spans="4:5">
      <c r="D2332" s="129"/>
      <c r="E2332" s="129"/>
    </row>
    <row r="2333" spans="4:5">
      <c r="D2333" s="129"/>
      <c r="E2333" s="129"/>
    </row>
    <row r="2334" spans="4:5">
      <c r="D2334" s="129"/>
      <c r="E2334" s="129"/>
    </row>
    <row r="2335" spans="4:5">
      <c r="D2335" s="129"/>
      <c r="E2335" s="129"/>
    </row>
    <row r="2336" spans="4:5">
      <c r="D2336" s="129"/>
      <c r="E2336" s="129"/>
    </row>
    <row r="2337" spans="4:5">
      <c r="D2337" s="129"/>
      <c r="E2337" s="129"/>
    </row>
    <row r="2338" spans="4:5">
      <c r="D2338" s="129"/>
      <c r="E2338" s="129"/>
    </row>
    <row r="2339" spans="4:5">
      <c r="D2339" s="129"/>
      <c r="E2339" s="129"/>
    </row>
    <row r="2340" spans="4:5">
      <c r="D2340" s="129"/>
      <c r="E2340" s="129"/>
    </row>
    <row r="2341" spans="4:5">
      <c r="D2341" s="129"/>
      <c r="E2341" s="129"/>
    </row>
    <row r="2342" spans="4:5">
      <c r="D2342" s="129"/>
      <c r="E2342" s="129"/>
    </row>
    <row r="2343" spans="4:5">
      <c r="D2343" s="129"/>
      <c r="E2343" s="129"/>
    </row>
    <row r="2344" spans="4:5">
      <c r="D2344" s="129"/>
      <c r="E2344" s="129"/>
    </row>
    <row r="2345" spans="4:5">
      <c r="D2345" s="129"/>
      <c r="E2345" s="129"/>
    </row>
    <row r="2346" spans="4:5">
      <c r="D2346" s="129"/>
      <c r="E2346" s="129"/>
    </row>
    <row r="2347" spans="4:5">
      <c r="D2347" s="129"/>
      <c r="E2347" s="129"/>
    </row>
    <row r="2348" spans="4:5">
      <c r="D2348" s="129"/>
      <c r="E2348" s="129"/>
    </row>
    <row r="2349" spans="4:5">
      <c r="D2349" s="129"/>
      <c r="E2349" s="129"/>
    </row>
    <row r="2350" spans="4:5">
      <c r="D2350" s="129"/>
      <c r="E2350" s="129"/>
    </row>
    <row r="2351" spans="4:5">
      <c r="D2351" s="129"/>
      <c r="E2351" s="129"/>
    </row>
    <row r="2352" spans="4:5">
      <c r="D2352" s="129"/>
      <c r="E2352" s="129"/>
    </row>
    <row r="2353" spans="4:5">
      <c r="D2353" s="129"/>
      <c r="E2353" s="129"/>
    </row>
    <row r="2354" spans="4:5">
      <c r="D2354" s="129"/>
      <c r="E2354" s="129"/>
    </row>
    <row r="2355" spans="4:5">
      <c r="D2355" s="129"/>
      <c r="E2355" s="129"/>
    </row>
    <row r="2356" spans="4:5">
      <c r="D2356" s="129"/>
      <c r="E2356" s="129"/>
    </row>
    <row r="2357" spans="4:5">
      <c r="D2357" s="129"/>
      <c r="E2357" s="129"/>
    </row>
    <row r="2358" spans="4:5">
      <c r="D2358" s="129"/>
      <c r="E2358" s="129"/>
    </row>
    <row r="2359" spans="4:5">
      <c r="D2359" s="129"/>
      <c r="E2359" s="129"/>
    </row>
    <row r="2360" spans="4:5">
      <c r="D2360" s="129"/>
      <c r="E2360" s="129"/>
    </row>
    <row r="2361" spans="4:5">
      <c r="D2361" s="129"/>
      <c r="E2361" s="129"/>
    </row>
    <row r="2362" spans="4:5">
      <c r="D2362" s="129"/>
      <c r="E2362" s="129"/>
    </row>
    <row r="2363" spans="4:5">
      <c r="D2363" s="129"/>
      <c r="E2363" s="129"/>
    </row>
    <row r="2364" spans="4:5">
      <c r="D2364" s="129"/>
      <c r="E2364" s="129"/>
    </row>
    <row r="2365" spans="4:5">
      <c r="D2365" s="129"/>
      <c r="E2365" s="129"/>
    </row>
    <row r="2366" spans="4:5">
      <c r="D2366" s="129"/>
      <c r="E2366" s="129"/>
    </row>
    <row r="2367" spans="4:5">
      <c r="D2367" s="129"/>
      <c r="E2367" s="129"/>
    </row>
    <row r="2368" spans="4:5">
      <c r="D2368" s="129"/>
      <c r="E2368" s="129"/>
    </row>
    <row r="2369" spans="4:5">
      <c r="D2369" s="129"/>
      <c r="E2369" s="129"/>
    </row>
    <row r="2370" spans="4:5">
      <c r="D2370" s="129"/>
      <c r="E2370" s="129"/>
    </row>
    <row r="2371" spans="4:5">
      <c r="D2371" s="129"/>
      <c r="E2371" s="129"/>
    </row>
    <row r="2372" spans="4:5">
      <c r="D2372" s="129"/>
      <c r="E2372" s="129"/>
    </row>
    <row r="2373" spans="4:5">
      <c r="D2373" s="129"/>
      <c r="E2373" s="129"/>
    </row>
    <row r="2374" spans="4:5">
      <c r="D2374" s="129"/>
      <c r="E2374" s="129"/>
    </row>
    <row r="2375" spans="4:5">
      <c r="D2375" s="129"/>
      <c r="E2375" s="129"/>
    </row>
    <row r="2376" spans="4:5">
      <c r="D2376" s="129"/>
      <c r="E2376" s="129"/>
    </row>
    <row r="2377" spans="4:5">
      <c r="D2377" s="129"/>
      <c r="E2377" s="129"/>
    </row>
    <row r="2378" spans="4:5">
      <c r="D2378" s="129"/>
      <c r="E2378" s="129"/>
    </row>
    <row r="2379" spans="4:5">
      <c r="D2379" s="129"/>
      <c r="E2379" s="129"/>
    </row>
    <row r="2380" spans="4:5">
      <c r="D2380" s="129"/>
      <c r="E2380" s="129"/>
    </row>
    <row r="2381" spans="4:5">
      <c r="D2381" s="129"/>
      <c r="E2381" s="129"/>
    </row>
    <row r="2382" spans="4:5">
      <c r="D2382" s="129"/>
      <c r="E2382" s="129"/>
    </row>
    <row r="2383" spans="4:5">
      <c r="D2383" s="129"/>
      <c r="E2383" s="129"/>
    </row>
    <row r="2384" spans="4:5">
      <c r="D2384" s="129"/>
      <c r="E2384" s="129"/>
    </row>
    <row r="2385" spans="4:5">
      <c r="D2385" s="129"/>
      <c r="E2385" s="129"/>
    </row>
    <row r="2386" spans="4:5">
      <c r="D2386" s="129"/>
      <c r="E2386" s="129"/>
    </row>
    <row r="2387" spans="4:5">
      <c r="D2387" s="129"/>
      <c r="E2387" s="129"/>
    </row>
    <row r="2388" spans="4:5">
      <c r="D2388" s="129"/>
      <c r="E2388" s="129"/>
    </row>
    <row r="2389" spans="4:5">
      <c r="D2389" s="129"/>
      <c r="E2389" s="129"/>
    </row>
    <row r="2390" spans="4:5">
      <c r="D2390" s="129"/>
      <c r="E2390" s="129"/>
    </row>
    <row r="2391" spans="4:5">
      <c r="D2391" s="129"/>
      <c r="E2391" s="129"/>
    </row>
    <row r="2392" spans="4:5">
      <c r="D2392" s="129"/>
      <c r="E2392" s="129"/>
    </row>
    <row r="2393" spans="4:5">
      <c r="D2393" s="129"/>
      <c r="E2393" s="129"/>
    </row>
    <row r="2394" spans="4:5">
      <c r="D2394" s="129"/>
      <c r="E2394" s="129"/>
    </row>
    <row r="2395" spans="4:5">
      <c r="D2395" s="129"/>
      <c r="E2395" s="129"/>
    </row>
    <row r="2396" spans="4:5">
      <c r="D2396" s="129"/>
      <c r="E2396" s="129"/>
    </row>
    <row r="2397" spans="4:5">
      <c r="D2397" s="129"/>
      <c r="E2397" s="129"/>
    </row>
    <row r="2398" spans="4:5">
      <c r="D2398" s="129"/>
      <c r="E2398" s="129"/>
    </row>
    <row r="2399" spans="4:5">
      <c r="D2399" s="129"/>
      <c r="E2399" s="129"/>
    </row>
    <row r="2400" spans="4:5">
      <c r="D2400" s="129"/>
      <c r="E2400" s="129"/>
    </row>
    <row r="2401" spans="4:5">
      <c r="D2401" s="129"/>
      <c r="E2401" s="129"/>
    </row>
    <row r="2402" spans="4:5">
      <c r="D2402" s="129"/>
      <c r="E2402" s="129"/>
    </row>
    <row r="2403" spans="4:5">
      <c r="D2403" s="129"/>
      <c r="E2403" s="129"/>
    </row>
    <row r="2404" spans="4:5">
      <c r="D2404" s="129"/>
      <c r="E2404" s="129"/>
    </row>
    <row r="2405" spans="4:5">
      <c r="D2405" s="129"/>
      <c r="E2405" s="129"/>
    </row>
    <row r="2406" spans="4:5">
      <c r="D2406" s="129"/>
      <c r="E2406" s="129"/>
    </row>
    <row r="2407" spans="4:5">
      <c r="D2407" s="129"/>
      <c r="E2407" s="129"/>
    </row>
    <row r="2408" spans="4:5">
      <c r="D2408" s="129"/>
      <c r="E2408" s="129"/>
    </row>
    <row r="2409" spans="4:5">
      <c r="D2409" s="129"/>
      <c r="E2409" s="129"/>
    </row>
    <row r="2410" spans="4:5">
      <c r="D2410" s="129"/>
      <c r="E2410" s="129"/>
    </row>
    <row r="2411" spans="4:5">
      <c r="D2411" s="129"/>
      <c r="E2411" s="129"/>
    </row>
    <row r="2412" spans="4:5">
      <c r="D2412" s="129"/>
      <c r="E2412" s="129"/>
    </row>
    <row r="2413" spans="4:5">
      <c r="D2413" s="129"/>
      <c r="E2413" s="129"/>
    </row>
    <row r="2414" spans="4:5">
      <c r="D2414" s="129"/>
      <c r="E2414" s="129"/>
    </row>
    <row r="2415" spans="4:5">
      <c r="D2415" s="129"/>
      <c r="E2415" s="129"/>
    </row>
    <row r="2416" spans="4:5">
      <c r="D2416" s="129"/>
      <c r="E2416" s="129"/>
    </row>
    <row r="2417" spans="4:5">
      <c r="D2417" s="129"/>
      <c r="E2417" s="129"/>
    </row>
    <row r="2418" spans="4:5">
      <c r="D2418" s="129"/>
      <c r="E2418" s="129"/>
    </row>
    <row r="2419" spans="4:5">
      <c r="D2419" s="129"/>
      <c r="E2419" s="129"/>
    </row>
    <row r="2420" spans="4:5">
      <c r="D2420" s="129"/>
      <c r="E2420" s="129"/>
    </row>
    <row r="2421" spans="4:5">
      <c r="D2421" s="129"/>
      <c r="E2421" s="129"/>
    </row>
    <row r="2422" spans="4:5">
      <c r="D2422" s="129"/>
      <c r="E2422" s="129"/>
    </row>
    <row r="2423" spans="4:5">
      <c r="D2423" s="129"/>
      <c r="E2423" s="129"/>
    </row>
    <row r="2424" spans="4:5">
      <c r="D2424" s="129"/>
      <c r="E2424" s="129"/>
    </row>
    <row r="2425" spans="4:5">
      <c r="D2425" s="129"/>
      <c r="E2425" s="129"/>
    </row>
    <row r="2426" spans="4:5">
      <c r="D2426" s="129"/>
      <c r="E2426" s="129"/>
    </row>
    <row r="2427" spans="4:5">
      <c r="D2427" s="129"/>
      <c r="E2427" s="129"/>
    </row>
    <row r="2428" spans="4:5">
      <c r="D2428" s="129"/>
      <c r="E2428" s="129"/>
    </row>
    <row r="2429" spans="4:5">
      <c r="D2429" s="129"/>
      <c r="E2429" s="129"/>
    </row>
    <row r="2430" spans="4:5">
      <c r="D2430" s="129"/>
      <c r="E2430" s="129"/>
    </row>
    <row r="2431" spans="4:5">
      <c r="D2431" s="129"/>
      <c r="E2431" s="129"/>
    </row>
    <row r="2432" spans="4:5">
      <c r="D2432" s="129"/>
      <c r="E2432" s="129"/>
    </row>
    <row r="2433" spans="4:5">
      <c r="D2433" s="129"/>
      <c r="E2433" s="129"/>
    </row>
    <row r="2434" spans="4:5">
      <c r="D2434" s="129"/>
      <c r="E2434" s="129"/>
    </row>
    <row r="2435" spans="4:5">
      <c r="D2435" s="129"/>
      <c r="E2435" s="129"/>
    </row>
    <row r="2436" spans="4:5">
      <c r="D2436" s="129"/>
      <c r="E2436" s="129"/>
    </row>
    <row r="2437" spans="4:5">
      <c r="D2437" s="129"/>
      <c r="E2437" s="129"/>
    </row>
    <row r="2438" spans="4:5">
      <c r="D2438" s="129"/>
      <c r="E2438" s="129"/>
    </row>
    <row r="2439" spans="4:5">
      <c r="D2439" s="129"/>
      <c r="E2439" s="129"/>
    </row>
    <row r="2440" spans="4:5">
      <c r="D2440" s="129"/>
      <c r="E2440" s="129"/>
    </row>
    <row r="2441" spans="4:5">
      <c r="D2441" s="129"/>
      <c r="E2441" s="129"/>
    </row>
    <row r="2442" spans="4:5">
      <c r="D2442" s="129"/>
      <c r="E2442" s="129"/>
    </row>
    <row r="2443" spans="4:5">
      <c r="D2443" s="129"/>
      <c r="E2443" s="129"/>
    </row>
    <row r="2444" spans="4:5">
      <c r="D2444" s="129"/>
      <c r="E2444" s="129"/>
    </row>
    <row r="2445" spans="4:5">
      <c r="D2445" s="129"/>
      <c r="E2445" s="129"/>
    </row>
    <row r="2446" spans="4:5">
      <c r="D2446" s="129"/>
      <c r="E2446" s="129"/>
    </row>
    <row r="2447" spans="4:5">
      <c r="D2447" s="129"/>
      <c r="E2447" s="129"/>
    </row>
    <row r="2448" spans="4:5">
      <c r="D2448" s="129"/>
      <c r="E2448" s="129"/>
    </row>
    <row r="2449" spans="4:5">
      <c r="D2449" s="129"/>
      <c r="E2449" s="129"/>
    </row>
    <row r="2450" spans="4:5">
      <c r="D2450" s="129"/>
      <c r="E2450" s="129"/>
    </row>
    <row r="2451" spans="4:5">
      <c r="D2451" s="129"/>
      <c r="E2451" s="129"/>
    </row>
    <row r="2452" spans="4:5">
      <c r="D2452" s="129"/>
      <c r="E2452" s="129"/>
    </row>
    <row r="2453" spans="4:5">
      <c r="D2453" s="129"/>
      <c r="E2453" s="129"/>
    </row>
    <row r="2454" spans="4:5">
      <c r="D2454" s="129"/>
      <c r="E2454" s="129"/>
    </row>
    <row r="2455" spans="4:5">
      <c r="D2455" s="129"/>
      <c r="E2455" s="129"/>
    </row>
    <row r="2456" spans="4:5">
      <c r="D2456" s="129"/>
      <c r="E2456" s="129"/>
    </row>
    <row r="2457" spans="4:5">
      <c r="D2457" s="129"/>
      <c r="E2457" s="129"/>
    </row>
    <row r="2458" spans="4:5">
      <c r="D2458" s="129"/>
      <c r="E2458" s="129"/>
    </row>
    <row r="2459" spans="4:5">
      <c r="D2459" s="129"/>
      <c r="E2459" s="129"/>
    </row>
    <row r="2460" spans="4:5">
      <c r="D2460" s="129"/>
      <c r="E2460" s="129"/>
    </row>
    <row r="2461" spans="4:5">
      <c r="D2461" s="129"/>
      <c r="E2461" s="129"/>
    </row>
    <row r="2462" spans="4:5">
      <c r="D2462" s="129"/>
      <c r="E2462" s="129"/>
    </row>
    <row r="2463" spans="4:5">
      <c r="D2463" s="129"/>
      <c r="E2463" s="129"/>
    </row>
    <row r="2464" spans="4:5">
      <c r="D2464" s="129"/>
      <c r="E2464" s="129"/>
    </row>
    <row r="2465" spans="4:5">
      <c r="D2465" s="129"/>
      <c r="E2465" s="129"/>
    </row>
    <row r="2466" spans="4:5">
      <c r="D2466" s="129"/>
      <c r="E2466" s="129"/>
    </row>
    <row r="2467" spans="4:5">
      <c r="D2467" s="129"/>
      <c r="E2467" s="129"/>
    </row>
    <row r="2468" spans="4:5">
      <c r="D2468" s="129"/>
      <c r="E2468" s="129"/>
    </row>
    <row r="2469" spans="4:5">
      <c r="D2469" s="129"/>
      <c r="E2469" s="129"/>
    </row>
    <row r="2470" spans="4:5">
      <c r="D2470" s="129"/>
      <c r="E2470" s="129"/>
    </row>
    <row r="2471" spans="4:5">
      <c r="D2471" s="129"/>
      <c r="E2471" s="129"/>
    </row>
    <row r="2472" spans="4:5">
      <c r="D2472" s="129"/>
      <c r="E2472" s="129"/>
    </row>
    <row r="2473" spans="4:5">
      <c r="D2473" s="129"/>
      <c r="E2473" s="129"/>
    </row>
    <row r="2474" spans="4:5">
      <c r="D2474" s="129"/>
      <c r="E2474" s="129"/>
    </row>
    <row r="2475" spans="4:5">
      <c r="D2475" s="129"/>
      <c r="E2475" s="129"/>
    </row>
    <row r="2476" spans="4:5">
      <c r="D2476" s="129"/>
      <c r="E2476" s="129"/>
    </row>
    <row r="2477" spans="4:5">
      <c r="D2477" s="129"/>
      <c r="E2477" s="129"/>
    </row>
    <row r="2478" spans="4:5">
      <c r="D2478" s="129"/>
      <c r="E2478" s="129"/>
    </row>
    <row r="2479" spans="4:5">
      <c r="D2479" s="129"/>
      <c r="E2479" s="129"/>
    </row>
    <row r="2480" spans="4:5">
      <c r="D2480" s="129"/>
      <c r="E2480" s="129"/>
    </row>
    <row r="2481" spans="4:5">
      <c r="D2481" s="129"/>
      <c r="E2481" s="129"/>
    </row>
    <row r="2482" spans="4:5">
      <c r="D2482" s="129"/>
      <c r="E2482" s="129"/>
    </row>
    <row r="2483" spans="4:5">
      <c r="D2483" s="129"/>
      <c r="E2483" s="129"/>
    </row>
    <row r="2484" spans="4:5">
      <c r="D2484" s="129"/>
      <c r="E2484" s="129"/>
    </row>
    <row r="2485" spans="4:5">
      <c r="D2485" s="129"/>
      <c r="E2485" s="129"/>
    </row>
    <row r="2486" spans="4:5">
      <c r="D2486" s="129"/>
      <c r="E2486" s="129"/>
    </row>
    <row r="2487" spans="4:5">
      <c r="D2487" s="129"/>
      <c r="E2487" s="129"/>
    </row>
    <row r="2488" spans="4:5">
      <c r="D2488" s="129"/>
      <c r="E2488" s="129"/>
    </row>
    <row r="2489" spans="4:5">
      <c r="D2489" s="129"/>
      <c r="E2489" s="129"/>
    </row>
    <row r="2490" spans="4:5">
      <c r="D2490" s="129"/>
      <c r="E2490" s="129"/>
    </row>
    <row r="2491" spans="4:5">
      <c r="D2491" s="129"/>
      <c r="E2491" s="129"/>
    </row>
    <row r="2492" spans="4:5">
      <c r="D2492" s="129"/>
      <c r="E2492" s="129"/>
    </row>
    <row r="2493" spans="4:5">
      <c r="D2493" s="129"/>
      <c r="E2493" s="129"/>
    </row>
    <row r="2494" spans="4:5">
      <c r="D2494" s="129"/>
      <c r="E2494" s="129"/>
    </row>
    <row r="2495" spans="4:5">
      <c r="D2495" s="129"/>
      <c r="E2495" s="129"/>
    </row>
    <row r="2496" spans="4:5">
      <c r="D2496" s="129"/>
      <c r="E2496" s="129"/>
    </row>
    <row r="2497" spans="4:5">
      <c r="D2497" s="129"/>
      <c r="E2497" s="129"/>
    </row>
    <row r="2498" spans="4:5">
      <c r="D2498" s="129"/>
      <c r="E2498" s="129"/>
    </row>
    <row r="2499" spans="4:5">
      <c r="D2499" s="129"/>
      <c r="E2499" s="129"/>
    </row>
    <row r="2500" spans="4:5">
      <c r="D2500" s="129"/>
      <c r="E2500" s="129"/>
    </row>
    <row r="2501" spans="4:5">
      <c r="D2501" s="129"/>
      <c r="E2501" s="129"/>
    </row>
    <row r="2502" spans="4:5">
      <c r="D2502" s="129"/>
      <c r="E2502" s="129"/>
    </row>
    <row r="2503" spans="4:5">
      <c r="D2503" s="129"/>
      <c r="E2503" s="129"/>
    </row>
    <row r="2504" spans="4:5">
      <c r="D2504" s="129"/>
      <c r="E2504" s="129"/>
    </row>
    <row r="2505" spans="4:5">
      <c r="D2505" s="129"/>
      <c r="E2505" s="129"/>
    </row>
    <row r="2506" spans="4:5">
      <c r="D2506" s="129"/>
      <c r="E2506" s="129"/>
    </row>
    <row r="2507" spans="4:5">
      <c r="D2507" s="129"/>
      <c r="E2507" s="129"/>
    </row>
    <row r="2508" spans="4:5">
      <c r="D2508" s="129"/>
      <c r="E2508" s="129"/>
    </row>
    <row r="2509" spans="4:5">
      <c r="D2509" s="129"/>
      <c r="E2509" s="129"/>
    </row>
    <row r="2510" spans="4:5">
      <c r="D2510" s="129"/>
      <c r="E2510" s="129"/>
    </row>
    <row r="2511" spans="4:5">
      <c r="D2511" s="129"/>
      <c r="E2511" s="129"/>
    </row>
    <row r="2512" spans="4:5">
      <c r="D2512" s="129"/>
      <c r="E2512" s="129"/>
    </row>
    <row r="2513" spans="4:5">
      <c r="D2513" s="129"/>
      <c r="E2513" s="129"/>
    </row>
    <row r="2514" spans="4:5">
      <c r="D2514" s="129"/>
      <c r="E2514" s="129"/>
    </row>
    <row r="2515" spans="4:5">
      <c r="D2515" s="129"/>
      <c r="E2515" s="129"/>
    </row>
    <row r="2516" spans="4:5">
      <c r="D2516" s="129"/>
      <c r="E2516" s="129"/>
    </row>
    <row r="2517" spans="4:5">
      <c r="D2517" s="129"/>
      <c r="E2517" s="129"/>
    </row>
    <row r="2518" spans="4:5">
      <c r="D2518" s="129"/>
      <c r="E2518" s="129"/>
    </row>
    <row r="2519" spans="4:5">
      <c r="D2519" s="129"/>
      <c r="E2519" s="129"/>
    </row>
    <row r="2520" spans="4:5">
      <c r="D2520" s="129"/>
      <c r="E2520" s="129"/>
    </row>
    <row r="2521" spans="4:5">
      <c r="D2521" s="129"/>
      <c r="E2521" s="129"/>
    </row>
    <row r="2522" spans="4:5">
      <c r="D2522" s="129"/>
      <c r="E2522" s="129"/>
    </row>
    <row r="2523" spans="4:5">
      <c r="D2523" s="129"/>
      <c r="E2523" s="129"/>
    </row>
    <row r="2524" spans="4:5">
      <c r="D2524" s="129"/>
      <c r="E2524" s="129"/>
    </row>
    <row r="2525" spans="4:5">
      <c r="D2525" s="129"/>
      <c r="E2525" s="129"/>
    </row>
    <row r="2526" spans="4:5">
      <c r="D2526" s="129"/>
      <c r="E2526" s="129"/>
    </row>
    <row r="2527" spans="4:5">
      <c r="D2527" s="129"/>
      <c r="E2527" s="129"/>
    </row>
    <row r="2528" spans="4:5">
      <c r="D2528" s="129"/>
      <c r="E2528" s="129"/>
    </row>
    <row r="2529" spans="4:5">
      <c r="D2529" s="129"/>
      <c r="E2529" s="129"/>
    </row>
    <row r="2530" spans="4:5">
      <c r="D2530" s="129"/>
      <c r="E2530" s="129"/>
    </row>
    <row r="2531" spans="4:5">
      <c r="D2531" s="129"/>
      <c r="E2531" s="129"/>
    </row>
    <row r="2532" spans="4:5">
      <c r="D2532" s="129"/>
      <c r="E2532" s="129"/>
    </row>
    <row r="2533" spans="4:5">
      <c r="D2533" s="129"/>
      <c r="E2533" s="129"/>
    </row>
    <row r="2534" spans="4:5">
      <c r="D2534" s="129"/>
      <c r="E2534" s="129"/>
    </row>
    <row r="2535" spans="4:5">
      <c r="D2535" s="129"/>
      <c r="E2535" s="129"/>
    </row>
    <row r="2536" spans="4:5">
      <c r="D2536" s="129"/>
      <c r="E2536" s="129"/>
    </row>
    <row r="2537" spans="4:5">
      <c r="D2537" s="129"/>
      <c r="E2537" s="129"/>
    </row>
    <row r="2538" spans="4:5">
      <c r="D2538" s="129"/>
      <c r="E2538" s="129"/>
    </row>
    <row r="2539" spans="4:5">
      <c r="D2539" s="129"/>
      <c r="E2539" s="129"/>
    </row>
    <row r="2540" spans="4:5">
      <c r="D2540" s="129"/>
      <c r="E2540" s="129"/>
    </row>
    <row r="2541" spans="4:5">
      <c r="D2541" s="129"/>
      <c r="E2541" s="129"/>
    </row>
    <row r="2542" spans="4:5">
      <c r="D2542" s="129"/>
      <c r="E2542" s="129"/>
    </row>
    <row r="2543" spans="4:5">
      <c r="D2543" s="129"/>
      <c r="E2543" s="129"/>
    </row>
    <row r="2544" spans="4:5">
      <c r="D2544" s="129"/>
      <c r="E2544" s="129"/>
    </row>
    <row r="2545" spans="4:5">
      <c r="D2545" s="129"/>
      <c r="E2545" s="129"/>
    </row>
    <row r="2546" spans="4:5">
      <c r="D2546" s="129"/>
      <c r="E2546" s="129"/>
    </row>
    <row r="2547" spans="4:5">
      <c r="D2547" s="129"/>
      <c r="E2547" s="129"/>
    </row>
    <row r="2548" spans="4:5">
      <c r="D2548" s="129"/>
      <c r="E2548" s="129"/>
    </row>
    <row r="2549" spans="4:5">
      <c r="D2549" s="129"/>
      <c r="E2549" s="129"/>
    </row>
    <row r="2550" spans="4:5">
      <c r="D2550" s="129"/>
      <c r="E2550" s="129"/>
    </row>
    <row r="2551" spans="4:5">
      <c r="D2551" s="129"/>
      <c r="E2551" s="129"/>
    </row>
    <row r="2552" spans="4:5">
      <c r="D2552" s="129"/>
      <c r="E2552" s="129"/>
    </row>
    <row r="2553" spans="4:5">
      <c r="D2553" s="129"/>
      <c r="E2553" s="129"/>
    </row>
    <row r="2554" spans="4:5">
      <c r="D2554" s="129"/>
      <c r="E2554" s="129"/>
    </row>
    <row r="2555" spans="4:5">
      <c r="D2555" s="129"/>
      <c r="E2555" s="129"/>
    </row>
    <row r="2556" spans="4:5">
      <c r="D2556" s="129"/>
      <c r="E2556" s="129"/>
    </row>
    <row r="2557" spans="4:5">
      <c r="D2557" s="129"/>
      <c r="E2557" s="129"/>
    </row>
    <row r="2558" spans="4:5">
      <c r="D2558" s="129"/>
      <c r="E2558" s="129"/>
    </row>
    <row r="2559" spans="4:5">
      <c r="D2559" s="129"/>
      <c r="E2559" s="129"/>
    </row>
    <row r="2560" spans="4:5">
      <c r="D2560" s="129"/>
      <c r="E2560" s="129"/>
    </row>
    <row r="2561" spans="4:5">
      <c r="D2561" s="129"/>
      <c r="E2561" s="129"/>
    </row>
    <row r="2562" spans="4:5">
      <c r="D2562" s="129"/>
      <c r="E2562" s="129"/>
    </row>
    <row r="2563" spans="4:5">
      <c r="D2563" s="129"/>
      <c r="E2563" s="129"/>
    </row>
    <row r="2564" spans="4:5">
      <c r="D2564" s="129"/>
      <c r="E2564" s="129"/>
    </row>
    <row r="2565" spans="4:5">
      <c r="D2565" s="129"/>
      <c r="E2565" s="129"/>
    </row>
    <row r="2566" spans="4:5">
      <c r="D2566" s="129"/>
      <c r="E2566" s="129"/>
    </row>
    <row r="2567" spans="4:5">
      <c r="D2567" s="129"/>
      <c r="E2567" s="129"/>
    </row>
    <row r="2568" spans="4:5">
      <c r="D2568" s="129"/>
      <c r="E2568" s="129"/>
    </row>
    <row r="2569" spans="4:5">
      <c r="D2569" s="129"/>
      <c r="E2569" s="129"/>
    </row>
    <row r="2570" spans="4:5">
      <c r="D2570" s="129"/>
      <c r="E2570" s="129"/>
    </row>
    <row r="2571" spans="4:5">
      <c r="D2571" s="129"/>
      <c r="E2571" s="129"/>
    </row>
    <row r="2572" spans="4:5">
      <c r="D2572" s="129"/>
      <c r="E2572" s="129"/>
    </row>
    <row r="2573" spans="4:5">
      <c r="D2573" s="129"/>
      <c r="E2573" s="129"/>
    </row>
    <row r="2574" spans="4:5">
      <c r="D2574" s="129"/>
      <c r="E2574" s="129"/>
    </row>
    <row r="2575" spans="4:5">
      <c r="D2575" s="129"/>
      <c r="E2575" s="129"/>
    </row>
    <row r="2576" spans="4:5">
      <c r="D2576" s="129"/>
      <c r="E2576" s="129"/>
    </row>
    <row r="2577" spans="4:5">
      <c r="D2577" s="129"/>
      <c r="E2577" s="129"/>
    </row>
    <row r="2578" spans="4:5">
      <c r="D2578" s="129"/>
      <c r="E2578" s="129"/>
    </row>
    <row r="2579" spans="4:5">
      <c r="D2579" s="129"/>
      <c r="E2579" s="129"/>
    </row>
    <row r="2580" spans="4:5">
      <c r="D2580" s="129"/>
      <c r="E2580" s="129"/>
    </row>
    <row r="2581" spans="4:5">
      <c r="D2581" s="129"/>
      <c r="E2581" s="129"/>
    </row>
    <row r="2582" spans="4:5">
      <c r="D2582" s="129"/>
      <c r="E2582" s="129"/>
    </row>
    <row r="2583" spans="4:5">
      <c r="D2583" s="129"/>
      <c r="E2583" s="129"/>
    </row>
    <row r="2584" spans="4:5">
      <c r="D2584" s="129"/>
      <c r="E2584" s="129"/>
    </row>
    <row r="2585" spans="4:5">
      <c r="D2585" s="129"/>
      <c r="E2585" s="129"/>
    </row>
    <row r="2586" spans="4:5">
      <c r="D2586" s="129"/>
      <c r="E2586" s="129"/>
    </row>
    <row r="2587" spans="4:5">
      <c r="D2587" s="129"/>
      <c r="E2587" s="129"/>
    </row>
    <row r="2588" spans="4:5">
      <c r="D2588" s="129"/>
      <c r="E2588" s="129"/>
    </row>
    <row r="2589" spans="4:5">
      <c r="D2589" s="129"/>
      <c r="E2589" s="129"/>
    </row>
    <row r="2590" spans="4:5">
      <c r="D2590" s="129"/>
      <c r="E2590" s="129"/>
    </row>
    <row r="2591" spans="4:5">
      <c r="D2591" s="129"/>
      <c r="E2591" s="129"/>
    </row>
    <row r="2592" spans="4:5">
      <c r="D2592" s="129"/>
      <c r="E2592" s="129"/>
    </row>
    <row r="2593" spans="4:5">
      <c r="D2593" s="129"/>
      <c r="E2593" s="129"/>
    </row>
    <row r="2594" spans="4:5">
      <c r="D2594" s="129"/>
      <c r="E2594" s="129"/>
    </row>
    <row r="2595" spans="4:5">
      <c r="D2595" s="129"/>
      <c r="E2595" s="129"/>
    </row>
    <row r="2596" spans="4:5">
      <c r="D2596" s="129"/>
      <c r="E2596" s="129"/>
    </row>
    <row r="2597" spans="4:5">
      <c r="D2597" s="129"/>
      <c r="E2597" s="129"/>
    </row>
    <row r="2598" spans="4:5">
      <c r="D2598" s="129"/>
      <c r="E2598" s="129"/>
    </row>
    <row r="2599" spans="4:5">
      <c r="D2599" s="129"/>
      <c r="E2599" s="129"/>
    </row>
    <row r="2600" spans="4:5">
      <c r="D2600" s="129"/>
      <c r="E2600" s="129"/>
    </row>
    <row r="2601" spans="4:5">
      <c r="D2601" s="129"/>
      <c r="E2601" s="129"/>
    </row>
    <row r="2602" spans="4:5">
      <c r="D2602" s="129"/>
      <c r="E2602" s="129"/>
    </row>
    <row r="2603" spans="4:5">
      <c r="D2603" s="129"/>
      <c r="E2603" s="129"/>
    </row>
    <row r="2604" spans="4:5">
      <c r="D2604" s="129"/>
      <c r="E2604" s="129"/>
    </row>
    <row r="2605" spans="4:5">
      <c r="D2605" s="129"/>
      <c r="E2605" s="129"/>
    </row>
    <row r="2606" spans="4:5">
      <c r="D2606" s="129"/>
      <c r="E2606" s="129"/>
    </row>
    <row r="2607" spans="4:5">
      <c r="D2607" s="129"/>
      <c r="E2607" s="129"/>
    </row>
    <row r="2608" spans="4:5">
      <c r="D2608" s="129"/>
      <c r="E2608" s="129"/>
    </row>
    <row r="2609" spans="4:5">
      <c r="D2609" s="129"/>
      <c r="E2609" s="129"/>
    </row>
    <row r="2610" spans="4:5">
      <c r="D2610" s="129"/>
      <c r="E2610" s="129"/>
    </row>
    <row r="2611" spans="4:5">
      <c r="D2611" s="129"/>
      <c r="E2611" s="129"/>
    </row>
    <row r="2612" spans="4:5">
      <c r="D2612" s="129"/>
      <c r="E2612" s="129"/>
    </row>
    <row r="2613" spans="4:5">
      <c r="D2613" s="129"/>
      <c r="E2613" s="129"/>
    </row>
    <row r="2614" spans="4:5">
      <c r="D2614" s="129"/>
      <c r="E2614" s="129"/>
    </row>
    <row r="2615" spans="4:5">
      <c r="D2615" s="129"/>
      <c r="E2615" s="129"/>
    </row>
    <row r="2616" spans="4:5">
      <c r="D2616" s="129"/>
      <c r="E2616" s="129"/>
    </row>
    <row r="2617" spans="4:5">
      <c r="D2617" s="129"/>
      <c r="E2617" s="129"/>
    </row>
    <row r="2618" spans="4:5">
      <c r="D2618" s="129"/>
      <c r="E2618" s="129"/>
    </row>
    <row r="2619" spans="4:5">
      <c r="D2619" s="129"/>
      <c r="E2619" s="129"/>
    </row>
    <row r="2620" spans="4:5">
      <c r="D2620" s="129"/>
      <c r="E2620" s="129"/>
    </row>
    <row r="2621" spans="4:5">
      <c r="D2621" s="129"/>
      <c r="E2621" s="129"/>
    </row>
    <row r="2622" spans="4:5">
      <c r="D2622" s="129"/>
      <c r="E2622" s="129"/>
    </row>
    <row r="2623" spans="4:5">
      <c r="D2623" s="129"/>
      <c r="E2623" s="129"/>
    </row>
    <row r="2624" spans="4:5">
      <c r="D2624" s="129"/>
      <c r="E2624" s="129"/>
    </row>
    <row r="2625" spans="4:5">
      <c r="D2625" s="129"/>
      <c r="E2625" s="129"/>
    </row>
    <row r="2626" spans="4:5">
      <c r="D2626" s="129"/>
      <c r="E2626" s="129"/>
    </row>
    <row r="2627" spans="4:5">
      <c r="D2627" s="129"/>
      <c r="E2627" s="129"/>
    </row>
    <row r="2628" spans="4:5">
      <c r="D2628" s="129"/>
      <c r="E2628" s="129"/>
    </row>
    <row r="2629" spans="4:5">
      <c r="D2629" s="129"/>
      <c r="E2629" s="129"/>
    </row>
    <row r="2630" spans="4:5">
      <c r="D2630" s="129"/>
      <c r="E2630" s="129"/>
    </row>
    <row r="2631" spans="4:5">
      <c r="D2631" s="129"/>
      <c r="E2631" s="129"/>
    </row>
    <row r="2632" spans="4:5">
      <c r="D2632" s="129"/>
      <c r="E2632" s="129"/>
    </row>
    <row r="2633" spans="4:5">
      <c r="D2633" s="129"/>
      <c r="E2633" s="129"/>
    </row>
    <row r="2634" spans="4:5">
      <c r="D2634" s="129"/>
      <c r="E2634" s="129"/>
    </row>
    <row r="2635" spans="4:5">
      <c r="D2635" s="129"/>
      <c r="E2635" s="129"/>
    </row>
    <row r="2636" spans="4:5">
      <c r="D2636" s="129"/>
      <c r="E2636" s="129"/>
    </row>
    <row r="2637" spans="4:5">
      <c r="D2637" s="129"/>
      <c r="E2637" s="129"/>
    </row>
    <row r="2638" spans="4:5">
      <c r="D2638" s="129"/>
      <c r="E2638" s="129"/>
    </row>
    <row r="2639" spans="4:5">
      <c r="D2639" s="129"/>
      <c r="E2639" s="129"/>
    </row>
    <row r="2640" spans="4:5">
      <c r="D2640" s="129"/>
      <c r="E2640" s="129"/>
    </row>
    <row r="2641" spans="4:5">
      <c r="D2641" s="129"/>
      <c r="E2641" s="129"/>
    </row>
    <row r="2642" spans="4:5">
      <c r="D2642" s="129"/>
      <c r="E2642" s="129"/>
    </row>
    <row r="2643" spans="4:5">
      <c r="D2643" s="129"/>
      <c r="E2643" s="129"/>
    </row>
    <row r="2644" spans="4:5">
      <c r="D2644" s="129"/>
      <c r="E2644" s="129"/>
    </row>
    <row r="2645" spans="4:5">
      <c r="D2645" s="129"/>
      <c r="E2645" s="129"/>
    </row>
    <row r="2646" spans="4:5">
      <c r="D2646" s="129"/>
      <c r="E2646" s="129"/>
    </row>
    <row r="2647" spans="4:5">
      <c r="D2647" s="129"/>
      <c r="E2647" s="129"/>
    </row>
    <row r="2648" spans="4:5">
      <c r="D2648" s="129"/>
      <c r="E2648" s="129"/>
    </row>
    <row r="2649" spans="4:5">
      <c r="D2649" s="129"/>
      <c r="E2649" s="129"/>
    </row>
    <row r="2650" spans="4:5">
      <c r="D2650" s="129"/>
      <c r="E2650" s="129"/>
    </row>
    <row r="2651" spans="4:5">
      <c r="D2651" s="129"/>
      <c r="E2651" s="129"/>
    </row>
    <row r="2652" spans="4:5">
      <c r="D2652" s="129"/>
      <c r="E2652" s="129"/>
    </row>
    <row r="2653" spans="4:5">
      <c r="D2653" s="129"/>
      <c r="E2653" s="129"/>
    </row>
    <row r="2654" spans="4:5">
      <c r="D2654" s="129"/>
      <c r="E2654" s="129"/>
    </row>
    <row r="2655" spans="4:5">
      <c r="D2655" s="129"/>
      <c r="E2655" s="129"/>
    </row>
    <row r="2656" spans="4:5">
      <c r="D2656" s="129"/>
      <c r="E2656" s="129"/>
    </row>
    <row r="2657" spans="4:5">
      <c r="D2657" s="129"/>
      <c r="E2657" s="129"/>
    </row>
    <row r="2658" spans="4:5">
      <c r="D2658" s="129"/>
      <c r="E2658" s="129"/>
    </row>
    <row r="2659" spans="4:5">
      <c r="D2659" s="129"/>
      <c r="E2659" s="129"/>
    </row>
    <row r="2660" spans="4:5">
      <c r="D2660" s="129"/>
      <c r="E2660" s="129"/>
    </row>
    <row r="2661" spans="4:5">
      <c r="D2661" s="129"/>
      <c r="E2661" s="129"/>
    </row>
    <row r="2662" spans="4:5">
      <c r="D2662" s="129"/>
      <c r="E2662" s="129"/>
    </row>
    <row r="2663" spans="4:5">
      <c r="D2663" s="129"/>
      <c r="E2663" s="129"/>
    </row>
    <row r="2664" spans="4:5">
      <c r="D2664" s="129"/>
      <c r="E2664" s="129"/>
    </row>
    <row r="2665" spans="4:5">
      <c r="D2665" s="129"/>
      <c r="E2665" s="129"/>
    </row>
    <row r="2666" spans="4:5">
      <c r="D2666" s="129"/>
      <c r="E2666" s="129"/>
    </row>
    <row r="2667" spans="4:5">
      <c r="D2667" s="129"/>
      <c r="E2667" s="129"/>
    </row>
    <row r="2668" spans="4:5">
      <c r="D2668" s="129"/>
      <c r="E2668" s="129"/>
    </row>
    <row r="2669" spans="4:5">
      <c r="D2669" s="129"/>
      <c r="E2669" s="129"/>
    </row>
    <row r="2670" spans="4:5">
      <c r="D2670" s="129"/>
      <c r="E2670" s="129"/>
    </row>
    <row r="2671" spans="4:5">
      <c r="D2671" s="129"/>
      <c r="E2671" s="129"/>
    </row>
    <row r="2672" spans="4:5">
      <c r="D2672" s="129"/>
      <c r="E2672" s="129"/>
    </row>
    <row r="2673" spans="4:5">
      <c r="D2673" s="129"/>
      <c r="E2673" s="129"/>
    </row>
    <row r="2674" spans="4:5">
      <c r="D2674" s="129"/>
      <c r="E2674" s="129"/>
    </row>
    <row r="2675" spans="4:5">
      <c r="D2675" s="129"/>
      <c r="E2675" s="129"/>
    </row>
    <row r="2676" spans="4:5">
      <c r="D2676" s="129"/>
      <c r="E2676" s="129"/>
    </row>
    <row r="2677" spans="4:5">
      <c r="D2677" s="129"/>
      <c r="E2677" s="129"/>
    </row>
    <row r="2678" spans="4:5">
      <c r="D2678" s="129"/>
      <c r="E2678" s="129"/>
    </row>
    <row r="2679" spans="4:5">
      <c r="D2679" s="129"/>
      <c r="E2679" s="129"/>
    </row>
    <row r="2680" spans="4:5">
      <c r="D2680" s="129"/>
      <c r="E2680" s="129"/>
    </row>
    <row r="2681" spans="4:5">
      <c r="D2681" s="129"/>
      <c r="E2681" s="129"/>
    </row>
    <row r="2682" spans="4:5">
      <c r="D2682" s="129"/>
      <c r="E2682" s="129"/>
    </row>
    <row r="2683" spans="4:5">
      <c r="D2683" s="129"/>
      <c r="E2683" s="129"/>
    </row>
    <row r="2684" spans="4:5">
      <c r="D2684" s="129"/>
      <c r="E2684" s="129"/>
    </row>
    <row r="2685" spans="4:5">
      <c r="D2685" s="129"/>
      <c r="E2685" s="129"/>
    </row>
    <row r="2686" spans="4:5">
      <c r="D2686" s="129"/>
      <c r="E2686" s="129"/>
    </row>
    <row r="2687" spans="4:5">
      <c r="D2687" s="129"/>
      <c r="E2687" s="129"/>
    </row>
    <row r="2688" spans="4:5">
      <c r="D2688" s="129"/>
      <c r="E2688" s="129"/>
    </row>
    <row r="2689" spans="4:5">
      <c r="D2689" s="129"/>
      <c r="E2689" s="129"/>
    </row>
    <row r="2690" spans="4:5">
      <c r="D2690" s="129"/>
      <c r="E2690" s="129"/>
    </row>
    <row r="2691" spans="4:5">
      <c r="D2691" s="129"/>
      <c r="E2691" s="129"/>
    </row>
    <row r="2692" spans="4:5">
      <c r="D2692" s="129"/>
      <c r="E2692" s="129"/>
    </row>
    <row r="2693" spans="4:5">
      <c r="D2693" s="129"/>
      <c r="E2693" s="129"/>
    </row>
    <row r="2694" spans="4:5">
      <c r="D2694" s="129"/>
      <c r="E2694" s="129"/>
    </row>
    <row r="2695" spans="4:5">
      <c r="D2695" s="129"/>
      <c r="E2695" s="129"/>
    </row>
    <row r="2696" spans="4:5">
      <c r="D2696" s="129"/>
      <c r="E2696" s="129"/>
    </row>
    <row r="2697" spans="4:5">
      <c r="D2697" s="129"/>
      <c r="E2697" s="129"/>
    </row>
    <row r="2698" spans="4:5">
      <c r="D2698" s="129"/>
      <c r="E2698" s="129"/>
    </row>
    <row r="2699" spans="4:5">
      <c r="D2699" s="129"/>
      <c r="E2699" s="129"/>
    </row>
    <row r="2700" spans="4:5">
      <c r="D2700" s="129"/>
      <c r="E2700" s="129"/>
    </row>
    <row r="2701" spans="4:5">
      <c r="D2701" s="129"/>
      <c r="E2701" s="129"/>
    </row>
    <row r="2702" spans="4:5">
      <c r="D2702" s="129"/>
      <c r="E2702" s="129"/>
    </row>
    <row r="2703" spans="4:5">
      <c r="D2703" s="129"/>
      <c r="E2703" s="129"/>
    </row>
    <row r="2704" spans="4:5">
      <c r="D2704" s="129"/>
      <c r="E2704" s="129"/>
    </row>
    <row r="2705" spans="4:5">
      <c r="D2705" s="129"/>
      <c r="E2705" s="129"/>
    </row>
    <row r="2706" spans="4:5">
      <c r="D2706" s="129"/>
      <c r="E2706" s="129"/>
    </row>
    <row r="2707" spans="4:5">
      <c r="D2707" s="129"/>
      <c r="E2707" s="129"/>
    </row>
    <row r="2708" spans="4:5">
      <c r="D2708" s="129"/>
      <c r="E2708" s="129"/>
    </row>
    <row r="2709" spans="4:5">
      <c r="D2709" s="129"/>
      <c r="E2709" s="129"/>
    </row>
    <row r="2710" spans="4:5">
      <c r="D2710" s="129"/>
      <c r="E2710" s="129"/>
    </row>
    <row r="2711" spans="4:5">
      <c r="D2711" s="129"/>
      <c r="E2711" s="129"/>
    </row>
    <row r="2712" spans="4:5">
      <c r="D2712" s="129"/>
      <c r="E2712" s="129"/>
    </row>
    <row r="2713" spans="4:5">
      <c r="D2713" s="129"/>
      <c r="E2713" s="129"/>
    </row>
    <row r="2714" spans="4:5">
      <c r="D2714" s="129"/>
      <c r="E2714" s="129"/>
    </row>
    <row r="2715" spans="4:5">
      <c r="D2715" s="129"/>
      <c r="E2715" s="129"/>
    </row>
    <row r="2716" spans="4:5">
      <c r="D2716" s="129"/>
      <c r="E2716" s="129"/>
    </row>
    <row r="2717" spans="4:5">
      <c r="D2717" s="129"/>
      <c r="E2717" s="129"/>
    </row>
    <row r="2718" spans="4:5">
      <c r="D2718" s="129"/>
      <c r="E2718" s="129"/>
    </row>
    <row r="2719" spans="4:5">
      <c r="D2719" s="129"/>
      <c r="E2719" s="129"/>
    </row>
    <row r="2720" spans="4:5">
      <c r="D2720" s="129"/>
      <c r="E2720" s="129"/>
    </row>
    <row r="2721" spans="4:5">
      <c r="D2721" s="129"/>
      <c r="E2721" s="129"/>
    </row>
    <row r="2722" spans="4:5">
      <c r="D2722" s="129"/>
      <c r="E2722" s="129"/>
    </row>
    <row r="2723" spans="4:5">
      <c r="D2723" s="129"/>
      <c r="E2723" s="129"/>
    </row>
    <row r="2724" spans="4:5">
      <c r="D2724" s="129"/>
      <c r="E2724" s="129"/>
    </row>
    <row r="2725" spans="4:5">
      <c r="D2725" s="129"/>
      <c r="E2725" s="129"/>
    </row>
    <row r="2726" spans="4:5">
      <c r="D2726" s="129"/>
      <c r="E2726" s="129"/>
    </row>
    <row r="2727" spans="4:5">
      <c r="D2727" s="129"/>
      <c r="E2727" s="129"/>
    </row>
    <row r="2728" spans="4:5">
      <c r="D2728" s="129"/>
      <c r="E2728" s="129"/>
    </row>
    <row r="2729" spans="4:5">
      <c r="D2729" s="129"/>
      <c r="E2729" s="129"/>
    </row>
    <row r="2730" spans="4:5">
      <c r="D2730" s="129"/>
      <c r="E2730" s="129"/>
    </row>
    <row r="2731" spans="4:5">
      <c r="D2731" s="129"/>
      <c r="E2731" s="129"/>
    </row>
    <row r="2732" spans="4:5">
      <c r="D2732" s="129"/>
      <c r="E2732" s="129"/>
    </row>
    <row r="2733" spans="4:5">
      <c r="D2733" s="129"/>
      <c r="E2733" s="129"/>
    </row>
    <row r="2734" spans="4:5">
      <c r="D2734" s="129"/>
      <c r="E2734" s="129"/>
    </row>
    <row r="2735" spans="4:5">
      <c r="D2735" s="129"/>
      <c r="E2735" s="129"/>
    </row>
    <row r="2736" spans="4:5">
      <c r="D2736" s="129"/>
      <c r="E2736" s="129"/>
    </row>
    <row r="2737" spans="4:5">
      <c r="D2737" s="129"/>
      <c r="E2737" s="129"/>
    </row>
    <row r="2738" spans="4:5">
      <c r="D2738" s="129"/>
      <c r="E2738" s="129"/>
    </row>
    <row r="2739" spans="4:5">
      <c r="D2739" s="129"/>
      <c r="E2739" s="129"/>
    </row>
    <row r="2740" spans="4:5">
      <c r="D2740" s="129"/>
      <c r="E2740" s="129"/>
    </row>
    <row r="2741" spans="4:5">
      <c r="D2741" s="129"/>
      <c r="E2741" s="129"/>
    </row>
    <row r="2742" spans="4:5">
      <c r="D2742" s="129"/>
      <c r="E2742" s="129"/>
    </row>
    <row r="2743" spans="4:5">
      <c r="D2743" s="129"/>
      <c r="E2743" s="129"/>
    </row>
    <row r="2744" spans="4:5">
      <c r="D2744" s="129"/>
      <c r="E2744" s="129"/>
    </row>
    <row r="2745" spans="4:5">
      <c r="D2745" s="129"/>
      <c r="E2745" s="129"/>
    </row>
    <row r="2746" spans="4:5">
      <c r="D2746" s="129"/>
      <c r="E2746" s="129"/>
    </row>
    <row r="2747" spans="4:5">
      <c r="D2747" s="129"/>
      <c r="E2747" s="129"/>
    </row>
    <row r="2748" spans="4:5">
      <c r="D2748" s="129"/>
      <c r="E2748" s="129"/>
    </row>
    <row r="2749" spans="4:5">
      <c r="D2749" s="129"/>
      <c r="E2749" s="129"/>
    </row>
    <row r="2750" spans="4:5">
      <c r="D2750" s="129"/>
      <c r="E2750" s="129"/>
    </row>
    <row r="2751" spans="4:5">
      <c r="D2751" s="129"/>
      <c r="E2751" s="129"/>
    </row>
    <row r="2752" spans="4:5">
      <c r="D2752" s="129"/>
      <c r="E2752" s="129"/>
    </row>
    <row r="2753" spans="4:5">
      <c r="D2753" s="129"/>
      <c r="E2753" s="129"/>
    </row>
    <row r="2754" spans="4:5">
      <c r="D2754" s="129"/>
      <c r="E2754" s="129"/>
    </row>
    <row r="2755" spans="4:5">
      <c r="D2755" s="129"/>
      <c r="E2755" s="129"/>
    </row>
    <row r="2756" spans="4:5">
      <c r="D2756" s="129"/>
      <c r="E2756" s="129"/>
    </row>
    <row r="2757" spans="4:5">
      <c r="D2757" s="129"/>
      <c r="E2757" s="129"/>
    </row>
    <row r="2758" spans="4:5">
      <c r="D2758" s="129"/>
      <c r="E2758" s="129"/>
    </row>
    <row r="2759" spans="4:5">
      <c r="D2759" s="129"/>
      <c r="E2759" s="129"/>
    </row>
    <row r="2760" spans="4:5">
      <c r="D2760" s="129"/>
      <c r="E2760" s="129"/>
    </row>
    <row r="2761" spans="4:5">
      <c r="D2761" s="129"/>
      <c r="E2761" s="129"/>
    </row>
    <row r="2762" spans="4:5">
      <c r="D2762" s="129"/>
      <c r="E2762" s="129"/>
    </row>
    <row r="2763" spans="4:5">
      <c r="D2763" s="129"/>
      <c r="E2763" s="129"/>
    </row>
    <row r="2764" spans="4:5">
      <c r="D2764" s="129"/>
      <c r="E2764" s="129"/>
    </row>
    <row r="2765" spans="4:5">
      <c r="D2765" s="129"/>
      <c r="E2765" s="129"/>
    </row>
    <row r="2766" spans="4:5">
      <c r="D2766" s="129"/>
      <c r="E2766" s="129"/>
    </row>
    <row r="2767" spans="4:5">
      <c r="D2767" s="129"/>
      <c r="E2767" s="129"/>
    </row>
    <row r="2768" spans="4:5">
      <c r="D2768" s="129"/>
      <c r="E2768" s="129"/>
    </row>
    <row r="2769" spans="4:5">
      <c r="D2769" s="129"/>
      <c r="E2769" s="129"/>
    </row>
    <row r="2770" spans="4:5">
      <c r="D2770" s="129"/>
      <c r="E2770" s="129"/>
    </row>
    <row r="2771" spans="4:5">
      <c r="D2771" s="129"/>
      <c r="E2771" s="129"/>
    </row>
    <row r="2772" spans="4:5">
      <c r="D2772" s="129"/>
      <c r="E2772" s="129"/>
    </row>
    <row r="2773" spans="4:5">
      <c r="D2773" s="129"/>
      <c r="E2773" s="129"/>
    </row>
    <row r="2774" spans="4:5">
      <c r="D2774" s="129"/>
      <c r="E2774" s="129"/>
    </row>
    <row r="2775" spans="4:5">
      <c r="D2775" s="129"/>
      <c r="E2775" s="129"/>
    </row>
    <row r="2776" spans="4:5">
      <c r="D2776" s="129"/>
      <c r="E2776" s="129"/>
    </row>
    <row r="2777" spans="4:5">
      <c r="D2777" s="129"/>
      <c r="E2777" s="129"/>
    </row>
    <row r="2778" spans="4:5">
      <c r="D2778" s="129"/>
      <c r="E2778" s="129"/>
    </row>
    <row r="2779" spans="4:5">
      <c r="D2779" s="129"/>
      <c r="E2779" s="129"/>
    </row>
    <row r="2780" spans="4:5">
      <c r="D2780" s="129"/>
      <c r="E2780" s="129"/>
    </row>
    <row r="2781" spans="4:5">
      <c r="D2781" s="129"/>
      <c r="E2781" s="129"/>
    </row>
    <row r="2782" spans="4:5">
      <c r="D2782" s="129"/>
      <c r="E2782" s="129"/>
    </row>
    <row r="2783" spans="4:5">
      <c r="D2783" s="129"/>
      <c r="E2783" s="129"/>
    </row>
    <row r="2784" spans="4:5">
      <c r="D2784" s="129"/>
      <c r="E2784" s="129"/>
    </row>
    <row r="2785" spans="4:5">
      <c r="D2785" s="129"/>
      <c r="E2785" s="129"/>
    </row>
    <row r="2786" spans="4:5">
      <c r="D2786" s="129"/>
      <c r="E2786" s="129"/>
    </row>
    <row r="2787" spans="4:5">
      <c r="D2787" s="129"/>
      <c r="E2787" s="129"/>
    </row>
    <row r="2788" spans="4:5">
      <c r="D2788" s="129"/>
      <c r="E2788" s="129"/>
    </row>
    <row r="2789" spans="4:5">
      <c r="D2789" s="129"/>
      <c r="E2789" s="129"/>
    </row>
    <row r="2790" spans="4:5">
      <c r="D2790" s="129"/>
      <c r="E2790" s="129"/>
    </row>
    <row r="2791" spans="4:5">
      <c r="D2791" s="129"/>
      <c r="E2791" s="129"/>
    </row>
    <row r="2792" spans="4:5">
      <c r="D2792" s="129"/>
      <c r="E2792" s="129"/>
    </row>
    <row r="2793" spans="4:5">
      <c r="D2793" s="129"/>
      <c r="E2793" s="129"/>
    </row>
    <row r="2794" spans="4:5">
      <c r="D2794" s="129"/>
      <c r="E2794" s="129"/>
    </row>
    <row r="2795" spans="4:5">
      <c r="D2795" s="129"/>
      <c r="E2795" s="129"/>
    </row>
    <row r="2796" spans="4:5">
      <c r="D2796" s="129"/>
      <c r="E2796" s="129"/>
    </row>
    <row r="2797" spans="4:5">
      <c r="D2797" s="129"/>
      <c r="E2797" s="129"/>
    </row>
    <row r="2798" spans="4:5">
      <c r="D2798" s="129"/>
      <c r="E2798" s="129"/>
    </row>
    <row r="2799" spans="4:5">
      <c r="D2799" s="129"/>
      <c r="E2799" s="129"/>
    </row>
    <row r="2800" spans="4:5">
      <c r="D2800" s="129"/>
      <c r="E2800" s="129"/>
    </row>
    <row r="2801" spans="4:5">
      <c r="D2801" s="129"/>
      <c r="E2801" s="129"/>
    </row>
    <row r="2802" spans="4:5">
      <c r="D2802" s="129"/>
      <c r="E2802" s="129"/>
    </row>
    <row r="2803" spans="4:5">
      <c r="D2803" s="129"/>
      <c r="E2803" s="129"/>
    </row>
    <row r="2804" spans="4:5">
      <c r="D2804" s="129"/>
      <c r="E2804" s="129"/>
    </row>
    <row r="2805" spans="4:5">
      <c r="D2805" s="129"/>
      <c r="E2805" s="129"/>
    </row>
    <row r="2806" spans="4:5">
      <c r="D2806" s="129"/>
      <c r="E2806" s="129"/>
    </row>
    <row r="2807" spans="4:5">
      <c r="D2807" s="129"/>
      <c r="E2807" s="129"/>
    </row>
    <row r="2808" spans="4:5">
      <c r="D2808" s="129"/>
      <c r="E2808" s="129"/>
    </row>
    <row r="2809" spans="4:5">
      <c r="D2809" s="129"/>
      <c r="E2809" s="129"/>
    </row>
    <row r="2810" spans="4:5">
      <c r="D2810" s="129"/>
      <c r="E2810" s="129"/>
    </row>
    <row r="2811" spans="4:5">
      <c r="D2811" s="129"/>
      <c r="E2811" s="129"/>
    </row>
    <row r="2812" spans="4:5">
      <c r="D2812" s="129"/>
      <c r="E2812" s="129"/>
    </row>
    <row r="2813" spans="4:5">
      <c r="D2813" s="129"/>
      <c r="E2813" s="129"/>
    </row>
    <row r="2814" spans="4:5">
      <c r="D2814" s="129"/>
      <c r="E2814" s="129"/>
    </row>
    <row r="2815" spans="4:5">
      <c r="D2815" s="129"/>
      <c r="E2815" s="129"/>
    </row>
    <row r="2816" spans="4:5">
      <c r="D2816" s="129"/>
      <c r="E2816" s="129"/>
    </row>
    <row r="2817" spans="4:5">
      <c r="D2817" s="129"/>
      <c r="E2817" s="129"/>
    </row>
    <row r="2818" spans="4:5">
      <c r="D2818" s="129"/>
      <c r="E2818" s="129"/>
    </row>
    <row r="2819" spans="4:5">
      <c r="D2819" s="129"/>
      <c r="E2819" s="129"/>
    </row>
    <row r="2820" spans="4:5">
      <c r="D2820" s="129"/>
      <c r="E2820" s="129"/>
    </row>
    <row r="2821" spans="4:5">
      <c r="D2821" s="129"/>
      <c r="E2821" s="129"/>
    </row>
    <row r="2822" spans="4:5">
      <c r="D2822" s="129"/>
      <c r="E2822" s="129"/>
    </row>
    <row r="2823" spans="4:5">
      <c r="D2823" s="129"/>
      <c r="E2823" s="129"/>
    </row>
    <row r="2824" spans="4:5">
      <c r="D2824" s="129"/>
      <c r="E2824" s="129"/>
    </row>
    <row r="2825" spans="4:5">
      <c r="D2825" s="129"/>
      <c r="E2825" s="129"/>
    </row>
    <row r="2826" spans="4:5">
      <c r="D2826" s="129"/>
      <c r="E2826" s="129"/>
    </row>
    <row r="2827" spans="4:5">
      <c r="D2827" s="129"/>
      <c r="E2827" s="129"/>
    </row>
    <row r="2828" spans="4:5">
      <c r="D2828" s="129"/>
      <c r="E2828" s="129"/>
    </row>
    <row r="2829" spans="4:5">
      <c r="D2829" s="129"/>
      <c r="E2829" s="129"/>
    </row>
    <row r="2830" spans="4:5">
      <c r="D2830" s="129"/>
      <c r="E2830" s="129"/>
    </row>
    <row r="2831" spans="4:5">
      <c r="D2831" s="129"/>
      <c r="E2831" s="129"/>
    </row>
    <row r="2832" spans="4:5">
      <c r="D2832" s="129"/>
      <c r="E2832" s="129"/>
    </row>
    <row r="2833" spans="4:5">
      <c r="D2833" s="129"/>
      <c r="E2833" s="129"/>
    </row>
    <row r="2834" spans="4:5">
      <c r="D2834" s="129"/>
      <c r="E2834" s="129"/>
    </row>
    <row r="2835" spans="4:5">
      <c r="D2835" s="129"/>
      <c r="E2835" s="129"/>
    </row>
    <row r="2836" spans="4:5">
      <c r="D2836" s="129"/>
      <c r="E2836" s="129"/>
    </row>
    <row r="2837" spans="4:5">
      <c r="D2837" s="129"/>
      <c r="E2837" s="129"/>
    </row>
    <row r="2838" spans="4:5">
      <c r="D2838" s="129"/>
      <c r="E2838" s="129"/>
    </row>
    <row r="2839" spans="4:5">
      <c r="D2839" s="129"/>
      <c r="E2839" s="129"/>
    </row>
    <row r="2840" spans="4:5">
      <c r="D2840" s="129"/>
      <c r="E2840" s="129"/>
    </row>
    <row r="2841" spans="4:5">
      <c r="D2841" s="129"/>
      <c r="E2841" s="129"/>
    </row>
    <row r="2842" spans="4:5">
      <c r="D2842" s="129"/>
      <c r="E2842" s="129"/>
    </row>
    <row r="2843" spans="4:5">
      <c r="D2843" s="129"/>
      <c r="E2843" s="129"/>
    </row>
    <row r="2844" spans="4:5">
      <c r="D2844" s="129"/>
      <c r="E2844" s="129"/>
    </row>
    <row r="2845" spans="4:5">
      <c r="D2845" s="129"/>
      <c r="E2845" s="129"/>
    </row>
    <row r="2846" spans="4:5">
      <c r="D2846" s="129"/>
      <c r="E2846" s="129"/>
    </row>
    <row r="2847" spans="4:5">
      <c r="D2847" s="129"/>
      <c r="E2847" s="129"/>
    </row>
    <row r="2848" spans="4:5">
      <c r="D2848" s="129"/>
      <c r="E2848" s="129"/>
    </row>
    <row r="2849" spans="4:5">
      <c r="D2849" s="129"/>
      <c r="E2849" s="129"/>
    </row>
    <row r="2850" spans="4:5">
      <c r="D2850" s="129"/>
      <c r="E2850" s="129"/>
    </row>
    <row r="2851" spans="4:5">
      <c r="D2851" s="129"/>
      <c r="E2851" s="129"/>
    </row>
    <row r="2852" spans="4:5">
      <c r="D2852" s="129"/>
      <c r="E2852" s="129"/>
    </row>
    <row r="2853" spans="4:5">
      <c r="D2853" s="129"/>
      <c r="E2853" s="129"/>
    </row>
    <row r="2854" spans="4:5">
      <c r="D2854" s="129"/>
      <c r="E2854" s="129"/>
    </row>
    <row r="2855" spans="4:5">
      <c r="D2855" s="129"/>
      <c r="E2855" s="129"/>
    </row>
    <row r="2856" spans="4:5">
      <c r="D2856" s="129"/>
      <c r="E2856" s="129"/>
    </row>
    <row r="2857" spans="4:5">
      <c r="D2857" s="129"/>
      <c r="E2857" s="129"/>
    </row>
    <row r="2858" spans="4:5">
      <c r="D2858" s="129"/>
      <c r="E2858" s="129"/>
    </row>
    <row r="2859" spans="4:5">
      <c r="D2859" s="129"/>
      <c r="E2859" s="129"/>
    </row>
    <row r="2860" spans="4:5">
      <c r="D2860" s="129"/>
      <c r="E2860" s="129"/>
    </row>
    <row r="2861" spans="4:5">
      <c r="D2861" s="129"/>
      <c r="E2861" s="129"/>
    </row>
    <row r="2862" spans="4:5">
      <c r="D2862" s="129"/>
      <c r="E2862" s="129"/>
    </row>
    <row r="2863" spans="4:5">
      <c r="D2863" s="129"/>
      <c r="E2863" s="129"/>
    </row>
    <row r="2864" spans="4:5">
      <c r="D2864" s="129"/>
      <c r="E2864" s="129"/>
    </row>
    <row r="2865" spans="4:5">
      <c r="D2865" s="129"/>
      <c r="E2865" s="129"/>
    </row>
    <row r="2866" spans="4:5">
      <c r="D2866" s="129"/>
      <c r="E2866" s="129"/>
    </row>
    <row r="2867" spans="4:5">
      <c r="D2867" s="129"/>
      <c r="E2867" s="129"/>
    </row>
    <row r="2868" spans="4:5">
      <c r="D2868" s="129"/>
      <c r="E2868" s="129"/>
    </row>
    <row r="2869" spans="4:5">
      <c r="D2869" s="129"/>
      <c r="E2869" s="129"/>
    </row>
    <row r="2870" spans="4:5">
      <c r="D2870" s="129"/>
      <c r="E2870" s="129"/>
    </row>
    <row r="2871" spans="4:5">
      <c r="D2871" s="129"/>
      <c r="E2871" s="129"/>
    </row>
    <row r="2872" spans="4:5">
      <c r="D2872" s="129"/>
      <c r="E2872" s="129"/>
    </row>
    <row r="2873" spans="4:5">
      <c r="D2873" s="129"/>
      <c r="E2873" s="129"/>
    </row>
    <row r="2874" spans="4:5">
      <c r="D2874" s="129"/>
      <c r="E2874" s="129"/>
    </row>
    <row r="2875" spans="4:5">
      <c r="D2875" s="129"/>
      <c r="E2875" s="129"/>
    </row>
    <row r="2876" spans="4:5">
      <c r="D2876" s="129"/>
      <c r="E2876" s="129"/>
    </row>
    <row r="2877" spans="4:5">
      <c r="D2877" s="129"/>
      <c r="E2877" s="129"/>
    </row>
    <row r="2878" spans="4:5">
      <c r="D2878" s="129"/>
      <c r="E2878" s="129"/>
    </row>
    <row r="2879" spans="4:5">
      <c r="D2879" s="129"/>
      <c r="E2879" s="129"/>
    </row>
    <row r="2880" spans="4:5">
      <c r="D2880" s="129"/>
      <c r="E2880" s="129"/>
    </row>
    <row r="2881" spans="4:5">
      <c r="D2881" s="129"/>
      <c r="E2881" s="129"/>
    </row>
    <row r="2882" spans="4:5">
      <c r="D2882" s="129"/>
      <c r="E2882" s="129"/>
    </row>
    <row r="2883" spans="4:5">
      <c r="D2883" s="129"/>
      <c r="E2883" s="129"/>
    </row>
    <row r="2884" spans="4:5">
      <c r="D2884" s="129"/>
      <c r="E2884" s="129"/>
    </row>
    <row r="2885" spans="4:5">
      <c r="D2885" s="129"/>
      <c r="E2885" s="129"/>
    </row>
    <row r="2886" spans="4:5">
      <c r="D2886" s="129"/>
      <c r="E2886" s="129"/>
    </row>
    <row r="2887" spans="4:5">
      <c r="D2887" s="129"/>
      <c r="E2887" s="129"/>
    </row>
    <row r="2888" spans="4:5">
      <c r="D2888" s="129"/>
      <c r="E2888" s="129"/>
    </row>
    <row r="2889" spans="4:5">
      <c r="D2889" s="129"/>
      <c r="E2889" s="129"/>
    </row>
    <row r="2890" spans="4:5">
      <c r="D2890" s="129"/>
      <c r="E2890" s="129"/>
    </row>
    <row r="2891" spans="4:5">
      <c r="D2891" s="129"/>
      <c r="E2891" s="129"/>
    </row>
    <row r="2892" spans="4:5">
      <c r="D2892" s="129"/>
      <c r="E2892" s="129"/>
    </row>
    <row r="2893" spans="4:5">
      <c r="D2893" s="129"/>
      <c r="E2893" s="129"/>
    </row>
    <row r="2894" spans="4:5">
      <c r="D2894" s="129"/>
      <c r="E2894" s="129"/>
    </row>
    <row r="2895" spans="4:5">
      <c r="D2895" s="129"/>
      <c r="E2895" s="129"/>
    </row>
    <row r="2896" spans="4:5">
      <c r="D2896" s="129"/>
      <c r="E2896" s="129"/>
    </row>
    <row r="2897" spans="4:5">
      <c r="D2897" s="129"/>
      <c r="E2897" s="129"/>
    </row>
    <row r="2898" spans="4:5">
      <c r="D2898" s="129"/>
      <c r="E2898" s="129"/>
    </row>
    <row r="2899" spans="4:5">
      <c r="D2899" s="129"/>
      <c r="E2899" s="129"/>
    </row>
    <row r="2900" spans="4:5">
      <c r="D2900" s="129"/>
      <c r="E2900" s="129"/>
    </row>
    <row r="2901" spans="4:5">
      <c r="D2901" s="129"/>
      <c r="E2901" s="129"/>
    </row>
    <row r="2902" spans="4:5">
      <c r="D2902" s="129"/>
      <c r="E2902" s="129"/>
    </row>
    <row r="2903" spans="4:5">
      <c r="D2903" s="129"/>
      <c r="E2903" s="129"/>
    </row>
    <row r="2904" spans="4:5">
      <c r="D2904" s="129"/>
      <c r="E2904" s="129"/>
    </row>
    <row r="2905" spans="4:5">
      <c r="D2905" s="129"/>
      <c r="E2905" s="129"/>
    </row>
    <row r="2906" spans="4:5">
      <c r="D2906" s="129"/>
      <c r="E2906" s="129"/>
    </row>
    <row r="2907" spans="4:5">
      <c r="D2907" s="129"/>
      <c r="E2907" s="129"/>
    </row>
    <row r="2908" spans="4:5">
      <c r="D2908" s="129"/>
      <c r="E2908" s="129"/>
    </row>
    <row r="2909" spans="4:5">
      <c r="D2909" s="129"/>
      <c r="E2909" s="129"/>
    </row>
    <row r="2910" spans="4:5">
      <c r="D2910" s="129"/>
      <c r="E2910" s="129"/>
    </row>
    <row r="2911" spans="4:5">
      <c r="D2911" s="129"/>
      <c r="E2911" s="129"/>
    </row>
    <row r="2912" spans="4:5">
      <c r="D2912" s="129"/>
      <c r="E2912" s="129"/>
    </row>
    <row r="2913" spans="4:5">
      <c r="D2913" s="129"/>
      <c r="E2913" s="129"/>
    </row>
    <row r="2914" spans="4:5">
      <c r="D2914" s="129"/>
      <c r="E2914" s="129"/>
    </row>
    <row r="2915" spans="4:5">
      <c r="D2915" s="129"/>
      <c r="E2915" s="129"/>
    </row>
    <row r="2916" spans="4:5">
      <c r="D2916" s="129"/>
      <c r="E2916" s="129"/>
    </row>
    <row r="2917" spans="4:5">
      <c r="D2917" s="129"/>
      <c r="E2917" s="129"/>
    </row>
    <row r="2918" spans="4:5">
      <c r="D2918" s="129"/>
      <c r="E2918" s="129"/>
    </row>
    <row r="2919" spans="4:5">
      <c r="D2919" s="129"/>
      <c r="E2919" s="129"/>
    </row>
    <row r="2920" spans="4:5">
      <c r="D2920" s="129"/>
      <c r="E2920" s="129"/>
    </row>
    <row r="2921" spans="4:5">
      <c r="D2921" s="129"/>
      <c r="E2921" s="129"/>
    </row>
    <row r="2922" spans="4:5">
      <c r="D2922" s="129"/>
      <c r="E2922" s="129"/>
    </row>
    <row r="2923" spans="4:5">
      <c r="D2923" s="129"/>
      <c r="E2923" s="129"/>
    </row>
    <row r="2924" spans="4:5">
      <c r="D2924" s="129"/>
      <c r="E2924" s="129"/>
    </row>
    <row r="2925" spans="4:5">
      <c r="D2925" s="129"/>
      <c r="E2925" s="129"/>
    </row>
    <row r="2926" spans="4:5">
      <c r="D2926" s="129"/>
      <c r="E2926" s="129"/>
    </row>
    <row r="2927" spans="4:5">
      <c r="D2927" s="129"/>
      <c r="E2927" s="129"/>
    </row>
    <row r="2928" spans="4:5">
      <c r="D2928" s="129"/>
      <c r="E2928" s="129"/>
    </row>
    <row r="2929" spans="4:5">
      <c r="D2929" s="129"/>
      <c r="E2929" s="129"/>
    </row>
    <row r="2930" spans="4:5">
      <c r="D2930" s="129"/>
      <c r="E2930" s="129"/>
    </row>
    <row r="2931" spans="4:5">
      <c r="D2931" s="129"/>
      <c r="E2931" s="129"/>
    </row>
    <row r="2932" spans="4:5">
      <c r="D2932" s="129"/>
      <c r="E2932" s="129"/>
    </row>
    <row r="2933" spans="4:5">
      <c r="D2933" s="129"/>
      <c r="E2933" s="129"/>
    </row>
    <row r="2934" spans="4:5">
      <c r="D2934" s="129"/>
      <c r="E2934" s="129"/>
    </row>
    <row r="2935" spans="4:5">
      <c r="D2935" s="129"/>
      <c r="E2935" s="129"/>
    </row>
    <row r="2936" spans="4:5">
      <c r="D2936" s="129"/>
      <c r="E2936" s="129"/>
    </row>
    <row r="2937" spans="4:5">
      <c r="D2937" s="129"/>
      <c r="E2937" s="129"/>
    </row>
    <row r="2938" spans="4:5">
      <c r="D2938" s="129"/>
      <c r="E2938" s="129"/>
    </row>
    <row r="2939" spans="4:5">
      <c r="D2939" s="129"/>
      <c r="E2939" s="129"/>
    </row>
    <row r="2940" spans="4:5">
      <c r="D2940" s="129"/>
      <c r="E2940" s="129"/>
    </row>
    <row r="2941" spans="4:5">
      <c r="D2941" s="129"/>
      <c r="E2941" s="129"/>
    </row>
    <row r="2942" spans="4:5">
      <c r="D2942" s="129"/>
      <c r="E2942" s="129"/>
    </row>
    <row r="2943" spans="4:5">
      <c r="D2943" s="129"/>
      <c r="E2943" s="129"/>
    </row>
    <row r="2944" spans="4:5">
      <c r="D2944" s="129"/>
      <c r="E2944" s="129"/>
    </row>
    <row r="2945" spans="4:5">
      <c r="D2945" s="129"/>
      <c r="E2945" s="129"/>
    </row>
    <row r="2946" spans="4:5">
      <c r="D2946" s="129"/>
      <c r="E2946" s="129"/>
    </row>
    <row r="2947" spans="4:5">
      <c r="D2947" s="129"/>
      <c r="E2947" s="129"/>
    </row>
    <row r="2948" spans="4:5">
      <c r="D2948" s="129"/>
      <c r="E2948" s="129"/>
    </row>
    <row r="2949" spans="4:5">
      <c r="D2949" s="129"/>
      <c r="E2949" s="129"/>
    </row>
    <row r="2950" spans="4:5">
      <c r="D2950" s="129"/>
      <c r="E2950" s="129"/>
    </row>
    <row r="2951" spans="4:5">
      <c r="D2951" s="129"/>
      <c r="E2951" s="129"/>
    </row>
    <row r="2952" spans="4:5">
      <c r="D2952" s="129"/>
      <c r="E2952" s="129"/>
    </row>
    <row r="2953" spans="4:5">
      <c r="D2953" s="129"/>
      <c r="E2953" s="129"/>
    </row>
    <row r="2954" spans="4:5">
      <c r="D2954" s="129"/>
      <c r="E2954" s="129"/>
    </row>
    <row r="2955" spans="4:5">
      <c r="D2955" s="129"/>
      <c r="E2955" s="129"/>
    </row>
    <row r="2956" spans="4:5">
      <c r="D2956" s="129"/>
      <c r="E2956" s="129"/>
    </row>
    <row r="2957" spans="4:5">
      <c r="D2957" s="129"/>
      <c r="E2957" s="129"/>
    </row>
    <row r="2958" spans="4:5">
      <c r="D2958" s="129"/>
      <c r="E2958" s="129"/>
    </row>
    <row r="2959" spans="4:5">
      <c r="D2959" s="129"/>
      <c r="E2959" s="129"/>
    </row>
    <row r="2960" spans="4:5">
      <c r="D2960" s="129"/>
      <c r="E2960" s="129"/>
    </row>
    <row r="2961" spans="4:5">
      <c r="D2961" s="129"/>
      <c r="E2961" s="129"/>
    </row>
    <row r="2962" spans="4:5">
      <c r="D2962" s="129"/>
      <c r="E2962" s="129"/>
    </row>
    <row r="2963" spans="4:5">
      <c r="D2963" s="129"/>
      <c r="E2963" s="129"/>
    </row>
    <row r="2964" spans="4:5">
      <c r="D2964" s="129"/>
      <c r="E2964" s="129"/>
    </row>
    <row r="2965" spans="4:5">
      <c r="D2965" s="129"/>
      <c r="E2965" s="129"/>
    </row>
    <row r="2966" spans="4:5">
      <c r="D2966" s="129"/>
      <c r="E2966" s="129"/>
    </row>
    <row r="2967" spans="4:5">
      <c r="D2967" s="129"/>
      <c r="E2967" s="129"/>
    </row>
    <row r="2968" spans="4:5">
      <c r="D2968" s="129"/>
      <c r="E2968" s="129"/>
    </row>
    <row r="2969" spans="4:5">
      <c r="D2969" s="129"/>
      <c r="E2969" s="129"/>
    </row>
    <row r="2970" spans="4:5">
      <c r="D2970" s="129"/>
      <c r="E2970" s="129"/>
    </row>
    <row r="2971" spans="4:5">
      <c r="D2971" s="129"/>
      <c r="E2971" s="129"/>
    </row>
    <row r="2972" spans="4:5">
      <c r="D2972" s="129"/>
      <c r="E2972" s="129"/>
    </row>
    <row r="2973" spans="4:5">
      <c r="D2973" s="129"/>
      <c r="E2973" s="129"/>
    </row>
    <row r="2974" spans="4:5">
      <c r="D2974" s="129"/>
      <c r="E2974" s="129"/>
    </row>
    <row r="2975" spans="4:5">
      <c r="D2975" s="129"/>
      <c r="E2975" s="129"/>
    </row>
    <row r="2976" spans="4:5">
      <c r="D2976" s="129"/>
      <c r="E2976" s="129"/>
    </row>
    <row r="2977" spans="4:5">
      <c r="D2977" s="129"/>
      <c r="E2977" s="129"/>
    </row>
    <row r="2978" spans="4:5">
      <c r="D2978" s="129"/>
      <c r="E2978" s="129"/>
    </row>
    <row r="2979" spans="4:5">
      <c r="D2979" s="129"/>
      <c r="E2979" s="129"/>
    </row>
    <row r="2980" spans="4:5">
      <c r="D2980" s="129"/>
      <c r="E2980" s="129"/>
    </row>
    <row r="2981" spans="4:5">
      <c r="D2981" s="129"/>
      <c r="E2981" s="129"/>
    </row>
    <row r="2982" spans="4:5">
      <c r="D2982" s="129"/>
      <c r="E2982" s="129"/>
    </row>
    <row r="2983" spans="4:5">
      <c r="D2983" s="129"/>
      <c r="E2983" s="129"/>
    </row>
    <row r="2984" spans="4:5">
      <c r="D2984" s="129"/>
      <c r="E2984" s="129"/>
    </row>
    <row r="2985" spans="4:5">
      <c r="D2985" s="129"/>
      <c r="E2985" s="129"/>
    </row>
    <row r="2986" spans="4:5">
      <c r="D2986" s="129"/>
      <c r="E2986" s="129"/>
    </row>
    <row r="2987" spans="4:5">
      <c r="D2987" s="129"/>
      <c r="E2987" s="129"/>
    </row>
    <row r="2988" spans="4:5">
      <c r="D2988" s="129"/>
      <c r="E2988" s="129"/>
    </row>
    <row r="2989" spans="4:5">
      <c r="D2989" s="129"/>
      <c r="E2989" s="129"/>
    </row>
    <row r="2990" spans="4:5">
      <c r="D2990" s="129"/>
      <c r="E2990" s="129"/>
    </row>
    <row r="2991" spans="4:5">
      <c r="D2991" s="129"/>
      <c r="E2991" s="129"/>
    </row>
    <row r="2992" spans="4:5">
      <c r="D2992" s="129"/>
      <c r="E2992" s="129"/>
    </row>
    <row r="2993" spans="4:5">
      <c r="D2993" s="129"/>
      <c r="E2993" s="129"/>
    </row>
    <row r="2994" spans="4:5">
      <c r="D2994" s="129"/>
      <c r="E2994" s="129"/>
    </row>
    <row r="2995" spans="4:5">
      <c r="D2995" s="129"/>
      <c r="E2995" s="129"/>
    </row>
    <row r="2996" spans="4:5">
      <c r="D2996" s="129"/>
      <c r="E2996" s="129"/>
    </row>
    <row r="2997" spans="4:5">
      <c r="D2997" s="129"/>
      <c r="E2997" s="129"/>
    </row>
    <row r="2998" spans="4:5">
      <c r="D2998" s="129"/>
      <c r="E2998" s="129"/>
    </row>
    <row r="2999" spans="4:5">
      <c r="D2999" s="129"/>
      <c r="E2999" s="129"/>
    </row>
    <row r="3000" spans="4:5">
      <c r="D3000" s="129"/>
      <c r="E3000" s="129"/>
    </row>
    <row r="3001" spans="4:5">
      <c r="D3001" s="129"/>
      <c r="E3001" s="129"/>
    </row>
    <row r="3002" spans="4:5">
      <c r="D3002" s="129"/>
      <c r="E3002" s="129"/>
    </row>
    <row r="3003" spans="4:5">
      <c r="D3003" s="129"/>
      <c r="E3003" s="129"/>
    </row>
    <row r="3004" spans="4:5">
      <c r="D3004" s="129"/>
      <c r="E3004" s="129"/>
    </row>
    <row r="3005" spans="4:5">
      <c r="D3005" s="129"/>
      <c r="E3005" s="129"/>
    </row>
    <row r="3006" spans="4:5">
      <c r="D3006" s="129"/>
      <c r="E3006" s="129"/>
    </row>
    <row r="3007" spans="4:5">
      <c r="D3007" s="129"/>
      <c r="E3007" s="129"/>
    </row>
    <row r="3008" spans="4:5">
      <c r="D3008" s="129"/>
      <c r="E3008" s="129"/>
    </row>
    <row r="3009" spans="4:5">
      <c r="D3009" s="129"/>
      <c r="E3009" s="129"/>
    </row>
    <row r="3010" spans="4:5">
      <c r="D3010" s="129"/>
      <c r="E3010" s="129"/>
    </row>
    <row r="3011" spans="4:5">
      <c r="D3011" s="129"/>
      <c r="E3011" s="129"/>
    </row>
    <row r="3012" spans="4:5">
      <c r="D3012" s="129"/>
      <c r="E3012" s="129"/>
    </row>
    <row r="3013" spans="4:5">
      <c r="D3013" s="129"/>
      <c r="E3013" s="129"/>
    </row>
    <row r="3014" spans="4:5">
      <c r="D3014" s="129"/>
      <c r="E3014" s="129"/>
    </row>
    <row r="3015" spans="4:5">
      <c r="D3015" s="129"/>
      <c r="E3015" s="129"/>
    </row>
    <row r="3016" spans="4:5">
      <c r="D3016" s="129"/>
      <c r="E3016" s="129"/>
    </row>
    <row r="3017" spans="4:5">
      <c r="D3017" s="129"/>
      <c r="E3017" s="129"/>
    </row>
    <row r="3018" spans="4:5">
      <c r="D3018" s="129"/>
      <c r="E3018" s="129"/>
    </row>
    <row r="3019" spans="4:5">
      <c r="D3019" s="129"/>
      <c r="E3019" s="129"/>
    </row>
    <row r="3020" spans="4:5">
      <c r="D3020" s="129"/>
      <c r="E3020" s="129"/>
    </row>
    <row r="3021" spans="4:5">
      <c r="D3021" s="129"/>
      <c r="E3021" s="129"/>
    </row>
    <row r="3022" spans="4:5">
      <c r="D3022" s="129"/>
      <c r="E3022" s="129"/>
    </row>
    <row r="3023" spans="4:5">
      <c r="D3023" s="129"/>
      <c r="E3023" s="129"/>
    </row>
    <row r="3024" spans="4:5">
      <c r="D3024" s="129"/>
      <c r="E3024" s="129"/>
    </row>
    <row r="3025" spans="4:5">
      <c r="D3025" s="129"/>
      <c r="E3025" s="129"/>
    </row>
    <row r="3026" spans="4:5">
      <c r="D3026" s="129"/>
      <c r="E3026" s="129"/>
    </row>
    <row r="3027" spans="4:5">
      <c r="D3027" s="129"/>
      <c r="E3027" s="129"/>
    </row>
    <row r="3028" spans="4:5">
      <c r="D3028" s="129"/>
      <c r="E3028" s="129"/>
    </row>
    <row r="3029" spans="4:5">
      <c r="D3029" s="129"/>
      <c r="E3029" s="129"/>
    </row>
    <row r="3030" spans="4:5">
      <c r="D3030" s="129"/>
      <c r="E3030" s="129"/>
    </row>
    <row r="3031" spans="4:5">
      <c r="D3031" s="129"/>
      <c r="E3031" s="129"/>
    </row>
    <row r="3032" spans="4:5">
      <c r="D3032" s="129"/>
      <c r="E3032" s="129"/>
    </row>
    <row r="3033" spans="4:5">
      <c r="D3033" s="129"/>
      <c r="E3033" s="129"/>
    </row>
    <row r="3034" spans="4:5">
      <c r="D3034" s="129"/>
      <c r="E3034" s="129"/>
    </row>
    <row r="3035" spans="4:5">
      <c r="D3035" s="129"/>
      <c r="E3035" s="129"/>
    </row>
    <row r="3036" spans="4:5">
      <c r="D3036" s="129"/>
      <c r="E3036" s="129"/>
    </row>
    <row r="3037" spans="4:5">
      <c r="D3037" s="129"/>
      <c r="E3037" s="129"/>
    </row>
    <row r="3038" spans="4:5">
      <c r="D3038" s="129"/>
      <c r="E3038" s="129"/>
    </row>
    <row r="3039" spans="4:5">
      <c r="D3039" s="129"/>
      <c r="E3039" s="129"/>
    </row>
    <row r="3040" spans="4:5">
      <c r="D3040" s="129"/>
      <c r="E3040" s="129"/>
    </row>
    <row r="3041" spans="4:5">
      <c r="D3041" s="129"/>
      <c r="E3041" s="129"/>
    </row>
    <row r="3042" spans="4:5">
      <c r="D3042" s="129"/>
      <c r="E3042" s="129"/>
    </row>
    <row r="3043" spans="4:5">
      <c r="D3043" s="129"/>
      <c r="E3043" s="129"/>
    </row>
    <row r="3044" spans="4:5">
      <c r="D3044" s="129"/>
      <c r="E3044" s="129"/>
    </row>
    <row r="3045" spans="4:5">
      <c r="D3045" s="129"/>
      <c r="E3045" s="129"/>
    </row>
    <row r="3046" spans="4:5">
      <c r="D3046" s="129"/>
      <c r="E3046" s="129"/>
    </row>
    <row r="3047" spans="4:5">
      <c r="D3047" s="129"/>
      <c r="E3047" s="129"/>
    </row>
    <row r="3048" spans="4:5">
      <c r="D3048" s="129"/>
      <c r="E3048" s="129"/>
    </row>
    <row r="3049" spans="4:5">
      <c r="D3049" s="129"/>
      <c r="E3049" s="129"/>
    </row>
    <row r="3050" spans="4:5">
      <c r="D3050" s="129"/>
      <c r="E3050" s="129"/>
    </row>
    <row r="3051" spans="4:5">
      <c r="D3051" s="129"/>
      <c r="E3051" s="129"/>
    </row>
    <row r="3052" spans="4:5">
      <c r="D3052" s="129"/>
      <c r="E3052" s="129"/>
    </row>
    <row r="3053" spans="4:5">
      <c r="D3053" s="129"/>
      <c r="E3053" s="129"/>
    </row>
    <row r="3054" spans="4:5">
      <c r="D3054" s="129"/>
      <c r="E3054" s="129"/>
    </row>
    <row r="3055" spans="4:5">
      <c r="D3055" s="129"/>
      <c r="E3055" s="129"/>
    </row>
    <row r="3056" spans="4:5">
      <c r="D3056" s="129"/>
      <c r="E3056" s="129"/>
    </row>
    <row r="3057" spans="4:5">
      <c r="D3057" s="129"/>
      <c r="E3057" s="129"/>
    </row>
    <row r="3058" spans="4:5">
      <c r="D3058" s="129"/>
      <c r="E3058" s="129"/>
    </row>
    <row r="3059" spans="4:5">
      <c r="D3059" s="129"/>
      <c r="E3059" s="129"/>
    </row>
    <row r="3060" spans="4:5">
      <c r="D3060" s="129"/>
      <c r="E3060" s="129"/>
    </row>
    <row r="3061" spans="4:5">
      <c r="D3061" s="129"/>
      <c r="E3061" s="129"/>
    </row>
    <row r="3062" spans="4:5">
      <c r="D3062" s="129"/>
      <c r="E3062" s="129"/>
    </row>
    <row r="3063" spans="4:5">
      <c r="D3063" s="129"/>
      <c r="E3063" s="129"/>
    </row>
    <row r="3064" spans="4:5">
      <c r="D3064" s="129"/>
      <c r="E3064" s="129"/>
    </row>
    <row r="3065" spans="4:5">
      <c r="D3065" s="129"/>
      <c r="E3065" s="129"/>
    </row>
    <row r="3066" spans="4:5">
      <c r="D3066" s="129"/>
      <c r="E3066" s="129"/>
    </row>
    <row r="3067" spans="4:5">
      <c r="D3067" s="129"/>
      <c r="E3067" s="129"/>
    </row>
    <row r="3068" spans="4:5">
      <c r="D3068" s="129"/>
      <c r="E3068" s="129"/>
    </row>
    <row r="3069" spans="4:5">
      <c r="D3069" s="129"/>
      <c r="E3069" s="129"/>
    </row>
    <row r="3070" spans="4:5">
      <c r="D3070" s="129"/>
      <c r="E3070" s="129"/>
    </row>
    <row r="3071" spans="4:5">
      <c r="D3071" s="129"/>
      <c r="E3071" s="129"/>
    </row>
    <row r="3072" spans="4:5">
      <c r="D3072" s="129"/>
      <c r="E3072" s="129"/>
    </row>
    <row r="3073" spans="4:5">
      <c r="D3073" s="129"/>
      <c r="E3073" s="129"/>
    </row>
    <row r="3074" spans="4:5">
      <c r="D3074" s="129"/>
      <c r="E3074" s="129"/>
    </row>
    <row r="3075" spans="4:5">
      <c r="D3075" s="129"/>
      <c r="E3075" s="129"/>
    </row>
    <row r="3076" spans="4:5">
      <c r="D3076" s="129"/>
      <c r="E3076" s="129"/>
    </row>
    <row r="3077" spans="4:5">
      <c r="D3077" s="129"/>
      <c r="E3077" s="129"/>
    </row>
    <row r="3078" spans="4:5">
      <c r="D3078" s="129"/>
      <c r="E3078" s="129"/>
    </row>
    <row r="3079" spans="4:5">
      <c r="D3079" s="129"/>
      <c r="E3079" s="129"/>
    </row>
    <row r="3080" spans="4:5">
      <c r="D3080" s="129"/>
      <c r="E3080" s="129"/>
    </row>
    <row r="3081" spans="4:5">
      <c r="D3081" s="129"/>
      <c r="E3081" s="129"/>
    </row>
    <row r="3082" spans="4:5">
      <c r="D3082" s="129"/>
      <c r="E3082" s="129"/>
    </row>
    <row r="3083" spans="4:5">
      <c r="D3083" s="129"/>
      <c r="E3083" s="129"/>
    </row>
    <row r="3084" spans="4:5">
      <c r="D3084" s="129"/>
      <c r="E3084" s="129"/>
    </row>
    <row r="3085" spans="4:5">
      <c r="D3085" s="129"/>
      <c r="E3085" s="129"/>
    </row>
    <row r="3086" spans="4:5">
      <c r="D3086" s="129"/>
      <c r="E3086" s="129"/>
    </row>
    <row r="3087" spans="4:5">
      <c r="D3087" s="129"/>
      <c r="E3087" s="129"/>
    </row>
    <row r="3088" spans="4:5">
      <c r="D3088" s="129"/>
      <c r="E3088" s="129"/>
    </row>
    <row r="3089" spans="4:5">
      <c r="D3089" s="129"/>
      <c r="E3089" s="129"/>
    </row>
    <row r="3090" spans="4:5">
      <c r="D3090" s="129"/>
      <c r="E3090" s="129"/>
    </row>
    <row r="3091" spans="4:5">
      <c r="D3091" s="129"/>
      <c r="E3091" s="129"/>
    </row>
    <row r="3092" spans="4:5">
      <c r="D3092" s="129"/>
      <c r="E3092" s="129"/>
    </row>
    <row r="3093" spans="4:5">
      <c r="D3093" s="129"/>
      <c r="E3093" s="129"/>
    </row>
    <row r="3094" spans="4:5">
      <c r="D3094" s="129"/>
      <c r="E3094" s="129"/>
    </row>
    <row r="3095" spans="4:5">
      <c r="D3095" s="129"/>
      <c r="E3095" s="129"/>
    </row>
    <row r="3096" spans="4:5">
      <c r="D3096" s="129"/>
      <c r="E3096" s="129"/>
    </row>
    <row r="3097" spans="4:5">
      <c r="D3097" s="129"/>
      <c r="E3097" s="129"/>
    </row>
    <row r="3098" spans="4:5">
      <c r="D3098" s="129"/>
      <c r="E3098" s="129"/>
    </row>
    <row r="3099" spans="4:5">
      <c r="D3099" s="129"/>
      <c r="E3099" s="129"/>
    </row>
    <row r="3100" spans="4:5">
      <c r="D3100" s="129"/>
      <c r="E3100" s="129"/>
    </row>
    <row r="3101" spans="4:5">
      <c r="D3101" s="129"/>
      <c r="E3101" s="129"/>
    </row>
    <row r="3102" spans="4:5">
      <c r="D3102" s="129"/>
      <c r="E3102" s="129"/>
    </row>
    <row r="3103" spans="4:5">
      <c r="D3103" s="129"/>
      <c r="E3103" s="129"/>
    </row>
    <row r="3104" spans="4:5">
      <c r="D3104" s="129"/>
      <c r="E3104" s="129"/>
    </row>
    <row r="3105" spans="4:5">
      <c r="D3105" s="129"/>
      <c r="E3105" s="129"/>
    </row>
    <row r="3106" spans="4:5">
      <c r="D3106" s="129"/>
      <c r="E3106" s="129"/>
    </row>
    <row r="3107" spans="4:5">
      <c r="D3107" s="129"/>
      <c r="E3107" s="129"/>
    </row>
    <row r="3108" spans="4:5">
      <c r="D3108" s="129"/>
      <c r="E3108" s="129"/>
    </row>
    <row r="3109" spans="4:5">
      <c r="D3109" s="129"/>
      <c r="E3109" s="129"/>
    </row>
    <row r="3110" spans="4:5">
      <c r="D3110" s="129"/>
      <c r="E3110" s="129"/>
    </row>
    <row r="3111" spans="4:5">
      <c r="D3111" s="129"/>
      <c r="E3111" s="129"/>
    </row>
    <row r="3112" spans="4:5">
      <c r="D3112" s="129"/>
      <c r="E3112" s="129"/>
    </row>
    <row r="3113" spans="4:5">
      <c r="D3113" s="129"/>
      <c r="E3113" s="129"/>
    </row>
    <row r="3114" spans="4:5">
      <c r="D3114" s="129"/>
      <c r="E3114" s="129"/>
    </row>
    <row r="3115" spans="4:5">
      <c r="D3115" s="129"/>
      <c r="E3115" s="129"/>
    </row>
    <row r="3116" spans="4:5">
      <c r="D3116" s="129"/>
      <c r="E3116" s="129"/>
    </row>
    <row r="3117" spans="4:5">
      <c r="D3117" s="129"/>
      <c r="E3117" s="129"/>
    </row>
    <row r="3118" spans="4:5">
      <c r="D3118" s="129"/>
      <c r="E3118" s="129"/>
    </row>
    <row r="3119" spans="4:5">
      <c r="D3119" s="129"/>
      <c r="E3119" s="129"/>
    </row>
    <row r="3120" spans="4:5">
      <c r="D3120" s="129"/>
      <c r="E3120" s="129"/>
    </row>
    <row r="3121" spans="4:5">
      <c r="D3121" s="129"/>
      <c r="E3121" s="129"/>
    </row>
    <row r="3122" spans="4:5">
      <c r="D3122" s="129"/>
      <c r="E3122" s="129"/>
    </row>
    <row r="3123" spans="4:5">
      <c r="D3123" s="129"/>
      <c r="E3123" s="129"/>
    </row>
    <row r="3124" spans="4:5">
      <c r="D3124" s="129"/>
      <c r="E3124" s="129"/>
    </row>
    <row r="3125" spans="4:5">
      <c r="D3125" s="129"/>
      <c r="E3125" s="129"/>
    </row>
    <row r="3126" spans="4:5">
      <c r="D3126" s="129"/>
      <c r="E3126" s="129"/>
    </row>
    <row r="3127" spans="4:5">
      <c r="D3127" s="129"/>
      <c r="E3127" s="129"/>
    </row>
    <row r="3128" spans="4:5">
      <c r="D3128" s="129"/>
      <c r="E3128" s="129"/>
    </row>
    <row r="3129" spans="4:5">
      <c r="D3129" s="129"/>
      <c r="E3129" s="129"/>
    </row>
    <row r="3130" spans="4:5">
      <c r="D3130" s="129"/>
      <c r="E3130" s="129"/>
    </row>
    <row r="3131" spans="4:5">
      <c r="D3131" s="129"/>
      <c r="E3131" s="129"/>
    </row>
    <row r="3132" spans="4:5">
      <c r="D3132" s="129"/>
      <c r="E3132" s="129"/>
    </row>
    <row r="3133" spans="4:5">
      <c r="D3133" s="129"/>
      <c r="E3133" s="129"/>
    </row>
    <row r="3134" spans="4:5">
      <c r="D3134" s="129"/>
      <c r="E3134" s="129"/>
    </row>
    <row r="3135" spans="4:5">
      <c r="D3135" s="129"/>
      <c r="E3135" s="129"/>
    </row>
    <row r="3136" spans="4:5">
      <c r="D3136" s="129"/>
      <c r="E3136" s="129"/>
    </row>
    <row r="3137" spans="4:5">
      <c r="D3137" s="129"/>
      <c r="E3137" s="129"/>
    </row>
    <row r="3138" spans="4:5">
      <c r="D3138" s="129"/>
      <c r="E3138" s="129"/>
    </row>
    <row r="3139" spans="4:5">
      <c r="D3139" s="129"/>
      <c r="E3139" s="129"/>
    </row>
    <row r="3140" spans="4:5">
      <c r="D3140" s="129"/>
      <c r="E3140" s="129"/>
    </row>
    <row r="3141" spans="4:5">
      <c r="D3141" s="129"/>
      <c r="E3141" s="129"/>
    </row>
    <row r="3142" spans="4:5">
      <c r="D3142" s="129"/>
      <c r="E3142" s="129"/>
    </row>
    <row r="3143" spans="4:5">
      <c r="D3143" s="129"/>
      <c r="E3143" s="129"/>
    </row>
    <row r="3144" spans="4:5">
      <c r="D3144" s="129"/>
      <c r="E3144" s="129"/>
    </row>
    <row r="3145" spans="4:5">
      <c r="D3145" s="129"/>
      <c r="E3145" s="129"/>
    </row>
    <row r="3146" spans="4:5">
      <c r="D3146" s="129"/>
      <c r="E3146" s="129"/>
    </row>
    <row r="3147" spans="4:5">
      <c r="D3147" s="129"/>
      <c r="E3147" s="129"/>
    </row>
    <row r="3148" spans="4:5">
      <c r="D3148" s="129"/>
      <c r="E3148" s="129"/>
    </row>
    <row r="3149" spans="4:5">
      <c r="D3149" s="129"/>
      <c r="E3149" s="129"/>
    </row>
    <row r="3150" spans="4:5">
      <c r="D3150" s="129"/>
      <c r="E3150" s="129"/>
    </row>
    <row r="3151" spans="4:5">
      <c r="D3151" s="129"/>
      <c r="E3151" s="129"/>
    </row>
    <row r="3152" spans="4:5">
      <c r="D3152" s="129"/>
      <c r="E3152" s="129"/>
    </row>
    <row r="3153" spans="4:5">
      <c r="D3153" s="129"/>
      <c r="E3153" s="129"/>
    </row>
    <row r="3154" spans="4:5">
      <c r="D3154" s="129"/>
      <c r="E3154" s="129"/>
    </row>
    <row r="3155" spans="4:5">
      <c r="D3155" s="129"/>
      <c r="E3155" s="129"/>
    </row>
    <row r="3156" spans="4:5">
      <c r="D3156" s="129"/>
      <c r="E3156" s="129"/>
    </row>
    <row r="3157" spans="4:5">
      <c r="D3157" s="129"/>
      <c r="E3157" s="129"/>
    </row>
    <row r="3158" spans="4:5">
      <c r="D3158" s="129"/>
      <c r="E3158" s="129"/>
    </row>
    <row r="3159" spans="4:5">
      <c r="D3159" s="129"/>
      <c r="E3159" s="129"/>
    </row>
    <row r="3160" spans="4:5">
      <c r="D3160" s="129"/>
      <c r="E3160" s="129"/>
    </row>
    <row r="3161" spans="4:5">
      <c r="D3161" s="129"/>
      <c r="E3161" s="129"/>
    </row>
    <row r="3162" spans="4:5">
      <c r="D3162" s="129"/>
      <c r="E3162" s="129"/>
    </row>
    <row r="3163" spans="4:5">
      <c r="D3163" s="129"/>
      <c r="E3163" s="129"/>
    </row>
    <row r="3164" spans="4:5">
      <c r="D3164" s="129"/>
      <c r="E3164" s="129"/>
    </row>
    <row r="3165" spans="4:5">
      <c r="D3165" s="129"/>
      <c r="E3165" s="129"/>
    </row>
    <row r="3166" spans="4:5">
      <c r="D3166" s="129"/>
      <c r="E3166" s="129"/>
    </row>
    <row r="3167" spans="4:5">
      <c r="D3167" s="129"/>
      <c r="E3167" s="129"/>
    </row>
    <row r="3168" spans="4:5">
      <c r="D3168" s="129"/>
      <c r="E3168" s="129"/>
    </row>
    <row r="3169" spans="4:5">
      <c r="D3169" s="129"/>
      <c r="E3169" s="129"/>
    </row>
    <row r="3170" spans="4:5">
      <c r="D3170" s="129"/>
      <c r="E3170" s="129"/>
    </row>
    <row r="3171" spans="4:5">
      <c r="D3171" s="129"/>
      <c r="E3171" s="129"/>
    </row>
    <row r="3172" spans="4:5">
      <c r="D3172" s="129"/>
      <c r="E3172" s="129"/>
    </row>
    <row r="3173" spans="4:5">
      <c r="D3173" s="129"/>
      <c r="E3173" s="129"/>
    </row>
    <row r="3174" spans="4:5">
      <c r="D3174" s="129"/>
      <c r="E3174" s="129"/>
    </row>
    <row r="3175" spans="4:5">
      <c r="D3175" s="129"/>
      <c r="E3175" s="129"/>
    </row>
    <row r="3176" spans="4:5">
      <c r="D3176" s="129"/>
      <c r="E3176" s="129"/>
    </row>
    <row r="3177" spans="4:5">
      <c r="D3177" s="129"/>
      <c r="E3177" s="129"/>
    </row>
    <row r="3178" spans="4:5">
      <c r="D3178" s="129"/>
      <c r="E3178" s="129"/>
    </row>
    <row r="3179" spans="4:5">
      <c r="D3179" s="129"/>
      <c r="E3179" s="129"/>
    </row>
    <row r="3180" spans="4:5">
      <c r="D3180" s="129"/>
      <c r="E3180" s="129"/>
    </row>
    <row r="3181" spans="4:5">
      <c r="D3181" s="129"/>
      <c r="E3181" s="129"/>
    </row>
    <row r="3182" spans="4:5">
      <c r="D3182" s="129"/>
      <c r="E3182" s="129"/>
    </row>
    <row r="3183" spans="4:5">
      <c r="D3183" s="129"/>
      <c r="E3183" s="129"/>
    </row>
    <row r="3184" spans="4:5">
      <c r="D3184" s="129"/>
      <c r="E3184" s="129"/>
    </row>
    <row r="3185" spans="4:5">
      <c r="D3185" s="129"/>
      <c r="E3185" s="129"/>
    </row>
    <row r="3186" spans="4:5">
      <c r="D3186" s="129"/>
      <c r="E3186" s="129"/>
    </row>
    <row r="3187" spans="4:5">
      <c r="D3187" s="129"/>
      <c r="E3187" s="129"/>
    </row>
    <row r="3188" spans="4:5">
      <c r="D3188" s="129"/>
      <c r="E3188" s="129"/>
    </row>
    <row r="3189" spans="4:5">
      <c r="D3189" s="129"/>
      <c r="E3189" s="129"/>
    </row>
    <row r="3190" spans="4:5">
      <c r="D3190" s="129"/>
      <c r="E3190" s="129"/>
    </row>
    <row r="3191" spans="4:5">
      <c r="D3191" s="129"/>
      <c r="E3191" s="129"/>
    </row>
    <row r="3192" spans="4:5">
      <c r="D3192" s="129"/>
      <c r="E3192" s="129"/>
    </row>
    <row r="3193" spans="4:5">
      <c r="D3193" s="129"/>
      <c r="E3193" s="129"/>
    </row>
    <row r="3194" spans="4:5">
      <c r="D3194" s="129"/>
      <c r="E3194" s="129"/>
    </row>
    <row r="3195" spans="4:5">
      <c r="D3195" s="129"/>
      <c r="E3195" s="129"/>
    </row>
    <row r="3196" spans="4:5">
      <c r="D3196" s="129"/>
      <c r="E3196" s="129"/>
    </row>
    <row r="3197" spans="4:5">
      <c r="D3197" s="129"/>
      <c r="E3197" s="129"/>
    </row>
    <row r="3198" spans="4:5">
      <c r="D3198" s="129"/>
      <c r="E3198" s="129"/>
    </row>
    <row r="3199" spans="4:5">
      <c r="D3199" s="129"/>
      <c r="E3199" s="129"/>
    </row>
    <row r="3200" spans="4:5">
      <c r="D3200" s="129"/>
      <c r="E3200" s="129"/>
    </row>
    <row r="3201" spans="4:5">
      <c r="D3201" s="129"/>
      <c r="E3201" s="129"/>
    </row>
    <row r="3202" spans="4:5">
      <c r="D3202" s="129"/>
      <c r="E3202" s="129"/>
    </row>
    <row r="3203" spans="4:5">
      <c r="D3203" s="129"/>
      <c r="E3203" s="129"/>
    </row>
    <row r="3204" spans="4:5">
      <c r="D3204" s="129"/>
      <c r="E3204" s="129"/>
    </row>
    <row r="3205" spans="4:5">
      <c r="D3205" s="129"/>
      <c r="E3205" s="129"/>
    </row>
    <row r="3206" spans="4:5">
      <c r="D3206" s="129"/>
      <c r="E3206" s="129"/>
    </row>
    <row r="3207" spans="4:5">
      <c r="D3207" s="129"/>
      <c r="E3207" s="129"/>
    </row>
    <row r="3208" spans="4:5">
      <c r="D3208" s="129"/>
      <c r="E3208" s="129"/>
    </row>
    <row r="3209" spans="4:5">
      <c r="D3209" s="129"/>
      <c r="E3209" s="129"/>
    </row>
    <row r="3210" spans="4:5">
      <c r="D3210" s="129"/>
      <c r="E3210" s="129"/>
    </row>
    <row r="3211" spans="4:5">
      <c r="D3211" s="129"/>
      <c r="E3211" s="129"/>
    </row>
    <row r="3212" spans="4:5">
      <c r="D3212" s="129"/>
      <c r="E3212" s="129"/>
    </row>
    <row r="3213" spans="4:5">
      <c r="D3213" s="129"/>
      <c r="E3213" s="129"/>
    </row>
    <row r="3214" spans="4:5">
      <c r="D3214" s="129"/>
      <c r="E3214" s="129"/>
    </row>
    <row r="3215" spans="4:5">
      <c r="D3215" s="129"/>
      <c r="E3215" s="129"/>
    </row>
    <row r="3216" spans="4:5">
      <c r="D3216" s="129"/>
      <c r="E3216" s="129"/>
    </row>
    <row r="3217" spans="4:5">
      <c r="D3217" s="129"/>
      <c r="E3217" s="129"/>
    </row>
    <row r="3218" spans="4:5">
      <c r="D3218" s="129"/>
      <c r="E3218" s="129"/>
    </row>
    <row r="3219" spans="4:5">
      <c r="D3219" s="129"/>
      <c r="E3219" s="129"/>
    </row>
    <row r="3220" spans="4:5">
      <c r="D3220" s="129"/>
      <c r="E3220" s="129"/>
    </row>
    <row r="3221" spans="4:5">
      <c r="D3221" s="129"/>
      <c r="E3221" s="129"/>
    </row>
    <row r="3222" spans="4:5">
      <c r="D3222" s="129"/>
      <c r="E3222" s="129"/>
    </row>
    <row r="3223" spans="4:5">
      <c r="D3223" s="129"/>
      <c r="E3223" s="129"/>
    </row>
    <row r="3224" spans="4:5">
      <c r="D3224" s="129"/>
      <c r="E3224" s="129"/>
    </row>
    <row r="3225" spans="4:5">
      <c r="D3225" s="129"/>
      <c r="E3225" s="129"/>
    </row>
    <row r="3226" spans="4:5">
      <c r="D3226" s="129"/>
      <c r="E3226" s="129"/>
    </row>
    <row r="3227" spans="4:5">
      <c r="D3227" s="129"/>
      <c r="E3227" s="129"/>
    </row>
    <row r="3228" spans="4:5">
      <c r="D3228" s="129"/>
      <c r="E3228" s="129"/>
    </row>
    <row r="3229" spans="4:5">
      <c r="D3229" s="129"/>
      <c r="E3229" s="129"/>
    </row>
    <row r="3230" spans="4:5">
      <c r="D3230" s="129"/>
      <c r="E3230" s="129"/>
    </row>
    <row r="3231" spans="4:5">
      <c r="D3231" s="129"/>
      <c r="E3231" s="129"/>
    </row>
    <row r="3232" spans="4:5">
      <c r="D3232" s="129"/>
      <c r="E3232" s="129"/>
    </row>
    <row r="3233" spans="4:5">
      <c r="D3233" s="129"/>
      <c r="E3233" s="129"/>
    </row>
    <row r="3234" spans="4:5">
      <c r="D3234" s="129"/>
      <c r="E3234" s="129"/>
    </row>
    <row r="3235" spans="4:5">
      <c r="D3235" s="129"/>
      <c r="E3235" s="129"/>
    </row>
    <row r="3236" spans="4:5">
      <c r="D3236" s="129"/>
      <c r="E3236" s="129"/>
    </row>
    <row r="3237" spans="4:5">
      <c r="D3237" s="129"/>
      <c r="E3237" s="129"/>
    </row>
    <row r="3238" spans="4:5">
      <c r="D3238" s="129"/>
      <c r="E3238" s="129"/>
    </row>
    <row r="3239" spans="4:5">
      <c r="D3239" s="129"/>
      <c r="E3239" s="129"/>
    </row>
    <row r="3240" spans="4:5">
      <c r="D3240" s="129"/>
      <c r="E3240" s="129"/>
    </row>
    <row r="3241" spans="4:5">
      <c r="D3241" s="129"/>
      <c r="E3241" s="129"/>
    </row>
    <row r="3242" spans="4:5">
      <c r="D3242" s="129"/>
      <c r="E3242" s="129"/>
    </row>
    <row r="3243" spans="4:5">
      <c r="D3243" s="129"/>
      <c r="E3243" s="129"/>
    </row>
    <row r="3244" spans="4:5">
      <c r="D3244" s="129"/>
      <c r="E3244" s="129"/>
    </row>
    <row r="3245" spans="4:5">
      <c r="D3245" s="129"/>
      <c r="E3245" s="129"/>
    </row>
    <row r="3246" spans="4:5">
      <c r="D3246" s="129"/>
      <c r="E3246" s="129"/>
    </row>
    <row r="3247" spans="4:5">
      <c r="D3247" s="129"/>
      <c r="E3247" s="129"/>
    </row>
    <row r="3248" spans="4:5">
      <c r="D3248" s="129"/>
      <c r="E3248" s="129"/>
    </row>
    <row r="3249" spans="4:5">
      <c r="D3249" s="129"/>
      <c r="E3249" s="129"/>
    </row>
    <row r="3250" spans="4:5">
      <c r="D3250" s="129"/>
      <c r="E3250" s="129"/>
    </row>
    <row r="3251" spans="4:5">
      <c r="D3251" s="129"/>
      <c r="E3251" s="129"/>
    </row>
    <row r="3252" spans="4:5">
      <c r="D3252" s="129"/>
      <c r="E3252" s="129"/>
    </row>
    <row r="3253" spans="4:5">
      <c r="D3253" s="129"/>
      <c r="E3253" s="129"/>
    </row>
    <row r="3254" spans="4:5">
      <c r="D3254" s="129"/>
      <c r="E3254" s="129"/>
    </row>
    <row r="3255" spans="4:5">
      <c r="D3255" s="129"/>
      <c r="E3255" s="129"/>
    </row>
    <row r="3256" spans="4:5">
      <c r="D3256" s="129"/>
      <c r="E3256" s="129"/>
    </row>
    <row r="3257" spans="4:5">
      <c r="D3257" s="129"/>
      <c r="E3257" s="129"/>
    </row>
    <row r="3258" spans="4:5">
      <c r="D3258" s="129"/>
      <c r="E3258" s="129"/>
    </row>
    <row r="3259" spans="4:5">
      <c r="D3259" s="129"/>
      <c r="E3259" s="129"/>
    </row>
    <row r="3260" spans="4:5">
      <c r="D3260" s="129"/>
      <c r="E3260" s="129"/>
    </row>
    <row r="3261" spans="4:5">
      <c r="D3261" s="129"/>
      <c r="E3261" s="129"/>
    </row>
    <row r="3262" spans="4:5">
      <c r="D3262" s="129"/>
      <c r="E3262" s="129"/>
    </row>
    <row r="3263" spans="4:5">
      <c r="D3263" s="129"/>
      <c r="E3263" s="129"/>
    </row>
    <row r="3264" spans="4:5">
      <c r="D3264" s="129"/>
      <c r="E3264" s="129"/>
    </row>
    <row r="3265" spans="4:5">
      <c r="D3265" s="129"/>
      <c r="E3265" s="129"/>
    </row>
    <row r="3266" spans="4:5">
      <c r="D3266" s="129"/>
      <c r="E3266" s="129"/>
    </row>
    <row r="3267" spans="4:5">
      <c r="D3267" s="129"/>
      <c r="E3267" s="129"/>
    </row>
    <row r="3268" spans="4:5">
      <c r="D3268" s="129"/>
      <c r="E3268" s="129"/>
    </row>
    <row r="3269" spans="4:5">
      <c r="D3269" s="129"/>
      <c r="E3269" s="129"/>
    </row>
    <row r="3270" spans="4:5">
      <c r="D3270" s="129"/>
      <c r="E3270" s="129"/>
    </row>
    <row r="3271" spans="4:5">
      <c r="D3271" s="129"/>
      <c r="E3271" s="129"/>
    </row>
    <row r="3272" spans="4:5">
      <c r="D3272" s="129"/>
      <c r="E3272" s="129"/>
    </row>
    <row r="3273" spans="4:5">
      <c r="D3273" s="129"/>
      <c r="E3273" s="129"/>
    </row>
    <row r="3274" spans="4:5">
      <c r="D3274" s="129"/>
      <c r="E3274" s="129"/>
    </row>
    <row r="3275" spans="4:5">
      <c r="D3275" s="129"/>
      <c r="E3275" s="129"/>
    </row>
    <row r="3276" spans="4:5">
      <c r="D3276" s="129"/>
      <c r="E3276" s="129"/>
    </row>
    <row r="3277" spans="4:5">
      <c r="D3277" s="129"/>
      <c r="E3277" s="129"/>
    </row>
    <row r="3278" spans="4:5">
      <c r="D3278" s="129"/>
      <c r="E3278" s="129"/>
    </row>
    <row r="3279" spans="4:5">
      <c r="D3279" s="129"/>
      <c r="E3279" s="129"/>
    </row>
    <row r="3280" spans="4:5">
      <c r="D3280" s="129"/>
      <c r="E3280" s="129"/>
    </row>
    <row r="3281" spans="4:5">
      <c r="D3281" s="129"/>
      <c r="E3281" s="129"/>
    </row>
    <row r="3282" spans="4:5">
      <c r="D3282" s="129"/>
      <c r="E3282" s="129"/>
    </row>
    <row r="3283" spans="4:5">
      <c r="D3283" s="129"/>
      <c r="E3283" s="129"/>
    </row>
    <row r="3284" spans="4:5">
      <c r="D3284" s="129"/>
      <c r="E3284" s="129"/>
    </row>
    <row r="3285" spans="4:5">
      <c r="D3285" s="129"/>
      <c r="E3285" s="129"/>
    </row>
    <row r="3286" spans="4:5">
      <c r="D3286" s="129"/>
      <c r="E3286" s="129"/>
    </row>
    <row r="3287" spans="4:5">
      <c r="D3287" s="129"/>
      <c r="E3287" s="129"/>
    </row>
    <row r="3288" spans="4:5">
      <c r="D3288" s="129"/>
      <c r="E3288" s="129"/>
    </row>
    <row r="3289" spans="4:5">
      <c r="D3289" s="129"/>
      <c r="E3289" s="129"/>
    </row>
    <row r="3290" spans="4:5">
      <c r="D3290" s="129"/>
      <c r="E3290" s="129"/>
    </row>
    <row r="3291" spans="4:5">
      <c r="D3291" s="129"/>
      <c r="E3291" s="129"/>
    </row>
    <row r="3292" spans="4:5">
      <c r="D3292" s="129"/>
      <c r="E3292" s="129"/>
    </row>
    <row r="3293" spans="4:5">
      <c r="D3293" s="129"/>
      <c r="E3293" s="129"/>
    </row>
    <row r="3294" spans="4:5">
      <c r="D3294" s="129"/>
      <c r="E3294" s="129"/>
    </row>
    <row r="3295" spans="4:5">
      <c r="D3295" s="129"/>
      <c r="E3295" s="129"/>
    </row>
    <row r="3296" spans="4:5">
      <c r="D3296" s="129"/>
      <c r="E3296" s="129"/>
    </row>
    <row r="3297" spans="4:5">
      <c r="D3297" s="129"/>
      <c r="E3297" s="129"/>
    </row>
    <row r="3298" spans="4:5">
      <c r="D3298" s="129"/>
      <c r="E3298" s="129"/>
    </row>
    <row r="3299" spans="4:5">
      <c r="D3299" s="129"/>
      <c r="E3299" s="129"/>
    </row>
    <row r="3300" spans="4:5">
      <c r="D3300" s="129"/>
      <c r="E3300" s="129"/>
    </row>
    <row r="3301" spans="4:5">
      <c r="D3301" s="129"/>
      <c r="E3301" s="129"/>
    </row>
    <row r="3302" spans="4:5">
      <c r="D3302" s="129"/>
      <c r="E3302" s="129"/>
    </row>
    <row r="3303" spans="4:5">
      <c r="D3303" s="129"/>
      <c r="E3303" s="129"/>
    </row>
    <row r="3304" spans="4:5">
      <c r="D3304" s="129"/>
      <c r="E3304" s="129"/>
    </row>
    <row r="3305" spans="4:5">
      <c r="D3305" s="129"/>
      <c r="E3305" s="129"/>
    </row>
    <row r="3306" spans="4:5">
      <c r="D3306" s="129"/>
      <c r="E3306" s="129"/>
    </row>
    <row r="3307" spans="4:5">
      <c r="D3307" s="129"/>
      <c r="E3307" s="129"/>
    </row>
    <row r="3308" spans="4:5">
      <c r="D3308" s="129"/>
      <c r="E3308" s="129"/>
    </row>
    <row r="3309" spans="4:5">
      <c r="D3309" s="129"/>
      <c r="E3309" s="129"/>
    </row>
    <row r="3310" spans="4:5">
      <c r="D3310" s="129"/>
      <c r="E3310" s="129"/>
    </row>
    <row r="3311" spans="4:5">
      <c r="D3311" s="129"/>
      <c r="E3311" s="129"/>
    </row>
    <row r="3312" spans="4:5">
      <c r="D3312" s="129"/>
      <c r="E3312" s="129"/>
    </row>
    <row r="3313" spans="4:5">
      <c r="D3313" s="129"/>
      <c r="E3313" s="129"/>
    </row>
    <row r="3314" spans="4:5">
      <c r="D3314" s="129"/>
      <c r="E3314" s="129"/>
    </row>
    <row r="3315" spans="4:5">
      <c r="D3315" s="129"/>
      <c r="E3315" s="129"/>
    </row>
    <row r="3316" spans="4:5">
      <c r="D3316" s="129"/>
      <c r="E3316" s="129"/>
    </row>
    <row r="3317" spans="4:5">
      <c r="D3317" s="129"/>
      <c r="E3317" s="129"/>
    </row>
    <row r="3318" spans="4:5">
      <c r="D3318" s="129"/>
      <c r="E3318" s="129"/>
    </row>
    <row r="3319" spans="4:5">
      <c r="D3319" s="129"/>
      <c r="E3319" s="129"/>
    </row>
    <row r="3320" spans="4:5">
      <c r="D3320" s="129"/>
      <c r="E3320" s="129"/>
    </row>
    <row r="3321" spans="4:5">
      <c r="D3321" s="129"/>
      <c r="E3321" s="129"/>
    </row>
    <row r="3322" spans="4:5">
      <c r="D3322" s="129"/>
      <c r="E3322" s="129"/>
    </row>
    <row r="3323" spans="4:5">
      <c r="D3323" s="129"/>
      <c r="E3323" s="129"/>
    </row>
    <row r="3324" spans="4:5">
      <c r="D3324" s="129"/>
      <c r="E3324" s="129"/>
    </row>
    <row r="3325" spans="4:5">
      <c r="D3325" s="129"/>
      <c r="E3325" s="129"/>
    </row>
    <row r="3326" spans="4:5">
      <c r="D3326" s="129"/>
      <c r="E3326" s="129"/>
    </row>
    <row r="3327" spans="4:5">
      <c r="D3327" s="129"/>
      <c r="E3327" s="129"/>
    </row>
    <row r="3328" spans="4:5">
      <c r="D3328" s="129"/>
      <c r="E3328" s="129"/>
    </row>
    <row r="3329" spans="4:5">
      <c r="D3329" s="129"/>
      <c r="E3329" s="129"/>
    </row>
    <row r="3330" spans="4:5">
      <c r="D3330" s="129"/>
      <c r="E3330" s="129"/>
    </row>
    <row r="3331" spans="4:5">
      <c r="D3331" s="129"/>
      <c r="E3331" s="129"/>
    </row>
    <row r="3332" spans="4:5">
      <c r="D3332" s="129"/>
      <c r="E3332" s="129"/>
    </row>
    <row r="3333" spans="4:5">
      <c r="D3333" s="129"/>
      <c r="E3333" s="129"/>
    </row>
    <row r="3334" spans="4:5">
      <c r="D3334" s="129"/>
      <c r="E3334" s="129"/>
    </row>
    <row r="3335" spans="4:5">
      <c r="D3335" s="129"/>
      <c r="E3335" s="129"/>
    </row>
    <row r="3336" spans="4:5">
      <c r="D3336" s="129"/>
      <c r="E3336" s="129"/>
    </row>
    <row r="3337" spans="4:5">
      <c r="D3337" s="129"/>
      <c r="E3337" s="129"/>
    </row>
    <row r="3338" spans="4:5">
      <c r="D3338" s="129"/>
      <c r="E3338" s="129"/>
    </row>
    <row r="3339" spans="4:5">
      <c r="D3339" s="129"/>
      <c r="E3339" s="129"/>
    </row>
    <row r="3340" spans="4:5">
      <c r="D3340" s="129"/>
      <c r="E3340" s="129"/>
    </row>
    <row r="3341" spans="4:5">
      <c r="D3341" s="129"/>
      <c r="E3341" s="129"/>
    </row>
    <row r="3342" spans="4:5">
      <c r="D3342" s="129"/>
      <c r="E3342" s="129"/>
    </row>
    <row r="3343" spans="4:5">
      <c r="D3343" s="129"/>
      <c r="E3343" s="129"/>
    </row>
    <row r="3344" spans="4:5">
      <c r="D3344" s="129"/>
      <c r="E3344" s="129"/>
    </row>
    <row r="3345" spans="4:5">
      <c r="D3345" s="129"/>
      <c r="E3345" s="129"/>
    </row>
    <row r="3346" spans="4:5">
      <c r="D3346" s="129"/>
      <c r="E3346" s="129"/>
    </row>
    <row r="3347" spans="4:5">
      <c r="D3347" s="129"/>
      <c r="E3347" s="129"/>
    </row>
    <row r="3348" spans="4:5">
      <c r="D3348" s="129"/>
      <c r="E3348" s="129"/>
    </row>
    <row r="3349" spans="4:5">
      <c r="D3349" s="129"/>
      <c r="E3349" s="129"/>
    </row>
    <row r="3350" spans="4:5">
      <c r="D3350" s="129"/>
      <c r="E3350" s="129"/>
    </row>
    <row r="3351" spans="4:5">
      <c r="D3351" s="129"/>
      <c r="E3351" s="129"/>
    </row>
    <row r="3352" spans="4:5">
      <c r="D3352" s="129"/>
      <c r="E3352" s="129"/>
    </row>
    <row r="3353" spans="4:5">
      <c r="D3353" s="129"/>
      <c r="E3353" s="129"/>
    </row>
    <row r="3354" spans="4:5">
      <c r="D3354" s="129"/>
      <c r="E3354" s="129"/>
    </row>
    <row r="3355" spans="4:5">
      <c r="D3355" s="129"/>
      <c r="E3355" s="129"/>
    </row>
    <row r="3356" spans="4:5">
      <c r="D3356" s="129"/>
      <c r="E3356" s="129"/>
    </row>
    <row r="3357" spans="4:5">
      <c r="D3357" s="129"/>
      <c r="E3357" s="129"/>
    </row>
    <row r="3358" spans="4:5">
      <c r="D3358" s="129"/>
      <c r="E3358" s="129"/>
    </row>
    <row r="3359" spans="4:5">
      <c r="D3359" s="129"/>
      <c r="E3359" s="129"/>
    </row>
    <row r="3360" spans="4:5">
      <c r="D3360" s="129"/>
      <c r="E3360" s="129"/>
    </row>
    <row r="3361" spans="4:5">
      <c r="D3361" s="129"/>
      <c r="E3361" s="129"/>
    </row>
    <row r="3362" spans="4:5">
      <c r="D3362" s="129"/>
      <c r="E3362" s="129"/>
    </row>
    <row r="3363" spans="4:5">
      <c r="D3363" s="129"/>
      <c r="E3363" s="129"/>
    </row>
    <row r="3364" spans="4:5">
      <c r="D3364" s="129"/>
      <c r="E3364" s="129"/>
    </row>
    <row r="3365" spans="4:5">
      <c r="D3365" s="129"/>
      <c r="E3365" s="129"/>
    </row>
    <row r="3366" spans="4:5">
      <c r="D3366" s="129"/>
      <c r="E3366" s="129"/>
    </row>
    <row r="3367" spans="4:5">
      <c r="D3367" s="129"/>
      <c r="E3367" s="129"/>
    </row>
    <row r="3368" spans="4:5">
      <c r="D3368" s="129"/>
      <c r="E3368" s="129"/>
    </row>
    <row r="3369" spans="4:5">
      <c r="D3369" s="129"/>
      <c r="E3369" s="129"/>
    </row>
    <row r="3370" spans="4:5">
      <c r="D3370" s="129"/>
      <c r="E3370" s="129"/>
    </row>
    <row r="3371" spans="4:5">
      <c r="D3371" s="129"/>
      <c r="E3371" s="129"/>
    </row>
    <row r="3372" spans="4:5">
      <c r="D3372" s="129"/>
      <c r="E3372" s="129"/>
    </row>
    <row r="3373" spans="4:5">
      <c r="D3373" s="129"/>
      <c r="E3373" s="129"/>
    </row>
    <row r="3374" spans="4:5">
      <c r="D3374" s="129"/>
      <c r="E3374" s="129"/>
    </row>
    <row r="3375" spans="4:5">
      <c r="D3375" s="129"/>
      <c r="E3375" s="129"/>
    </row>
    <row r="3376" spans="4:5">
      <c r="D3376" s="129"/>
      <c r="E3376" s="129"/>
    </row>
    <row r="3377" spans="4:5">
      <c r="D3377" s="129"/>
      <c r="E3377" s="129"/>
    </row>
    <row r="3378" spans="4:5">
      <c r="D3378" s="129"/>
      <c r="E3378" s="129"/>
    </row>
    <row r="3379" spans="4:5">
      <c r="D3379" s="129"/>
      <c r="E3379" s="129"/>
    </row>
    <row r="3380" spans="4:5">
      <c r="D3380" s="129"/>
      <c r="E3380" s="129"/>
    </row>
    <row r="3381" spans="4:5">
      <c r="D3381" s="129"/>
      <c r="E3381" s="129"/>
    </row>
    <row r="3382" spans="4:5">
      <c r="D3382" s="129"/>
      <c r="E3382" s="129"/>
    </row>
    <row r="3383" spans="4:5">
      <c r="D3383" s="129"/>
      <c r="E3383" s="129"/>
    </row>
    <row r="3384" spans="4:5">
      <c r="D3384" s="129"/>
      <c r="E3384" s="129"/>
    </row>
    <row r="3385" spans="4:5">
      <c r="D3385" s="129"/>
      <c r="E3385" s="129"/>
    </row>
    <row r="3386" spans="4:5">
      <c r="D3386" s="129"/>
      <c r="E3386" s="129"/>
    </row>
    <row r="3387" spans="4:5">
      <c r="D3387" s="129"/>
      <c r="E3387" s="129"/>
    </row>
    <row r="3388" spans="4:5">
      <c r="D3388" s="129"/>
      <c r="E3388" s="129"/>
    </row>
    <row r="3389" spans="4:5">
      <c r="D3389" s="129"/>
      <c r="E3389" s="129"/>
    </row>
    <row r="3390" spans="4:5">
      <c r="D3390" s="129"/>
      <c r="E3390" s="129"/>
    </row>
    <row r="3391" spans="4:5">
      <c r="D3391" s="129"/>
      <c r="E3391" s="129"/>
    </row>
    <row r="3392" spans="4:5">
      <c r="D3392" s="129"/>
      <c r="E3392" s="129"/>
    </row>
    <row r="3393" spans="4:5">
      <c r="D3393" s="129"/>
      <c r="E3393" s="129"/>
    </row>
    <row r="3394" spans="4:5">
      <c r="D3394" s="129"/>
      <c r="E3394" s="129"/>
    </row>
    <row r="3395" spans="4:5">
      <c r="D3395" s="129"/>
      <c r="E3395" s="129"/>
    </row>
    <row r="3396" spans="4:5">
      <c r="D3396" s="129"/>
      <c r="E3396" s="129"/>
    </row>
    <row r="3397" spans="4:5">
      <c r="D3397" s="129"/>
      <c r="E3397" s="129"/>
    </row>
    <row r="3398" spans="4:5">
      <c r="D3398" s="129"/>
      <c r="E3398" s="129"/>
    </row>
    <row r="3399" spans="4:5">
      <c r="D3399" s="129"/>
      <c r="E3399" s="129"/>
    </row>
    <row r="3400" spans="4:5">
      <c r="D3400" s="129"/>
      <c r="E3400" s="129"/>
    </row>
    <row r="3401" spans="4:5">
      <c r="D3401" s="129"/>
      <c r="E3401" s="129"/>
    </row>
    <row r="3402" spans="4:5">
      <c r="D3402" s="129"/>
      <c r="E3402" s="129"/>
    </row>
    <row r="3403" spans="4:5">
      <c r="D3403" s="129"/>
      <c r="E3403" s="129"/>
    </row>
    <row r="3404" spans="4:5">
      <c r="D3404" s="129"/>
      <c r="E3404" s="129"/>
    </row>
    <row r="3405" spans="4:5">
      <c r="D3405" s="129"/>
      <c r="E3405" s="129"/>
    </row>
    <row r="3406" spans="4:5">
      <c r="D3406" s="129"/>
      <c r="E3406" s="129"/>
    </row>
    <row r="3407" spans="4:5">
      <c r="D3407" s="129"/>
      <c r="E3407" s="129"/>
    </row>
    <row r="3408" spans="4:5">
      <c r="D3408" s="129"/>
      <c r="E3408" s="129"/>
    </row>
    <row r="3409" spans="4:5">
      <c r="D3409" s="129"/>
      <c r="E3409" s="129"/>
    </row>
    <row r="3410" spans="4:5">
      <c r="D3410" s="129"/>
      <c r="E3410" s="129"/>
    </row>
    <row r="3411" spans="4:5">
      <c r="D3411" s="129"/>
      <c r="E3411" s="129"/>
    </row>
    <row r="3412" spans="4:5">
      <c r="D3412" s="129"/>
      <c r="E3412" s="129"/>
    </row>
    <row r="3413" spans="4:5">
      <c r="D3413" s="129"/>
      <c r="E3413" s="129"/>
    </row>
    <row r="3414" spans="4:5">
      <c r="D3414" s="129"/>
      <c r="E3414" s="129"/>
    </row>
    <row r="3415" spans="4:5">
      <c r="D3415" s="129"/>
      <c r="E3415" s="129"/>
    </row>
    <row r="3416" spans="4:5">
      <c r="D3416" s="129"/>
      <c r="E3416" s="129"/>
    </row>
    <row r="3417" spans="4:5">
      <c r="D3417" s="129"/>
      <c r="E3417" s="129"/>
    </row>
    <row r="3418" spans="4:5">
      <c r="D3418" s="129"/>
      <c r="E3418" s="129"/>
    </row>
    <row r="3419" spans="4:5">
      <c r="D3419" s="129"/>
      <c r="E3419" s="129"/>
    </row>
    <row r="3420" spans="4:5">
      <c r="D3420" s="129"/>
      <c r="E3420" s="129"/>
    </row>
    <row r="3421" spans="4:5">
      <c r="D3421" s="129"/>
      <c r="E3421" s="129"/>
    </row>
    <row r="3422" spans="4:5">
      <c r="D3422" s="129"/>
      <c r="E3422" s="129"/>
    </row>
    <row r="3423" spans="4:5">
      <c r="D3423" s="129"/>
      <c r="E3423" s="129"/>
    </row>
    <row r="3424" spans="4:5">
      <c r="D3424" s="129"/>
      <c r="E3424" s="129"/>
    </row>
    <row r="3425" spans="4:5">
      <c r="D3425" s="129"/>
      <c r="E3425" s="129"/>
    </row>
    <row r="3426" spans="4:5">
      <c r="D3426" s="129"/>
      <c r="E3426" s="129"/>
    </row>
    <row r="3427" spans="4:5">
      <c r="D3427" s="129"/>
      <c r="E3427" s="129"/>
    </row>
    <row r="3428" spans="4:5">
      <c r="D3428" s="129"/>
      <c r="E3428" s="129"/>
    </row>
    <row r="3429" spans="4:5">
      <c r="D3429" s="129"/>
      <c r="E3429" s="129"/>
    </row>
    <row r="3430" spans="4:5">
      <c r="D3430" s="129"/>
      <c r="E3430" s="129"/>
    </row>
    <row r="3431" spans="4:5">
      <c r="D3431" s="129"/>
      <c r="E3431" s="129"/>
    </row>
    <row r="3432" spans="4:5">
      <c r="D3432" s="129"/>
      <c r="E3432" s="129"/>
    </row>
    <row r="3433" spans="4:5">
      <c r="D3433" s="129"/>
      <c r="E3433" s="129"/>
    </row>
    <row r="3434" spans="4:5">
      <c r="D3434" s="129"/>
      <c r="E3434" s="129"/>
    </row>
    <row r="3435" spans="4:5">
      <c r="D3435" s="129"/>
      <c r="E3435" s="129"/>
    </row>
    <row r="3436" spans="4:5">
      <c r="D3436" s="129"/>
      <c r="E3436" s="129"/>
    </row>
    <row r="3437" spans="4:5">
      <c r="D3437" s="129"/>
      <c r="E3437" s="129"/>
    </row>
    <row r="3438" spans="4:5">
      <c r="D3438" s="129"/>
      <c r="E3438" s="129"/>
    </row>
    <row r="3439" spans="4:5">
      <c r="D3439" s="129"/>
      <c r="E3439" s="129"/>
    </row>
    <row r="3440" spans="4:5">
      <c r="D3440" s="129"/>
      <c r="E3440" s="129"/>
    </row>
    <row r="3441" spans="4:5">
      <c r="D3441" s="129"/>
      <c r="E3441" s="129"/>
    </row>
    <row r="3442" spans="4:5">
      <c r="D3442" s="129"/>
      <c r="E3442" s="129"/>
    </row>
    <row r="3443" spans="4:5">
      <c r="D3443" s="129"/>
      <c r="E3443" s="129"/>
    </row>
    <row r="3444" spans="4:5">
      <c r="D3444" s="129"/>
      <c r="E3444" s="129"/>
    </row>
    <row r="3445" spans="4:5">
      <c r="D3445" s="129"/>
      <c r="E3445" s="129"/>
    </row>
    <row r="3446" spans="4:5">
      <c r="D3446" s="129"/>
      <c r="E3446" s="129"/>
    </row>
    <row r="3447" spans="4:5">
      <c r="D3447" s="129"/>
      <c r="E3447" s="129"/>
    </row>
    <row r="3448" spans="4:5">
      <c r="D3448" s="129"/>
      <c r="E3448" s="129"/>
    </row>
    <row r="3449" spans="4:5">
      <c r="D3449" s="129"/>
      <c r="E3449" s="129"/>
    </row>
    <row r="3450" spans="4:5">
      <c r="D3450" s="129"/>
      <c r="E3450" s="129"/>
    </row>
    <row r="3451" spans="4:5">
      <c r="D3451" s="129"/>
      <c r="E3451" s="129"/>
    </row>
    <row r="3452" spans="4:5">
      <c r="D3452" s="129"/>
      <c r="E3452" s="129"/>
    </row>
    <row r="3453" spans="4:5">
      <c r="D3453" s="129"/>
      <c r="E3453" s="129"/>
    </row>
    <row r="3454" spans="4:5">
      <c r="D3454" s="129"/>
      <c r="E3454" s="129"/>
    </row>
    <row r="3455" spans="4:5">
      <c r="D3455" s="129"/>
      <c r="E3455" s="129"/>
    </row>
    <row r="3456" spans="4:5">
      <c r="D3456" s="129"/>
      <c r="E3456" s="129"/>
    </row>
    <row r="3457" spans="4:5">
      <c r="D3457" s="129"/>
      <c r="E3457" s="129"/>
    </row>
    <row r="3458" spans="4:5">
      <c r="D3458" s="129"/>
      <c r="E3458" s="129"/>
    </row>
    <row r="3459" spans="4:5">
      <c r="D3459" s="129"/>
      <c r="E3459" s="129"/>
    </row>
    <row r="3460" spans="4:5">
      <c r="D3460" s="129"/>
      <c r="E3460" s="129"/>
    </row>
    <row r="3461" spans="4:5">
      <c r="D3461" s="129"/>
      <c r="E3461" s="129"/>
    </row>
    <row r="3462" spans="4:5">
      <c r="D3462" s="129"/>
      <c r="E3462" s="129"/>
    </row>
    <row r="3463" spans="4:5">
      <c r="D3463" s="129"/>
      <c r="E3463" s="129"/>
    </row>
    <row r="3464" spans="4:5">
      <c r="D3464" s="129"/>
      <c r="E3464" s="129"/>
    </row>
    <row r="3465" spans="4:5">
      <c r="D3465" s="129"/>
      <c r="E3465" s="129"/>
    </row>
    <row r="3466" spans="4:5">
      <c r="D3466" s="129"/>
      <c r="E3466" s="129"/>
    </row>
    <row r="3467" spans="4:5">
      <c r="D3467" s="129"/>
      <c r="E3467" s="129"/>
    </row>
    <row r="3468" spans="4:5">
      <c r="D3468" s="129"/>
      <c r="E3468" s="129"/>
    </row>
    <row r="3469" spans="4:5">
      <c r="D3469" s="129"/>
      <c r="E3469" s="129"/>
    </row>
    <row r="3470" spans="4:5">
      <c r="D3470" s="129"/>
      <c r="E3470" s="129"/>
    </row>
    <row r="3471" spans="4:5">
      <c r="D3471" s="129"/>
      <c r="E3471" s="129"/>
    </row>
    <row r="3472" spans="4:5">
      <c r="D3472" s="129"/>
      <c r="E3472" s="129"/>
    </row>
    <row r="3473" spans="4:5">
      <c r="D3473" s="129"/>
      <c r="E3473" s="129"/>
    </row>
    <row r="3474" spans="4:5">
      <c r="D3474" s="129"/>
      <c r="E3474" s="129"/>
    </row>
    <row r="3475" spans="4:5">
      <c r="D3475" s="129"/>
      <c r="E3475" s="129"/>
    </row>
    <row r="3476" spans="4:5">
      <c r="D3476" s="129"/>
      <c r="E3476" s="129"/>
    </row>
    <row r="3477" spans="4:5">
      <c r="D3477" s="129"/>
      <c r="E3477" s="129"/>
    </row>
    <row r="3478" spans="4:5">
      <c r="D3478" s="129"/>
      <c r="E3478" s="129"/>
    </row>
    <row r="3479" spans="4:5">
      <c r="D3479" s="129"/>
      <c r="E3479" s="129"/>
    </row>
    <row r="3480" spans="4:5">
      <c r="D3480" s="129"/>
      <c r="E3480" s="129"/>
    </row>
    <row r="3481" spans="4:5">
      <c r="D3481" s="129"/>
      <c r="E3481" s="129"/>
    </row>
    <row r="3482" spans="4:5">
      <c r="D3482" s="129"/>
      <c r="E3482" s="129"/>
    </row>
    <row r="3483" spans="4:5">
      <c r="D3483" s="129"/>
      <c r="E3483" s="129"/>
    </row>
    <row r="3484" spans="4:5">
      <c r="D3484" s="129"/>
      <c r="E3484" s="129"/>
    </row>
    <row r="3485" spans="4:5">
      <c r="D3485" s="129"/>
      <c r="E3485" s="129"/>
    </row>
    <row r="3486" spans="4:5">
      <c r="D3486" s="129"/>
      <c r="E3486" s="129"/>
    </row>
    <row r="3487" spans="4:5">
      <c r="D3487" s="129"/>
      <c r="E3487" s="129"/>
    </row>
    <row r="3488" spans="4:5">
      <c r="D3488" s="129"/>
      <c r="E3488" s="129"/>
    </row>
    <row r="3489" spans="4:5">
      <c r="D3489" s="129"/>
      <c r="E3489" s="129"/>
    </row>
    <row r="3490" spans="4:5">
      <c r="D3490" s="129"/>
      <c r="E3490" s="129"/>
    </row>
    <row r="3491" spans="4:5">
      <c r="D3491" s="129"/>
      <c r="E3491" s="129"/>
    </row>
    <row r="3492" spans="4:5">
      <c r="D3492" s="129"/>
      <c r="E3492" s="129"/>
    </row>
    <row r="3493" spans="4:5">
      <c r="D3493" s="129"/>
      <c r="E3493" s="129"/>
    </row>
    <row r="3494" spans="4:5">
      <c r="D3494" s="129"/>
      <c r="E3494" s="129"/>
    </row>
    <row r="3495" spans="4:5">
      <c r="D3495" s="129"/>
      <c r="E3495" s="129"/>
    </row>
    <row r="3496" spans="4:5">
      <c r="D3496" s="129"/>
      <c r="E3496" s="129"/>
    </row>
    <row r="3497" spans="4:5">
      <c r="D3497" s="129"/>
      <c r="E3497" s="129"/>
    </row>
    <row r="3498" spans="4:5">
      <c r="D3498" s="129"/>
      <c r="E3498" s="129"/>
    </row>
    <row r="3499" spans="4:5">
      <c r="D3499" s="129"/>
      <c r="E3499" s="129"/>
    </row>
    <row r="3500" spans="4:5">
      <c r="D3500" s="129"/>
      <c r="E3500" s="129"/>
    </row>
    <row r="3501" spans="4:5">
      <c r="D3501" s="129"/>
      <c r="E3501" s="129"/>
    </row>
    <row r="3502" spans="4:5">
      <c r="D3502" s="129"/>
      <c r="E3502" s="129"/>
    </row>
    <row r="3503" spans="4:5">
      <c r="D3503" s="129"/>
      <c r="E3503" s="129"/>
    </row>
    <row r="3504" spans="4:5">
      <c r="D3504" s="129"/>
      <c r="E3504" s="129"/>
    </row>
    <row r="3505" spans="4:5">
      <c r="D3505" s="129"/>
      <c r="E3505" s="129"/>
    </row>
    <row r="3506" spans="4:5">
      <c r="D3506" s="129"/>
      <c r="E3506" s="129"/>
    </row>
    <row r="3507" spans="4:5">
      <c r="D3507" s="129"/>
      <c r="E3507" s="129"/>
    </row>
    <row r="3508" spans="4:5">
      <c r="D3508" s="129"/>
      <c r="E3508" s="129"/>
    </row>
    <row r="3509" spans="4:5">
      <c r="D3509" s="129"/>
      <c r="E3509" s="129"/>
    </row>
    <row r="3510" spans="4:5">
      <c r="D3510" s="129"/>
      <c r="E3510" s="129"/>
    </row>
    <row r="3511" spans="4:5">
      <c r="D3511" s="129"/>
      <c r="E3511" s="129"/>
    </row>
    <row r="3512" spans="4:5">
      <c r="D3512" s="129"/>
      <c r="E3512" s="129"/>
    </row>
    <row r="3513" spans="4:5">
      <c r="D3513" s="129"/>
      <c r="E3513" s="129"/>
    </row>
    <row r="3514" spans="4:5">
      <c r="D3514" s="129"/>
      <c r="E3514" s="129"/>
    </row>
    <row r="3515" spans="4:5">
      <c r="D3515" s="129"/>
      <c r="E3515" s="129"/>
    </row>
    <row r="3516" spans="4:5">
      <c r="D3516" s="129"/>
      <c r="E3516" s="129"/>
    </row>
    <row r="3517" spans="4:5">
      <c r="D3517" s="129"/>
      <c r="E3517" s="129"/>
    </row>
    <row r="3518" spans="4:5">
      <c r="D3518" s="129"/>
      <c r="E3518" s="129"/>
    </row>
    <row r="3519" spans="4:5">
      <c r="D3519" s="129"/>
      <c r="E3519" s="129"/>
    </row>
    <row r="3520" spans="4:5">
      <c r="D3520" s="129"/>
      <c r="E3520" s="129"/>
    </row>
    <row r="3521" spans="4:5">
      <c r="D3521" s="129"/>
      <c r="E3521" s="129"/>
    </row>
    <row r="3522" spans="4:5">
      <c r="D3522" s="129"/>
      <c r="E3522" s="129"/>
    </row>
    <row r="3523" spans="4:5">
      <c r="D3523" s="129"/>
      <c r="E3523" s="129"/>
    </row>
    <row r="3524" spans="4:5">
      <c r="D3524" s="129"/>
      <c r="E3524" s="129"/>
    </row>
    <row r="3525" spans="4:5">
      <c r="D3525" s="129"/>
      <c r="E3525" s="129"/>
    </row>
    <row r="3526" spans="4:5">
      <c r="D3526" s="129"/>
      <c r="E3526" s="129"/>
    </row>
    <row r="3527" spans="4:5">
      <c r="D3527" s="129"/>
      <c r="E3527" s="129"/>
    </row>
    <row r="3528" spans="4:5">
      <c r="D3528" s="129"/>
      <c r="E3528" s="129"/>
    </row>
    <row r="3529" spans="4:5">
      <c r="D3529" s="129"/>
      <c r="E3529" s="129"/>
    </row>
    <row r="3530" spans="4:5">
      <c r="D3530" s="129"/>
      <c r="E3530" s="129"/>
    </row>
    <row r="3531" spans="4:5">
      <c r="D3531" s="129"/>
      <c r="E3531" s="129"/>
    </row>
    <row r="3532" spans="4:5">
      <c r="D3532" s="129"/>
      <c r="E3532" s="129"/>
    </row>
    <row r="3533" spans="4:5">
      <c r="D3533" s="129"/>
      <c r="E3533" s="129"/>
    </row>
    <row r="3534" spans="4:5">
      <c r="D3534" s="129"/>
      <c r="E3534" s="129"/>
    </row>
    <row r="3535" spans="4:5">
      <c r="D3535" s="129"/>
      <c r="E3535" s="129"/>
    </row>
    <row r="3536" spans="4:5">
      <c r="D3536" s="129"/>
      <c r="E3536" s="129"/>
    </row>
    <row r="3537" spans="4:5">
      <c r="D3537" s="129"/>
      <c r="E3537" s="129"/>
    </row>
    <row r="3538" spans="4:5">
      <c r="D3538" s="129"/>
      <c r="E3538" s="129"/>
    </row>
    <row r="3539" spans="4:5">
      <c r="D3539" s="129"/>
      <c r="E3539" s="129"/>
    </row>
    <row r="3540" spans="4:5">
      <c r="D3540" s="129"/>
      <c r="E3540" s="129"/>
    </row>
    <row r="3541" spans="4:5">
      <c r="D3541" s="129"/>
      <c r="E3541" s="129"/>
    </row>
    <row r="3542" spans="4:5">
      <c r="D3542" s="129"/>
      <c r="E3542" s="129"/>
    </row>
    <row r="3543" spans="4:5">
      <c r="D3543" s="129"/>
      <c r="E3543" s="129"/>
    </row>
    <row r="3544" spans="4:5">
      <c r="D3544" s="129"/>
      <c r="E3544" s="129"/>
    </row>
    <row r="3545" spans="4:5">
      <c r="D3545" s="129"/>
      <c r="E3545" s="129"/>
    </row>
    <row r="3546" spans="4:5">
      <c r="D3546" s="129"/>
      <c r="E3546" s="129"/>
    </row>
    <row r="3547" spans="4:5">
      <c r="D3547" s="129"/>
      <c r="E3547" s="129"/>
    </row>
    <row r="3548" spans="4:5">
      <c r="D3548" s="129"/>
      <c r="E3548" s="129"/>
    </row>
    <row r="3549" spans="4:5">
      <c r="D3549" s="129"/>
      <c r="E3549" s="129"/>
    </row>
    <row r="3550" spans="4:5">
      <c r="D3550" s="129"/>
      <c r="E3550" s="129"/>
    </row>
    <row r="3551" spans="4:5">
      <c r="D3551" s="129"/>
      <c r="E3551" s="129"/>
    </row>
    <row r="3552" spans="4:5">
      <c r="D3552" s="129"/>
      <c r="E3552" s="129"/>
    </row>
    <row r="3553" spans="4:5">
      <c r="D3553" s="129"/>
      <c r="E3553" s="129"/>
    </row>
    <row r="3554" spans="4:5">
      <c r="D3554" s="129"/>
      <c r="E3554" s="129"/>
    </row>
    <row r="3555" spans="4:5">
      <c r="D3555" s="129"/>
      <c r="E3555" s="129"/>
    </row>
    <row r="3556" spans="4:5">
      <c r="D3556" s="129"/>
      <c r="E3556" s="129"/>
    </row>
    <row r="3557" spans="4:5">
      <c r="D3557" s="129"/>
      <c r="E3557" s="129"/>
    </row>
    <row r="3558" spans="4:5">
      <c r="D3558" s="129"/>
      <c r="E3558" s="129"/>
    </row>
    <row r="3559" spans="4:5">
      <c r="D3559" s="129"/>
      <c r="E3559" s="129"/>
    </row>
    <row r="3560" spans="4:5">
      <c r="D3560" s="129"/>
      <c r="E3560" s="129"/>
    </row>
    <row r="3561" spans="4:5">
      <c r="D3561" s="129"/>
      <c r="E3561" s="129"/>
    </row>
    <row r="3562" spans="4:5">
      <c r="D3562" s="129"/>
      <c r="E3562" s="129"/>
    </row>
    <row r="3563" spans="4:5">
      <c r="D3563" s="129"/>
      <c r="E3563" s="129"/>
    </row>
    <row r="3564" spans="4:5">
      <c r="D3564" s="129"/>
      <c r="E3564" s="129"/>
    </row>
    <row r="3565" spans="4:5">
      <c r="D3565" s="129"/>
      <c r="E3565" s="129"/>
    </row>
    <row r="3566" spans="4:5">
      <c r="D3566" s="129"/>
      <c r="E3566" s="129"/>
    </row>
    <row r="3567" spans="4:5">
      <c r="D3567" s="129"/>
      <c r="E3567" s="129"/>
    </row>
    <row r="3568" spans="4:5">
      <c r="D3568" s="129"/>
      <c r="E3568" s="129"/>
    </row>
    <row r="3569" spans="4:5">
      <c r="D3569" s="129"/>
      <c r="E3569" s="129"/>
    </row>
    <row r="3570" spans="4:5">
      <c r="D3570" s="129"/>
      <c r="E3570" s="129"/>
    </row>
    <row r="3571" spans="4:5">
      <c r="D3571" s="129"/>
      <c r="E3571" s="129"/>
    </row>
    <row r="3572" spans="4:5">
      <c r="D3572" s="129"/>
      <c r="E3572" s="129"/>
    </row>
    <row r="3573" spans="4:5">
      <c r="D3573" s="129"/>
      <c r="E3573" s="129"/>
    </row>
    <row r="3574" spans="4:5">
      <c r="D3574" s="129"/>
      <c r="E3574" s="129"/>
    </row>
    <row r="3575" spans="4:5">
      <c r="D3575" s="129"/>
      <c r="E3575" s="129"/>
    </row>
    <row r="3576" spans="4:5">
      <c r="D3576" s="129"/>
      <c r="E3576" s="129"/>
    </row>
    <row r="3577" spans="4:5">
      <c r="D3577" s="129"/>
      <c r="E3577" s="129"/>
    </row>
    <row r="3578" spans="4:5">
      <c r="D3578" s="129"/>
      <c r="E3578" s="129"/>
    </row>
    <row r="3579" spans="4:5">
      <c r="D3579" s="129"/>
      <c r="E3579" s="129"/>
    </row>
    <row r="3580" spans="4:5">
      <c r="D3580" s="129"/>
      <c r="E3580" s="129"/>
    </row>
    <row r="3581" spans="4:5">
      <c r="D3581" s="129"/>
      <c r="E3581" s="129"/>
    </row>
    <row r="3582" spans="4:5">
      <c r="D3582" s="129"/>
      <c r="E3582" s="129"/>
    </row>
    <row r="3583" spans="4:5">
      <c r="D3583" s="129"/>
      <c r="E3583" s="129"/>
    </row>
    <row r="3584" spans="4:5">
      <c r="D3584" s="129"/>
      <c r="E3584" s="129"/>
    </row>
    <row r="3585" spans="4:5">
      <c r="D3585" s="129"/>
      <c r="E3585" s="129"/>
    </row>
    <row r="3586" spans="4:5">
      <c r="D3586" s="129"/>
      <c r="E3586" s="129"/>
    </row>
    <row r="3587" spans="4:5">
      <c r="D3587" s="129"/>
      <c r="E3587" s="129"/>
    </row>
    <row r="3588" spans="4:5">
      <c r="D3588" s="129"/>
      <c r="E3588" s="129"/>
    </row>
    <row r="3589" spans="4:5">
      <c r="D3589" s="129"/>
      <c r="E3589" s="129"/>
    </row>
    <row r="3590" spans="4:5">
      <c r="D3590" s="129"/>
      <c r="E3590" s="129"/>
    </row>
    <row r="3591" spans="4:5">
      <c r="D3591" s="129"/>
      <c r="E3591" s="129"/>
    </row>
    <row r="3592" spans="4:5">
      <c r="D3592" s="129"/>
      <c r="E3592" s="129"/>
    </row>
    <row r="3593" spans="4:5">
      <c r="D3593" s="129"/>
      <c r="E3593" s="129"/>
    </row>
    <row r="3594" spans="4:5">
      <c r="D3594" s="129"/>
      <c r="E3594" s="129"/>
    </row>
    <row r="3595" spans="4:5">
      <c r="D3595" s="129"/>
      <c r="E3595" s="129"/>
    </row>
    <row r="3596" spans="4:5">
      <c r="D3596" s="129"/>
      <c r="E3596" s="129"/>
    </row>
    <row r="3597" spans="4:5">
      <c r="D3597" s="129"/>
      <c r="E3597" s="129"/>
    </row>
    <row r="3598" spans="4:5">
      <c r="D3598" s="129"/>
      <c r="E3598" s="129"/>
    </row>
    <row r="3599" spans="4:5">
      <c r="D3599" s="129"/>
      <c r="E3599" s="129"/>
    </row>
    <row r="3600" spans="4:5">
      <c r="D3600" s="129"/>
      <c r="E3600" s="129"/>
    </row>
    <row r="3601" spans="4:5">
      <c r="D3601" s="129"/>
      <c r="E3601" s="129"/>
    </row>
    <row r="3602" spans="4:5">
      <c r="D3602" s="129"/>
      <c r="E3602" s="129"/>
    </row>
    <row r="3603" spans="4:5">
      <c r="D3603" s="129"/>
      <c r="E3603" s="129"/>
    </row>
    <row r="3604" spans="4:5">
      <c r="D3604" s="129"/>
      <c r="E3604" s="129"/>
    </row>
    <row r="3605" spans="4:5">
      <c r="D3605" s="129"/>
      <c r="E3605" s="129"/>
    </row>
    <row r="3606" spans="4:5">
      <c r="D3606" s="129"/>
      <c r="E3606" s="129"/>
    </row>
    <row r="3607" spans="4:5">
      <c r="D3607" s="129"/>
      <c r="E3607" s="129"/>
    </row>
    <row r="3608" spans="4:5">
      <c r="D3608" s="129"/>
      <c r="E3608" s="129"/>
    </row>
    <row r="3609" spans="4:5">
      <c r="D3609" s="129"/>
      <c r="E3609" s="129"/>
    </row>
    <row r="3610" spans="4:5">
      <c r="D3610" s="129"/>
      <c r="E3610" s="129"/>
    </row>
    <row r="3611" spans="4:5">
      <c r="D3611" s="129"/>
      <c r="E3611" s="129"/>
    </row>
    <row r="3612" spans="4:5">
      <c r="D3612" s="129"/>
      <c r="E3612" s="129"/>
    </row>
    <row r="3613" spans="4:5">
      <c r="D3613" s="129"/>
      <c r="E3613" s="129"/>
    </row>
    <row r="3614" spans="4:5">
      <c r="D3614" s="129"/>
      <c r="E3614" s="129"/>
    </row>
    <row r="3615" spans="4:5">
      <c r="D3615" s="129"/>
      <c r="E3615" s="129"/>
    </row>
    <row r="3616" spans="4:5">
      <c r="D3616" s="129"/>
      <c r="E3616" s="129"/>
    </row>
    <row r="3617" spans="4:5">
      <c r="D3617" s="129"/>
      <c r="E3617" s="129"/>
    </row>
    <row r="3618" spans="4:5">
      <c r="D3618" s="129"/>
      <c r="E3618" s="129"/>
    </row>
    <row r="3619" spans="4:5">
      <c r="D3619" s="129"/>
      <c r="E3619" s="129"/>
    </row>
    <row r="3620" spans="4:5">
      <c r="D3620" s="129"/>
      <c r="E3620" s="129"/>
    </row>
    <row r="3621" spans="4:5">
      <c r="D3621" s="129"/>
      <c r="E3621" s="129"/>
    </row>
    <row r="3622" spans="4:5">
      <c r="D3622" s="129"/>
      <c r="E3622" s="129"/>
    </row>
    <row r="3623" spans="4:5">
      <c r="D3623" s="129"/>
      <c r="E3623" s="129"/>
    </row>
    <row r="3624" spans="4:5">
      <c r="D3624" s="129"/>
      <c r="E3624" s="129"/>
    </row>
    <row r="3625" spans="4:5">
      <c r="D3625" s="129"/>
      <c r="E3625" s="129"/>
    </row>
    <row r="3626" spans="4:5">
      <c r="D3626" s="129"/>
      <c r="E3626" s="129"/>
    </row>
    <row r="3627" spans="4:5">
      <c r="D3627" s="129"/>
      <c r="E3627" s="129"/>
    </row>
    <row r="3628" spans="4:5">
      <c r="D3628" s="129"/>
      <c r="E3628" s="129"/>
    </row>
    <row r="3629" spans="4:5">
      <c r="D3629" s="129"/>
      <c r="E3629" s="129"/>
    </row>
    <row r="3630" spans="4:5">
      <c r="D3630" s="129"/>
      <c r="E3630" s="129"/>
    </row>
    <row r="3631" spans="4:5">
      <c r="D3631" s="129"/>
      <c r="E3631" s="129"/>
    </row>
    <row r="3632" spans="4:5">
      <c r="D3632" s="129"/>
      <c r="E3632" s="129"/>
    </row>
    <row r="3633" spans="4:5">
      <c r="D3633" s="129"/>
      <c r="E3633" s="129"/>
    </row>
    <row r="3634" spans="4:5">
      <c r="D3634" s="129"/>
      <c r="E3634" s="129"/>
    </row>
    <row r="3635" spans="4:5">
      <c r="D3635" s="129"/>
      <c r="E3635" s="129"/>
    </row>
    <row r="3636" spans="4:5">
      <c r="D3636" s="129"/>
      <c r="E3636" s="129"/>
    </row>
    <row r="3637" spans="4:5">
      <c r="D3637" s="129"/>
      <c r="E3637" s="129"/>
    </row>
    <row r="3638" spans="4:5">
      <c r="D3638" s="129"/>
      <c r="E3638" s="129"/>
    </row>
    <row r="3639" spans="4:5">
      <c r="D3639" s="129"/>
      <c r="E3639" s="129"/>
    </row>
    <row r="3640" spans="4:5">
      <c r="D3640" s="129"/>
      <c r="E3640" s="129"/>
    </row>
    <row r="3641" spans="4:5">
      <c r="D3641" s="129"/>
      <c r="E3641" s="129"/>
    </row>
    <row r="3642" spans="4:5">
      <c r="D3642" s="129"/>
      <c r="E3642" s="129"/>
    </row>
    <row r="3643" spans="4:5">
      <c r="D3643" s="129"/>
      <c r="E3643" s="129"/>
    </row>
    <row r="3644" spans="4:5">
      <c r="D3644" s="129"/>
      <c r="E3644" s="129"/>
    </row>
    <row r="3645" spans="4:5">
      <c r="D3645" s="129"/>
      <c r="E3645" s="129"/>
    </row>
    <row r="3646" spans="4:5">
      <c r="D3646" s="129"/>
      <c r="E3646" s="129"/>
    </row>
    <row r="3647" spans="4:5">
      <c r="D3647" s="129"/>
      <c r="E3647" s="129"/>
    </row>
    <row r="3648" spans="4:5">
      <c r="D3648" s="129"/>
      <c r="E3648" s="129"/>
    </row>
    <row r="3649" spans="4:5">
      <c r="D3649" s="129"/>
      <c r="E3649" s="129"/>
    </row>
    <row r="3650" spans="4:5">
      <c r="D3650" s="129"/>
      <c r="E3650" s="129"/>
    </row>
    <row r="3651" spans="4:5">
      <c r="D3651" s="129"/>
      <c r="E3651" s="129"/>
    </row>
    <row r="3652" spans="4:5">
      <c r="D3652" s="129"/>
      <c r="E3652" s="129"/>
    </row>
    <row r="3653" spans="4:5">
      <c r="D3653" s="129"/>
      <c r="E3653" s="129"/>
    </row>
    <row r="3654" spans="4:5">
      <c r="D3654" s="129"/>
      <c r="E3654" s="129"/>
    </row>
    <row r="3655" spans="4:5">
      <c r="D3655" s="129"/>
      <c r="E3655" s="129"/>
    </row>
    <row r="3656" spans="4:5">
      <c r="D3656" s="129"/>
      <c r="E3656" s="129"/>
    </row>
    <row r="3657" spans="4:5">
      <c r="D3657" s="129"/>
      <c r="E3657" s="129"/>
    </row>
    <row r="3658" spans="4:5">
      <c r="D3658" s="129"/>
      <c r="E3658" s="129"/>
    </row>
    <row r="3659" spans="4:5">
      <c r="D3659" s="129"/>
      <c r="E3659" s="129"/>
    </row>
    <row r="3660" spans="4:5">
      <c r="D3660" s="129"/>
      <c r="E3660" s="129"/>
    </row>
    <row r="3661" spans="4:5">
      <c r="D3661" s="129"/>
      <c r="E3661" s="129"/>
    </row>
    <row r="3662" spans="4:5">
      <c r="D3662" s="129"/>
      <c r="E3662" s="129"/>
    </row>
    <row r="3663" spans="4:5">
      <c r="D3663" s="129"/>
      <c r="E3663" s="129"/>
    </row>
    <row r="3664" spans="4:5">
      <c r="D3664" s="129"/>
      <c r="E3664" s="129"/>
    </row>
    <row r="3665" spans="4:5">
      <c r="D3665" s="129"/>
      <c r="E3665" s="129"/>
    </row>
    <row r="3666" spans="4:5">
      <c r="D3666" s="129"/>
      <c r="E3666" s="129"/>
    </row>
    <row r="3667" spans="4:5">
      <c r="D3667" s="129"/>
      <c r="E3667" s="129"/>
    </row>
    <row r="3668" spans="4:5">
      <c r="D3668" s="129"/>
      <c r="E3668" s="129"/>
    </row>
    <row r="3669" spans="4:5">
      <c r="D3669" s="129"/>
      <c r="E3669" s="129"/>
    </row>
    <row r="3670" spans="4:5">
      <c r="D3670" s="129"/>
      <c r="E3670" s="129"/>
    </row>
    <row r="3671" spans="4:5">
      <c r="D3671" s="129"/>
      <c r="E3671" s="129"/>
    </row>
    <row r="3672" spans="4:5">
      <c r="D3672" s="129"/>
      <c r="E3672" s="129"/>
    </row>
    <row r="3673" spans="4:5">
      <c r="D3673" s="129"/>
      <c r="E3673" s="129"/>
    </row>
    <row r="3674" spans="4:5">
      <c r="D3674" s="129"/>
      <c r="E3674" s="129"/>
    </row>
    <row r="3675" spans="4:5">
      <c r="D3675" s="129"/>
      <c r="E3675" s="129"/>
    </row>
    <row r="3676" spans="4:5">
      <c r="D3676" s="129"/>
      <c r="E3676" s="129"/>
    </row>
    <row r="3677" spans="4:5">
      <c r="D3677" s="129"/>
      <c r="E3677" s="129"/>
    </row>
    <row r="3678" spans="4:5">
      <c r="D3678" s="129"/>
      <c r="E3678" s="129"/>
    </row>
    <row r="3679" spans="4:5">
      <c r="D3679" s="129"/>
      <c r="E3679" s="129"/>
    </row>
    <row r="3680" spans="4:5">
      <c r="D3680" s="129"/>
      <c r="E3680" s="129"/>
    </row>
    <row r="3681" spans="4:5">
      <c r="D3681" s="129"/>
      <c r="E3681" s="129"/>
    </row>
    <row r="3682" spans="4:5">
      <c r="D3682" s="129"/>
      <c r="E3682" s="129"/>
    </row>
    <row r="3683" spans="4:5">
      <c r="D3683" s="129"/>
      <c r="E3683" s="129"/>
    </row>
    <row r="3684" spans="4:5">
      <c r="D3684" s="129"/>
      <c r="E3684" s="129"/>
    </row>
    <row r="3685" spans="4:5">
      <c r="D3685" s="129"/>
      <c r="E3685" s="129"/>
    </row>
    <row r="3686" spans="4:5">
      <c r="D3686" s="129"/>
      <c r="E3686" s="129"/>
    </row>
    <row r="3687" spans="4:5">
      <c r="D3687" s="129"/>
      <c r="E3687" s="129"/>
    </row>
    <row r="3688" spans="4:5">
      <c r="D3688" s="129"/>
      <c r="E3688" s="129"/>
    </row>
    <row r="3689" spans="4:5">
      <c r="D3689" s="129"/>
      <c r="E3689" s="129"/>
    </row>
    <row r="3690" spans="4:5">
      <c r="D3690" s="129"/>
      <c r="E3690" s="129"/>
    </row>
    <row r="3691" spans="4:5">
      <c r="D3691" s="129"/>
      <c r="E3691" s="129"/>
    </row>
    <row r="3692" spans="4:5">
      <c r="D3692" s="129"/>
      <c r="E3692" s="129"/>
    </row>
    <row r="3693" spans="4:5">
      <c r="D3693" s="129"/>
      <c r="E3693" s="129"/>
    </row>
    <row r="3694" spans="4:5">
      <c r="D3694" s="129"/>
      <c r="E3694" s="129"/>
    </row>
    <row r="3695" spans="4:5">
      <c r="D3695" s="129"/>
      <c r="E3695" s="129"/>
    </row>
    <row r="3696" spans="4:5">
      <c r="D3696" s="129"/>
      <c r="E3696" s="129"/>
    </row>
    <row r="3697" spans="4:5">
      <c r="D3697" s="129"/>
      <c r="E3697" s="129"/>
    </row>
    <row r="3698" spans="4:5">
      <c r="D3698" s="129"/>
      <c r="E3698" s="129"/>
    </row>
    <row r="3699" spans="4:5">
      <c r="D3699" s="129"/>
      <c r="E3699" s="129"/>
    </row>
    <row r="3700" spans="4:5">
      <c r="D3700" s="129"/>
      <c r="E3700" s="129"/>
    </row>
    <row r="3701" spans="4:5">
      <c r="D3701" s="129"/>
      <c r="E3701" s="129"/>
    </row>
    <row r="3702" spans="4:5">
      <c r="D3702" s="129"/>
      <c r="E3702" s="129"/>
    </row>
    <row r="3703" spans="4:5">
      <c r="D3703" s="129"/>
      <c r="E3703" s="129"/>
    </row>
    <row r="3704" spans="4:5">
      <c r="D3704" s="129"/>
      <c r="E3704" s="129"/>
    </row>
    <row r="3705" spans="4:5">
      <c r="D3705" s="129"/>
      <c r="E3705" s="129"/>
    </row>
    <row r="3706" spans="4:5">
      <c r="D3706" s="129"/>
      <c r="E3706" s="129"/>
    </row>
    <row r="3707" spans="4:5">
      <c r="D3707" s="129"/>
      <c r="E3707" s="129"/>
    </row>
    <row r="3708" spans="4:5">
      <c r="D3708" s="129"/>
      <c r="E3708" s="129"/>
    </row>
    <row r="3709" spans="4:5">
      <c r="D3709" s="129"/>
      <c r="E3709" s="129"/>
    </row>
    <row r="3710" spans="4:5">
      <c r="D3710" s="129"/>
      <c r="E3710" s="129"/>
    </row>
    <row r="3711" spans="4:5">
      <c r="D3711" s="129"/>
      <c r="E3711" s="129"/>
    </row>
    <row r="3712" spans="4:5">
      <c r="D3712" s="129"/>
      <c r="E3712" s="129"/>
    </row>
    <row r="3713" spans="4:5">
      <c r="D3713" s="129"/>
      <c r="E3713" s="129"/>
    </row>
    <row r="3714" spans="4:5">
      <c r="D3714" s="129"/>
      <c r="E3714" s="129"/>
    </row>
    <row r="3715" spans="4:5">
      <c r="D3715" s="129"/>
      <c r="E3715" s="129"/>
    </row>
    <row r="3716" spans="4:5">
      <c r="D3716" s="129"/>
      <c r="E3716" s="129"/>
    </row>
    <row r="3717" spans="4:5">
      <c r="D3717" s="129"/>
      <c r="E3717" s="129"/>
    </row>
    <row r="3718" spans="4:5">
      <c r="D3718" s="129"/>
      <c r="E3718" s="129"/>
    </row>
    <row r="3719" spans="4:5">
      <c r="D3719" s="129"/>
      <c r="E3719" s="129"/>
    </row>
    <row r="3720" spans="4:5">
      <c r="D3720" s="129"/>
      <c r="E3720" s="129"/>
    </row>
    <row r="3721" spans="4:5">
      <c r="D3721" s="129"/>
      <c r="E3721" s="129"/>
    </row>
    <row r="3722" spans="4:5">
      <c r="D3722" s="129"/>
      <c r="E3722" s="129"/>
    </row>
    <row r="3723" spans="4:5">
      <c r="D3723" s="129"/>
      <c r="E3723" s="129"/>
    </row>
    <row r="3724" spans="4:5">
      <c r="D3724" s="129"/>
      <c r="E3724" s="129"/>
    </row>
    <row r="3725" spans="4:5">
      <c r="D3725" s="129"/>
      <c r="E3725" s="129"/>
    </row>
    <row r="3726" spans="4:5">
      <c r="D3726" s="129"/>
      <c r="E3726" s="129"/>
    </row>
    <row r="3727" spans="4:5">
      <c r="D3727" s="129"/>
      <c r="E3727" s="129"/>
    </row>
    <row r="3728" spans="4:5">
      <c r="D3728" s="129"/>
      <c r="E3728" s="129"/>
    </row>
    <row r="3729" spans="4:5">
      <c r="D3729" s="129"/>
      <c r="E3729" s="129"/>
    </row>
    <row r="3730" spans="4:5">
      <c r="D3730" s="129"/>
      <c r="E3730" s="129"/>
    </row>
    <row r="3731" spans="4:5">
      <c r="D3731" s="129"/>
      <c r="E3731" s="129"/>
    </row>
    <row r="3732" spans="4:5">
      <c r="D3732" s="129"/>
      <c r="E3732" s="129"/>
    </row>
    <row r="3733" spans="4:5">
      <c r="D3733" s="129"/>
      <c r="E3733" s="129"/>
    </row>
    <row r="3734" spans="4:5">
      <c r="D3734" s="129"/>
      <c r="E3734" s="129"/>
    </row>
    <row r="3735" spans="4:5">
      <c r="D3735" s="129"/>
      <c r="E3735" s="129"/>
    </row>
    <row r="3736" spans="4:5">
      <c r="D3736" s="129"/>
      <c r="E3736" s="129"/>
    </row>
    <row r="3737" spans="4:5">
      <c r="D3737" s="129"/>
      <c r="E3737" s="129"/>
    </row>
    <row r="3738" spans="4:5">
      <c r="D3738" s="129"/>
      <c r="E3738" s="129"/>
    </row>
    <row r="3739" spans="4:5">
      <c r="D3739" s="129"/>
      <c r="E3739" s="129"/>
    </row>
    <row r="3740" spans="4:5">
      <c r="D3740" s="129"/>
      <c r="E3740" s="129"/>
    </row>
    <row r="3741" spans="4:5">
      <c r="D3741" s="129"/>
      <c r="E3741" s="129"/>
    </row>
    <row r="3742" spans="4:5">
      <c r="D3742" s="129"/>
      <c r="E3742" s="129"/>
    </row>
    <row r="3743" spans="4:5">
      <c r="D3743" s="129"/>
      <c r="E3743" s="129"/>
    </row>
    <row r="3744" spans="4:5">
      <c r="D3744" s="129"/>
      <c r="E3744" s="129"/>
    </row>
    <row r="3745" spans="4:5">
      <c r="D3745" s="129"/>
      <c r="E3745" s="129"/>
    </row>
    <row r="3746" spans="4:5">
      <c r="D3746" s="129"/>
      <c r="E3746" s="129"/>
    </row>
    <row r="3747" spans="4:5">
      <c r="D3747" s="129"/>
      <c r="E3747" s="129"/>
    </row>
    <row r="3748" spans="4:5">
      <c r="D3748" s="129"/>
      <c r="E3748" s="129"/>
    </row>
    <row r="3749" spans="4:5">
      <c r="D3749" s="129"/>
      <c r="E3749" s="129"/>
    </row>
    <row r="3750" spans="4:5">
      <c r="D3750" s="129"/>
      <c r="E3750" s="129"/>
    </row>
    <row r="3751" spans="4:5">
      <c r="D3751" s="129"/>
      <c r="E3751" s="129"/>
    </row>
    <row r="3752" spans="4:5">
      <c r="D3752" s="129"/>
      <c r="E3752" s="129"/>
    </row>
    <row r="3753" spans="4:5">
      <c r="D3753" s="129"/>
      <c r="E3753" s="129"/>
    </row>
    <row r="3754" spans="4:5">
      <c r="D3754" s="129"/>
      <c r="E3754" s="129"/>
    </row>
    <row r="3755" spans="4:5">
      <c r="D3755" s="129"/>
      <c r="E3755" s="129"/>
    </row>
    <row r="3756" spans="4:5">
      <c r="D3756" s="129"/>
      <c r="E3756" s="129"/>
    </row>
    <row r="3757" spans="4:5">
      <c r="D3757" s="129"/>
      <c r="E3757" s="129"/>
    </row>
    <row r="3758" spans="4:5">
      <c r="D3758" s="129"/>
      <c r="E3758" s="129"/>
    </row>
    <row r="3759" spans="4:5">
      <c r="D3759" s="129"/>
      <c r="E3759" s="129"/>
    </row>
    <row r="3760" spans="4:5">
      <c r="D3760" s="129"/>
      <c r="E3760" s="129"/>
    </row>
    <row r="3761" spans="4:5">
      <c r="D3761" s="129"/>
      <c r="E3761" s="129"/>
    </row>
    <row r="3762" spans="4:5">
      <c r="D3762" s="129"/>
      <c r="E3762" s="129"/>
    </row>
    <row r="3763" spans="4:5">
      <c r="D3763" s="129"/>
      <c r="E3763" s="129"/>
    </row>
    <row r="3764" spans="4:5">
      <c r="D3764" s="129"/>
      <c r="E3764" s="129"/>
    </row>
    <row r="3765" spans="4:5">
      <c r="D3765" s="129"/>
      <c r="E3765" s="129"/>
    </row>
    <row r="3766" spans="4:5">
      <c r="D3766" s="129"/>
      <c r="E3766" s="129"/>
    </row>
    <row r="3767" spans="4:5">
      <c r="D3767" s="129"/>
      <c r="E3767" s="129"/>
    </row>
    <row r="3768" spans="4:5">
      <c r="D3768" s="129"/>
      <c r="E3768" s="129"/>
    </row>
    <row r="3769" spans="4:5">
      <c r="D3769" s="129"/>
      <c r="E3769" s="129"/>
    </row>
    <row r="3770" spans="4:5">
      <c r="D3770" s="129"/>
      <c r="E3770" s="129"/>
    </row>
    <row r="3771" spans="4:5">
      <c r="D3771" s="129"/>
      <c r="E3771" s="129"/>
    </row>
    <row r="3772" spans="4:5">
      <c r="D3772" s="129"/>
      <c r="E3772" s="129"/>
    </row>
    <row r="3773" spans="4:5">
      <c r="D3773" s="129"/>
      <c r="E3773" s="129"/>
    </row>
    <row r="3774" spans="4:5">
      <c r="D3774" s="129"/>
      <c r="E3774" s="129"/>
    </row>
    <row r="3775" spans="4:5">
      <c r="D3775" s="129"/>
      <c r="E3775" s="129"/>
    </row>
    <row r="3776" spans="4:5">
      <c r="D3776" s="129"/>
      <c r="E3776" s="129"/>
    </row>
    <row r="3777" spans="4:5">
      <c r="D3777" s="129"/>
      <c r="E3777" s="129"/>
    </row>
    <row r="3778" spans="4:5">
      <c r="D3778" s="129"/>
      <c r="E3778" s="129"/>
    </row>
    <row r="3779" spans="4:5">
      <c r="D3779" s="129"/>
      <c r="E3779" s="129"/>
    </row>
    <row r="3780" spans="4:5">
      <c r="D3780" s="129"/>
      <c r="E3780" s="129"/>
    </row>
    <row r="3781" spans="4:5">
      <c r="D3781" s="129"/>
      <c r="E3781" s="129"/>
    </row>
    <row r="3782" spans="4:5">
      <c r="D3782" s="129"/>
      <c r="E3782" s="129"/>
    </row>
    <row r="3783" spans="4:5">
      <c r="D3783" s="129"/>
      <c r="E3783" s="129"/>
    </row>
    <row r="3784" spans="4:5">
      <c r="D3784" s="129"/>
      <c r="E3784" s="129"/>
    </row>
    <row r="3785" spans="4:5">
      <c r="D3785" s="129"/>
      <c r="E3785" s="129"/>
    </row>
    <row r="3786" spans="4:5">
      <c r="D3786" s="129"/>
      <c r="E3786" s="129"/>
    </row>
    <row r="3787" spans="4:5">
      <c r="D3787" s="129"/>
      <c r="E3787" s="129"/>
    </row>
    <row r="3788" spans="4:5">
      <c r="D3788" s="129"/>
      <c r="E3788" s="129"/>
    </row>
    <row r="3789" spans="4:5">
      <c r="D3789" s="129"/>
      <c r="E3789" s="129"/>
    </row>
    <row r="3790" spans="4:5">
      <c r="D3790" s="129"/>
      <c r="E3790" s="129"/>
    </row>
    <row r="3791" spans="4:5">
      <c r="D3791" s="129"/>
      <c r="E3791" s="129"/>
    </row>
    <row r="3792" spans="4:5">
      <c r="D3792" s="129"/>
      <c r="E3792" s="129"/>
    </row>
    <row r="3793" spans="4:5">
      <c r="D3793" s="129"/>
      <c r="E3793" s="129"/>
    </row>
    <row r="3794" spans="4:5">
      <c r="D3794" s="129"/>
      <c r="E3794" s="129"/>
    </row>
    <row r="3795" spans="4:5">
      <c r="D3795" s="129"/>
      <c r="E3795" s="129"/>
    </row>
    <row r="3796" spans="4:5">
      <c r="D3796" s="129"/>
      <c r="E3796" s="129"/>
    </row>
    <row r="3797" spans="4:5">
      <c r="D3797" s="129"/>
      <c r="E3797" s="129"/>
    </row>
    <row r="3798" spans="4:5">
      <c r="D3798" s="129"/>
      <c r="E3798" s="129"/>
    </row>
    <row r="3799" spans="4:5">
      <c r="D3799" s="129"/>
      <c r="E3799" s="129"/>
    </row>
    <row r="3800" spans="4:5">
      <c r="D3800" s="129"/>
      <c r="E3800" s="129"/>
    </row>
    <row r="3801" spans="4:5">
      <c r="D3801" s="129"/>
      <c r="E3801" s="129"/>
    </row>
    <row r="3802" spans="4:5">
      <c r="D3802" s="129"/>
      <c r="E3802" s="129"/>
    </row>
    <row r="3803" spans="4:5">
      <c r="D3803" s="129"/>
      <c r="E3803" s="129"/>
    </row>
    <row r="3804" spans="4:5">
      <c r="D3804" s="129"/>
      <c r="E3804" s="129"/>
    </row>
    <row r="3805" spans="4:5">
      <c r="D3805" s="129"/>
      <c r="E3805" s="129"/>
    </row>
    <row r="3806" spans="4:5">
      <c r="D3806" s="129"/>
      <c r="E3806" s="129"/>
    </row>
    <row r="3807" spans="4:5">
      <c r="D3807" s="129"/>
      <c r="E3807" s="129"/>
    </row>
    <row r="3808" spans="4:5">
      <c r="D3808" s="129"/>
      <c r="E3808" s="129"/>
    </row>
    <row r="3809" spans="4:5">
      <c r="D3809" s="129"/>
      <c r="E3809" s="129"/>
    </row>
    <row r="3810" spans="4:5">
      <c r="D3810" s="129"/>
      <c r="E3810" s="129"/>
    </row>
    <row r="3811" spans="4:5">
      <c r="D3811" s="129"/>
      <c r="E3811" s="129"/>
    </row>
    <row r="3812" spans="4:5">
      <c r="D3812" s="129"/>
      <c r="E3812" s="129"/>
    </row>
    <row r="3813" spans="4:5">
      <c r="D3813" s="129"/>
      <c r="E3813" s="129"/>
    </row>
    <row r="3814" spans="4:5">
      <c r="D3814" s="129"/>
      <c r="E3814" s="129"/>
    </row>
    <row r="3815" spans="4:5">
      <c r="D3815" s="129"/>
      <c r="E3815" s="129"/>
    </row>
    <row r="3816" spans="4:5">
      <c r="D3816" s="129"/>
      <c r="E3816" s="129"/>
    </row>
    <row r="3817" spans="4:5">
      <c r="D3817" s="129"/>
      <c r="E3817" s="129"/>
    </row>
    <row r="3818" spans="4:5">
      <c r="D3818" s="129"/>
      <c r="E3818" s="129"/>
    </row>
    <row r="3819" spans="4:5">
      <c r="D3819" s="129"/>
      <c r="E3819" s="129"/>
    </row>
    <row r="3820" spans="4:5">
      <c r="D3820" s="129"/>
      <c r="E3820" s="129"/>
    </row>
    <row r="3821" spans="4:5">
      <c r="D3821" s="129"/>
      <c r="E3821" s="129"/>
    </row>
    <row r="3822" spans="4:5">
      <c r="D3822" s="129"/>
      <c r="E3822" s="129"/>
    </row>
    <row r="3823" spans="4:5">
      <c r="D3823" s="129"/>
      <c r="E3823" s="129"/>
    </row>
    <row r="3824" spans="4:5">
      <c r="D3824" s="129"/>
      <c r="E3824" s="129"/>
    </row>
    <row r="3825" spans="4:5">
      <c r="D3825" s="129"/>
      <c r="E3825" s="129"/>
    </row>
    <row r="3826" spans="4:5">
      <c r="D3826" s="129"/>
      <c r="E3826" s="129"/>
    </row>
    <row r="3827" spans="4:5">
      <c r="D3827" s="129"/>
      <c r="E3827" s="129"/>
    </row>
    <row r="3828" spans="4:5">
      <c r="D3828" s="129"/>
      <c r="E3828" s="129"/>
    </row>
    <row r="3829" spans="4:5">
      <c r="D3829" s="129"/>
      <c r="E3829" s="129"/>
    </row>
    <row r="3830" spans="4:5">
      <c r="D3830" s="129"/>
      <c r="E3830" s="129"/>
    </row>
    <row r="3831" spans="4:5">
      <c r="D3831" s="129"/>
      <c r="E3831" s="129"/>
    </row>
    <row r="3832" spans="4:5">
      <c r="D3832" s="129"/>
      <c r="E3832" s="129"/>
    </row>
    <row r="3833" spans="4:5">
      <c r="D3833" s="129"/>
      <c r="E3833" s="129"/>
    </row>
    <row r="3834" spans="4:5">
      <c r="D3834" s="129"/>
      <c r="E3834" s="129"/>
    </row>
    <row r="3835" spans="4:5">
      <c r="D3835" s="129"/>
      <c r="E3835" s="129"/>
    </row>
    <row r="3836" spans="4:5">
      <c r="D3836" s="129"/>
      <c r="E3836" s="129"/>
    </row>
    <row r="3837" spans="4:5">
      <c r="D3837" s="129"/>
      <c r="E3837" s="129"/>
    </row>
    <row r="3838" spans="4:5">
      <c r="D3838" s="129"/>
      <c r="E3838" s="129"/>
    </row>
    <row r="3839" spans="4:5">
      <c r="D3839" s="129"/>
      <c r="E3839" s="129"/>
    </row>
    <row r="3840" spans="4:5">
      <c r="D3840" s="129"/>
      <c r="E3840" s="129"/>
    </row>
    <row r="3841" spans="4:5">
      <c r="D3841" s="129"/>
      <c r="E3841" s="129"/>
    </row>
    <row r="3842" spans="4:5">
      <c r="D3842" s="129"/>
      <c r="E3842" s="129"/>
    </row>
    <row r="3843" spans="4:5">
      <c r="D3843" s="129"/>
      <c r="E3843" s="129"/>
    </row>
    <row r="3844" spans="4:5">
      <c r="D3844" s="129"/>
      <c r="E3844" s="129"/>
    </row>
    <row r="3845" spans="4:5">
      <c r="D3845" s="129"/>
      <c r="E3845" s="129"/>
    </row>
    <row r="3846" spans="4:5">
      <c r="D3846" s="129"/>
      <c r="E3846" s="129"/>
    </row>
    <row r="3847" spans="4:5">
      <c r="D3847" s="129"/>
      <c r="E3847" s="129"/>
    </row>
    <row r="3848" spans="4:5">
      <c r="D3848" s="129"/>
      <c r="E3848" s="129"/>
    </row>
    <row r="3849" spans="4:5">
      <c r="D3849" s="129"/>
      <c r="E3849" s="129"/>
    </row>
    <row r="3850" spans="4:5">
      <c r="D3850" s="129"/>
      <c r="E3850" s="129"/>
    </row>
    <row r="3851" spans="4:5">
      <c r="D3851" s="129"/>
      <c r="E3851" s="129"/>
    </row>
    <row r="3852" spans="4:5">
      <c r="D3852" s="129"/>
      <c r="E3852" s="129"/>
    </row>
    <row r="3853" spans="4:5">
      <c r="D3853" s="129"/>
      <c r="E3853" s="129"/>
    </row>
    <row r="3854" spans="4:5">
      <c r="D3854" s="129"/>
      <c r="E3854" s="129"/>
    </row>
    <row r="3855" spans="4:5">
      <c r="D3855" s="129"/>
      <c r="E3855" s="129"/>
    </row>
    <row r="3856" spans="4:5">
      <c r="D3856" s="129"/>
      <c r="E3856" s="129"/>
    </row>
    <row r="3857" spans="4:5">
      <c r="D3857" s="129"/>
      <c r="E3857" s="129"/>
    </row>
    <row r="3858" spans="4:5">
      <c r="D3858" s="129"/>
      <c r="E3858" s="129"/>
    </row>
    <row r="3859" spans="4:5">
      <c r="D3859" s="129"/>
      <c r="E3859" s="129"/>
    </row>
    <row r="3860" spans="4:5">
      <c r="D3860" s="129"/>
      <c r="E3860" s="129"/>
    </row>
    <row r="3861" spans="4:5">
      <c r="D3861" s="129"/>
      <c r="E3861" s="129"/>
    </row>
    <row r="3862" spans="4:5">
      <c r="D3862" s="129"/>
      <c r="E3862" s="129"/>
    </row>
    <row r="3863" spans="4:5">
      <c r="D3863" s="129"/>
      <c r="E3863" s="129"/>
    </row>
    <row r="3864" spans="4:5">
      <c r="D3864" s="129"/>
      <c r="E3864" s="129"/>
    </row>
    <row r="3865" spans="4:5">
      <c r="D3865" s="129"/>
      <c r="E3865" s="129"/>
    </row>
    <row r="3866" spans="4:5">
      <c r="D3866" s="129"/>
      <c r="E3866" s="129"/>
    </row>
    <row r="3867" spans="4:5">
      <c r="D3867" s="129"/>
      <c r="E3867" s="129"/>
    </row>
    <row r="3868" spans="4:5">
      <c r="D3868" s="129"/>
      <c r="E3868" s="129"/>
    </row>
    <row r="3869" spans="4:5">
      <c r="D3869" s="129"/>
      <c r="E3869" s="129"/>
    </row>
    <row r="3870" spans="4:5">
      <c r="D3870" s="129"/>
      <c r="E3870" s="129"/>
    </row>
    <row r="3871" spans="4:5">
      <c r="D3871" s="129"/>
      <c r="E3871" s="129"/>
    </row>
    <row r="3872" spans="4:5">
      <c r="D3872" s="129"/>
      <c r="E3872" s="129"/>
    </row>
    <row r="3873" spans="4:5">
      <c r="D3873" s="129"/>
      <c r="E3873" s="129"/>
    </row>
    <row r="3874" spans="4:5">
      <c r="D3874" s="129"/>
      <c r="E3874" s="129"/>
    </row>
    <row r="3875" spans="4:5">
      <c r="D3875" s="129"/>
      <c r="E3875" s="129"/>
    </row>
    <row r="3876" spans="4:5">
      <c r="D3876" s="129"/>
      <c r="E3876" s="129"/>
    </row>
    <row r="3877" spans="4:5">
      <c r="D3877" s="129"/>
      <c r="E3877" s="129"/>
    </row>
    <row r="3878" spans="4:5">
      <c r="D3878" s="129"/>
      <c r="E3878" s="129"/>
    </row>
    <row r="3879" spans="4:5">
      <c r="D3879" s="129"/>
      <c r="E3879" s="129"/>
    </row>
    <row r="3880" spans="4:5">
      <c r="D3880" s="129"/>
      <c r="E3880" s="129"/>
    </row>
    <row r="3881" spans="4:5">
      <c r="D3881" s="129"/>
      <c r="E3881" s="129"/>
    </row>
    <row r="3882" spans="4:5">
      <c r="D3882" s="129"/>
      <c r="E3882" s="129"/>
    </row>
    <row r="3883" spans="4:5">
      <c r="D3883" s="129"/>
      <c r="E3883" s="129"/>
    </row>
    <row r="3884" spans="4:5">
      <c r="D3884" s="129"/>
      <c r="E3884" s="129"/>
    </row>
    <row r="3885" spans="4:5">
      <c r="D3885" s="129"/>
      <c r="E3885" s="129"/>
    </row>
    <row r="3886" spans="4:5">
      <c r="D3886" s="129"/>
      <c r="E3886" s="129"/>
    </row>
    <row r="3887" spans="4:5">
      <c r="D3887" s="129"/>
      <c r="E3887" s="129"/>
    </row>
    <row r="3888" spans="4:5">
      <c r="D3888" s="129"/>
      <c r="E3888" s="129"/>
    </row>
    <row r="3889" spans="4:5">
      <c r="D3889" s="129"/>
      <c r="E3889" s="129"/>
    </row>
    <row r="3890" spans="4:5">
      <c r="D3890" s="129"/>
      <c r="E3890" s="129"/>
    </row>
    <row r="3891" spans="4:5">
      <c r="D3891" s="129"/>
      <c r="E3891" s="129"/>
    </row>
    <row r="3892" spans="4:5">
      <c r="D3892" s="129"/>
      <c r="E3892" s="129"/>
    </row>
    <row r="3893" spans="4:5">
      <c r="D3893" s="129"/>
      <c r="E3893" s="129"/>
    </row>
    <row r="3894" spans="4:5">
      <c r="D3894" s="129"/>
      <c r="E3894" s="129"/>
    </row>
    <row r="3895" spans="4:5">
      <c r="D3895" s="129"/>
      <c r="E3895" s="129"/>
    </row>
    <row r="3896" spans="4:5">
      <c r="D3896" s="129"/>
      <c r="E3896" s="129"/>
    </row>
    <row r="3897" spans="4:5">
      <c r="D3897" s="129"/>
      <c r="E3897" s="129"/>
    </row>
    <row r="3898" spans="4:5">
      <c r="D3898" s="129"/>
      <c r="E3898" s="129"/>
    </row>
    <row r="3899" spans="4:5">
      <c r="D3899" s="129"/>
      <c r="E3899" s="129"/>
    </row>
    <row r="3900" spans="4:5">
      <c r="D3900" s="129"/>
      <c r="E3900" s="129"/>
    </row>
    <row r="3901" spans="4:5">
      <c r="D3901" s="129"/>
      <c r="E3901" s="129"/>
    </row>
    <row r="3902" spans="4:5">
      <c r="D3902" s="129"/>
      <c r="E3902" s="129"/>
    </row>
    <row r="3903" spans="4:5">
      <c r="D3903" s="129"/>
      <c r="E3903" s="129"/>
    </row>
    <row r="3904" spans="4:5">
      <c r="D3904" s="129"/>
      <c r="E3904" s="129"/>
    </row>
    <row r="3905" spans="4:5">
      <c r="D3905" s="129"/>
      <c r="E3905" s="129"/>
    </row>
    <row r="3906" spans="4:5">
      <c r="D3906" s="129"/>
      <c r="E3906" s="129"/>
    </row>
    <row r="3907" spans="4:5">
      <c r="D3907" s="129"/>
      <c r="E3907" s="129"/>
    </row>
    <row r="3908" spans="4:5">
      <c r="D3908" s="129"/>
      <c r="E3908" s="129"/>
    </row>
    <row r="3909" spans="4:5">
      <c r="D3909" s="129"/>
      <c r="E3909" s="129"/>
    </row>
    <row r="3910" spans="4:5">
      <c r="D3910" s="129"/>
      <c r="E3910" s="129"/>
    </row>
    <row r="3911" spans="4:5">
      <c r="D3911" s="129"/>
      <c r="E3911" s="129"/>
    </row>
    <row r="3912" spans="4:5">
      <c r="D3912" s="129"/>
      <c r="E3912" s="129"/>
    </row>
    <row r="3913" spans="4:5">
      <c r="D3913" s="129"/>
      <c r="E3913" s="129"/>
    </row>
    <row r="3914" spans="4:5">
      <c r="D3914" s="129"/>
      <c r="E3914" s="129"/>
    </row>
    <row r="3915" spans="4:5">
      <c r="D3915" s="129"/>
      <c r="E3915" s="129"/>
    </row>
    <row r="3916" spans="4:5">
      <c r="D3916" s="129"/>
      <c r="E3916" s="129"/>
    </row>
    <row r="3917" spans="4:5">
      <c r="D3917" s="129"/>
      <c r="E3917" s="129"/>
    </row>
    <row r="3918" spans="4:5">
      <c r="D3918" s="129"/>
      <c r="E3918" s="129"/>
    </row>
    <row r="3919" spans="4:5">
      <c r="D3919" s="129"/>
      <c r="E3919" s="129"/>
    </row>
    <row r="3920" spans="4:5">
      <c r="D3920" s="129"/>
      <c r="E3920" s="129"/>
    </row>
    <row r="3921" spans="4:5">
      <c r="D3921" s="129"/>
      <c r="E3921" s="129"/>
    </row>
    <row r="3922" spans="4:5">
      <c r="D3922" s="129"/>
      <c r="E3922" s="129"/>
    </row>
    <row r="3923" spans="4:5">
      <c r="D3923" s="129"/>
      <c r="E3923" s="129"/>
    </row>
    <row r="3924" spans="4:5">
      <c r="D3924" s="129"/>
      <c r="E3924" s="129"/>
    </row>
    <row r="3925" spans="4:5">
      <c r="D3925" s="129"/>
      <c r="E3925" s="129"/>
    </row>
    <row r="3926" spans="4:5">
      <c r="D3926" s="129"/>
      <c r="E3926" s="129"/>
    </row>
    <row r="3927" spans="4:5">
      <c r="D3927" s="129"/>
      <c r="E3927" s="129"/>
    </row>
    <row r="3928" spans="4:5">
      <c r="D3928" s="129"/>
      <c r="E3928" s="129"/>
    </row>
    <row r="3929" spans="4:5">
      <c r="D3929" s="129"/>
      <c r="E3929" s="129"/>
    </row>
    <row r="3930" spans="4:5">
      <c r="D3930" s="129"/>
      <c r="E3930" s="129"/>
    </row>
    <row r="3931" spans="4:5">
      <c r="D3931" s="129"/>
      <c r="E3931" s="129"/>
    </row>
    <row r="3932" spans="4:5">
      <c r="D3932" s="129"/>
      <c r="E3932" s="129"/>
    </row>
    <row r="3933" spans="4:5">
      <c r="D3933" s="129"/>
      <c r="E3933" s="129"/>
    </row>
    <row r="3934" spans="4:5">
      <c r="D3934" s="129"/>
      <c r="E3934" s="129"/>
    </row>
    <row r="3935" spans="4:5">
      <c r="D3935" s="129"/>
      <c r="E3935" s="129"/>
    </row>
    <row r="3936" spans="4:5">
      <c r="D3936" s="129"/>
      <c r="E3936" s="129"/>
    </row>
    <row r="3937" spans="4:5">
      <c r="D3937" s="129"/>
      <c r="E3937" s="129"/>
    </row>
    <row r="3938" spans="4:5">
      <c r="D3938" s="129"/>
      <c r="E3938" s="129"/>
    </row>
    <row r="3939" spans="4:5">
      <c r="D3939" s="129"/>
      <c r="E3939" s="129"/>
    </row>
    <row r="3940" spans="4:5">
      <c r="D3940" s="129"/>
      <c r="E3940" s="129"/>
    </row>
    <row r="3941" spans="4:5">
      <c r="D3941" s="129"/>
      <c r="E3941" s="129"/>
    </row>
    <row r="3942" spans="4:5">
      <c r="D3942" s="129"/>
      <c r="E3942" s="129"/>
    </row>
    <row r="3943" spans="4:5">
      <c r="D3943" s="129"/>
      <c r="E3943" s="129"/>
    </row>
    <row r="3944" spans="4:5">
      <c r="D3944" s="129"/>
      <c r="E3944" s="129"/>
    </row>
    <row r="3945" spans="4:5">
      <c r="D3945" s="129"/>
      <c r="E3945" s="129"/>
    </row>
    <row r="3946" spans="4:5">
      <c r="D3946" s="129"/>
      <c r="E3946" s="129"/>
    </row>
    <row r="3947" spans="4:5">
      <c r="D3947" s="129"/>
      <c r="E3947" s="129"/>
    </row>
    <row r="3948" spans="4:5">
      <c r="D3948" s="129"/>
      <c r="E3948" s="129"/>
    </row>
    <row r="3949" spans="4:5">
      <c r="D3949" s="129"/>
      <c r="E3949" s="129"/>
    </row>
    <row r="3950" spans="4:5">
      <c r="D3950" s="129"/>
      <c r="E3950" s="129"/>
    </row>
    <row r="3951" spans="4:5">
      <c r="D3951" s="129"/>
      <c r="E3951" s="129"/>
    </row>
    <row r="3952" spans="4:5">
      <c r="D3952" s="129"/>
      <c r="E3952" s="129"/>
    </row>
    <row r="3953" spans="4:5">
      <c r="D3953" s="129"/>
      <c r="E3953" s="129"/>
    </row>
    <row r="3954" spans="4:5">
      <c r="D3954" s="129"/>
      <c r="E3954" s="129"/>
    </row>
    <row r="3955" spans="4:5">
      <c r="D3955" s="129"/>
      <c r="E3955" s="129"/>
    </row>
    <row r="3956" spans="4:5">
      <c r="D3956" s="129"/>
      <c r="E3956" s="129"/>
    </row>
    <row r="3957" spans="4:5">
      <c r="D3957" s="129"/>
      <c r="E3957" s="129"/>
    </row>
    <row r="3958" spans="4:5">
      <c r="D3958" s="129"/>
      <c r="E3958" s="129"/>
    </row>
    <row r="3959" spans="4:5">
      <c r="D3959" s="129"/>
      <c r="E3959" s="129"/>
    </row>
    <row r="3960" spans="4:5">
      <c r="D3960" s="129"/>
      <c r="E3960" s="129"/>
    </row>
    <row r="3961" spans="4:5">
      <c r="D3961" s="129"/>
      <c r="E3961" s="129"/>
    </row>
    <row r="3962" spans="4:5">
      <c r="D3962" s="129"/>
      <c r="E3962" s="129"/>
    </row>
    <row r="3963" spans="4:5">
      <c r="D3963" s="129"/>
      <c r="E3963" s="129"/>
    </row>
    <row r="3964" spans="4:5">
      <c r="D3964" s="129"/>
      <c r="E3964" s="129"/>
    </row>
    <row r="3965" spans="4:5">
      <c r="D3965" s="129"/>
      <c r="E3965" s="129"/>
    </row>
    <row r="3966" spans="4:5">
      <c r="D3966" s="129"/>
      <c r="E3966" s="129"/>
    </row>
    <row r="3967" spans="4:5">
      <c r="D3967" s="129"/>
      <c r="E3967" s="129"/>
    </row>
    <row r="3968" spans="4:5">
      <c r="D3968" s="129"/>
      <c r="E3968" s="129"/>
    </row>
    <row r="3969" spans="4:5">
      <c r="D3969" s="129"/>
      <c r="E3969" s="129"/>
    </row>
    <row r="3970" spans="4:5">
      <c r="D3970" s="129"/>
      <c r="E3970" s="129"/>
    </row>
    <row r="3971" spans="4:5">
      <c r="D3971" s="129"/>
      <c r="E3971" s="129"/>
    </row>
    <row r="3972" spans="4:5">
      <c r="D3972" s="129"/>
      <c r="E3972" s="129"/>
    </row>
    <row r="3973" spans="4:5">
      <c r="D3973" s="129"/>
      <c r="E3973" s="129"/>
    </row>
    <row r="3974" spans="4:5">
      <c r="D3974" s="129"/>
      <c r="E3974" s="129"/>
    </row>
    <row r="3975" spans="4:5">
      <c r="D3975" s="129"/>
      <c r="E3975" s="129"/>
    </row>
    <row r="3976" spans="4:5">
      <c r="D3976" s="129"/>
      <c r="E3976" s="129"/>
    </row>
    <row r="3977" spans="4:5">
      <c r="D3977" s="129"/>
      <c r="E3977" s="129"/>
    </row>
    <row r="3978" spans="4:5">
      <c r="D3978" s="129"/>
      <c r="E3978" s="129"/>
    </row>
    <row r="3979" spans="4:5">
      <c r="D3979" s="129"/>
      <c r="E3979" s="129"/>
    </row>
    <row r="3980" spans="4:5">
      <c r="D3980" s="129"/>
      <c r="E3980" s="129"/>
    </row>
    <row r="3981" spans="4:5">
      <c r="D3981" s="129"/>
      <c r="E3981" s="129"/>
    </row>
    <row r="3982" spans="4:5">
      <c r="D3982" s="129"/>
      <c r="E3982" s="129"/>
    </row>
    <row r="3983" spans="4:5">
      <c r="D3983" s="129"/>
      <c r="E3983" s="129"/>
    </row>
    <row r="3984" spans="4:5">
      <c r="D3984" s="129"/>
      <c r="E3984" s="129"/>
    </row>
    <row r="3985" spans="4:5">
      <c r="D3985" s="129"/>
      <c r="E3985" s="129"/>
    </row>
    <row r="3986" spans="4:5">
      <c r="D3986" s="129"/>
      <c r="E3986" s="129"/>
    </row>
    <row r="3987" spans="4:5">
      <c r="D3987" s="129"/>
      <c r="E3987" s="129"/>
    </row>
    <row r="3988" spans="4:5">
      <c r="D3988" s="129"/>
      <c r="E3988" s="129"/>
    </row>
    <row r="3989" spans="4:5">
      <c r="D3989" s="129"/>
      <c r="E3989" s="129"/>
    </row>
    <row r="3990" spans="4:5">
      <c r="D3990" s="129"/>
      <c r="E3990" s="129"/>
    </row>
    <row r="3991" spans="4:5">
      <c r="D3991" s="129"/>
      <c r="E3991" s="129"/>
    </row>
    <row r="3992" spans="4:5">
      <c r="D3992" s="129"/>
      <c r="E3992" s="129"/>
    </row>
    <row r="3993" spans="4:5">
      <c r="D3993" s="129"/>
      <c r="E3993" s="129"/>
    </row>
    <row r="3994" spans="4:5">
      <c r="D3994" s="129"/>
      <c r="E3994" s="129"/>
    </row>
    <row r="3995" spans="4:5">
      <c r="D3995" s="129"/>
      <c r="E3995" s="129"/>
    </row>
    <row r="3996" spans="4:5">
      <c r="D3996" s="129"/>
      <c r="E3996" s="129"/>
    </row>
    <row r="3997" spans="4:5">
      <c r="D3997" s="129"/>
      <c r="E3997" s="129"/>
    </row>
    <row r="3998" spans="4:5">
      <c r="D3998" s="129"/>
      <c r="E3998" s="129"/>
    </row>
    <row r="3999" spans="4:5">
      <c r="D3999" s="129"/>
      <c r="E3999" s="129"/>
    </row>
    <row r="4000" spans="4:5">
      <c r="D4000" s="129"/>
      <c r="E4000" s="129"/>
    </row>
    <row r="4001" spans="4:5">
      <c r="D4001" s="129"/>
      <c r="E4001" s="129"/>
    </row>
    <row r="4002" spans="4:5">
      <c r="D4002" s="129"/>
      <c r="E4002" s="129"/>
    </row>
    <row r="4003" spans="4:5">
      <c r="D4003" s="129"/>
      <c r="E4003" s="129"/>
    </row>
    <row r="4004" spans="4:5">
      <c r="D4004" s="129"/>
      <c r="E4004" s="129"/>
    </row>
    <row r="4005" spans="4:5">
      <c r="D4005" s="129"/>
      <c r="E4005" s="129"/>
    </row>
    <row r="4006" spans="4:5">
      <c r="D4006" s="129"/>
      <c r="E4006" s="129"/>
    </row>
    <row r="4007" spans="4:5">
      <c r="D4007" s="129"/>
      <c r="E4007" s="129"/>
    </row>
    <row r="4008" spans="4:5">
      <c r="D4008" s="129"/>
      <c r="E4008" s="129"/>
    </row>
    <row r="4009" spans="4:5">
      <c r="D4009" s="129"/>
      <c r="E4009" s="129"/>
    </row>
    <row r="4010" spans="4:5">
      <c r="D4010" s="129"/>
      <c r="E4010" s="129"/>
    </row>
    <row r="4011" spans="4:5">
      <c r="D4011" s="129"/>
      <c r="E4011" s="129"/>
    </row>
    <row r="4012" spans="4:5">
      <c r="D4012" s="129"/>
      <c r="E4012" s="129"/>
    </row>
    <row r="4013" spans="4:5">
      <c r="D4013" s="129"/>
      <c r="E4013" s="129"/>
    </row>
    <row r="4014" spans="4:5">
      <c r="D4014" s="129"/>
      <c r="E4014" s="129"/>
    </row>
    <row r="4015" spans="4:5">
      <c r="D4015" s="129"/>
      <c r="E4015" s="129"/>
    </row>
    <row r="4016" spans="4:5">
      <c r="D4016" s="129"/>
      <c r="E4016" s="129"/>
    </row>
    <row r="4017" spans="4:5">
      <c r="D4017" s="129"/>
      <c r="E4017" s="129"/>
    </row>
    <row r="4018" spans="4:5">
      <c r="D4018" s="129"/>
      <c r="E4018" s="129"/>
    </row>
    <row r="4019" spans="4:5">
      <c r="D4019" s="129"/>
      <c r="E4019" s="129"/>
    </row>
    <row r="4020" spans="4:5">
      <c r="D4020" s="129"/>
      <c r="E4020" s="129"/>
    </row>
    <row r="4021" spans="4:5">
      <c r="D4021" s="129"/>
      <c r="E4021" s="129"/>
    </row>
    <row r="4022" spans="4:5">
      <c r="D4022" s="129"/>
      <c r="E4022" s="129"/>
    </row>
    <row r="4023" spans="4:5">
      <c r="D4023" s="129"/>
      <c r="E4023" s="129"/>
    </row>
    <row r="4024" spans="4:5">
      <c r="D4024" s="129"/>
      <c r="E4024" s="129"/>
    </row>
    <row r="4025" spans="4:5">
      <c r="D4025" s="129"/>
      <c r="E4025" s="129"/>
    </row>
    <row r="4026" spans="4:5">
      <c r="D4026" s="129"/>
      <c r="E4026" s="129"/>
    </row>
    <row r="4027" spans="4:5">
      <c r="D4027" s="129"/>
      <c r="E4027" s="129"/>
    </row>
    <row r="4028" spans="4:5">
      <c r="D4028" s="129"/>
      <c r="E4028" s="129"/>
    </row>
    <row r="4029" spans="4:5">
      <c r="D4029" s="129"/>
      <c r="E4029" s="129"/>
    </row>
    <row r="4030" spans="4:5">
      <c r="D4030" s="129"/>
      <c r="E4030" s="129"/>
    </row>
    <row r="4031" spans="4:5">
      <c r="D4031" s="129"/>
      <c r="E4031" s="129"/>
    </row>
    <row r="4032" spans="4:5">
      <c r="D4032" s="129"/>
      <c r="E4032" s="129"/>
    </row>
    <row r="4033" spans="4:5">
      <c r="D4033" s="129"/>
      <c r="E4033" s="129"/>
    </row>
    <row r="4034" spans="4:5">
      <c r="D4034" s="129"/>
      <c r="E4034" s="129"/>
    </row>
    <row r="4035" spans="4:5">
      <c r="D4035" s="129"/>
      <c r="E4035" s="129"/>
    </row>
    <row r="4036" spans="4:5">
      <c r="D4036" s="129"/>
      <c r="E4036" s="129"/>
    </row>
    <row r="4037" spans="4:5">
      <c r="D4037" s="129"/>
      <c r="E4037" s="129"/>
    </row>
    <row r="4038" spans="4:5">
      <c r="D4038" s="129"/>
      <c r="E4038" s="129"/>
    </row>
    <row r="4039" spans="4:5">
      <c r="D4039" s="129"/>
      <c r="E4039" s="129"/>
    </row>
    <row r="4040" spans="4:5">
      <c r="D4040" s="129"/>
      <c r="E4040" s="129"/>
    </row>
    <row r="4041" spans="4:5">
      <c r="D4041" s="129"/>
      <c r="E4041" s="129"/>
    </row>
    <row r="4042" spans="4:5">
      <c r="D4042" s="129"/>
      <c r="E4042" s="129"/>
    </row>
    <row r="4043" spans="4:5">
      <c r="D4043" s="129"/>
      <c r="E4043" s="129"/>
    </row>
    <row r="4044" spans="4:5">
      <c r="D4044" s="129"/>
      <c r="E4044" s="129"/>
    </row>
    <row r="4045" spans="4:5">
      <c r="D4045" s="129"/>
      <c r="E4045" s="129"/>
    </row>
    <row r="4046" spans="4:5">
      <c r="D4046" s="129"/>
      <c r="E4046" s="129"/>
    </row>
    <row r="4047" spans="4:5">
      <c r="D4047" s="129"/>
      <c r="E4047" s="129"/>
    </row>
    <row r="4048" spans="4:5">
      <c r="D4048" s="129"/>
      <c r="E4048" s="129"/>
    </row>
    <row r="4049" spans="4:5">
      <c r="D4049" s="129"/>
      <c r="E4049" s="129"/>
    </row>
    <row r="4050" spans="4:5">
      <c r="D4050" s="129"/>
      <c r="E4050" s="129"/>
    </row>
    <row r="4051" spans="4:5">
      <c r="D4051" s="129"/>
      <c r="E4051" s="129"/>
    </row>
    <row r="4052" spans="4:5">
      <c r="D4052" s="129"/>
      <c r="E4052" s="129"/>
    </row>
    <row r="4053" spans="4:5">
      <c r="D4053" s="129"/>
      <c r="E4053" s="129"/>
    </row>
    <row r="4054" spans="4:5">
      <c r="D4054" s="129"/>
      <c r="E4054" s="129"/>
    </row>
    <row r="4055" spans="4:5">
      <c r="D4055" s="129"/>
      <c r="E4055" s="129"/>
    </row>
    <row r="4056" spans="4:5">
      <c r="D4056" s="129"/>
      <c r="E4056" s="129"/>
    </row>
    <row r="4057" spans="4:5">
      <c r="D4057" s="129"/>
      <c r="E4057" s="129"/>
    </row>
    <row r="4058" spans="4:5">
      <c r="D4058" s="129"/>
      <c r="E4058" s="129"/>
    </row>
    <row r="4059" spans="4:5">
      <c r="D4059" s="129"/>
      <c r="E4059" s="129"/>
    </row>
    <row r="4060" spans="4:5">
      <c r="D4060" s="129"/>
      <c r="E4060" s="129"/>
    </row>
    <row r="4061" spans="4:5">
      <c r="D4061" s="129"/>
      <c r="E4061" s="129"/>
    </row>
    <row r="4062" spans="4:5">
      <c r="D4062" s="129"/>
      <c r="E4062" s="129"/>
    </row>
    <row r="4063" spans="4:5">
      <c r="D4063" s="129"/>
      <c r="E4063" s="129"/>
    </row>
    <row r="4064" spans="4:5">
      <c r="D4064" s="129"/>
      <c r="E4064" s="129"/>
    </row>
    <row r="4065" spans="4:5">
      <c r="D4065" s="129"/>
      <c r="E4065" s="129"/>
    </row>
    <row r="4066" spans="4:5">
      <c r="D4066" s="129"/>
      <c r="E4066" s="129"/>
    </row>
    <row r="4067" spans="4:5">
      <c r="D4067" s="129"/>
      <c r="E4067" s="129"/>
    </row>
    <row r="4068" spans="4:5">
      <c r="D4068" s="129"/>
      <c r="E4068" s="129"/>
    </row>
    <row r="4069" spans="4:5">
      <c r="D4069" s="129"/>
      <c r="E4069" s="129"/>
    </row>
    <row r="4070" spans="4:5">
      <c r="D4070" s="129"/>
      <c r="E4070" s="129"/>
    </row>
    <row r="4071" spans="4:5">
      <c r="D4071" s="129"/>
      <c r="E4071" s="129"/>
    </row>
    <row r="4072" spans="4:5">
      <c r="D4072" s="129"/>
      <c r="E4072" s="129"/>
    </row>
    <row r="4073" spans="4:5">
      <c r="D4073" s="129"/>
      <c r="E4073" s="129"/>
    </row>
    <row r="4074" spans="4:5">
      <c r="D4074" s="129"/>
      <c r="E4074" s="129"/>
    </row>
    <row r="4075" spans="4:5">
      <c r="D4075" s="129"/>
      <c r="E4075" s="129"/>
    </row>
    <row r="4076" spans="4:5">
      <c r="D4076" s="129"/>
      <c r="E4076" s="129"/>
    </row>
    <row r="4077" spans="4:5">
      <c r="D4077" s="129"/>
      <c r="E4077" s="129"/>
    </row>
    <row r="4078" spans="4:5">
      <c r="D4078" s="129"/>
      <c r="E4078" s="129"/>
    </row>
    <row r="4079" spans="4:5">
      <c r="D4079" s="129"/>
      <c r="E4079" s="129"/>
    </row>
    <row r="4080" spans="4:5">
      <c r="D4080" s="129"/>
      <c r="E4080" s="129"/>
    </row>
    <row r="4081" spans="4:5">
      <c r="D4081" s="129"/>
      <c r="E4081" s="129"/>
    </row>
    <row r="4082" spans="4:5">
      <c r="D4082" s="129"/>
      <c r="E4082" s="129"/>
    </row>
    <row r="4083" spans="4:5">
      <c r="D4083" s="129"/>
      <c r="E4083" s="129"/>
    </row>
    <row r="4084" spans="4:5">
      <c r="D4084" s="129"/>
      <c r="E4084" s="129"/>
    </row>
    <row r="4085" spans="4:5">
      <c r="D4085" s="129"/>
      <c r="E4085" s="129"/>
    </row>
    <row r="4086" spans="4:5">
      <c r="D4086" s="129"/>
      <c r="E4086" s="129"/>
    </row>
    <row r="4087" spans="4:5">
      <c r="D4087" s="129"/>
      <c r="E4087" s="129"/>
    </row>
    <row r="4088" spans="4:5">
      <c r="D4088" s="129"/>
      <c r="E4088" s="129"/>
    </row>
    <row r="4089" spans="4:5">
      <c r="D4089" s="129"/>
      <c r="E4089" s="129"/>
    </row>
    <row r="4090" spans="4:5">
      <c r="D4090" s="129"/>
      <c r="E4090" s="129"/>
    </row>
    <row r="4091" spans="4:5">
      <c r="D4091" s="129"/>
      <c r="E4091" s="129"/>
    </row>
    <row r="4092" spans="4:5">
      <c r="D4092" s="129"/>
      <c r="E4092" s="129"/>
    </row>
    <row r="4093" spans="4:5">
      <c r="D4093" s="129"/>
      <c r="E4093" s="129"/>
    </row>
    <row r="4094" spans="4:5">
      <c r="D4094" s="129"/>
      <c r="E4094" s="129"/>
    </row>
    <row r="4095" spans="4:5">
      <c r="D4095" s="129"/>
      <c r="E4095" s="129"/>
    </row>
    <row r="4096" spans="4:5">
      <c r="D4096" s="129"/>
      <c r="E4096" s="129"/>
    </row>
    <row r="4097" spans="4:5">
      <c r="D4097" s="129"/>
      <c r="E4097" s="129"/>
    </row>
    <row r="4098" spans="4:5">
      <c r="D4098" s="129"/>
      <c r="E4098" s="129"/>
    </row>
    <row r="4099" spans="4:5">
      <c r="D4099" s="129"/>
      <c r="E4099" s="129"/>
    </row>
    <row r="4100" spans="4:5">
      <c r="D4100" s="129"/>
      <c r="E4100" s="129"/>
    </row>
    <row r="4101" spans="4:5">
      <c r="D4101" s="129"/>
      <c r="E4101" s="129"/>
    </row>
    <row r="4102" spans="4:5">
      <c r="D4102" s="129"/>
      <c r="E4102" s="129"/>
    </row>
    <row r="4103" spans="4:5">
      <c r="D4103" s="129"/>
      <c r="E4103" s="129"/>
    </row>
    <row r="4104" spans="4:5">
      <c r="D4104" s="129"/>
      <c r="E4104" s="129"/>
    </row>
    <row r="4105" spans="4:5">
      <c r="D4105" s="129"/>
      <c r="E4105" s="129"/>
    </row>
    <row r="4106" spans="4:5">
      <c r="D4106" s="129"/>
      <c r="E4106" s="129"/>
    </row>
    <row r="4107" spans="4:5">
      <c r="D4107" s="129"/>
      <c r="E4107" s="129"/>
    </row>
    <row r="4108" spans="4:5">
      <c r="D4108" s="129"/>
      <c r="E4108" s="129"/>
    </row>
    <row r="4109" spans="4:5">
      <c r="D4109" s="129"/>
      <c r="E4109" s="129"/>
    </row>
    <row r="4110" spans="4:5">
      <c r="D4110" s="129"/>
      <c r="E4110" s="129"/>
    </row>
    <row r="4111" spans="4:5">
      <c r="D4111" s="129"/>
      <c r="E4111" s="129"/>
    </row>
    <row r="4112" spans="4:5">
      <c r="D4112" s="129"/>
      <c r="E4112" s="129"/>
    </row>
    <row r="4113" spans="4:5">
      <c r="D4113" s="129"/>
      <c r="E4113" s="129"/>
    </row>
    <row r="4114" spans="4:5">
      <c r="D4114" s="129"/>
      <c r="E4114" s="129"/>
    </row>
    <row r="4115" spans="4:5">
      <c r="D4115" s="129"/>
      <c r="E4115" s="129"/>
    </row>
    <row r="4116" spans="4:5">
      <c r="D4116" s="129"/>
      <c r="E4116" s="129"/>
    </row>
    <row r="4117" spans="4:5">
      <c r="D4117" s="129"/>
      <c r="E4117" s="129"/>
    </row>
    <row r="4118" spans="4:5">
      <c r="D4118" s="129"/>
      <c r="E4118" s="129"/>
    </row>
    <row r="4119" spans="4:5">
      <c r="D4119" s="129"/>
      <c r="E4119" s="129"/>
    </row>
    <row r="4120" spans="4:5">
      <c r="D4120" s="129"/>
      <c r="E4120" s="129"/>
    </row>
    <row r="4121" spans="4:5">
      <c r="D4121" s="129"/>
      <c r="E4121" s="129"/>
    </row>
    <row r="4122" spans="4:5">
      <c r="D4122" s="129"/>
      <c r="E4122" s="129"/>
    </row>
    <row r="4123" spans="4:5">
      <c r="D4123" s="129"/>
      <c r="E4123" s="129"/>
    </row>
    <row r="4124" spans="4:5">
      <c r="D4124" s="129"/>
      <c r="E4124" s="129"/>
    </row>
    <row r="4125" spans="4:5">
      <c r="D4125" s="129"/>
      <c r="E4125" s="129"/>
    </row>
    <row r="4126" spans="4:5">
      <c r="D4126" s="129"/>
      <c r="E4126" s="129"/>
    </row>
    <row r="4127" spans="4:5">
      <c r="D4127" s="129"/>
      <c r="E4127" s="129"/>
    </row>
    <row r="4128" spans="4:5">
      <c r="D4128" s="129"/>
      <c r="E4128" s="129"/>
    </row>
    <row r="4129" spans="4:5">
      <c r="D4129" s="129"/>
      <c r="E4129" s="129"/>
    </row>
    <row r="4130" spans="4:5">
      <c r="D4130" s="129"/>
      <c r="E4130" s="129"/>
    </row>
    <row r="4131" spans="4:5">
      <c r="D4131" s="129"/>
      <c r="E4131" s="129"/>
    </row>
    <row r="4132" spans="4:5">
      <c r="D4132" s="129"/>
      <c r="E4132" s="129"/>
    </row>
    <row r="4133" spans="4:5">
      <c r="D4133" s="129"/>
      <c r="E4133" s="129"/>
    </row>
    <row r="4134" spans="4:5">
      <c r="D4134" s="129"/>
      <c r="E4134" s="129"/>
    </row>
    <row r="4135" spans="4:5">
      <c r="D4135" s="129"/>
      <c r="E4135" s="129"/>
    </row>
    <row r="4136" spans="4:5">
      <c r="D4136" s="129"/>
      <c r="E4136" s="129"/>
    </row>
    <row r="4137" spans="4:5">
      <c r="D4137" s="129"/>
      <c r="E4137" s="129"/>
    </row>
    <row r="4138" spans="4:5">
      <c r="D4138" s="129"/>
      <c r="E4138" s="129"/>
    </row>
    <row r="4139" spans="4:5">
      <c r="D4139" s="129"/>
      <c r="E4139" s="129"/>
    </row>
    <row r="4140" spans="4:5">
      <c r="D4140" s="129"/>
      <c r="E4140" s="129"/>
    </row>
    <row r="4141" spans="4:5">
      <c r="D4141" s="129"/>
      <c r="E4141" s="129"/>
    </row>
    <row r="4142" spans="4:5">
      <c r="D4142" s="129"/>
      <c r="E4142" s="129"/>
    </row>
    <row r="4143" spans="4:5">
      <c r="D4143" s="129"/>
      <c r="E4143" s="129"/>
    </row>
    <row r="4144" spans="4:5">
      <c r="D4144" s="129"/>
      <c r="E4144" s="129"/>
    </row>
    <row r="4145" spans="4:5">
      <c r="D4145" s="129"/>
      <c r="E4145" s="129"/>
    </row>
    <row r="4146" spans="4:5">
      <c r="D4146" s="129"/>
      <c r="E4146" s="129"/>
    </row>
    <row r="4147" spans="4:5">
      <c r="D4147" s="129"/>
      <c r="E4147" s="129"/>
    </row>
    <row r="4148" spans="4:5">
      <c r="D4148" s="129"/>
      <c r="E4148" s="129"/>
    </row>
    <row r="4149" spans="4:5">
      <c r="D4149" s="129"/>
      <c r="E4149" s="129"/>
    </row>
    <row r="4150" spans="4:5">
      <c r="D4150" s="129"/>
      <c r="E4150" s="129"/>
    </row>
    <row r="4151" spans="4:5">
      <c r="D4151" s="129"/>
      <c r="E4151" s="129"/>
    </row>
    <row r="4152" spans="4:5">
      <c r="D4152" s="129"/>
      <c r="E4152" s="129"/>
    </row>
    <row r="4153" spans="4:5">
      <c r="D4153" s="129"/>
      <c r="E4153" s="129"/>
    </row>
    <row r="4154" spans="4:5">
      <c r="D4154" s="129"/>
      <c r="E4154" s="129"/>
    </row>
    <row r="4155" spans="4:5">
      <c r="D4155" s="129"/>
      <c r="E4155" s="129"/>
    </row>
    <row r="4156" spans="4:5">
      <c r="D4156" s="129"/>
      <c r="E4156" s="129"/>
    </row>
    <row r="4157" spans="4:5">
      <c r="D4157" s="129"/>
      <c r="E4157" s="129"/>
    </row>
    <row r="4158" spans="4:5">
      <c r="D4158" s="129"/>
      <c r="E4158" s="129"/>
    </row>
    <row r="4159" spans="4:5">
      <c r="D4159" s="129"/>
      <c r="E4159" s="129"/>
    </row>
    <row r="4160" spans="4:5">
      <c r="D4160" s="129"/>
      <c r="E4160" s="129"/>
    </row>
    <row r="4161" spans="4:5">
      <c r="D4161" s="129"/>
      <c r="E4161" s="129"/>
    </row>
    <row r="4162" spans="4:5">
      <c r="D4162" s="129"/>
      <c r="E4162" s="129"/>
    </row>
    <row r="4163" spans="4:5">
      <c r="D4163" s="129"/>
      <c r="E4163" s="129"/>
    </row>
    <row r="4164" spans="4:5">
      <c r="D4164" s="129"/>
      <c r="E4164" s="129"/>
    </row>
    <row r="4165" spans="4:5">
      <c r="D4165" s="129"/>
      <c r="E4165" s="129"/>
    </row>
    <row r="4166" spans="4:5">
      <c r="D4166" s="129"/>
      <c r="E4166" s="129"/>
    </row>
    <row r="4167" spans="4:5">
      <c r="D4167" s="129"/>
      <c r="E4167" s="129"/>
    </row>
    <row r="4168" spans="4:5">
      <c r="D4168" s="129"/>
      <c r="E4168" s="129"/>
    </row>
    <row r="4169" spans="4:5">
      <c r="D4169" s="129"/>
      <c r="E4169" s="129"/>
    </row>
    <row r="4170" spans="4:5">
      <c r="D4170" s="129"/>
      <c r="E4170" s="129"/>
    </row>
    <row r="4171" spans="4:5">
      <c r="D4171" s="129"/>
      <c r="E4171" s="129"/>
    </row>
    <row r="4172" spans="4:5">
      <c r="D4172" s="129"/>
      <c r="E4172" s="129"/>
    </row>
    <row r="4173" spans="4:5">
      <c r="D4173" s="129"/>
      <c r="E4173" s="129"/>
    </row>
    <row r="4174" spans="4:5">
      <c r="D4174" s="129"/>
      <c r="E4174" s="129"/>
    </row>
    <row r="4175" spans="4:5">
      <c r="D4175" s="129"/>
      <c r="E4175" s="129"/>
    </row>
    <row r="4176" spans="4:5">
      <c r="D4176" s="129"/>
      <c r="E4176" s="129"/>
    </row>
    <row r="4177" spans="4:5">
      <c r="D4177" s="129"/>
      <c r="E4177" s="129"/>
    </row>
    <row r="4178" spans="4:5">
      <c r="D4178" s="129"/>
      <c r="E4178" s="129"/>
    </row>
    <row r="4179" spans="4:5">
      <c r="D4179" s="129"/>
      <c r="E4179" s="129"/>
    </row>
    <row r="4180" spans="4:5">
      <c r="D4180" s="129"/>
      <c r="E4180" s="129"/>
    </row>
    <row r="4181" spans="4:5">
      <c r="D4181" s="129"/>
      <c r="E4181" s="129"/>
    </row>
    <row r="4182" spans="4:5">
      <c r="D4182" s="129"/>
      <c r="E4182" s="129"/>
    </row>
    <row r="4183" spans="4:5">
      <c r="D4183" s="129"/>
      <c r="E4183" s="129"/>
    </row>
    <row r="4184" spans="4:5">
      <c r="D4184" s="129"/>
      <c r="E4184" s="129"/>
    </row>
    <row r="4185" spans="4:5">
      <c r="D4185" s="129"/>
      <c r="E4185" s="129"/>
    </row>
    <row r="4186" spans="4:5">
      <c r="D4186" s="129"/>
      <c r="E4186" s="129"/>
    </row>
    <row r="4187" spans="4:5">
      <c r="D4187" s="129"/>
      <c r="E4187" s="129"/>
    </row>
    <row r="4188" spans="4:5">
      <c r="D4188" s="129"/>
      <c r="E4188" s="129"/>
    </row>
    <row r="4189" spans="4:5">
      <c r="D4189" s="129"/>
      <c r="E4189" s="129"/>
    </row>
    <row r="4190" spans="4:5">
      <c r="D4190" s="129"/>
      <c r="E4190" s="129"/>
    </row>
    <row r="4191" spans="4:5">
      <c r="D4191" s="129"/>
      <c r="E4191" s="129"/>
    </row>
    <row r="4192" spans="4:5">
      <c r="D4192" s="129"/>
      <c r="E4192" s="129"/>
    </row>
    <row r="4193" spans="4:5">
      <c r="D4193" s="129"/>
      <c r="E4193" s="129"/>
    </row>
    <row r="4194" spans="4:5">
      <c r="D4194" s="129"/>
      <c r="E4194" s="129"/>
    </row>
    <row r="4195" spans="4:5">
      <c r="D4195" s="129"/>
      <c r="E4195" s="129"/>
    </row>
    <row r="4196" spans="4:5">
      <c r="D4196" s="129"/>
      <c r="E4196" s="129"/>
    </row>
    <row r="4197" spans="4:5">
      <c r="D4197" s="129"/>
      <c r="E4197" s="129"/>
    </row>
    <row r="4198" spans="4:5">
      <c r="D4198" s="129"/>
      <c r="E4198" s="129"/>
    </row>
    <row r="4199" spans="4:5">
      <c r="D4199" s="129"/>
      <c r="E4199" s="129"/>
    </row>
    <row r="4200" spans="4:5">
      <c r="D4200" s="129"/>
      <c r="E4200" s="129"/>
    </row>
    <row r="4201" spans="4:5">
      <c r="D4201" s="129"/>
      <c r="E4201" s="129"/>
    </row>
    <row r="4202" spans="4:5">
      <c r="D4202" s="129"/>
      <c r="E4202" s="129"/>
    </row>
    <row r="4203" spans="4:5">
      <c r="D4203" s="129"/>
      <c r="E4203" s="129"/>
    </row>
    <row r="4204" spans="4:5">
      <c r="D4204" s="129"/>
      <c r="E4204" s="129"/>
    </row>
    <row r="4205" spans="4:5">
      <c r="D4205" s="129"/>
      <c r="E4205" s="129"/>
    </row>
    <row r="4206" spans="4:5">
      <c r="D4206" s="129"/>
      <c r="E4206" s="129"/>
    </row>
    <row r="4207" spans="4:5">
      <c r="D4207" s="129"/>
      <c r="E4207" s="129"/>
    </row>
    <row r="4208" spans="4:5">
      <c r="D4208" s="129"/>
      <c r="E4208" s="129"/>
    </row>
    <row r="4209" spans="4:5">
      <c r="D4209" s="129"/>
      <c r="E4209" s="129"/>
    </row>
    <row r="4210" spans="4:5">
      <c r="D4210" s="129"/>
      <c r="E4210" s="129"/>
    </row>
    <row r="4211" spans="4:5">
      <c r="D4211" s="129"/>
      <c r="E4211" s="129"/>
    </row>
    <row r="4212" spans="4:5">
      <c r="D4212" s="129"/>
      <c r="E4212" s="129"/>
    </row>
    <row r="4213" spans="4:5">
      <c r="D4213" s="129"/>
      <c r="E4213" s="129"/>
    </row>
    <row r="4214" spans="4:5">
      <c r="D4214" s="129"/>
      <c r="E4214" s="129"/>
    </row>
    <row r="4215" spans="4:5">
      <c r="D4215" s="129"/>
      <c r="E4215" s="129"/>
    </row>
    <row r="4216" spans="4:5">
      <c r="D4216" s="129"/>
      <c r="E4216" s="129"/>
    </row>
    <row r="4217" spans="4:5">
      <c r="D4217" s="129"/>
      <c r="E4217" s="129"/>
    </row>
    <row r="4218" spans="4:5">
      <c r="D4218" s="129"/>
      <c r="E4218" s="129"/>
    </row>
    <row r="4219" spans="4:5">
      <c r="D4219" s="129"/>
      <c r="E4219" s="129"/>
    </row>
    <row r="4220" spans="4:5">
      <c r="D4220" s="129"/>
      <c r="E4220" s="129"/>
    </row>
    <row r="4221" spans="4:5">
      <c r="D4221" s="129"/>
      <c r="E4221" s="129"/>
    </row>
    <row r="4222" spans="4:5">
      <c r="D4222" s="129"/>
      <c r="E4222" s="129"/>
    </row>
    <row r="4223" spans="4:5">
      <c r="D4223" s="129"/>
      <c r="E4223" s="129"/>
    </row>
    <row r="4224" spans="4:5">
      <c r="D4224" s="129"/>
      <c r="E4224" s="129"/>
    </row>
    <row r="4225" spans="4:5">
      <c r="D4225" s="129"/>
      <c r="E4225" s="129"/>
    </row>
    <row r="4226" spans="4:5">
      <c r="D4226" s="129"/>
      <c r="E4226" s="129"/>
    </row>
    <row r="4227" spans="4:5">
      <c r="D4227" s="129"/>
      <c r="E4227" s="129"/>
    </row>
    <row r="4228" spans="4:5">
      <c r="D4228" s="129"/>
      <c r="E4228" s="129"/>
    </row>
    <row r="4229" spans="4:5">
      <c r="D4229" s="129"/>
      <c r="E4229" s="129"/>
    </row>
    <row r="4230" spans="4:5">
      <c r="D4230" s="129"/>
      <c r="E4230" s="129"/>
    </row>
    <row r="4231" spans="4:5">
      <c r="D4231" s="129"/>
      <c r="E4231" s="129"/>
    </row>
    <row r="4232" spans="4:5">
      <c r="D4232" s="129"/>
      <c r="E4232" s="129"/>
    </row>
    <row r="4233" spans="4:5">
      <c r="D4233" s="129"/>
      <c r="E4233" s="129"/>
    </row>
    <row r="4234" spans="4:5">
      <c r="D4234" s="129"/>
      <c r="E4234" s="129"/>
    </row>
    <row r="4235" spans="4:5">
      <c r="D4235" s="129"/>
      <c r="E4235" s="129"/>
    </row>
    <row r="4236" spans="4:5">
      <c r="D4236" s="129"/>
      <c r="E4236" s="129"/>
    </row>
    <row r="4237" spans="4:5">
      <c r="D4237" s="129"/>
      <c r="E4237" s="129"/>
    </row>
    <row r="4238" spans="4:5">
      <c r="D4238" s="129"/>
      <c r="E4238" s="129"/>
    </row>
    <row r="4239" spans="4:5">
      <c r="D4239" s="129"/>
      <c r="E4239" s="129"/>
    </row>
    <row r="4240" spans="4:5">
      <c r="D4240" s="129"/>
      <c r="E4240" s="129"/>
    </row>
    <row r="4241" spans="4:5">
      <c r="D4241" s="129"/>
      <c r="E4241" s="129"/>
    </row>
    <row r="4242" spans="4:5">
      <c r="D4242" s="129"/>
      <c r="E4242" s="129"/>
    </row>
    <row r="4243" spans="4:5">
      <c r="D4243" s="129"/>
      <c r="E4243" s="129"/>
    </row>
    <row r="4244" spans="4:5">
      <c r="D4244" s="129"/>
      <c r="E4244" s="129"/>
    </row>
    <row r="4245" spans="4:5">
      <c r="D4245" s="129"/>
      <c r="E4245" s="129"/>
    </row>
    <row r="4246" spans="4:5">
      <c r="D4246" s="129"/>
      <c r="E4246" s="129"/>
    </row>
    <row r="4247" spans="4:5">
      <c r="D4247" s="129"/>
      <c r="E4247" s="129"/>
    </row>
    <row r="4248" spans="4:5">
      <c r="D4248" s="129"/>
      <c r="E4248" s="129"/>
    </row>
    <row r="4249" spans="4:5">
      <c r="D4249" s="129"/>
      <c r="E4249" s="129"/>
    </row>
    <row r="4250" spans="4:5">
      <c r="D4250" s="129"/>
      <c r="E4250" s="129"/>
    </row>
    <row r="4251" spans="4:5">
      <c r="D4251" s="129"/>
      <c r="E4251" s="129"/>
    </row>
    <row r="4252" spans="4:5">
      <c r="D4252" s="129"/>
      <c r="E4252" s="129"/>
    </row>
    <row r="4253" spans="4:5">
      <c r="D4253" s="129"/>
      <c r="E4253" s="129"/>
    </row>
    <row r="4254" spans="4:5">
      <c r="D4254" s="129"/>
      <c r="E4254" s="129"/>
    </row>
    <row r="4255" spans="4:5">
      <c r="D4255" s="129"/>
      <c r="E4255" s="129"/>
    </row>
    <row r="4256" spans="4:5">
      <c r="D4256" s="129"/>
      <c r="E4256" s="129"/>
    </row>
    <row r="4257" spans="4:5">
      <c r="D4257" s="129"/>
      <c r="E4257" s="129"/>
    </row>
    <row r="4258" spans="4:5">
      <c r="D4258" s="129"/>
      <c r="E4258" s="129"/>
    </row>
    <row r="4259" spans="4:5">
      <c r="D4259" s="129"/>
      <c r="E4259" s="129"/>
    </row>
    <row r="4260" spans="4:5">
      <c r="D4260" s="129"/>
      <c r="E4260" s="129"/>
    </row>
    <row r="4261" spans="4:5">
      <c r="D4261" s="129"/>
      <c r="E4261" s="129"/>
    </row>
    <row r="4262" spans="4:5">
      <c r="D4262" s="129"/>
      <c r="E4262" s="129"/>
    </row>
    <row r="4263" spans="4:5">
      <c r="D4263" s="129"/>
      <c r="E4263" s="129"/>
    </row>
    <row r="4264" spans="4:5">
      <c r="D4264" s="129"/>
      <c r="E4264" s="129"/>
    </row>
    <row r="4265" spans="4:5">
      <c r="D4265" s="129"/>
      <c r="E4265" s="129"/>
    </row>
    <row r="4266" spans="4:5">
      <c r="D4266" s="129"/>
      <c r="E4266" s="129"/>
    </row>
    <row r="4267" spans="4:5">
      <c r="D4267" s="129"/>
      <c r="E4267" s="129"/>
    </row>
    <row r="4268" spans="4:5">
      <c r="D4268" s="129"/>
      <c r="E4268" s="129"/>
    </row>
    <row r="4269" spans="4:5">
      <c r="D4269" s="129"/>
      <c r="E4269" s="129"/>
    </row>
    <row r="4270" spans="4:5">
      <c r="D4270" s="129"/>
      <c r="E4270" s="129"/>
    </row>
    <row r="4271" spans="4:5">
      <c r="D4271" s="129"/>
      <c r="E4271" s="129"/>
    </row>
    <row r="4272" spans="4:5">
      <c r="D4272" s="129"/>
      <c r="E4272" s="129"/>
    </row>
    <row r="4273" spans="4:5">
      <c r="D4273" s="129"/>
      <c r="E4273" s="129"/>
    </row>
    <row r="4274" spans="4:5">
      <c r="D4274" s="129"/>
      <c r="E4274" s="129"/>
    </row>
    <row r="4275" spans="4:5">
      <c r="D4275" s="129"/>
      <c r="E4275" s="129"/>
    </row>
    <row r="4276" spans="4:5">
      <c r="D4276" s="129"/>
      <c r="E4276" s="129"/>
    </row>
    <row r="4277" spans="4:5">
      <c r="D4277" s="129"/>
      <c r="E4277" s="129"/>
    </row>
    <row r="4278" spans="4:5">
      <c r="D4278" s="129"/>
      <c r="E4278" s="129"/>
    </row>
    <row r="4279" spans="4:5">
      <c r="D4279" s="129"/>
      <c r="E4279" s="129"/>
    </row>
    <row r="4280" spans="4:5">
      <c r="D4280" s="129"/>
      <c r="E4280" s="129"/>
    </row>
    <row r="4281" spans="4:5">
      <c r="D4281" s="129"/>
      <c r="E4281" s="129"/>
    </row>
    <row r="4282" spans="4:5">
      <c r="D4282" s="129"/>
      <c r="E4282" s="129"/>
    </row>
    <row r="4283" spans="4:5">
      <c r="D4283" s="129"/>
      <c r="E4283" s="129"/>
    </row>
    <row r="4284" spans="4:5">
      <c r="D4284" s="129"/>
      <c r="E4284" s="129"/>
    </row>
    <row r="4285" spans="4:5">
      <c r="D4285" s="129"/>
      <c r="E4285" s="129"/>
    </row>
    <row r="4286" spans="4:5">
      <c r="D4286" s="129"/>
      <c r="E4286" s="129"/>
    </row>
    <row r="4287" spans="4:5">
      <c r="D4287" s="129"/>
      <c r="E4287" s="129"/>
    </row>
    <row r="4288" spans="4:5">
      <c r="D4288" s="129"/>
      <c r="E4288" s="129"/>
    </row>
    <row r="4289" spans="4:5">
      <c r="D4289" s="129"/>
      <c r="E4289" s="129"/>
    </row>
    <row r="4290" spans="4:5">
      <c r="D4290" s="129"/>
      <c r="E4290" s="129"/>
    </row>
    <row r="4291" spans="4:5">
      <c r="D4291" s="129"/>
      <c r="E4291" s="129"/>
    </row>
    <row r="4292" spans="4:5">
      <c r="D4292" s="129"/>
      <c r="E4292" s="129"/>
    </row>
    <row r="4293" spans="4:5">
      <c r="D4293" s="129"/>
      <c r="E4293" s="129"/>
    </row>
    <row r="4294" spans="4:5">
      <c r="D4294" s="129"/>
      <c r="E4294" s="129"/>
    </row>
    <row r="4295" spans="4:5">
      <c r="D4295" s="129"/>
      <c r="E4295" s="129"/>
    </row>
    <row r="4296" spans="4:5">
      <c r="D4296" s="129"/>
      <c r="E4296" s="129"/>
    </row>
    <row r="4297" spans="4:5">
      <c r="D4297" s="129"/>
      <c r="E4297" s="129"/>
    </row>
    <row r="4298" spans="4:5">
      <c r="D4298" s="129"/>
      <c r="E4298" s="129"/>
    </row>
    <row r="4299" spans="4:5">
      <c r="D4299" s="129"/>
      <c r="E4299" s="129"/>
    </row>
    <row r="4300" spans="4:5">
      <c r="D4300" s="129"/>
      <c r="E4300" s="129"/>
    </row>
    <row r="4301" spans="4:5">
      <c r="D4301" s="129"/>
      <c r="E4301" s="129"/>
    </row>
    <row r="4302" spans="4:5">
      <c r="D4302" s="129"/>
      <c r="E4302" s="129"/>
    </row>
    <row r="4303" spans="4:5">
      <c r="D4303" s="129"/>
      <c r="E4303" s="129"/>
    </row>
    <row r="4304" spans="4:5">
      <c r="D4304" s="129"/>
      <c r="E4304" s="129"/>
    </row>
    <row r="4305" spans="4:5">
      <c r="D4305" s="129"/>
      <c r="E4305" s="129"/>
    </row>
    <row r="4306" spans="4:5">
      <c r="D4306" s="129"/>
      <c r="E4306" s="129"/>
    </row>
    <row r="4307" spans="4:5">
      <c r="D4307" s="129"/>
      <c r="E4307" s="129"/>
    </row>
    <row r="4308" spans="4:5">
      <c r="D4308" s="129"/>
      <c r="E4308" s="129"/>
    </row>
    <row r="4309" spans="4:5">
      <c r="D4309" s="129"/>
      <c r="E4309" s="129"/>
    </row>
    <row r="4310" spans="4:5">
      <c r="D4310" s="129"/>
      <c r="E4310" s="129"/>
    </row>
    <row r="4311" spans="4:5">
      <c r="D4311" s="129"/>
      <c r="E4311" s="129"/>
    </row>
    <row r="4312" spans="4:5">
      <c r="D4312" s="129"/>
      <c r="E4312" s="129"/>
    </row>
    <row r="4313" spans="4:5">
      <c r="D4313" s="129"/>
      <c r="E4313" s="129"/>
    </row>
    <row r="4314" spans="4:5">
      <c r="D4314" s="129"/>
      <c r="E4314" s="129"/>
    </row>
    <row r="4315" spans="4:5">
      <c r="D4315" s="129"/>
      <c r="E4315" s="129"/>
    </row>
    <row r="4316" spans="4:5">
      <c r="D4316" s="129"/>
      <c r="E4316" s="129"/>
    </row>
    <row r="4317" spans="4:5">
      <c r="D4317" s="129"/>
      <c r="E4317" s="129"/>
    </row>
    <row r="4318" spans="4:5">
      <c r="D4318" s="129"/>
      <c r="E4318" s="129"/>
    </row>
    <row r="4319" spans="4:5">
      <c r="D4319" s="129"/>
      <c r="E4319" s="129"/>
    </row>
    <row r="4320" spans="4:5">
      <c r="D4320" s="129"/>
      <c r="E4320" s="129"/>
    </row>
    <row r="4321" spans="4:5">
      <c r="D4321" s="129"/>
      <c r="E4321" s="129"/>
    </row>
    <row r="4322" spans="4:5">
      <c r="D4322" s="129"/>
      <c r="E4322" s="129"/>
    </row>
    <row r="4323" spans="4:5">
      <c r="D4323" s="129"/>
      <c r="E4323" s="129"/>
    </row>
    <row r="4324" spans="4:5">
      <c r="D4324" s="129"/>
      <c r="E4324" s="129"/>
    </row>
    <row r="4325" spans="4:5">
      <c r="D4325" s="129"/>
      <c r="E4325" s="129"/>
    </row>
    <row r="4326" spans="4:5">
      <c r="D4326" s="129"/>
      <c r="E4326" s="129"/>
    </row>
    <row r="4327" spans="4:5">
      <c r="D4327" s="129"/>
      <c r="E4327" s="129"/>
    </row>
    <row r="4328" spans="4:5">
      <c r="D4328" s="129"/>
      <c r="E4328" s="129"/>
    </row>
    <row r="4329" spans="4:5">
      <c r="D4329" s="129"/>
      <c r="E4329" s="129"/>
    </row>
    <row r="4330" spans="4:5">
      <c r="D4330" s="129"/>
      <c r="E4330" s="129"/>
    </row>
    <row r="4331" spans="4:5">
      <c r="D4331" s="129"/>
      <c r="E4331" s="129"/>
    </row>
    <row r="4332" spans="4:5">
      <c r="D4332" s="129"/>
      <c r="E4332" s="129"/>
    </row>
    <row r="4333" spans="4:5">
      <c r="D4333" s="129"/>
      <c r="E4333" s="129"/>
    </row>
    <row r="4334" spans="4:5">
      <c r="D4334" s="129"/>
      <c r="E4334" s="129"/>
    </row>
    <row r="4335" spans="4:5">
      <c r="D4335" s="129"/>
      <c r="E4335" s="129"/>
    </row>
    <row r="4336" spans="4:5">
      <c r="D4336" s="129"/>
      <c r="E4336" s="129"/>
    </row>
    <row r="4337" spans="4:5">
      <c r="D4337" s="129"/>
      <c r="E4337" s="129"/>
    </row>
    <row r="4338" spans="4:5">
      <c r="D4338" s="129"/>
      <c r="E4338" s="129"/>
    </row>
    <row r="4339" spans="4:5">
      <c r="D4339" s="129"/>
      <c r="E4339" s="129"/>
    </row>
    <row r="4340" spans="4:5">
      <c r="D4340" s="129"/>
      <c r="E4340" s="129"/>
    </row>
    <row r="4341" spans="4:5">
      <c r="D4341" s="129"/>
      <c r="E4341" s="129"/>
    </row>
    <row r="4342" spans="4:5">
      <c r="D4342" s="129"/>
      <c r="E4342" s="129"/>
    </row>
    <row r="4343" spans="4:5">
      <c r="D4343" s="129"/>
      <c r="E4343" s="129"/>
    </row>
    <row r="4344" spans="4:5">
      <c r="D4344" s="129"/>
      <c r="E4344" s="129"/>
    </row>
    <row r="4345" spans="4:5">
      <c r="D4345" s="129"/>
      <c r="E4345" s="129"/>
    </row>
    <row r="4346" spans="4:5">
      <c r="D4346" s="129"/>
      <c r="E4346" s="129"/>
    </row>
    <row r="4347" spans="4:5">
      <c r="D4347" s="129"/>
      <c r="E4347" s="129"/>
    </row>
    <row r="4348" spans="4:5">
      <c r="D4348" s="129"/>
      <c r="E4348" s="129"/>
    </row>
    <row r="4349" spans="4:5">
      <c r="D4349" s="129"/>
      <c r="E4349" s="129"/>
    </row>
    <row r="4350" spans="4:5">
      <c r="D4350" s="129"/>
      <c r="E4350" s="129"/>
    </row>
    <row r="4351" spans="4:5">
      <c r="D4351" s="129"/>
      <c r="E4351" s="129"/>
    </row>
    <row r="4352" spans="4:5">
      <c r="D4352" s="129"/>
      <c r="E4352" s="129"/>
    </row>
    <row r="4353" spans="4:5">
      <c r="D4353" s="129"/>
      <c r="E4353" s="129"/>
    </row>
    <row r="4354" spans="4:5">
      <c r="D4354" s="129"/>
      <c r="E4354" s="129"/>
    </row>
    <row r="4355" spans="4:5">
      <c r="D4355" s="129"/>
      <c r="E4355" s="129"/>
    </row>
    <row r="4356" spans="4:5">
      <c r="D4356" s="129"/>
      <c r="E4356" s="129"/>
    </row>
    <row r="4357" spans="4:5">
      <c r="D4357" s="129"/>
      <c r="E4357" s="129"/>
    </row>
    <row r="4358" spans="4:5">
      <c r="D4358" s="129"/>
      <c r="E4358" s="129"/>
    </row>
    <row r="4359" spans="4:5">
      <c r="D4359" s="129"/>
      <c r="E4359" s="129"/>
    </row>
    <row r="4360" spans="4:5">
      <c r="D4360" s="129"/>
      <c r="E4360" s="129"/>
    </row>
    <row r="4361" spans="4:5">
      <c r="D4361" s="129"/>
      <c r="E4361" s="129"/>
    </row>
    <row r="4362" spans="4:5">
      <c r="D4362" s="129"/>
      <c r="E4362" s="129"/>
    </row>
    <row r="4363" spans="4:5">
      <c r="D4363" s="129"/>
      <c r="E4363" s="129"/>
    </row>
    <row r="4364" spans="4:5">
      <c r="D4364" s="129"/>
      <c r="E4364" s="129"/>
    </row>
    <row r="4365" spans="4:5">
      <c r="D4365" s="129"/>
      <c r="E4365" s="129"/>
    </row>
    <row r="4366" spans="4:5">
      <c r="D4366" s="129"/>
      <c r="E4366" s="129"/>
    </row>
    <row r="4367" spans="4:5">
      <c r="D4367" s="129"/>
      <c r="E4367" s="129"/>
    </row>
    <row r="4368" spans="4:5">
      <c r="D4368" s="129"/>
      <c r="E4368" s="129"/>
    </row>
    <row r="4369" spans="4:5">
      <c r="D4369" s="129"/>
      <c r="E4369" s="129"/>
    </row>
    <row r="4370" spans="4:5">
      <c r="D4370" s="129"/>
      <c r="E4370" s="129"/>
    </row>
    <row r="4371" spans="4:5">
      <c r="D4371" s="129"/>
      <c r="E4371" s="129"/>
    </row>
    <row r="4372" spans="4:5">
      <c r="D4372" s="129"/>
      <c r="E4372" s="129"/>
    </row>
    <row r="4373" spans="4:5">
      <c r="D4373" s="129"/>
      <c r="E4373" s="129"/>
    </row>
    <row r="4374" spans="4:5">
      <c r="D4374" s="129"/>
      <c r="E4374" s="129"/>
    </row>
    <row r="4375" spans="4:5">
      <c r="D4375" s="129"/>
      <c r="E4375" s="129"/>
    </row>
    <row r="4376" spans="4:5">
      <c r="D4376" s="129"/>
      <c r="E4376" s="129"/>
    </row>
    <row r="4377" spans="4:5">
      <c r="D4377" s="129"/>
      <c r="E4377" s="129"/>
    </row>
    <row r="4378" spans="4:5">
      <c r="D4378" s="129"/>
      <c r="E4378" s="129"/>
    </row>
    <row r="4379" spans="4:5">
      <c r="D4379" s="129"/>
      <c r="E4379" s="129"/>
    </row>
    <row r="4380" spans="4:5">
      <c r="D4380" s="129"/>
      <c r="E4380" s="129"/>
    </row>
    <row r="4381" spans="4:5">
      <c r="D4381" s="129"/>
      <c r="E4381" s="129"/>
    </row>
    <row r="4382" spans="4:5">
      <c r="D4382" s="129"/>
      <c r="E4382" s="129"/>
    </row>
    <row r="4383" spans="4:5">
      <c r="D4383" s="129"/>
      <c r="E4383" s="129"/>
    </row>
    <row r="4384" spans="4:5">
      <c r="D4384" s="129"/>
      <c r="E4384" s="129"/>
    </row>
    <row r="4385" spans="4:5">
      <c r="D4385" s="129"/>
      <c r="E4385" s="129"/>
    </row>
    <row r="4386" spans="4:5">
      <c r="D4386" s="129"/>
      <c r="E4386" s="129"/>
    </row>
    <row r="4387" spans="4:5">
      <c r="D4387" s="129"/>
      <c r="E4387" s="129"/>
    </row>
    <row r="4388" spans="4:5">
      <c r="D4388" s="129"/>
      <c r="E4388" s="129"/>
    </row>
    <row r="4389" spans="4:5">
      <c r="D4389" s="129"/>
      <c r="E4389" s="129"/>
    </row>
    <row r="4390" spans="4:5">
      <c r="D4390" s="129"/>
      <c r="E4390" s="129"/>
    </row>
    <row r="4391" spans="4:5">
      <c r="D4391" s="129"/>
      <c r="E4391" s="129"/>
    </row>
  </sheetData>
  <sheetProtection algorithmName="SHA-512" hashValue="OtCQ8NHFlmud/ghpM+f/IoHco7e+Ooqj/IBkIyuG5cVK3aNZiV5UhscQJQ4+TOyTLRhEjRzy//z4UNqeOVM2eA==" saltValue="SNJwiEFpT92jADyU2rvKBQ==" spinCount="100000" sheet="1" formatCells="0" formatColumns="0" formatRows="0"/>
  <mergeCells count="92">
    <mergeCell ref="I31:J31"/>
    <mergeCell ref="I37:K38"/>
    <mergeCell ref="I32:J32"/>
    <mergeCell ref="I33:J33"/>
    <mergeCell ref="I34:P34"/>
    <mergeCell ref="I35:P35"/>
    <mergeCell ref="I36:K36"/>
    <mergeCell ref="L36:N36"/>
    <mergeCell ref="O36:P36"/>
    <mergeCell ref="O37:P38"/>
    <mergeCell ref="L37:N38"/>
    <mergeCell ref="O24:P25"/>
    <mergeCell ref="L24:N25"/>
    <mergeCell ref="I15:P15"/>
    <mergeCell ref="I16:J16"/>
    <mergeCell ref="I17:L17"/>
    <mergeCell ref="M17:P17"/>
    <mergeCell ref="I18:J18"/>
    <mergeCell ref="I19:J19"/>
    <mergeCell ref="I20:J20"/>
    <mergeCell ref="I21:P21"/>
    <mergeCell ref="I22:P22"/>
    <mergeCell ref="I23:K23"/>
    <mergeCell ref="L23:N23"/>
    <mergeCell ref="O23:P23"/>
    <mergeCell ref="I30:L30"/>
    <mergeCell ref="M30:P30"/>
    <mergeCell ref="I12:K13"/>
    <mergeCell ref="I6:J6"/>
    <mergeCell ref="I7:J7"/>
    <mergeCell ref="I8:J8"/>
    <mergeCell ref="I9:P9"/>
    <mergeCell ref="I10:P10"/>
    <mergeCell ref="L11:N11"/>
    <mergeCell ref="O11:P11"/>
    <mergeCell ref="O12:P13"/>
    <mergeCell ref="L12:N13"/>
    <mergeCell ref="I11:K11"/>
    <mergeCell ref="I24:K25"/>
    <mergeCell ref="I28:P28"/>
    <mergeCell ref="I29:J29"/>
    <mergeCell ref="I2:P2"/>
    <mergeCell ref="I3:P3"/>
    <mergeCell ref="I4:J4"/>
    <mergeCell ref="I5:L5"/>
    <mergeCell ref="M5:P5"/>
    <mergeCell ref="A4:B4"/>
    <mergeCell ref="A17:D17"/>
    <mergeCell ref="A3:H3"/>
    <mergeCell ref="A2:H2"/>
    <mergeCell ref="E5:H5"/>
    <mergeCell ref="A5:D5"/>
    <mergeCell ref="A8:B8"/>
    <mergeCell ref="A6:B6"/>
    <mergeCell ref="A11:C11"/>
    <mergeCell ref="A7:B7"/>
    <mergeCell ref="A9:H9"/>
    <mergeCell ref="A10:H10"/>
    <mergeCell ref="D11:F11"/>
    <mergeCell ref="D12:F13"/>
    <mergeCell ref="G11:H11"/>
    <mergeCell ref="G12:H13"/>
    <mergeCell ref="A22:H22"/>
    <mergeCell ref="A23:C23"/>
    <mergeCell ref="A12:C13"/>
    <mergeCell ref="A15:H15"/>
    <mergeCell ref="A21:H21"/>
    <mergeCell ref="A20:B20"/>
    <mergeCell ref="A16:B16"/>
    <mergeCell ref="E17:H17"/>
    <mergeCell ref="A18:B18"/>
    <mergeCell ref="A19:B19"/>
    <mergeCell ref="D23:F23"/>
    <mergeCell ref="G23:H23"/>
    <mergeCell ref="A32:B32"/>
    <mergeCell ref="A24:C25"/>
    <mergeCell ref="A28:H28"/>
    <mergeCell ref="A29:B29"/>
    <mergeCell ref="A30:D30"/>
    <mergeCell ref="E30:H30"/>
    <mergeCell ref="A31:B31"/>
    <mergeCell ref="G24:H25"/>
    <mergeCell ref="D24:F25"/>
    <mergeCell ref="A37:C38"/>
    <mergeCell ref="A33:B33"/>
    <mergeCell ref="A34:H34"/>
    <mergeCell ref="A35:H35"/>
    <mergeCell ref="A36:C36"/>
    <mergeCell ref="D36:F36"/>
    <mergeCell ref="G36:H36"/>
    <mergeCell ref="G37:H38"/>
    <mergeCell ref="D37:F38"/>
  </mergeCells>
  <dataValidations count="1">
    <dataValidation type="list" allowBlank="1" showInputMessage="1" showErrorMessage="1" prompt="Click Here" sqref="C4 C16 C29 K4 K16 K29">
      <formula1>RollNo</formula1>
    </dataValidation>
  </dataValidations>
  <pageMargins left="0.47244094488188981" right="0.47244094488188981" top="0.11811023622047245" bottom="0.43307086614173229" header="0" footer="0"/>
  <pageSetup paperSize="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04"/>
  <sheetViews>
    <sheetView showZeros="0" view="pageLayout" zoomScale="90" zoomScaleSheetLayoutView="100" zoomScalePageLayoutView="90" workbookViewId="0">
      <selection sqref="A1:O1"/>
    </sheetView>
  </sheetViews>
  <sheetFormatPr defaultRowHeight="12.75"/>
  <cols>
    <col min="1" max="1" width="5.140625" style="166" customWidth="1"/>
    <col min="2" max="2" width="6.5703125" style="167" customWidth="1"/>
    <col min="3" max="3" width="21.85546875" style="167" customWidth="1"/>
    <col min="4" max="4" width="3.85546875" style="166" customWidth="1"/>
    <col min="5" max="10" width="5.5703125" style="139" customWidth="1"/>
    <col min="11" max="11" width="5.5703125" style="107" customWidth="1"/>
    <col min="12" max="12" width="7.140625" style="107" bestFit="1" customWidth="1"/>
    <col min="13" max="13" width="6.140625" style="107" hidden="1" customWidth="1"/>
    <col min="14" max="14" width="6.140625" style="107" customWidth="1"/>
    <col min="15" max="15" width="5.85546875" style="107" customWidth="1"/>
    <col min="16" max="16" width="5.140625" style="139" customWidth="1"/>
    <col min="17" max="17" width="6.5703125" style="139" customWidth="1"/>
    <col min="18" max="18" width="21.85546875" style="139" customWidth="1"/>
    <col min="19" max="19" width="3.85546875" style="168" customWidth="1"/>
    <col min="20" max="27" width="5.85546875" style="139" customWidth="1"/>
    <col min="28" max="28" width="5.42578125" style="139" hidden="1" customWidth="1"/>
    <col min="29" max="30" width="5.85546875" style="139" customWidth="1"/>
    <col min="31" max="31" width="0" style="139" hidden="1" customWidth="1"/>
    <col min="32" max="16384" width="9.140625" style="139"/>
  </cols>
  <sheetData>
    <row r="1" spans="1:31" ht="24.75" customHeight="1">
      <c r="A1" s="801" t="str">
        <f>Links!E3</f>
        <v>सौ.एस.पी.पाटील माध्यमिक विद्यामंदिर आमडदे, ता. भडगाव, जि. जळगाव.</v>
      </c>
      <c r="B1" s="801"/>
      <c r="C1" s="801"/>
      <c r="D1" s="801"/>
      <c r="E1" s="801"/>
      <c r="F1" s="801"/>
      <c r="G1" s="801"/>
      <c r="H1" s="801"/>
      <c r="I1" s="801"/>
      <c r="J1" s="801"/>
      <c r="K1" s="801"/>
      <c r="L1" s="801"/>
      <c r="M1" s="801"/>
      <c r="N1" s="801"/>
      <c r="O1" s="801"/>
      <c r="P1" s="801" t="str">
        <f>Links!E3</f>
        <v>सौ.एस.पी.पाटील माध्यमिक विद्यामंदिर आमडदे, ता. भडगाव, जि. जळगाव.</v>
      </c>
      <c r="Q1" s="801"/>
      <c r="R1" s="801"/>
      <c r="S1" s="801"/>
      <c r="T1" s="801"/>
      <c r="U1" s="801"/>
      <c r="V1" s="801"/>
      <c r="W1" s="801"/>
      <c r="X1" s="801"/>
      <c r="Y1" s="801"/>
      <c r="Z1" s="801"/>
      <c r="AA1" s="801"/>
      <c r="AB1" s="801"/>
      <c r="AC1" s="801"/>
      <c r="AD1" s="801"/>
    </row>
    <row r="2" spans="1:31" ht="24.75" customHeight="1">
      <c r="A2" s="802" t="s">
        <v>591</v>
      </c>
      <c r="B2" s="803"/>
      <c r="C2" s="803"/>
      <c r="D2" s="803"/>
      <c r="E2" s="803"/>
      <c r="F2" s="803"/>
      <c r="G2" s="803"/>
      <c r="H2" s="803"/>
      <c r="I2" s="803"/>
      <c r="J2" s="803"/>
      <c r="K2" s="803"/>
      <c r="L2" s="803"/>
      <c r="M2" s="803"/>
      <c r="N2" s="803"/>
      <c r="O2" s="804"/>
      <c r="P2" s="802" t="s">
        <v>634</v>
      </c>
      <c r="Q2" s="803"/>
      <c r="R2" s="803"/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3"/>
      <c r="AD2" s="804"/>
    </row>
    <row r="3" spans="1:31" ht="45" customHeight="1">
      <c r="A3" s="805" t="s">
        <v>7</v>
      </c>
      <c r="B3" s="806" t="s">
        <v>8</v>
      </c>
      <c r="C3" s="807" t="s">
        <v>6</v>
      </c>
      <c r="D3" s="810" t="s">
        <v>10</v>
      </c>
      <c r="E3" s="815" t="s">
        <v>177</v>
      </c>
      <c r="F3" s="815" t="s">
        <v>165</v>
      </c>
      <c r="G3" s="815" t="s">
        <v>178</v>
      </c>
      <c r="H3" s="140" t="s">
        <v>59</v>
      </c>
      <c r="I3" s="141" t="s">
        <v>54</v>
      </c>
      <c r="J3" s="142" t="s">
        <v>168</v>
      </c>
      <c r="K3" s="143" t="s">
        <v>4</v>
      </c>
      <c r="L3" s="820" t="s">
        <v>167</v>
      </c>
      <c r="M3" s="816" t="s">
        <v>31</v>
      </c>
      <c r="N3" s="818" t="s">
        <v>30</v>
      </c>
      <c r="O3" s="822" t="s">
        <v>56</v>
      </c>
      <c r="P3" s="805" t="s">
        <v>7</v>
      </c>
      <c r="Q3" s="806" t="s">
        <v>8</v>
      </c>
      <c r="R3" s="807" t="s">
        <v>6</v>
      </c>
      <c r="S3" s="810" t="s">
        <v>10</v>
      </c>
      <c r="T3" s="144" t="s">
        <v>177</v>
      </c>
      <c r="U3" s="144" t="s">
        <v>165</v>
      </c>
      <c r="V3" s="144" t="s">
        <v>178</v>
      </c>
      <c r="W3" s="140" t="s">
        <v>59</v>
      </c>
      <c r="X3" s="141" t="s">
        <v>54</v>
      </c>
      <c r="Y3" s="142" t="s">
        <v>168</v>
      </c>
      <c r="Z3" s="143" t="s">
        <v>4</v>
      </c>
      <c r="AA3" s="808" t="s">
        <v>167</v>
      </c>
      <c r="AB3" s="812" t="s">
        <v>31</v>
      </c>
      <c r="AC3" s="813" t="s">
        <v>30</v>
      </c>
      <c r="AD3" s="809" t="s">
        <v>56</v>
      </c>
    </row>
    <row r="4" spans="1:31" s="35" customFormat="1" ht="17.25" customHeight="1">
      <c r="A4" s="805"/>
      <c r="B4" s="806"/>
      <c r="C4" s="807"/>
      <c r="D4" s="811"/>
      <c r="E4" s="145">
        <v>100</v>
      </c>
      <c r="F4" s="145">
        <v>100</v>
      </c>
      <c r="G4" s="145">
        <v>100</v>
      </c>
      <c r="H4" s="145">
        <v>100</v>
      </c>
      <c r="I4" s="145">
        <v>100</v>
      </c>
      <c r="J4" s="145">
        <v>100</v>
      </c>
      <c r="K4" s="146">
        <f t="shared" ref="K4:K67" si="0">SUM(E4:J4)</f>
        <v>600</v>
      </c>
      <c r="L4" s="821"/>
      <c r="M4" s="817"/>
      <c r="N4" s="819"/>
      <c r="O4" s="823"/>
      <c r="P4" s="805"/>
      <c r="Q4" s="806"/>
      <c r="R4" s="807"/>
      <c r="S4" s="811"/>
      <c r="T4" s="145">
        <v>100</v>
      </c>
      <c r="U4" s="145">
        <v>100</v>
      </c>
      <c r="V4" s="145">
        <v>100</v>
      </c>
      <c r="W4" s="145">
        <v>100</v>
      </c>
      <c r="X4" s="145">
        <v>100</v>
      </c>
      <c r="Y4" s="145">
        <v>100</v>
      </c>
      <c r="Z4" s="146">
        <f t="shared" ref="Z4:Z67" si="1">SUM(T4:Y4)</f>
        <v>600</v>
      </c>
      <c r="AA4" s="808"/>
      <c r="AB4" s="812"/>
      <c r="AC4" s="814"/>
      <c r="AD4" s="809"/>
    </row>
    <row r="5" spans="1:31" s="35" customFormat="1" ht="25.5" customHeight="1">
      <c r="A5" s="147">
        <f>Data!$D7</f>
        <v>1</v>
      </c>
      <c r="B5" s="147" t="str">
        <f>Data!C7</f>
        <v>6583</v>
      </c>
      <c r="C5" s="148" t="str">
        <f>Data!E7</f>
        <v>आराध्या प्रकाश पाटील</v>
      </c>
      <c r="D5" s="149" t="str">
        <f>Data!G7</f>
        <v>F</v>
      </c>
      <c r="E5" s="150">
        <f>मराठी!Q7</f>
        <v>0</v>
      </c>
      <c r="F5" s="150">
        <f>इंग्रजी!Q7</f>
        <v>0</v>
      </c>
      <c r="G5" s="150">
        <f>गणित!Q7</f>
        <v>0</v>
      </c>
      <c r="H5" s="150">
        <f>चित्रकला!M7</f>
        <v>0</v>
      </c>
      <c r="I5" s="150">
        <f>कार्यानुभव!M7</f>
        <v>0</v>
      </c>
      <c r="J5" s="150">
        <f>शा.शि.!M7</f>
        <v>0</v>
      </c>
      <c r="K5" s="157">
        <f t="shared" si="0"/>
        <v>0</v>
      </c>
      <c r="L5" s="158">
        <f t="shared" ref="L5:L36" si="2">(K5/6)</f>
        <v>0</v>
      </c>
      <c r="M5" s="152" t="str">
        <f t="shared" ref="M5:M37" si="3">IF(+OR(L5&lt;=34,L5&lt;=34),"अनुत्तीर्ण ","उत्तीर्ण")</f>
        <v xml:space="preserve">अनुत्तीर्ण </v>
      </c>
      <c r="N5" s="410">
        <f t="shared" ref="N5:N36" si="4">IF(L5&gt;0,RANK(L5,$L$5:$L$71),0)</f>
        <v>0</v>
      </c>
      <c r="O5" s="411">
        <f>LOOKUP(L5,{0,32,33,41,51,61,71,81,91},{0,"इ-1","ड","क-2 ","क-1","ब-2 ","ब-1","अ-2","अ-1"})</f>
        <v>0</v>
      </c>
      <c r="P5" s="147">
        <f>Data!$D7</f>
        <v>1</v>
      </c>
      <c r="Q5" s="147" t="str">
        <f>Data!C7</f>
        <v>6583</v>
      </c>
      <c r="R5" s="148" t="str">
        <f>Data!E7</f>
        <v>आराध्या प्रकाश पाटील</v>
      </c>
      <c r="S5" s="149" t="str">
        <f>Data!G7</f>
        <v>F</v>
      </c>
      <c r="T5" s="150">
        <f>मराठी!AI7</f>
        <v>0</v>
      </c>
      <c r="U5" s="150">
        <f>इंग्रजी!AI7</f>
        <v>0</v>
      </c>
      <c r="V5" s="150">
        <f>गणित!AI7</f>
        <v>0</v>
      </c>
      <c r="W5" s="150">
        <f>चित्रकला!AA7</f>
        <v>0</v>
      </c>
      <c r="X5" s="150">
        <f>कार्यानुभव!AA7</f>
        <v>0</v>
      </c>
      <c r="Y5" s="150">
        <f>शा.शि.!AA7</f>
        <v>0</v>
      </c>
      <c r="Z5" s="157">
        <f t="shared" si="1"/>
        <v>0</v>
      </c>
      <c r="AA5" s="158">
        <f t="shared" ref="AA5:AA36" si="5">(Z5/6)</f>
        <v>0</v>
      </c>
      <c r="AB5" s="205" t="str">
        <f>IF(+OR(AA5&lt;=34,AA5&lt;=34),"अनुत्तीर्ण ","उत्तीर्ण")</f>
        <v xml:space="preserve">अनुत्तीर्ण </v>
      </c>
      <c r="AC5" s="410">
        <f t="shared" ref="AC5:AC36" si="6">IF(AA5&gt;0,RANK(AA5,$AA$5:$AA$71),0)</f>
        <v>0</v>
      </c>
      <c r="AD5" s="411">
        <f>LOOKUP(AA5,{0,32,33,41,51,61,71,81,91},{0,"इ-1","ड","क-2 ","क-1","ब-2 ","ब-1","अ-2","अ-1"})</f>
        <v>0</v>
      </c>
      <c r="AE5" s="419" t="str">
        <f>Data!$L7</f>
        <v>O.B.C.</v>
      </c>
    </row>
    <row r="6" spans="1:31" ht="25.5" customHeight="1">
      <c r="A6" s="153">
        <f>Data!$D8</f>
        <v>2</v>
      </c>
      <c r="B6" s="153">
        <f>Data!C8</f>
        <v>6588</v>
      </c>
      <c r="C6" s="154" t="str">
        <f>Data!E8</f>
        <v>साक्षी राजेश पाटील</v>
      </c>
      <c r="D6" s="155" t="str">
        <f>Data!G8</f>
        <v>F</v>
      </c>
      <c r="E6" s="156">
        <f>मराठी!Q8</f>
        <v>0</v>
      </c>
      <c r="F6" s="156">
        <f>इंग्रजी!Q8</f>
        <v>0</v>
      </c>
      <c r="G6" s="156">
        <f>गणित!Q8</f>
        <v>0</v>
      </c>
      <c r="H6" s="156">
        <f>चित्रकला!M8</f>
        <v>0</v>
      </c>
      <c r="I6" s="156">
        <f>कार्यानुभव!M8</f>
        <v>0</v>
      </c>
      <c r="J6" s="156">
        <f>शा.शि.!M8</f>
        <v>0</v>
      </c>
      <c r="K6" s="157">
        <f t="shared" si="0"/>
        <v>0</v>
      </c>
      <c r="L6" s="158">
        <f t="shared" si="2"/>
        <v>0</v>
      </c>
      <c r="M6" s="157" t="str">
        <f t="shared" si="3"/>
        <v xml:space="preserve">अनुत्तीर्ण </v>
      </c>
      <c r="N6" s="159">
        <f t="shared" si="4"/>
        <v>0</v>
      </c>
      <c r="O6" s="160">
        <f>LOOKUP(L6,{0,32,33,41,51,61,71,81,91},{0,"इ-1","ड","क-2 ","क-1","ब-2 ","ब-1","अ-2","अ-1"})</f>
        <v>0</v>
      </c>
      <c r="P6" s="161">
        <f>Data!$D8</f>
        <v>2</v>
      </c>
      <c r="Q6" s="161">
        <f>Data!C8</f>
        <v>6588</v>
      </c>
      <c r="R6" s="162" t="str">
        <f>Data!E8</f>
        <v>साक्षी राजेश पाटील</v>
      </c>
      <c r="S6" s="163" t="str">
        <f>Data!G8</f>
        <v>F</v>
      </c>
      <c r="T6" s="164">
        <f>मराठी!AI8</f>
        <v>0</v>
      </c>
      <c r="U6" s="164">
        <f>इंग्रजी!AI8</f>
        <v>0</v>
      </c>
      <c r="V6" s="164">
        <f>गणित!AI8</f>
        <v>0</v>
      </c>
      <c r="W6" s="164">
        <f>चित्रकला!AA8</f>
        <v>0</v>
      </c>
      <c r="X6" s="164">
        <f>कार्यानुभव!AA8</f>
        <v>0</v>
      </c>
      <c r="Y6" s="164">
        <f>शा.शि.!AA8</f>
        <v>0</v>
      </c>
      <c r="Z6" s="157">
        <f t="shared" si="1"/>
        <v>0</v>
      </c>
      <c r="AA6" s="158">
        <f t="shared" si="5"/>
        <v>0</v>
      </c>
      <c r="AB6" s="157" t="str">
        <f t="shared" ref="AB6:AB37" si="7">IF(+OR(AA6&lt;=34,AA6&lt;=34),"अनुत्तीर्ण ","उत्तीर्ण")</f>
        <v xml:space="preserve">अनुत्तीर्ण </v>
      </c>
      <c r="AC6" s="159">
        <f t="shared" si="6"/>
        <v>0</v>
      </c>
      <c r="AD6" s="160">
        <f>LOOKUP(AA6,{0,32,33,41,51,61,71,81,91},{0,"इ-1","ड","क-2 ","क-1","ब-2 ","ब-1","अ-2","अ-1"})</f>
        <v>0</v>
      </c>
      <c r="AE6" s="419" t="str">
        <f>Data!$L8</f>
        <v>O.B.C.</v>
      </c>
    </row>
    <row r="7" spans="1:31" ht="25.5" customHeight="1">
      <c r="A7" s="153">
        <f>Data!$D9</f>
        <v>3</v>
      </c>
      <c r="B7" s="153">
        <f>Data!C9</f>
        <v>6573</v>
      </c>
      <c r="C7" s="154" t="str">
        <f>Data!E9</f>
        <v>शौर्य यश पाटील</v>
      </c>
      <c r="D7" s="155" t="str">
        <f>Data!G9</f>
        <v>M</v>
      </c>
      <c r="E7" s="156">
        <f>मराठी!Q9</f>
        <v>0</v>
      </c>
      <c r="F7" s="156">
        <f>इंग्रजी!Q9</f>
        <v>0</v>
      </c>
      <c r="G7" s="156">
        <f>गणित!Q9</f>
        <v>0</v>
      </c>
      <c r="H7" s="156">
        <f>चित्रकला!M9</f>
        <v>0</v>
      </c>
      <c r="I7" s="156">
        <f>कार्यानुभव!M9</f>
        <v>0</v>
      </c>
      <c r="J7" s="156">
        <f>शा.शि.!M9</f>
        <v>0</v>
      </c>
      <c r="K7" s="157">
        <f t="shared" si="0"/>
        <v>0</v>
      </c>
      <c r="L7" s="158">
        <f t="shared" si="2"/>
        <v>0</v>
      </c>
      <c r="M7" s="157" t="str">
        <f t="shared" si="3"/>
        <v xml:space="preserve">अनुत्तीर्ण </v>
      </c>
      <c r="N7" s="159">
        <f t="shared" si="4"/>
        <v>0</v>
      </c>
      <c r="O7" s="160">
        <f>LOOKUP(L7,{0,32,33,41,51,61,71,81,91},{0,"इ-1","ड","क-2 ","क-1","ब-2 ","ब-1","अ-2","अ-1"})</f>
        <v>0</v>
      </c>
      <c r="P7" s="161">
        <f>Data!$D9</f>
        <v>3</v>
      </c>
      <c r="Q7" s="161">
        <f>Data!C9</f>
        <v>6573</v>
      </c>
      <c r="R7" s="162" t="str">
        <f>Data!E9</f>
        <v>शौर्य यश पाटील</v>
      </c>
      <c r="S7" s="163" t="str">
        <f>Data!G9</f>
        <v>M</v>
      </c>
      <c r="T7" s="164">
        <f>मराठी!AI9</f>
        <v>0</v>
      </c>
      <c r="U7" s="164">
        <f>इंग्रजी!AI9</f>
        <v>0</v>
      </c>
      <c r="V7" s="164">
        <f>गणित!AI9</f>
        <v>0</v>
      </c>
      <c r="W7" s="164">
        <f>चित्रकला!AA9</f>
        <v>0</v>
      </c>
      <c r="X7" s="164">
        <f>कार्यानुभव!AA9</f>
        <v>0</v>
      </c>
      <c r="Y7" s="164">
        <f>शा.शि.!AA9</f>
        <v>0</v>
      </c>
      <c r="Z7" s="157">
        <f t="shared" si="1"/>
        <v>0</v>
      </c>
      <c r="AA7" s="158">
        <f t="shared" si="5"/>
        <v>0</v>
      </c>
      <c r="AB7" s="157" t="str">
        <f t="shared" si="7"/>
        <v xml:space="preserve">अनुत्तीर्ण </v>
      </c>
      <c r="AC7" s="159">
        <f t="shared" si="6"/>
        <v>0</v>
      </c>
      <c r="AD7" s="160">
        <f>LOOKUP(AA7,{0,32,33,41,51,61,71,81,91},{0,"इ-1","ड","क-2 ","क-1","ब-2 ","ब-1","अ-2","अ-1"})</f>
        <v>0</v>
      </c>
      <c r="AE7" s="419" t="str">
        <f>Data!$L9</f>
        <v>O.B.C.</v>
      </c>
    </row>
    <row r="8" spans="1:31" ht="25.5" customHeight="1">
      <c r="A8" s="153">
        <f>Data!$D10</f>
        <v>0</v>
      </c>
      <c r="B8" s="153">
        <f>Data!C10</f>
        <v>0</v>
      </c>
      <c r="C8" s="154">
        <f>Data!E10</f>
        <v>0</v>
      </c>
      <c r="D8" s="155">
        <f>Data!G10</f>
        <v>0</v>
      </c>
      <c r="E8" s="156">
        <f>मराठी!Q10</f>
        <v>0</v>
      </c>
      <c r="F8" s="156">
        <f>इंग्रजी!Q10</f>
        <v>0</v>
      </c>
      <c r="G8" s="156">
        <f>गणित!Q10</f>
        <v>0</v>
      </c>
      <c r="H8" s="156">
        <f>चित्रकला!M10</f>
        <v>0</v>
      </c>
      <c r="I8" s="156">
        <f>कार्यानुभव!M10</f>
        <v>0</v>
      </c>
      <c r="J8" s="156">
        <f>शा.शि.!M10</f>
        <v>0</v>
      </c>
      <c r="K8" s="157">
        <f t="shared" si="0"/>
        <v>0</v>
      </c>
      <c r="L8" s="158">
        <f t="shared" si="2"/>
        <v>0</v>
      </c>
      <c r="M8" s="157" t="str">
        <f t="shared" si="3"/>
        <v xml:space="preserve">अनुत्तीर्ण </v>
      </c>
      <c r="N8" s="159">
        <f t="shared" si="4"/>
        <v>0</v>
      </c>
      <c r="O8" s="160">
        <f>LOOKUP(L8,{0,32,33,41,51,61,71,81,91},{0,"इ-1","ड","क-2 ","क-1","ब-2 ","ब-1","अ-2","अ-1"})</f>
        <v>0</v>
      </c>
      <c r="P8" s="161">
        <f>Data!$D10</f>
        <v>0</v>
      </c>
      <c r="Q8" s="161">
        <f>Data!C10</f>
        <v>0</v>
      </c>
      <c r="R8" s="162">
        <f>Data!E10</f>
        <v>0</v>
      </c>
      <c r="S8" s="163">
        <f>Data!G10</f>
        <v>0</v>
      </c>
      <c r="T8" s="164">
        <f>मराठी!AI10</f>
        <v>0</v>
      </c>
      <c r="U8" s="164">
        <f>इंग्रजी!AI10</f>
        <v>0</v>
      </c>
      <c r="V8" s="164">
        <f>गणित!AI10</f>
        <v>0</v>
      </c>
      <c r="W8" s="164">
        <f>चित्रकला!AA10</f>
        <v>0</v>
      </c>
      <c r="X8" s="164">
        <f>कार्यानुभव!AA10</f>
        <v>0</v>
      </c>
      <c r="Y8" s="164">
        <f>शा.शि.!AA10</f>
        <v>0</v>
      </c>
      <c r="Z8" s="157">
        <f t="shared" si="1"/>
        <v>0</v>
      </c>
      <c r="AA8" s="158">
        <f t="shared" si="5"/>
        <v>0</v>
      </c>
      <c r="AB8" s="157" t="str">
        <f t="shared" si="7"/>
        <v xml:space="preserve">अनुत्तीर्ण </v>
      </c>
      <c r="AC8" s="159">
        <f t="shared" si="6"/>
        <v>0</v>
      </c>
      <c r="AD8" s="160">
        <f>LOOKUP(AA8,{0,32,33,41,51,61,71,81,91},{0,"इ-1","ड","क-2 ","क-1","ब-2 ","ब-1","अ-2","अ-1"})</f>
        <v>0</v>
      </c>
      <c r="AE8" s="419">
        <f>Data!$L10</f>
        <v>0</v>
      </c>
    </row>
    <row r="9" spans="1:31" ht="25.5" customHeight="1">
      <c r="A9" s="153">
        <f>Data!$D11</f>
        <v>0</v>
      </c>
      <c r="B9" s="153">
        <f>Data!C11</f>
        <v>0</v>
      </c>
      <c r="C9" s="154">
        <f>Data!E11</f>
        <v>0</v>
      </c>
      <c r="D9" s="155">
        <f>Data!G11</f>
        <v>0</v>
      </c>
      <c r="E9" s="156">
        <f>मराठी!Q11</f>
        <v>0</v>
      </c>
      <c r="F9" s="156">
        <f>इंग्रजी!Q11</f>
        <v>0</v>
      </c>
      <c r="G9" s="156">
        <f>गणित!Q11</f>
        <v>0</v>
      </c>
      <c r="H9" s="156">
        <f>चित्रकला!M11</f>
        <v>0</v>
      </c>
      <c r="I9" s="156">
        <f>कार्यानुभव!M11</f>
        <v>0</v>
      </c>
      <c r="J9" s="156">
        <f>शा.शि.!M11</f>
        <v>0</v>
      </c>
      <c r="K9" s="157">
        <f t="shared" si="0"/>
        <v>0</v>
      </c>
      <c r="L9" s="158">
        <f t="shared" si="2"/>
        <v>0</v>
      </c>
      <c r="M9" s="157" t="str">
        <f t="shared" si="3"/>
        <v xml:space="preserve">अनुत्तीर्ण </v>
      </c>
      <c r="N9" s="159">
        <f t="shared" si="4"/>
        <v>0</v>
      </c>
      <c r="O9" s="160">
        <f>LOOKUP(L9,{0,32,33,41,51,61,71,81,91},{0,"इ-1","ड","क-2 ","क-1","ब-2 ","ब-1","अ-2","अ-1"})</f>
        <v>0</v>
      </c>
      <c r="P9" s="161">
        <f>Data!$D11</f>
        <v>0</v>
      </c>
      <c r="Q9" s="161">
        <f>Data!C11</f>
        <v>0</v>
      </c>
      <c r="R9" s="162">
        <f>Data!E11</f>
        <v>0</v>
      </c>
      <c r="S9" s="163">
        <f>Data!G11</f>
        <v>0</v>
      </c>
      <c r="T9" s="164">
        <f>मराठी!AI11</f>
        <v>0</v>
      </c>
      <c r="U9" s="164">
        <f>इंग्रजी!AI11</f>
        <v>0</v>
      </c>
      <c r="V9" s="164">
        <f>गणित!AI11</f>
        <v>0</v>
      </c>
      <c r="W9" s="164">
        <f>चित्रकला!AA11</f>
        <v>0</v>
      </c>
      <c r="X9" s="164">
        <f>कार्यानुभव!AA11</f>
        <v>0</v>
      </c>
      <c r="Y9" s="164">
        <f>शा.शि.!AA11</f>
        <v>0</v>
      </c>
      <c r="Z9" s="157">
        <f t="shared" si="1"/>
        <v>0</v>
      </c>
      <c r="AA9" s="158">
        <f t="shared" si="5"/>
        <v>0</v>
      </c>
      <c r="AB9" s="157" t="str">
        <f t="shared" si="7"/>
        <v xml:space="preserve">अनुत्तीर्ण </v>
      </c>
      <c r="AC9" s="159">
        <f t="shared" si="6"/>
        <v>0</v>
      </c>
      <c r="AD9" s="160">
        <f>LOOKUP(AA9,{0,32,33,41,51,61,71,81,91},{0,"इ-1","ड","क-2 ","क-1","ब-2 ","ब-1","अ-2","अ-1"})</f>
        <v>0</v>
      </c>
      <c r="AE9" s="419">
        <f>Data!$L11</f>
        <v>0</v>
      </c>
    </row>
    <row r="10" spans="1:31" ht="25.5" customHeight="1">
      <c r="A10" s="153">
        <f>Data!$D12</f>
        <v>0</v>
      </c>
      <c r="B10" s="153">
        <f>Data!C12</f>
        <v>0</v>
      </c>
      <c r="C10" s="154">
        <f>Data!E12</f>
        <v>0</v>
      </c>
      <c r="D10" s="155">
        <f>Data!G12</f>
        <v>0</v>
      </c>
      <c r="E10" s="156">
        <f>मराठी!Q12</f>
        <v>0</v>
      </c>
      <c r="F10" s="156">
        <f>इंग्रजी!Q12</f>
        <v>0</v>
      </c>
      <c r="G10" s="156">
        <f>गणित!Q12</f>
        <v>0</v>
      </c>
      <c r="H10" s="156">
        <f>चित्रकला!M12</f>
        <v>0</v>
      </c>
      <c r="I10" s="156">
        <f>कार्यानुभव!M12</f>
        <v>0</v>
      </c>
      <c r="J10" s="156">
        <f>शा.शि.!M12</f>
        <v>0</v>
      </c>
      <c r="K10" s="157">
        <f t="shared" si="0"/>
        <v>0</v>
      </c>
      <c r="L10" s="158">
        <f t="shared" si="2"/>
        <v>0</v>
      </c>
      <c r="M10" s="157" t="str">
        <f t="shared" si="3"/>
        <v xml:space="preserve">अनुत्तीर्ण </v>
      </c>
      <c r="N10" s="159">
        <f t="shared" si="4"/>
        <v>0</v>
      </c>
      <c r="O10" s="160">
        <f>LOOKUP(L10,{0,32,33,41,51,61,71,81,91},{0,"इ-1","ड","क-2 ","क-1","ब-2 ","ब-1","अ-2","अ-1"})</f>
        <v>0</v>
      </c>
      <c r="P10" s="161">
        <f>Data!$D12</f>
        <v>0</v>
      </c>
      <c r="Q10" s="161">
        <f>Data!C12</f>
        <v>0</v>
      </c>
      <c r="R10" s="162">
        <f>Data!E12</f>
        <v>0</v>
      </c>
      <c r="S10" s="163">
        <f>Data!G12</f>
        <v>0</v>
      </c>
      <c r="T10" s="164">
        <f>मराठी!AI12</f>
        <v>0</v>
      </c>
      <c r="U10" s="164">
        <f>इंग्रजी!AI12</f>
        <v>0</v>
      </c>
      <c r="V10" s="164">
        <f>गणित!AI12</f>
        <v>0</v>
      </c>
      <c r="W10" s="164">
        <f>चित्रकला!AA12</f>
        <v>0</v>
      </c>
      <c r="X10" s="164">
        <f>कार्यानुभव!AA12</f>
        <v>0</v>
      </c>
      <c r="Y10" s="164">
        <f>शा.शि.!AA12</f>
        <v>0</v>
      </c>
      <c r="Z10" s="157">
        <f t="shared" si="1"/>
        <v>0</v>
      </c>
      <c r="AA10" s="158">
        <f t="shared" si="5"/>
        <v>0</v>
      </c>
      <c r="AB10" s="157" t="str">
        <f t="shared" si="7"/>
        <v xml:space="preserve">अनुत्तीर्ण </v>
      </c>
      <c r="AC10" s="159">
        <f t="shared" si="6"/>
        <v>0</v>
      </c>
      <c r="AD10" s="160">
        <f>LOOKUP(AA10,{0,32,33,41,51,61,71,81,91},{0,"इ-1","ड","क-2 ","क-1","ब-2 ","ब-1","अ-2","अ-1"})</f>
        <v>0</v>
      </c>
      <c r="AE10" s="419">
        <f>Data!$L12</f>
        <v>0</v>
      </c>
    </row>
    <row r="11" spans="1:31" ht="25.5" customHeight="1">
      <c r="A11" s="153">
        <f>Data!$D13</f>
        <v>0</v>
      </c>
      <c r="B11" s="153">
        <f>Data!C13</f>
        <v>0</v>
      </c>
      <c r="C11" s="154">
        <f>Data!E13</f>
        <v>0</v>
      </c>
      <c r="D11" s="155">
        <f>Data!G13</f>
        <v>0</v>
      </c>
      <c r="E11" s="156">
        <f>मराठी!Q13</f>
        <v>0</v>
      </c>
      <c r="F11" s="156">
        <f>इंग्रजी!Q13</f>
        <v>0</v>
      </c>
      <c r="G11" s="156">
        <f>गणित!Q13</f>
        <v>0</v>
      </c>
      <c r="H11" s="156">
        <f>चित्रकला!M13</f>
        <v>0</v>
      </c>
      <c r="I11" s="156">
        <f>कार्यानुभव!M13</f>
        <v>0</v>
      </c>
      <c r="J11" s="156">
        <f>शा.शि.!M13</f>
        <v>0</v>
      </c>
      <c r="K11" s="157">
        <f t="shared" si="0"/>
        <v>0</v>
      </c>
      <c r="L11" s="158">
        <f t="shared" si="2"/>
        <v>0</v>
      </c>
      <c r="M11" s="157" t="str">
        <f t="shared" si="3"/>
        <v xml:space="preserve">अनुत्तीर्ण </v>
      </c>
      <c r="N11" s="159">
        <f t="shared" si="4"/>
        <v>0</v>
      </c>
      <c r="O11" s="160">
        <f>LOOKUP(L11,{0,32,33,41,51,61,71,81,91},{0,"इ-1","ड","क-2 ","क-1","ब-2 ","ब-1","अ-2","अ-1"})</f>
        <v>0</v>
      </c>
      <c r="P11" s="161">
        <f>Data!$D13</f>
        <v>0</v>
      </c>
      <c r="Q11" s="161">
        <f>Data!C13</f>
        <v>0</v>
      </c>
      <c r="R11" s="162">
        <f>Data!E13</f>
        <v>0</v>
      </c>
      <c r="S11" s="163">
        <f>Data!G13</f>
        <v>0</v>
      </c>
      <c r="T11" s="164">
        <f>मराठी!AI13</f>
        <v>0</v>
      </c>
      <c r="U11" s="164">
        <f>इंग्रजी!AI13</f>
        <v>0</v>
      </c>
      <c r="V11" s="164">
        <f>गणित!AI13</f>
        <v>0</v>
      </c>
      <c r="W11" s="164">
        <f>चित्रकला!AA13</f>
        <v>0</v>
      </c>
      <c r="X11" s="164">
        <f>कार्यानुभव!AA13</f>
        <v>0</v>
      </c>
      <c r="Y11" s="164">
        <f>शा.शि.!AA13</f>
        <v>0</v>
      </c>
      <c r="Z11" s="157">
        <f t="shared" si="1"/>
        <v>0</v>
      </c>
      <c r="AA11" s="158">
        <f t="shared" si="5"/>
        <v>0</v>
      </c>
      <c r="AB11" s="157" t="str">
        <f t="shared" si="7"/>
        <v xml:space="preserve">अनुत्तीर्ण </v>
      </c>
      <c r="AC11" s="159">
        <f t="shared" si="6"/>
        <v>0</v>
      </c>
      <c r="AD11" s="160">
        <f>LOOKUP(AA11,{0,32,33,41,51,61,71,81,91},{0,"इ-1","ड","क-2 ","क-1","ब-2 ","ब-1","अ-2","अ-1"})</f>
        <v>0</v>
      </c>
      <c r="AE11" s="419">
        <f>Data!$L13</f>
        <v>0</v>
      </c>
    </row>
    <row r="12" spans="1:31" ht="25.5" customHeight="1">
      <c r="A12" s="153">
        <f>Data!$D14</f>
        <v>0</v>
      </c>
      <c r="B12" s="153">
        <f>Data!C14</f>
        <v>0</v>
      </c>
      <c r="C12" s="154">
        <f>Data!E14</f>
        <v>0</v>
      </c>
      <c r="D12" s="155">
        <f>Data!G14</f>
        <v>0</v>
      </c>
      <c r="E12" s="156">
        <f>मराठी!Q14</f>
        <v>0</v>
      </c>
      <c r="F12" s="156">
        <f>इंग्रजी!Q14</f>
        <v>0</v>
      </c>
      <c r="G12" s="156">
        <f>गणित!Q14</f>
        <v>0</v>
      </c>
      <c r="H12" s="156">
        <f>चित्रकला!M14</f>
        <v>0</v>
      </c>
      <c r="I12" s="156">
        <f>कार्यानुभव!M14</f>
        <v>0</v>
      </c>
      <c r="J12" s="156">
        <f>शा.शि.!M14</f>
        <v>0</v>
      </c>
      <c r="K12" s="157">
        <f t="shared" si="0"/>
        <v>0</v>
      </c>
      <c r="L12" s="158">
        <f t="shared" si="2"/>
        <v>0</v>
      </c>
      <c r="M12" s="157" t="str">
        <f t="shared" si="3"/>
        <v xml:space="preserve">अनुत्तीर्ण </v>
      </c>
      <c r="N12" s="159">
        <f t="shared" si="4"/>
        <v>0</v>
      </c>
      <c r="O12" s="160">
        <f>LOOKUP(L12,{0,32,33,41,51,61,71,81,91},{0,"इ-1","ड","क-2 ","क-1","ब-2 ","ब-1","अ-2","अ-1"})</f>
        <v>0</v>
      </c>
      <c r="P12" s="161">
        <f>Data!$D14</f>
        <v>0</v>
      </c>
      <c r="Q12" s="161">
        <f>Data!C14</f>
        <v>0</v>
      </c>
      <c r="R12" s="162">
        <f>Data!E14</f>
        <v>0</v>
      </c>
      <c r="S12" s="163">
        <f>Data!G14</f>
        <v>0</v>
      </c>
      <c r="T12" s="164">
        <f>मराठी!AI14</f>
        <v>0</v>
      </c>
      <c r="U12" s="164">
        <f>इंग्रजी!AI14</f>
        <v>0</v>
      </c>
      <c r="V12" s="164">
        <f>गणित!AI14</f>
        <v>0</v>
      </c>
      <c r="W12" s="164">
        <f>चित्रकला!AA14</f>
        <v>0</v>
      </c>
      <c r="X12" s="164">
        <f>कार्यानुभव!AA14</f>
        <v>0</v>
      </c>
      <c r="Y12" s="164">
        <f>शा.शि.!AA14</f>
        <v>0</v>
      </c>
      <c r="Z12" s="157">
        <f t="shared" si="1"/>
        <v>0</v>
      </c>
      <c r="AA12" s="158">
        <f t="shared" si="5"/>
        <v>0</v>
      </c>
      <c r="AB12" s="157" t="str">
        <f t="shared" si="7"/>
        <v xml:space="preserve">अनुत्तीर्ण </v>
      </c>
      <c r="AC12" s="159">
        <f t="shared" si="6"/>
        <v>0</v>
      </c>
      <c r="AD12" s="160">
        <f>LOOKUP(AA12,{0,32,33,41,51,61,71,81,91},{0,"इ-1","ड","क-2 ","क-1","ब-2 ","ब-1","अ-2","अ-1"})</f>
        <v>0</v>
      </c>
      <c r="AE12" s="419">
        <f>Data!$L14</f>
        <v>0</v>
      </c>
    </row>
    <row r="13" spans="1:31" ht="25.5" customHeight="1">
      <c r="A13" s="153">
        <f>Data!$D15</f>
        <v>0</v>
      </c>
      <c r="B13" s="153">
        <f>Data!C15</f>
        <v>0</v>
      </c>
      <c r="C13" s="154">
        <f>Data!E15</f>
        <v>0</v>
      </c>
      <c r="D13" s="155">
        <f>Data!G15</f>
        <v>0</v>
      </c>
      <c r="E13" s="156">
        <f>मराठी!Q15</f>
        <v>0</v>
      </c>
      <c r="F13" s="156">
        <f>इंग्रजी!Q15</f>
        <v>0</v>
      </c>
      <c r="G13" s="156">
        <f>गणित!Q15</f>
        <v>0</v>
      </c>
      <c r="H13" s="156">
        <f>चित्रकला!M15</f>
        <v>0</v>
      </c>
      <c r="I13" s="156">
        <f>कार्यानुभव!M15</f>
        <v>0</v>
      </c>
      <c r="J13" s="156">
        <f>शा.शि.!M15</f>
        <v>0</v>
      </c>
      <c r="K13" s="157">
        <f t="shared" si="0"/>
        <v>0</v>
      </c>
      <c r="L13" s="158">
        <f t="shared" si="2"/>
        <v>0</v>
      </c>
      <c r="M13" s="157" t="str">
        <f t="shared" si="3"/>
        <v xml:space="preserve">अनुत्तीर्ण </v>
      </c>
      <c r="N13" s="159">
        <f t="shared" si="4"/>
        <v>0</v>
      </c>
      <c r="O13" s="160">
        <f>LOOKUP(L13,{0,32,33,41,51,61,71,81,91},{0,"इ-1","ड","क-2 ","क-1","ब-2 ","ब-1","अ-2","अ-1"})</f>
        <v>0</v>
      </c>
      <c r="P13" s="161">
        <f>Data!$D15</f>
        <v>0</v>
      </c>
      <c r="Q13" s="161">
        <f>Data!C15</f>
        <v>0</v>
      </c>
      <c r="R13" s="162">
        <f>Data!E15</f>
        <v>0</v>
      </c>
      <c r="S13" s="163">
        <f>Data!G15</f>
        <v>0</v>
      </c>
      <c r="T13" s="164">
        <f>मराठी!AI15</f>
        <v>0</v>
      </c>
      <c r="U13" s="164">
        <f>इंग्रजी!AI15</f>
        <v>0</v>
      </c>
      <c r="V13" s="164">
        <f>गणित!AI15</f>
        <v>0</v>
      </c>
      <c r="W13" s="164">
        <f>चित्रकला!AA15</f>
        <v>0</v>
      </c>
      <c r="X13" s="164">
        <f>कार्यानुभव!AA15</f>
        <v>0</v>
      </c>
      <c r="Y13" s="164">
        <f>शा.शि.!AA15</f>
        <v>0</v>
      </c>
      <c r="Z13" s="157">
        <f t="shared" si="1"/>
        <v>0</v>
      </c>
      <c r="AA13" s="158">
        <f t="shared" si="5"/>
        <v>0</v>
      </c>
      <c r="AB13" s="157" t="str">
        <f t="shared" si="7"/>
        <v xml:space="preserve">अनुत्तीर्ण </v>
      </c>
      <c r="AC13" s="159">
        <f t="shared" si="6"/>
        <v>0</v>
      </c>
      <c r="AD13" s="160">
        <f>LOOKUP(AA13,{0,32,33,41,51,61,71,81,91},{0,"इ-1","ड","क-2 ","क-1","ब-2 ","ब-1","अ-2","अ-1"})</f>
        <v>0</v>
      </c>
      <c r="AE13" s="419">
        <f>Data!$L15</f>
        <v>0</v>
      </c>
    </row>
    <row r="14" spans="1:31" ht="25.5" customHeight="1">
      <c r="A14" s="153">
        <f>Data!$D16</f>
        <v>0</v>
      </c>
      <c r="B14" s="153">
        <f>Data!C16</f>
        <v>0</v>
      </c>
      <c r="C14" s="154">
        <f>Data!E16</f>
        <v>0</v>
      </c>
      <c r="D14" s="155">
        <f>Data!G16</f>
        <v>0</v>
      </c>
      <c r="E14" s="156">
        <f>मराठी!Q16</f>
        <v>0</v>
      </c>
      <c r="F14" s="156">
        <f>इंग्रजी!Q16</f>
        <v>0</v>
      </c>
      <c r="G14" s="156">
        <f>गणित!Q16</f>
        <v>0</v>
      </c>
      <c r="H14" s="156">
        <f>चित्रकला!M16</f>
        <v>0</v>
      </c>
      <c r="I14" s="156">
        <f>कार्यानुभव!M16</f>
        <v>0</v>
      </c>
      <c r="J14" s="156">
        <f>शा.शि.!M16</f>
        <v>0</v>
      </c>
      <c r="K14" s="157">
        <f t="shared" si="0"/>
        <v>0</v>
      </c>
      <c r="L14" s="158">
        <f t="shared" si="2"/>
        <v>0</v>
      </c>
      <c r="M14" s="157" t="str">
        <f t="shared" si="3"/>
        <v xml:space="preserve">अनुत्तीर्ण </v>
      </c>
      <c r="N14" s="159">
        <f t="shared" si="4"/>
        <v>0</v>
      </c>
      <c r="O14" s="160">
        <f>LOOKUP(L14,{0,32,33,41,51,61,71,81,91},{0,"इ-1","ड","क-2 ","क-1","ब-2 ","ब-1","अ-2","अ-1"})</f>
        <v>0</v>
      </c>
      <c r="P14" s="161">
        <f>Data!$D16</f>
        <v>0</v>
      </c>
      <c r="Q14" s="161">
        <f>Data!C16</f>
        <v>0</v>
      </c>
      <c r="R14" s="162">
        <f>Data!E16</f>
        <v>0</v>
      </c>
      <c r="S14" s="163">
        <f>Data!G16</f>
        <v>0</v>
      </c>
      <c r="T14" s="164">
        <f>मराठी!AI16</f>
        <v>0</v>
      </c>
      <c r="U14" s="164">
        <f>इंग्रजी!AI16</f>
        <v>0</v>
      </c>
      <c r="V14" s="164">
        <f>गणित!AI16</f>
        <v>0</v>
      </c>
      <c r="W14" s="164">
        <f>चित्रकला!AA16</f>
        <v>0</v>
      </c>
      <c r="X14" s="164">
        <f>कार्यानुभव!AA16</f>
        <v>0</v>
      </c>
      <c r="Y14" s="164">
        <f>शा.शि.!AA16</f>
        <v>0</v>
      </c>
      <c r="Z14" s="157">
        <f t="shared" si="1"/>
        <v>0</v>
      </c>
      <c r="AA14" s="158">
        <f t="shared" si="5"/>
        <v>0</v>
      </c>
      <c r="AB14" s="157" t="str">
        <f t="shared" si="7"/>
        <v xml:space="preserve">अनुत्तीर्ण </v>
      </c>
      <c r="AC14" s="159">
        <f t="shared" si="6"/>
        <v>0</v>
      </c>
      <c r="AD14" s="160">
        <f>LOOKUP(AA14,{0,32,33,41,51,61,71,81,91},{0,"इ-1","ड","क-2 ","क-1","ब-2 ","ब-1","अ-2","अ-1"})</f>
        <v>0</v>
      </c>
      <c r="AE14" s="419">
        <f>Data!$L16</f>
        <v>0</v>
      </c>
    </row>
    <row r="15" spans="1:31" ht="25.5" customHeight="1">
      <c r="A15" s="153">
        <f>Data!$D17</f>
        <v>0</v>
      </c>
      <c r="B15" s="153">
        <f>Data!C17</f>
        <v>0</v>
      </c>
      <c r="C15" s="154">
        <f>Data!E17</f>
        <v>0</v>
      </c>
      <c r="D15" s="155">
        <f>Data!G17</f>
        <v>0</v>
      </c>
      <c r="E15" s="156">
        <f>मराठी!Q17</f>
        <v>0</v>
      </c>
      <c r="F15" s="156">
        <f>इंग्रजी!Q17</f>
        <v>0</v>
      </c>
      <c r="G15" s="156">
        <f>गणित!Q17</f>
        <v>0</v>
      </c>
      <c r="H15" s="156">
        <f>चित्रकला!M17</f>
        <v>0</v>
      </c>
      <c r="I15" s="156">
        <f>कार्यानुभव!M17</f>
        <v>0</v>
      </c>
      <c r="J15" s="156">
        <f>शा.शि.!M17</f>
        <v>0</v>
      </c>
      <c r="K15" s="157">
        <f t="shared" si="0"/>
        <v>0</v>
      </c>
      <c r="L15" s="158">
        <f t="shared" si="2"/>
        <v>0</v>
      </c>
      <c r="M15" s="157" t="str">
        <f t="shared" si="3"/>
        <v xml:space="preserve">अनुत्तीर्ण </v>
      </c>
      <c r="N15" s="159">
        <f t="shared" si="4"/>
        <v>0</v>
      </c>
      <c r="O15" s="160">
        <f>LOOKUP(L15,{0,32,33,41,51,61,71,81,91},{0,"इ-1","ड","क-2 ","क-1","ब-2 ","ब-1","अ-2","अ-1"})</f>
        <v>0</v>
      </c>
      <c r="P15" s="161">
        <f>Data!$D17</f>
        <v>0</v>
      </c>
      <c r="Q15" s="161">
        <f>Data!C17</f>
        <v>0</v>
      </c>
      <c r="R15" s="162">
        <f>Data!E17</f>
        <v>0</v>
      </c>
      <c r="S15" s="163">
        <f>Data!G17</f>
        <v>0</v>
      </c>
      <c r="T15" s="164">
        <f>मराठी!AI17</f>
        <v>0</v>
      </c>
      <c r="U15" s="164">
        <f>इंग्रजी!AI17</f>
        <v>0</v>
      </c>
      <c r="V15" s="164">
        <f>गणित!AI17</f>
        <v>0</v>
      </c>
      <c r="W15" s="164">
        <f>चित्रकला!AA17</f>
        <v>0</v>
      </c>
      <c r="X15" s="164">
        <f>कार्यानुभव!AA17</f>
        <v>0</v>
      </c>
      <c r="Y15" s="164">
        <f>शा.शि.!AA17</f>
        <v>0</v>
      </c>
      <c r="Z15" s="157">
        <f t="shared" si="1"/>
        <v>0</v>
      </c>
      <c r="AA15" s="158">
        <f t="shared" si="5"/>
        <v>0</v>
      </c>
      <c r="AB15" s="157" t="str">
        <f t="shared" si="7"/>
        <v xml:space="preserve">अनुत्तीर्ण </v>
      </c>
      <c r="AC15" s="159">
        <f t="shared" si="6"/>
        <v>0</v>
      </c>
      <c r="AD15" s="160">
        <f>LOOKUP(AA15,{0,32,33,41,51,61,71,81,91},{0,"इ-1","ड","क-2 ","क-1","ब-2 ","ब-1","अ-2","अ-1"})</f>
        <v>0</v>
      </c>
      <c r="AE15" s="419">
        <f>Data!$L17</f>
        <v>0</v>
      </c>
    </row>
    <row r="16" spans="1:31" ht="25.5" customHeight="1">
      <c r="A16" s="153">
        <f>Data!$D18</f>
        <v>0</v>
      </c>
      <c r="B16" s="153">
        <f>Data!C18</f>
        <v>0</v>
      </c>
      <c r="C16" s="154">
        <f>Data!E18</f>
        <v>0</v>
      </c>
      <c r="D16" s="155">
        <f>Data!G18</f>
        <v>0</v>
      </c>
      <c r="E16" s="156">
        <f>मराठी!Q18</f>
        <v>0</v>
      </c>
      <c r="F16" s="156">
        <f>इंग्रजी!Q18</f>
        <v>0</v>
      </c>
      <c r="G16" s="156">
        <f>गणित!Q18</f>
        <v>0</v>
      </c>
      <c r="H16" s="156">
        <f>चित्रकला!M18</f>
        <v>0</v>
      </c>
      <c r="I16" s="156">
        <f>कार्यानुभव!M18</f>
        <v>0</v>
      </c>
      <c r="J16" s="156">
        <f>शा.शि.!M18</f>
        <v>0</v>
      </c>
      <c r="K16" s="157">
        <f t="shared" si="0"/>
        <v>0</v>
      </c>
      <c r="L16" s="158">
        <f t="shared" si="2"/>
        <v>0</v>
      </c>
      <c r="M16" s="157" t="str">
        <f t="shared" si="3"/>
        <v xml:space="preserve">अनुत्तीर्ण </v>
      </c>
      <c r="N16" s="159">
        <f t="shared" si="4"/>
        <v>0</v>
      </c>
      <c r="O16" s="160">
        <f>LOOKUP(L16,{0,32,33,41,51,61,71,81,91},{0,"इ-1","ड","क-2 ","क-1","ब-2 ","ब-1","अ-2","अ-1"})</f>
        <v>0</v>
      </c>
      <c r="P16" s="161">
        <f>Data!$D18</f>
        <v>0</v>
      </c>
      <c r="Q16" s="161">
        <f>Data!C18</f>
        <v>0</v>
      </c>
      <c r="R16" s="162">
        <f>Data!E18</f>
        <v>0</v>
      </c>
      <c r="S16" s="163">
        <f>Data!G18</f>
        <v>0</v>
      </c>
      <c r="T16" s="164">
        <f>मराठी!AI18</f>
        <v>0</v>
      </c>
      <c r="U16" s="164">
        <f>इंग्रजी!AI18</f>
        <v>0</v>
      </c>
      <c r="V16" s="164">
        <f>गणित!AI18</f>
        <v>0</v>
      </c>
      <c r="W16" s="164">
        <f>चित्रकला!AA18</f>
        <v>0</v>
      </c>
      <c r="X16" s="164">
        <f>कार्यानुभव!AA18</f>
        <v>0</v>
      </c>
      <c r="Y16" s="164">
        <f>शा.शि.!AA18</f>
        <v>0</v>
      </c>
      <c r="Z16" s="157">
        <f t="shared" si="1"/>
        <v>0</v>
      </c>
      <c r="AA16" s="158">
        <f t="shared" si="5"/>
        <v>0</v>
      </c>
      <c r="AB16" s="157" t="str">
        <f t="shared" si="7"/>
        <v xml:space="preserve">अनुत्तीर्ण </v>
      </c>
      <c r="AC16" s="159">
        <f t="shared" si="6"/>
        <v>0</v>
      </c>
      <c r="AD16" s="160">
        <f>LOOKUP(AA16,{0,32,33,41,51,61,71,81,91},{0,"इ-1","ड","क-2 ","क-1","ब-2 ","ब-1","अ-2","अ-1"})</f>
        <v>0</v>
      </c>
      <c r="AE16" s="419">
        <f>Data!$L18</f>
        <v>0</v>
      </c>
    </row>
    <row r="17" spans="1:31" ht="25.5" customHeight="1">
      <c r="A17" s="153">
        <f>Data!$D19</f>
        <v>0</v>
      </c>
      <c r="B17" s="153">
        <f>Data!C19</f>
        <v>0</v>
      </c>
      <c r="C17" s="154">
        <f>Data!E19</f>
        <v>0</v>
      </c>
      <c r="D17" s="155">
        <f>Data!G19</f>
        <v>0</v>
      </c>
      <c r="E17" s="156">
        <f>मराठी!Q19</f>
        <v>0</v>
      </c>
      <c r="F17" s="156">
        <f>इंग्रजी!Q19</f>
        <v>0</v>
      </c>
      <c r="G17" s="156">
        <f>गणित!Q19</f>
        <v>0</v>
      </c>
      <c r="H17" s="156">
        <f>चित्रकला!M19</f>
        <v>0</v>
      </c>
      <c r="I17" s="156">
        <f>कार्यानुभव!M19</f>
        <v>0</v>
      </c>
      <c r="J17" s="156">
        <f>शा.शि.!M19</f>
        <v>0</v>
      </c>
      <c r="K17" s="157">
        <f t="shared" si="0"/>
        <v>0</v>
      </c>
      <c r="L17" s="158">
        <f t="shared" si="2"/>
        <v>0</v>
      </c>
      <c r="M17" s="157" t="str">
        <f t="shared" si="3"/>
        <v xml:space="preserve">अनुत्तीर्ण </v>
      </c>
      <c r="N17" s="159">
        <f t="shared" si="4"/>
        <v>0</v>
      </c>
      <c r="O17" s="160">
        <f>LOOKUP(L17,{0,32,33,41,51,61,71,81,91},{0,"इ-1","ड","क-2 ","क-1","ब-2 ","ब-1","अ-2","अ-1"})</f>
        <v>0</v>
      </c>
      <c r="P17" s="161">
        <f>Data!$D19</f>
        <v>0</v>
      </c>
      <c r="Q17" s="161">
        <f>Data!C19</f>
        <v>0</v>
      </c>
      <c r="R17" s="162">
        <f>Data!E19</f>
        <v>0</v>
      </c>
      <c r="S17" s="163">
        <f>Data!G19</f>
        <v>0</v>
      </c>
      <c r="T17" s="164">
        <f>मराठी!AI19</f>
        <v>0</v>
      </c>
      <c r="U17" s="164">
        <f>इंग्रजी!AI19</f>
        <v>0</v>
      </c>
      <c r="V17" s="164">
        <f>गणित!AI19</f>
        <v>0</v>
      </c>
      <c r="W17" s="164">
        <f>चित्रकला!AA19</f>
        <v>0</v>
      </c>
      <c r="X17" s="164">
        <f>कार्यानुभव!AA19</f>
        <v>0</v>
      </c>
      <c r="Y17" s="164">
        <f>शा.शि.!AA19</f>
        <v>0</v>
      </c>
      <c r="Z17" s="157">
        <f t="shared" si="1"/>
        <v>0</v>
      </c>
      <c r="AA17" s="158">
        <f t="shared" si="5"/>
        <v>0</v>
      </c>
      <c r="AB17" s="157" t="str">
        <f t="shared" si="7"/>
        <v xml:space="preserve">अनुत्तीर्ण </v>
      </c>
      <c r="AC17" s="159">
        <f t="shared" si="6"/>
        <v>0</v>
      </c>
      <c r="AD17" s="160">
        <f>LOOKUP(AA17,{0,32,33,41,51,61,71,81,91},{0,"इ-1","ड","क-2 ","क-1","ब-2 ","ब-1","अ-2","अ-1"})</f>
        <v>0</v>
      </c>
      <c r="AE17" s="419">
        <f>Data!$L19</f>
        <v>0</v>
      </c>
    </row>
    <row r="18" spans="1:31" ht="25.5" customHeight="1">
      <c r="A18" s="153">
        <f>Data!$D20</f>
        <v>0</v>
      </c>
      <c r="B18" s="153">
        <f>Data!C20</f>
        <v>0</v>
      </c>
      <c r="C18" s="154">
        <f>Data!E20</f>
        <v>0</v>
      </c>
      <c r="D18" s="155">
        <f>Data!G20</f>
        <v>0</v>
      </c>
      <c r="E18" s="156">
        <f>मराठी!Q20</f>
        <v>0</v>
      </c>
      <c r="F18" s="156">
        <f>इंग्रजी!Q20</f>
        <v>0</v>
      </c>
      <c r="G18" s="156">
        <f>गणित!Q20</f>
        <v>0</v>
      </c>
      <c r="H18" s="156">
        <f>चित्रकला!M20</f>
        <v>0</v>
      </c>
      <c r="I18" s="156">
        <f>कार्यानुभव!M20</f>
        <v>0</v>
      </c>
      <c r="J18" s="156">
        <f>शा.शि.!M20</f>
        <v>0</v>
      </c>
      <c r="K18" s="157">
        <f t="shared" si="0"/>
        <v>0</v>
      </c>
      <c r="L18" s="158">
        <f t="shared" si="2"/>
        <v>0</v>
      </c>
      <c r="M18" s="157" t="str">
        <f t="shared" si="3"/>
        <v xml:space="preserve">अनुत्तीर्ण </v>
      </c>
      <c r="N18" s="159">
        <f t="shared" si="4"/>
        <v>0</v>
      </c>
      <c r="O18" s="160">
        <f>LOOKUP(L18,{0,32,33,41,51,61,71,81,91},{0,"इ-1","ड","क-2 ","क-1","ब-2 ","ब-1","अ-2","अ-1"})</f>
        <v>0</v>
      </c>
      <c r="P18" s="161">
        <f>Data!$D20</f>
        <v>0</v>
      </c>
      <c r="Q18" s="161">
        <f>Data!C20</f>
        <v>0</v>
      </c>
      <c r="R18" s="162">
        <f>Data!E20</f>
        <v>0</v>
      </c>
      <c r="S18" s="163">
        <f>Data!G20</f>
        <v>0</v>
      </c>
      <c r="T18" s="164">
        <f>मराठी!AI20</f>
        <v>0</v>
      </c>
      <c r="U18" s="164">
        <f>इंग्रजी!AI20</f>
        <v>0</v>
      </c>
      <c r="V18" s="164">
        <f>गणित!AI20</f>
        <v>0</v>
      </c>
      <c r="W18" s="164">
        <f>चित्रकला!AA20</f>
        <v>0</v>
      </c>
      <c r="X18" s="164">
        <f>कार्यानुभव!AA20</f>
        <v>0</v>
      </c>
      <c r="Y18" s="164">
        <f>शा.शि.!AA20</f>
        <v>0</v>
      </c>
      <c r="Z18" s="157">
        <f t="shared" si="1"/>
        <v>0</v>
      </c>
      <c r="AA18" s="158">
        <f t="shared" si="5"/>
        <v>0</v>
      </c>
      <c r="AB18" s="157" t="str">
        <f t="shared" si="7"/>
        <v xml:space="preserve">अनुत्तीर्ण </v>
      </c>
      <c r="AC18" s="159">
        <f t="shared" si="6"/>
        <v>0</v>
      </c>
      <c r="AD18" s="160">
        <f>LOOKUP(AA18,{0,32,33,41,51,61,71,81,91},{0,"इ-1","ड","क-2 ","क-1","ब-2 ","ब-1","अ-2","अ-1"})</f>
        <v>0</v>
      </c>
      <c r="AE18" s="419">
        <f>Data!$L20</f>
        <v>0</v>
      </c>
    </row>
    <row r="19" spans="1:31" ht="25.5" customHeight="1">
      <c r="A19" s="153">
        <f>Data!$D21</f>
        <v>0</v>
      </c>
      <c r="B19" s="153">
        <f>Data!C21</f>
        <v>0</v>
      </c>
      <c r="C19" s="154">
        <f>Data!E21</f>
        <v>0</v>
      </c>
      <c r="D19" s="155">
        <f>Data!G21</f>
        <v>0</v>
      </c>
      <c r="E19" s="156">
        <f>मराठी!Q21</f>
        <v>0</v>
      </c>
      <c r="F19" s="156">
        <f>इंग्रजी!Q21</f>
        <v>0</v>
      </c>
      <c r="G19" s="156">
        <f>गणित!Q21</f>
        <v>0</v>
      </c>
      <c r="H19" s="156">
        <f>चित्रकला!M21</f>
        <v>0</v>
      </c>
      <c r="I19" s="156">
        <f>कार्यानुभव!M21</f>
        <v>0</v>
      </c>
      <c r="J19" s="156">
        <f>शा.शि.!M21</f>
        <v>0</v>
      </c>
      <c r="K19" s="157">
        <f t="shared" si="0"/>
        <v>0</v>
      </c>
      <c r="L19" s="158">
        <f t="shared" si="2"/>
        <v>0</v>
      </c>
      <c r="M19" s="157" t="str">
        <f t="shared" si="3"/>
        <v xml:space="preserve">अनुत्तीर्ण </v>
      </c>
      <c r="N19" s="159">
        <f t="shared" si="4"/>
        <v>0</v>
      </c>
      <c r="O19" s="160">
        <f>LOOKUP(L19,{0,32,33,41,51,61,71,81,91},{0,"इ-1","ड","क-2 ","क-1","ब-2 ","ब-1","अ-2","अ-1"})</f>
        <v>0</v>
      </c>
      <c r="P19" s="161">
        <f>Data!$D21</f>
        <v>0</v>
      </c>
      <c r="Q19" s="161">
        <f>Data!C21</f>
        <v>0</v>
      </c>
      <c r="R19" s="162">
        <f>Data!E21</f>
        <v>0</v>
      </c>
      <c r="S19" s="163">
        <f>Data!G21</f>
        <v>0</v>
      </c>
      <c r="T19" s="164">
        <f>मराठी!AI21</f>
        <v>0</v>
      </c>
      <c r="U19" s="164">
        <f>इंग्रजी!AI21</f>
        <v>0</v>
      </c>
      <c r="V19" s="164">
        <f>गणित!AI21</f>
        <v>0</v>
      </c>
      <c r="W19" s="164">
        <f>चित्रकला!AA21</f>
        <v>0</v>
      </c>
      <c r="X19" s="164">
        <f>कार्यानुभव!AA21</f>
        <v>0</v>
      </c>
      <c r="Y19" s="164">
        <f>शा.शि.!AA21</f>
        <v>0</v>
      </c>
      <c r="Z19" s="157">
        <f t="shared" si="1"/>
        <v>0</v>
      </c>
      <c r="AA19" s="158">
        <f t="shared" si="5"/>
        <v>0</v>
      </c>
      <c r="AB19" s="157" t="str">
        <f t="shared" si="7"/>
        <v xml:space="preserve">अनुत्तीर्ण </v>
      </c>
      <c r="AC19" s="159">
        <f t="shared" si="6"/>
        <v>0</v>
      </c>
      <c r="AD19" s="160">
        <f>LOOKUP(AA19,{0,32,33,41,51,61,71,81,91},{0,"इ-1","ड","क-2 ","क-1","ब-2 ","ब-1","अ-2","अ-1"})</f>
        <v>0</v>
      </c>
      <c r="AE19" s="419">
        <f>Data!$L21</f>
        <v>0</v>
      </c>
    </row>
    <row r="20" spans="1:31" ht="25.5" customHeight="1">
      <c r="A20" s="153">
        <f>Data!$D22</f>
        <v>0</v>
      </c>
      <c r="B20" s="153">
        <f>Data!C22</f>
        <v>0</v>
      </c>
      <c r="C20" s="154">
        <f>Data!E22</f>
        <v>0</v>
      </c>
      <c r="D20" s="155">
        <f>Data!G22</f>
        <v>0</v>
      </c>
      <c r="E20" s="156">
        <f>मराठी!Q22</f>
        <v>0</v>
      </c>
      <c r="F20" s="156">
        <f>इंग्रजी!Q22</f>
        <v>0</v>
      </c>
      <c r="G20" s="156">
        <f>गणित!Q22</f>
        <v>0</v>
      </c>
      <c r="H20" s="156">
        <f>चित्रकला!M22</f>
        <v>0</v>
      </c>
      <c r="I20" s="156">
        <f>कार्यानुभव!M22</f>
        <v>0</v>
      </c>
      <c r="J20" s="156">
        <f>शा.शि.!M22</f>
        <v>0</v>
      </c>
      <c r="K20" s="157">
        <f t="shared" si="0"/>
        <v>0</v>
      </c>
      <c r="L20" s="158">
        <f t="shared" si="2"/>
        <v>0</v>
      </c>
      <c r="M20" s="157" t="str">
        <f t="shared" si="3"/>
        <v xml:space="preserve">अनुत्तीर्ण </v>
      </c>
      <c r="N20" s="159">
        <f t="shared" si="4"/>
        <v>0</v>
      </c>
      <c r="O20" s="160">
        <f>LOOKUP(L20,{0,32,33,41,51,61,71,81,91},{0,"इ-1","ड","क-2 ","क-1","ब-2 ","ब-1","अ-2","अ-1"})</f>
        <v>0</v>
      </c>
      <c r="P20" s="161">
        <f>Data!$D22</f>
        <v>0</v>
      </c>
      <c r="Q20" s="161">
        <f>Data!C22</f>
        <v>0</v>
      </c>
      <c r="R20" s="162">
        <f>Data!E22</f>
        <v>0</v>
      </c>
      <c r="S20" s="163">
        <f>Data!G22</f>
        <v>0</v>
      </c>
      <c r="T20" s="164">
        <f>मराठी!AI22</f>
        <v>0</v>
      </c>
      <c r="U20" s="164">
        <f>इंग्रजी!AI22</f>
        <v>0</v>
      </c>
      <c r="V20" s="164">
        <f>गणित!AI22</f>
        <v>0</v>
      </c>
      <c r="W20" s="164">
        <f>चित्रकला!AA22</f>
        <v>0</v>
      </c>
      <c r="X20" s="164">
        <f>कार्यानुभव!AA22</f>
        <v>0</v>
      </c>
      <c r="Y20" s="164">
        <f>शा.शि.!AA22</f>
        <v>0</v>
      </c>
      <c r="Z20" s="157">
        <f t="shared" si="1"/>
        <v>0</v>
      </c>
      <c r="AA20" s="158">
        <f t="shared" si="5"/>
        <v>0</v>
      </c>
      <c r="AB20" s="157" t="str">
        <f t="shared" si="7"/>
        <v xml:space="preserve">अनुत्तीर्ण </v>
      </c>
      <c r="AC20" s="159">
        <f t="shared" si="6"/>
        <v>0</v>
      </c>
      <c r="AD20" s="160">
        <f>LOOKUP(AA20,{0,32,33,41,51,61,71,81,91},{0,"इ-1","ड","क-2 ","क-1","ब-2 ","ब-1","अ-2","अ-1"})</f>
        <v>0</v>
      </c>
      <c r="AE20" s="419">
        <f>Data!$L22</f>
        <v>0</v>
      </c>
    </row>
    <row r="21" spans="1:31" ht="25.5" customHeight="1">
      <c r="A21" s="153">
        <f>Data!$D23</f>
        <v>0</v>
      </c>
      <c r="B21" s="153">
        <f>Data!C23</f>
        <v>0</v>
      </c>
      <c r="C21" s="154">
        <f>Data!E23</f>
        <v>0</v>
      </c>
      <c r="D21" s="155">
        <f>Data!G23</f>
        <v>0</v>
      </c>
      <c r="E21" s="156">
        <f>मराठी!Q23</f>
        <v>0</v>
      </c>
      <c r="F21" s="156">
        <f>इंग्रजी!Q23</f>
        <v>0</v>
      </c>
      <c r="G21" s="156">
        <f>गणित!Q23</f>
        <v>0</v>
      </c>
      <c r="H21" s="156">
        <f>चित्रकला!M23</f>
        <v>0</v>
      </c>
      <c r="I21" s="156">
        <f>कार्यानुभव!M23</f>
        <v>0</v>
      </c>
      <c r="J21" s="156">
        <f>शा.शि.!M23</f>
        <v>0</v>
      </c>
      <c r="K21" s="157">
        <f t="shared" si="0"/>
        <v>0</v>
      </c>
      <c r="L21" s="158">
        <f t="shared" si="2"/>
        <v>0</v>
      </c>
      <c r="M21" s="157" t="str">
        <f t="shared" si="3"/>
        <v xml:space="preserve">अनुत्तीर्ण </v>
      </c>
      <c r="N21" s="159">
        <f t="shared" si="4"/>
        <v>0</v>
      </c>
      <c r="O21" s="160">
        <f>LOOKUP(L21,{0,32,33,41,51,61,71,81,91},{0,"इ-1","ड","क-2 ","क-1","ब-2 ","ब-1","अ-2","अ-1"})</f>
        <v>0</v>
      </c>
      <c r="P21" s="161">
        <f>Data!$D23</f>
        <v>0</v>
      </c>
      <c r="Q21" s="161">
        <f>Data!C23</f>
        <v>0</v>
      </c>
      <c r="R21" s="162">
        <f>Data!E23</f>
        <v>0</v>
      </c>
      <c r="S21" s="163">
        <f>Data!G23</f>
        <v>0</v>
      </c>
      <c r="T21" s="164">
        <f>मराठी!AI23</f>
        <v>0</v>
      </c>
      <c r="U21" s="164">
        <f>इंग्रजी!AI23</f>
        <v>0</v>
      </c>
      <c r="V21" s="164">
        <f>गणित!AI23</f>
        <v>0</v>
      </c>
      <c r="W21" s="164">
        <f>चित्रकला!AA23</f>
        <v>0</v>
      </c>
      <c r="X21" s="164">
        <f>कार्यानुभव!AA23</f>
        <v>0</v>
      </c>
      <c r="Y21" s="164">
        <f>शा.शि.!AA23</f>
        <v>0</v>
      </c>
      <c r="Z21" s="157">
        <f t="shared" si="1"/>
        <v>0</v>
      </c>
      <c r="AA21" s="158">
        <f t="shared" si="5"/>
        <v>0</v>
      </c>
      <c r="AB21" s="157" t="str">
        <f t="shared" si="7"/>
        <v xml:space="preserve">अनुत्तीर्ण </v>
      </c>
      <c r="AC21" s="159">
        <f t="shared" si="6"/>
        <v>0</v>
      </c>
      <c r="AD21" s="160">
        <f>LOOKUP(AA21,{0,32,33,41,51,61,71,81,91},{0,"इ-1","ड","क-2 ","क-1","ब-2 ","ब-1","अ-2","अ-1"})</f>
        <v>0</v>
      </c>
      <c r="AE21" s="419">
        <f>Data!$L23</f>
        <v>0</v>
      </c>
    </row>
    <row r="22" spans="1:31" ht="25.5" customHeight="1">
      <c r="A22" s="153">
        <f>Data!$D24</f>
        <v>0</v>
      </c>
      <c r="B22" s="153">
        <f>Data!C24</f>
        <v>0</v>
      </c>
      <c r="C22" s="154">
        <f>Data!E24</f>
        <v>0</v>
      </c>
      <c r="D22" s="155">
        <f>Data!G24</f>
        <v>0</v>
      </c>
      <c r="E22" s="156">
        <f>मराठी!Q24</f>
        <v>0</v>
      </c>
      <c r="F22" s="156">
        <f>इंग्रजी!Q24</f>
        <v>0</v>
      </c>
      <c r="G22" s="156">
        <f>गणित!Q24</f>
        <v>0</v>
      </c>
      <c r="H22" s="156">
        <f>चित्रकला!M24</f>
        <v>0</v>
      </c>
      <c r="I22" s="156">
        <f>कार्यानुभव!M24</f>
        <v>0</v>
      </c>
      <c r="J22" s="156">
        <f>शा.शि.!M24</f>
        <v>0</v>
      </c>
      <c r="K22" s="157">
        <f t="shared" si="0"/>
        <v>0</v>
      </c>
      <c r="L22" s="158">
        <f t="shared" si="2"/>
        <v>0</v>
      </c>
      <c r="M22" s="157" t="str">
        <f t="shared" si="3"/>
        <v xml:space="preserve">अनुत्तीर्ण </v>
      </c>
      <c r="N22" s="159">
        <f t="shared" si="4"/>
        <v>0</v>
      </c>
      <c r="O22" s="160">
        <f>LOOKUP(L22,{0,32,33,41,51,61,71,81,91},{0,"इ-1","ड","क-2 ","क-1","ब-2 ","ब-1","अ-2","अ-1"})</f>
        <v>0</v>
      </c>
      <c r="P22" s="161">
        <f>Data!$D24</f>
        <v>0</v>
      </c>
      <c r="Q22" s="161">
        <f>Data!C24</f>
        <v>0</v>
      </c>
      <c r="R22" s="162">
        <f>Data!E24</f>
        <v>0</v>
      </c>
      <c r="S22" s="163">
        <f>Data!G24</f>
        <v>0</v>
      </c>
      <c r="T22" s="164">
        <f>मराठी!AI24</f>
        <v>0</v>
      </c>
      <c r="U22" s="164">
        <f>इंग्रजी!AI24</f>
        <v>0</v>
      </c>
      <c r="V22" s="164">
        <f>गणित!AI24</f>
        <v>0</v>
      </c>
      <c r="W22" s="164">
        <f>चित्रकला!AA24</f>
        <v>0</v>
      </c>
      <c r="X22" s="164">
        <f>कार्यानुभव!AA24</f>
        <v>0</v>
      </c>
      <c r="Y22" s="164">
        <f>शा.शि.!AA24</f>
        <v>0</v>
      </c>
      <c r="Z22" s="157">
        <f t="shared" si="1"/>
        <v>0</v>
      </c>
      <c r="AA22" s="158">
        <f t="shared" si="5"/>
        <v>0</v>
      </c>
      <c r="AB22" s="157" t="str">
        <f t="shared" si="7"/>
        <v xml:space="preserve">अनुत्तीर्ण </v>
      </c>
      <c r="AC22" s="159">
        <f t="shared" si="6"/>
        <v>0</v>
      </c>
      <c r="AD22" s="160">
        <f>LOOKUP(AA22,{0,32,33,41,51,61,71,81,91},{0,"इ-1","ड","क-2 ","क-1","ब-2 ","ब-1","अ-2","अ-1"})</f>
        <v>0</v>
      </c>
      <c r="AE22" s="419">
        <f>Data!$L24</f>
        <v>0</v>
      </c>
    </row>
    <row r="23" spans="1:31" ht="25.5" customHeight="1">
      <c r="A23" s="153">
        <f>Data!$D25</f>
        <v>0</v>
      </c>
      <c r="B23" s="153">
        <f>Data!C25</f>
        <v>0</v>
      </c>
      <c r="C23" s="154">
        <f>Data!E25</f>
        <v>0</v>
      </c>
      <c r="D23" s="155">
        <f>Data!G25</f>
        <v>0</v>
      </c>
      <c r="E23" s="156">
        <f>मराठी!Q25</f>
        <v>0</v>
      </c>
      <c r="F23" s="156">
        <f>इंग्रजी!Q25</f>
        <v>0</v>
      </c>
      <c r="G23" s="156">
        <f>गणित!Q25</f>
        <v>0</v>
      </c>
      <c r="H23" s="156">
        <f>चित्रकला!M25</f>
        <v>0</v>
      </c>
      <c r="I23" s="156">
        <f>कार्यानुभव!M25</f>
        <v>0</v>
      </c>
      <c r="J23" s="156">
        <f>शा.शि.!M25</f>
        <v>0</v>
      </c>
      <c r="K23" s="157">
        <f t="shared" si="0"/>
        <v>0</v>
      </c>
      <c r="L23" s="158">
        <f t="shared" si="2"/>
        <v>0</v>
      </c>
      <c r="M23" s="157" t="str">
        <f t="shared" si="3"/>
        <v xml:space="preserve">अनुत्तीर्ण </v>
      </c>
      <c r="N23" s="159">
        <f t="shared" si="4"/>
        <v>0</v>
      </c>
      <c r="O23" s="160">
        <f>LOOKUP(L23,{0,32,33,41,51,61,71,81,91},{0,"इ-1","ड","क-2 ","क-1","ब-2 ","ब-1","अ-2","अ-1"})</f>
        <v>0</v>
      </c>
      <c r="P23" s="161">
        <f>Data!$D25</f>
        <v>0</v>
      </c>
      <c r="Q23" s="161">
        <f>Data!C25</f>
        <v>0</v>
      </c>
      <c r="R23" s="162">
        <f>Data!E25</f>
        <v>0</v>
      </c>
      <c r="S23" s="163">
        <f>Data!G25</f>
        <v>0</v>
      </c>
      <c r="T23" s="164">
        <f>मराठी!AI25</f>
        <v>0</v>
      </c>
      <c r="U23" s="164">
        <f>इंग्रजी!AI25</f>
        <v>0</v>
      </c>
      <c r="V23" s="164">
        <f>गणित!AI25</f>
        <v>0</v>
      </c>
      <c r="W23" s="164">
        <f>चित्रकला!AA25</f>
        <v>0</v>
      </c>
      <c r="X23" s="164">
        <f>कार्यानुभव!AA25</f>
        <v>0</v>
      </c>
      <c r="Y23" s="164">
        <f>शा.शि.!AA25</f>
        <v>0</v>
      </c>
      <c r="Z23" s="157">
        <f t="shared" si="1"/>
        <v>0</v>
      </c>
      <c r="AA23" s="158">
        <f t="shared" si="5"/>
        <v>0</v>
      </c>
      <c r="AB23" s="157" t="str">
        <f t="shared" si="7"/>
        <v xml:space="preserve">अनुत्तीर्ण </v>
      </c>
      <c r="AC23" s="159">
        <f t="shared" si="6"/>
        <v>0</v>
      </c>
      <c r="AD23" s="160">
        <f>LOOKUP(AA23,{0,32,33,41,51,61,71,81,91},{0,"इ-1","ड","क-2 ","क-1","ब-2 ","ब-1","अ-2","अ-1"})</f>
        <v>0</v>
      </c>
      <c r="AE23" s="419">
        <f>Data!$L25</f>
        <v>0</v>
      </c>
    </row>
    <row r="24" spans="1:31" ht="25.5" customHeight="1">
      <c r="A24" s="153">
        <f>Data!$D26</f>
        <v>0</v>
      </c>
      <c r="B24" s="153">
        <f>Data!C26</f>
        <v>0</v>
      </c>
      <c r="C24" s="154">
        <f>Data!E26</f>
        <v>0</v>
      </c>
      <c r="D24" s="155">
        <f>Data!G26</f>
        <v>0</v>
      </c>
      <c r="E24" s="156">
        <f>मराठी!Q26</f>
        <v>0</v>
      </c>
      <c r="F24" s="156">
        <f>इंग्रजी!Q26</f>
        <v>0</v>
      </c>
      <c r="G24" s="156">
        <f>गणित!Q26</f>
        <v>0</v>
      </c>
      <c r="H24" s="156">
        <f>चित्रकला!M26</f>
        <v>0</v>
      </c>
      <c r="I24" s="156">
        <f>कार्यानुभव!M26</f>
        <v>0</v>
      </c>
      <c r="J24" s="156">
        <f>शा.शि.!M26</f>
        <v>0</v>
      </c>
      <c r="K24" s="157">
        <f t="shared" si="0"/>
        <v>0</v>
      </c>
      <c r="L24" s="158">
        <f t="shared" si="2"/>
        <v>0</v>
      </c>
      <c r="M24" s="157" t="str">
        <f t="shared" si="3"/>
        <v xml:space="preserve">अनुत्तीर्ण </v>
      </c>
      <c r="N24" s="159">
        <f t="shared" si="4"/>
        <v>0</v>
      </c>
      <c r="O24" s="160">
        <f>LOOKUP(L24,{0,32,33,41,51,61,71,81,91},{0,"इ-1","ड","क-2 ","क-1","ब-2 ","ब-1","अ-2","अ-1"})</f>
        <v>0</v>
      </c>
      <c r="P24" s="161">
        <f>Data!$D26</f>
        <v>0</v>
      </c>
      <c r="Q24" s="161">
        <f>Data!C26</f>
        <v>0</v>
      </c>
      <c r="R24" s="162">
        <f>Data!E26</f>
        <v>0</v>
      </c>
      <c r="S24" s="163">
        <f>Data!G26</f>
        <v>0</v>
      </c>
      <c r="T24" s="164">
        <f>मराठी!AI26</f>
        <v>0</v>
      </c>
      <c r="U24" s="164">
        <f>इंग्रजी!AI26</f>
        <v>0</v>
      </c>
      <c r="V24" s="164">
        <f>गणित!AI26</f>
        <v>0</v>
      </c>
      <c r="W24" s="164">
        <f>चित्रकला!AA26</f>
        <v>0</v>
      </c>
      <c r="X24" s="164">
        <f>कार्यानुभव!AA26</f>
        <v>0</v>
      </c>
      <c r="Y24" s="164">
        <f>शा.शि.!AA26</f>
        <v>0</v>
      </c>
      <c r="Z24" s="157">
        <f t="shared" si="1"/>
        <v>0</v>
      </c>
      <c r="AA24" s="158">
        <f t="shared" si="5"/>
        <v>0</v>
      </c>
      <c r="AB24" s="157" t="str">
        <f t="shared" si="7"/>
        <v xml:space="preserve">अनुत्तीर्ण </v>
      </c>
      <c r="AC24" s="159">
        <f t="shared" si="6"/>
        <v>0</v>
      </c>
      <c r="AD24" s="160">
        <f>LOOKUP(AA24,{0,32,33,41,51,61,71,81,91},{0,"इ-1","ड","क-2 ","क-1","ब-2 ","ब-1","अ-2","अ-1"})</f>
        <v>0</v>
      </c>
      <c r="AE24" s="419">
        <f>Data!$L26</f>
        <v>0</v>
      </c>
    </row>
    <row r="25" spans="1:31" ht="25.5" customHeight="1">
      <c r="A25" s="153">
        <f>Data!$D27</f>
        <v>0</v>
      </c>
      <c r="B25" s="153">
        <f>Data!C27</f>
        <v>0</v>
      </c>
      <c r="C25" s="154">
        <f>Data!E27</f>
        <v>0</v>
      </c>
      <c r="D25" s="155">
        <f>Data!G27</f>
        <v>0</v>
      </c>
      <c r="E25" s="156">
        <f>मराठी!Q27</f>
        <v>0</v>
      </c>
      <c r="F25" s="156">
        <f>इंग्रजी!Q27</f>
        <v>0</v>
      </c>
      <c r="G25" s="156">
        <f>गणित!Q27</f>
        <v>0</v>
      </c>
      <c r="H25" s="156">
        <f>चित्रकला!M27</f>
        <v>0</v>
      </c>
      <c r="I25" s="156">
        <f>कार्यानुभव!M27</f>
        <v>0</v>
      </c>
      <c r="J25" s="156">
        <f>शा.शि.!M27</f>
        <v>0</v>
      </c>
      <c r="K25" s="157">
        <f t="shared" si="0"/>
        <v>0</v>
      </c>
      <c r="L25" s="158">
        <f t="shared" si="2"/>
        <v>0</v>
      </c>
      <c r="M25" s="157" t="str">
        <f t="shared" si="3"/>
        <v xml:space="preserve">अनुत्तीर्ण </v>
      </c>
      <c r="N25" s="159">
        <f t="shared" si="4"/>
        <v>0</v>
      </c>
      <c r="O25" s="160">
        <f>LOOKUP(L25,{0,32,33,41,51,61,71,81,91},{0,"इ-1","ड","क-2 ","क-1","ब-2 ","ब-1","अ-2","अ-1"})</f>
        <v>0</v>
      </c>
      <c r="P25" s="161">
        <f>Data!$D27</f>
        <v>0</v>
      </c>
      <c r="Q25" s="161">
        <f>Data!C27</f>
        <v>0</v>
      </c>
      <c r="R25" s="162">
        <f>Data!E27</f>
        <v>0</v>
      </c>
      <c r="S25" s="163">
        <f>Data!G27</f>
        <v>0</v>
      </c>
      <c r="T25" s="164">
        <f>मराठी!AI27</f>
        <v>0</v>
      </c>
      <c r="U25" s="164">
        <f>इंग्रजी!AI27</f>
        <v>0</v>
      </c>
      <c r="V25" s="164">
        <f>गणित!AI27</f>
        <v>0</v>
      </c>
      <c r="W25" s="164">
        <f>चित्रकला!AA27</f>
        <v>0</v>
      </c>
      <c r="X25" s="164">
        <f>कार्यानुभव!AA27</f>
        <v>0</v>
      </c>
      <c r="Y25" s="164">
        <f>शा.शि.!AA27</f>
        <v>0</v>
      </c>
      <c r="Z25" s="157">
        <f t="shared" si="1"/>
        <v>0</v>
      </c>
      <c r="AA25" s="158">
        <f t="shared" si="5"/>
        <v>0</v>
      </c>
      <c r="AB25" s="157" t="str">
        <f t="shared" si="7"/>
        <v xml:space="preserve">अनुत्तीर्ण </v>
      </c>
      <c r="AC25" s="159">
        <f t="shared" si="6"/>
        <v>0</v>
      </c>
      <c r="AD25" s="160">
        <f>LOOKUP(AA25,{0,32,33,41,51,61,71,81,91},{0,"इ-1","ड","क-2 ","क-1","ब-2 ","ब-1","अ-2","अ-1"})</f>
        <v>0</v>
      </c>
      <c r="AE25" s="419">
        <f>Data!$L27</f>
        <v>0</v>
      </c>
    </row>
    <row r="26" spans="1:31" ht="25.5" customHeight="1">
      <c r="A26" s="153">
        <f>Data!$D28</f>
        <v>0</v>
      </c>
      <c r="B26" s="153">
        <f>Data!C28</f>
        <v>0</v>
      </c>
      <c r="C26" s="154">
        <f>Data!E28</f>
        <v>0</v>
      </c>
      <c r="D26" s="155">
        <f>Data!G28</f>
        <v>0</v>
      </c>
      <c r="E26" s="156">
        <f>मराठी!Q28</f>
        <v>0</v>
      </c>
      <c r="F26" s="156">
        <f>इंग्रजी!Q28</f>
        <v>0</v>
      </c>
      <c r="G26" s="156">
        <f>गणित!Q28</f>
        <v>0</v>
      </c>
      <c r="H26" s="156">
        <f>चित्रकला!M28</f>
        <v>0</v>
      </c>
      <c r="I26" s="156">
        <f>कार्यानुभव!M28</f>
        <v>0</v>
      </c>
      <c r="J26" s="156">
        <f>शा.शि.!M28</f>
        <v>0</v>
      </c>
      <c r="K26" s="157">
        <f t="shared" si="0"/>
        <v>0</v>
      </c>
      <c r="L26" s="158">
        <f t="shared" si="2"/>
        <v>0</v>
      </c>
      <c r="M26" s="157" t="str">
        <f t="shared" si="3"/>
        <v xml:space="preserve">अनुत्तीर्ण </v>
      </c>
      <c r="N26" s="159">
        <f t="shared" si="4"/>
        <v>0</v>
      </c>
      <c r="O26" s="160">
        <f>LOOKUP(L26,{0,32,33,41,51,61,71,81,91},{0,"इ-1","ड","क-2 ","क-1","ब-2 ","ब-1","अ-2","अ-1"})</f>
        <v>0</v>
      </c>
      <c r="P26" s="161">
        <f>Data!$D28</f>
        <v>0</v>
      </c>
      <c r="Q26" s="161">
        <f>Data!C28</f>
        <v>0</v>
      </c>
      <c r="R26" s="162">
        <f>Data!E28</f>
        <v>0</v>
      </c>
      <c r="S26" s="163">
        <f>Data!G28</f>
        <v>0</v>
      </c>
      <c r="T26" s="164">
        <f>मराठी!AI28</f>
        <v>0</v>
      </c>
      <c r="U26" s="164">
        <f>इंग्रजी!AI28</f>
        <v>0</v>
      </c>
      <c r="V26" s="164">
        <f>गणित!AI28</f>
        <v>0</v>
      </c>
      <c r="W26" s="164">
        <f>चित्रकला!AA28</f>
        <v>0</v>
      </c>
      <c r="X26" s="164">
        <f>कार्यानुभव!AA28</f>
        <v>0</v>
      </c>
      <c r="Y26" s="164">
        <f>शा.शि.!AA28</f>
        <v>0</v>
      </c>
      <c r="Z26" s="157">
        <f t="shared" si="1"/>
        <v>0</v>
      </c>
      <c r="AA26" s="158">
        <f t="shared" si="5"/>
        <v>0</v>
      </c>
      <c r="AB26" s="157" t="str">
        <f t="shared" si="7"/>
        <v xml:space="preserve">अनुत्तीर्ण </v>
      </c>
      <c r="AC26" s="159">
        <f t="shared" si="6"/>
        <v>0</v>
      </c>
      <c r="AD26" s="160">
        <f>LOOKUP(AA26,{0,32,33,41,51,61,71,81,91},{0,"इ-1","ड","क-2 ","क-1","ब-2 ","ब-1","अ-2","अ-1"})</f>
        <v>0</v>
      </c>
      <c r="AE26" s="419">
        <f>Data!$L28</f>
        <v>0</v>
      </c>
    </row>
    <row r="27" spans="1:31" ht="25.5" customHeight="1">
      <c r="A27" s="153">
        <f>Data!$D29</f>
        <v>0</v>
      </c>
      <c r="B27" s="153">
        <f>Data!C29</f>
        <v>0</v>
      </c>
      <c r="C27" s="154">
        <f>Data!E29</f>
        <v>0</v>
      </c>
      <c r="D27" s="155">
        <f>Data!G29</f>
        <v>0</v>
      </c>
      <c r="E27" s="156">
        <f>मराठी!Q29</f>
        <v>0</v>
      </c>
      <c r="F27" s="156">
        <f>इंग्रजी!Q29</f>
        <v>0</v>
      </c>
      <c r="G27" s="156">
        <f>गणित!Q29</f>
        <v>0</v>
      </c>
      <c r="H27" s="156">
        <f>चित्रकला!M29</f>
        <v>0</v>
      </c>
      <c r="I27" s="156">
        <f>कार्यानुभव!M29</f>
        <v>0</v>
      </c>
      <c r="J27" s="156">
        <f>शा.शि.!M29</f>
        <v>0</v>
      </c>
      <c r="K27" s="157">
        <f t="shared" si="0"/>
        <v>0</v>
      </c>
      <c r="L27" s="158">
        <f t="shared" si="2"/>
        <v>0</v>
      </c>
      <c r="M27" s="157" t="str">
        <f t="shared" si="3"/>
        <v xml:space="preserve">अनुत्तीर्ण </v>
      </c>
      <c r="N27" s="159">
        <f t="shared" si="4"/>
        <v>0</v>
      </c>
      <c r="O27" s="160">
        <f>LOOKUP(L27,{0,32,33,41,51,61,71,81,91},{0,"इ-1","ड","क-2 ","क-1","ब-2 ","ब-1","अ-2","अ-1"})</f>
        <v>0</v>
      </c>
      <c r="P27" s="161">
        <f>Data!$D29</f>
        <v>0</v>
      </c>
      <c r="Q27" s="161">
        <f>Data!C29</f>
        <v>0</v>
      </c>
      <c r="R27" s="162">
        <f>Data!E29</f>
        <v>0</v>
      </c>
      <c r="S27" s="163">
        <f>Data!G29</f>
        <v>0</v>
      </c>
      <c r="T27" s="164">
        <f>मराठी!AI29</f>
        <v>0</v>
      </c>
      <c r="U27" s="164">
        <f>इंग्रजी!AI29</f>
        <v>0</v>
      </c>
      <c r="V27" s="164">
        <f>गणित!AI29</f>
        <v>0</v>
      </c>
      <c r="W27" s="164">
        <f>चित्रकला!AA29</f>
        <v>0</v>
      </c>
      <c r="X27" s="164">
        <f>कार्यानुभव!AA29</f>
        <v>0</v>
      </c>
      <c r="Y27" s="164">
        <f>शा.शि.!AA29</f>
        <v>0</v>
      </c>
      <c r="Z27" s="157">
        <f t="shared" si="1"/>
        <v>0</v>
      </c>
      <c r="AA27" s="158">
        <f t="shared" si="5"/>
        <v>0</v>
      </c>
      <c r="AB27" s="157" t="str">
        <f t="shared" si="7"/>
        <v xml:space="preserve">अनुत्तीर्ण </v>
      </c>
      <c r="AC27" s="159">
        <f t="shared" si="6"/>
        <v>0</v>
      </c>
      <c r="AD27" s="160">
        <f>LOOKUP(AA27,{0,32,33,41,51,61,71,81,91},{0,"इ-1","ड","क-2 ","क-1","ब-2 ","ब-1","अ-2","अ-1"})</f>
        <v>0</v>
      </c>
      <c r="AE27" s="419">
        <f>Data!$L29</f>
        <v>0</v>
      </c>
    </row>
    <row r="28" spans="1:31" ht="25.5" customHeight="1">
      <c r="A28" s="153">
        <f>Data!$D30</f>
        <v>0</v>
      </c>
      <c r="B28" s="153">
        <f>Data!C30</f>
        <v>0</v>
      </c>
      <c r="C28" s="154">
        <f>Data!E30</f>
        <v>0</v>
      </c>
      <c r="D28" s="155">
        <f>Data!G30</f>
        <v>0</v>
      </c>
      <c r="E28" s="156">
        <f>मराठी!Q30</f>
        <v>0</v>
      </c>
      <c r="F28" s="156">
        <f>इंग्रजी!Q30</f>
        <v>0</v>
      </c>
      <c r="G28" s="156">
        <f>गणित!Q30</f>
        <v>0</v>
      </c>
      <c r="H28" s="156">
        <f>चित्रकला!M30</f>
        <v>0</v>
      </c>
      <c r="I28" s="156">
        <f>कार्यानुभव!M30</f>
        <v>0</v>
      </c>
      <c r="J28" s="156">
        <f>शा.शि.!M30</f>
        <v>0</v>
      </c>
      <c r="K28" s="157">
        <f t="shared" si="0"/>
        <v>0</v>
      </c>
      <c r="L28" s="158">
        <f t="shared" si="2"/>
        <v>0</v>
      </c>
      <c r="M28" s="157" t="str">
        <f t="shared" si="3"/>
        <v xml:space="preserve">अनुत्तीर्ण </v>
      </c>
      <c r="N28" s="159">
        <f t="shared" si="4"/>
        <v>0</v>
      </c>
      <c r="O28" s="160">
        <f>LOOKUP(L28,{0,32,33,41,51,61,71,81,91},{0,"इ-1","ड","क-2 ","क-1","ब-2 ","ब-1","अ-2","अ-1"})</f>
        <v>0</v>
      </c>
      <c r="P28" s="161">
        <f>Data!$D30</f>
        <v>0</v>
      </c>
      <c r="Q28" s="161">
        <f>Data!C30</f>
        <v>0</v>
      </c>
      <c r="R28" s="162">
        <f>Data!E30</f>
        <v>0</v>
      </c>
      <c r="S28" s="163">
        <f>Data!G30</f>
        <v>0</v>
      </c>
      <c r="T28" s="164">
        <f>मराठी!AI30</f>
        <v>0</v>
      </c>
      <c r="U28" s="164">
        <f>इंग्रजी!AI30</f>
        <v>0</v>
      </c>
      <c r="V28" s="164">
        <f>गणित!AI30</f>
        <v>0</v>
      </c>
      <c r="W28" s="164">
        <f>चित्रकला!AA30</f>
        <v>0</v>
      </c>
      <c r="X28" s="164">
        <f>कार्यानुभव!AA30</f>
        <v>0</v>
      </c>
      <c r="Y28" s="164">
        <f>शा.शि.!AA30</f>
        <v>0</v>
      </c>
      <c r="Z28" s="157">
        <f t="shared" si="1"/>
        <v>0</v>
      </c>
      <c r="AA28" s="158">
        <f t="shared" si="5"/>
        <v>0</v>
      </c>
      <c r="AB28" s="157" t="str">
        <f t="shared" si="7"/>
        <v xml:space="preserve">अनुत्तीर्ण </v>
      </c>
      <c r="AC28" s="159">
        <f t="shared" si="6"/>
        <v>0</v>
      </c>
      <c r="AD28" s="160">
        <f>LOOKUP(AA28,{0,32,33,41,51,61,71,81,91},{0,"इ-1","ड","क-2 ","क-1","ब-2 ","ब-1","अ-2","अ-1"})</f>
        <v>0</v>
      </c>
      <c r="AE28" s="419">
        <f>Data!$L30</f>
        <v>0</v>
      </c>
    </row>
    <row r="29" spans="1:31" ht="25.5" customHeight="1">
      <c r="A29" s="153">
        <f>Data!$D31</f>
        <v>0</v>
      </c>
      <c r="B29" s="153">
        <f>Data!C31</f>
        <v>0</v>
      </c>
      <c r="C29" s="154">
        <f>Data!E31</f>
        <v>0</v>
      </c>
      <c r="D29" s="155">
        <f>Data!G31</f>
        <v>0</v>
      </c>
      <c r="E29" s="156">
        <f>मराठी!Q31</f>
        <v>0</v>
      </c>
      <c r="F29" s="156">
        <f>इंग्रजी!Q31</f>
        <v>0</v>
      </c>
      <c r="G29" s="156">
        <f>गणित!Q31</f>
        <v>0</v>
      </c>
      <c r="H29" s="156">
        <f>चित्रकला!M31</f>
        <v>0</v>
      </c>
      <c r="I29" s="156">
        <f>कार्यानुभव!M31</f>
        <v>0</v>
      </c>
      <c r="J29" s="156">
        <f>शा.शि.!M31</f>
        <v>0</v>
      </c>
      <c r="K29" s="157">
        <f t="shared" si="0"/>
        <v>0</v>
      </c>
      <c r="L29" s="158">
        <f t="shared" si="2"/>
        <v>0</v>
      </c>
      <c r="M29" s="157" t="str">
        <f t="shared" si="3"/>
        <v xml:space="preserve">अनुत्तीर्ण </v>
      </c>
      <c r="N29" s="159">
        <f t="shared" si="4"/>
        <v>0</v>
      </c>
      <c r="O29" s="160">
        <f>LOOKUP(L29,{0,32,33,41,51,61,71,81,91},{0,"इ-1","ड","क-2 ","क-1","ब-2 ","ब-1","अ-2","अ-1"})</f>
        <v>0</v>
      </c>
      <c r="P29" s="161">
        <f>Data!$D31</f>
        <v>0</v>
      </c>
      <c r="Q29" s="161">
        <f>Data!C31</f>
        <v>0</v>
      </c>
      <c r="R29" s="162">
        <f>Data!E31</f>
        <v>0</v>
      </c>
      <c r="S29" s="163">
        <f>Data!G31</f>
        <v>0</v>
      </c>
      <c r="T29" s="164">
        <f>मराठी!AI31</f>
        <v>0</v>
      </c>
      <c r="U29" s="164">
        <f>इंग्रजी!AI31</f>
        <v>0</v>
      </c>
      <c r="V29" s="164">
        <f>गणित!AI31</f>
        <v>0</v>
      </c>
      <c r="W29" s="164">
        <f>चित्रकला!AA31</f>
        <v>0</v>
      </c>
      <c r="X29" s="164">
        <f>कार्यानुभव!AA31</f>
        <v>0</v>
      </c>
      <c r="Y29" s="164">
        <f>शा.शि.!AA31</f>
        <v>0</v>
      </c>
      <c r="Z29" s="157">
        <f t="shared" si="1"/>
        <v>0</v>
      </c>
      <c r="AA29" s="158">
        <f t="shared" si="5"/>
        <v>0</v>
      </c>
      <c r="AB29" s="157" t="str">
        <f t="shared" si="7"/>
        <v xml:space="preserve">अनुत्तीर्ण </v>
      </c>
      <c r="AC29" s="159">
        <f t="shared" si="6"/>
        <v>0</v>
      </c>
      <c r="AD29" s="160">
        <f>LOOKUP(AA29,{0,32,33,41,51,61,71,81,91},{0,"इ-1","ड","क-2 ","क-1","ब-2 ","ब-1","अ-2","अ-1"})</f>
        <v>0</v>
      </c>
      <c r="AE29" s="419">
        <f>Data!$L31</f>
        <v>0</v>
      </c>
    </row>
    <row r="30" spans="1:31" ht="25.5" customHeight="1">
      <c r="A30" s="153">
        <f>Data!$D32</f>
        <v>0</v>
      </c>
      <c r="B30" s="153">
        <f>Data!C32</f>
        <v>0</v>
      </c>
      <c r="C30" s="154">
        <f>Data!E32</f>
        <v>0</v>
      </c>
      <c r="D30" s="155">
        <f>Data!G32</f>
        <v>0</v>
      </c>
      <c r="E30" s="156">
        <f>मराठी!Q32</f>
        <v>0</v>
      </c>
      <c r="F30" s="156">
        <f>इंग्रजी!Q32</f>
        <v>0</v>
      </c>
      <c r="G30" s="156">
        <f>गणित!Q32</f>
        <v>0</v>
      </c>
      <c r="H30" s="156">
        <f>चित्रकला!M32</f>
        <v>0</v>
      </c>
      <c r="I30" s="156">
        <f>कार्यानुभव!M32</f>
        <v>0</v>
      </c>
      <c r="J30" s="156">
        <f>शा.शि.!M32</f>
        <v>0</v>
      </c>
      <c r="K30" s="157">
        <f t="shared" si="0"/>
        <v>0</v>
      </c>
      <c r="L30" s="158">
        <f t="shared" si="2"/>
        <v>0</v>
      </c>
      <c r="M30" s="157" t="str">
        <f t="shared" si="3"/>
        <v xml:space="preserve">अनुत्तीर्ण </v>
      </c>
      <c r="N30" s="159">
        <f t="shared" si="4"/>
        <v>0</v>
      </c>
      <c r="O30" s="160">
        <f>LOOKUP(L30,{0,32,33,41,51,61,71,81,91},{0,"इ-1","ड","क-2 ","क-1","ब-2 ","ब-1","अ-2","अ-1"})</f>
        <v>0</v>
      </c>
      <c r="P30" s="161">
        <f>Data!$D32</f>
        <v>0</v>
      </c>
      <c r="Q30" s="161">
        <f>Data!C32</f>
        <v>0</v>
      </c>
      <c r="R30" s="162">
        <f>Data!E32</f>
        <v>0</v>
      </c>
      <c r="S30" s="163">
        <f>Data!G32</f>
        <v>0</v>
      </c>
      <c r="T30" s="164">
        <f>मराठी!AI32</f>
        <v>0</v>
      </c>
      <c r="U30" s="164">
        <f>इंग्रजी!AI32</f>
        <v>0</v>
      </c>
      <c r="V30" s="164">
        <f>गणित!AI32</f>
        <v>0</v>
      </c>
      <c r="W30" s="164">
        <f>चित्रकला!AA32</f>
        <v>0</v>
      </c>
      <c r="X30" s="164">
        <f>कार्यानुभव!AA32</f>
        <v>0</v>
      </c>
      <c r="Y30" s="164">
        <f>शा.शि.!AA32</f>
        <v>0</v>
      </c>
      <c r="Z30" s="157">
        <f t="shared" si="1"/>
        <v>0</v>
      </c>
      <c r="AA30" s="158">
        <f t="shared" si="5"/>
        <v>0</v>
      </c>
      <c r="AB30" s="157" t="str">
        <f t="shared" si="7"/>
        <v xml:space="preserve">अनुत्तीर्ण </v>
      </c>
      <c r="AC30" s="159">
        <f t="shared" si="6"/>
        <v>0</v>
      </c>
      <c r="AD30" s="160">
        <f>LOOKUP(AA30,{0,32,33,41,51,61,71,81,91},{0,"इ-1","ड","क-2 ","क-1","ब-2 ","ब-1","अ-2","अ-1"})</f>
        <v>0</v>
      </c>
      <c r="AE30" s="419">
        <f>Data!$L32</f>
        <v>0</v>
      </c>
    </row>
    <row r="31" spans="1:31" ht="25.5" customHeight="1">
      <c r="A31" s="153">
        <f>Data!$D33</f>
        <v>0</v>
      </c>
      <c r="B31" s="153">
        <f>Data!C33</f>
        <v>0</v>
      </c>
      <c r="C31" s="154">
        <f>Data!E33</f>
        <v>0</v>
      </c>
      <c r="D31" s="155">
        <f>Data!G33</f>
        <v>0</v>
      </c>
      <c r="E31" s="156">
        <f>मराठी!Q33</f>
        <v>0</v>
      </c>
      <c r="F31" s="156">
        <f>इंग्रजी!Q33</f>
        <v>0</v>
      </c>
      <c r="G31" s="156">
        <f>गणित!Q33</f>
        <v>0</v>
      </c>
      <c r="H31" s="156">
        <f>चित्रकला!M33</f>
        <v>0</v>
      </c>
      <c r="I31" s="156">
        <f>कार्यानुभव!M33</f>
        <v>0</v>
      </c>
      <c r="J31" s="156">
        <f>शा.शि.!M33</f>
        <v>0</v>
      </c>
      <c r="K31" s="157">
        <f t="shared" si="0"/>
        <v>0</v>
      </c>
      <c r="L31" s="158">
        <f t="shared" si="2"/>
        <v>0</v>
      </c>
      <c r="M31" s="157" t="str">
        <f t="shared" si="3"/>
        <v xml:space="preserve">अनुत्तीर्ण </v>
      </c>
      <c r="N31" s="159">
        <f t="shared" si="4"/>
        <v>0</v>
      </c>
      <c r="O31" s="160">
        <f>LOOKUP(L31,{0,32,33,41,51,61,71,81,91},{0,"इ-1","ड","क-2 ","क-1","ब-2 ","ब-1","अ-2","अ-1"})</f>
        <v>0</v>
      </c>
      <c r="P31" s="161">
        <f>Data!$D33</f>
        <v>0</v>
      </c>
      <c r="Q31" s="161">
        <f>Data!C33</f>
        <v>0</v>
      </c>
      <c r="R31" s="162">
        <f>Data!E33</f>
        <v>0</v>
      </c>
      <c r="S31" s="163">
        <f>Data!G33</f>
        <v>0</v>
      </c>
      <c r="T31" s="164">
        <f>मराठी!AI33</f>
        <v>0</v>
      </c>
      <c r="U31" s="164">
        <f>इंग्रजी!AI33</f>
        <v>0</v>
      </c>
      <c r="V31" s="164">
        <f>गणित!AI33</f>
        <v>0</v>
      </c>
      <c r="W31" s="164">
        <f>चित्रकला!AA33</f>
        <v>0</v>
      </c>
      <c r="X31" s="164">
        <f>कार्यानुभव!AA33</f>
        <v>0</v>
      </c>
      <c r="Y31" s="164">
        <f>शा.शि.!AA33</f>
        <v>0</v>
      </c>
      <c r="Z31" s="157">
        <f t="shared" si="1"/>
        <v>0</v>
      </c>
      <c r="AA31" s="158">
        <f t="shared" si="5"/>
        <v>0</v>
      </c>
      <c r="AB31" s="157" t="str">
        <f t="shared" si="7"/>
        <v xml:space="preserve">अनुत्तीर्ण </v>
      </c>
      <c r="AC31" s="159">
        <f t="shared" si="6"/>
        <v>0</v>
      </c>
      <c r="AD31" s="160">
        <f>LOOKUP(AA31,{0,32,33,41,51,61,71,81,91},{0,"इ-1","ड","क-2 ","क-1","ब-2 ","ब-1","अ-2","अ-1"})</f>
        <v>0</v>
      </c>
      <c r="AE31" s="419">
        <f>Data!$L33</f>
        <v>0</v>
      </c>
    </row>
    <row r="32" spans="1:31" ht="25.5" customHeight="1">
      <c r="A32" s="153">
        <f>Data!$D34</f>
        <v>0</v>
      </c>
      <c r="B32" s="153">
        <f>Data!C34</f>
        <v>0</v>
      </c>
      <c r="C32" s="154">
        <f>Data!E34</f>
        <v>0</v>
      </c>
      <c r="D32" s="155">
        <f>Data!G34</f>
        <v>0</v>
      </c>
      <c r="E32" s="156">
        <f>मराठी!Q34</f>
        <v>0</v>
      </c>
      <c r="F32" s="156">
        <f>इंग्रजी!Q34</f>
        <v>0</v>
      </c>
      <c r="G32" s="156">
        <f>गणित!Q34</f>
        <v>0</v>
      </c>
      <c r="H32" s="156">
        <f>चित्रकला!M34</f>
        <v>0</v>
      </c>
      <c r="I32" s="156">
        <f>कार्यानुभव!M34</f>
        <v>0</v>
      </c>
      <c r="J32" s="156">
        <f>शा.शि.!M34</f>
        <v>0</v>
      </c>
      <c r="K32" s="157">
        <f t="shared" si="0"/>
        <v>0</v>
      </c>
      <c r="L32" s="158">
        <f t="shared" si="2"/>
        <v>0</v>
      </c>
      <c r="M32" s="157" t="str">
        <f t="shared" si="3"/>
        <v xml:space="preserve">अनुत्तीर्ण </v>
      </c>
      <c r="N32" s="159">
        <f t="shared" si="4"/>
        <v>0</v>
      </c>
      <c r="O32" s="160">
        <f>LOOKUP(L32,{0,32,33,41,51,61,71,81,91},{0,"इ-1","ड","क-2 ","क-1","ब-2 ","ब-1","अ-2","अ-1"})</f>
        <v>0</v>
      </c>
      <c r="P32" s="161">
        <f>Data!$D34</f>
        <v>0</v>
      </c>
      <c r="Q32" s="161">
        <f>Data!C34</f>
        <v>0</v>
      </c>
      <c r="R32" s="162">
        <f>Data!E34</f>
        <v>0</v>
      </c>
      <c r="S32" s="163">
        <f>Data!G34</f>
        <v>0</v>
      </c>
      <c r="T32" s="164">
        <f>मराठी!AI34</f>
        <v>0</v>
      </c>
      <c r="U32" s="164">
        <f>इंग्रजी!AI34</f>
        <v>0</v>
      </c>
      <c r="V32" s="164">
        <f>गणित!AI34</f>
        <v>0</v>
      </c>
      <c r="W32" s="164">
        <f>चित्रकला!AA34</f>
        <v>0</v>
      </c>
      <c r="X32" s="164">
        <f>कार्यानुभव!AA34</f>
        <v>0</v>
      </c>
      <c r="Y32" s="164">
        <f>शा.शि.!AA34</f>
        <v>0</v>
      </c>
      <c r="Z32" s="157">
        <f t="shared" si="1"/>
        <v>0</v>
      </c>
      <c r="AA32" s="158">
        <f t="shared" si="5"/>
        <v>0</v>
      </c>
      <c r="AB32" s="157" t="str">
        <f t="shared" si="7"/>
        <v xml:space="preserve">अनुत्तीर्ण </v>
      </c>
      <c r="AC32" s="159">
        <f t="shared" si="6"/>
        <v>0</v>
      </c>
      <c r="AD32" s="160">
        <f>LOOKUP(AA32,{0,32,33,41,51,61,71,81,91},{0,"इ-1","ड","क-2 ","क-1","ब-2 ","ब-1","अ-2","अ-1"})</f>
        <v>0</v>
      </c>
      <c r="AE32" s="419">
        <f>Data!$L34</f>
        <v>0</v>
      </c>
    </row>
    <row r="33" spans="1:31" ht="25.5" customHeight="1">
      <c r="A33" s="153">
        <f>Data!$D35</f>
        <v>0</v>
      </c>
      <c r="B33" s="153">
        <f>Data!C35</f>
        <v>0</v>
      </c>
      <c r="C33" s="154">
        <f>Data!E35</f>
        <v>0</v>
      </c>
      <c r="D33" s="155">
        <f>Data!G35</f>
        <v>0</v>
      </c>
      <c r="E33" s="156">
        <f>मराठी!Q35</f>
        <v>0</v>
      </c>
      <c r="F33" s="156">
        <f>इंग्रजी!Q35</f>
        <v>0</v>
      </c>
      <c r="G33" s="156">
        <f>गणित!Q35</f>
        <v>0</v>
      </c>
      <c r="H33" s="156">
        <f>चित्रकला!M35</f>
        <v>0</v>
      </c>
      <c r="I33" s="156">
        <f>कार्यानुभव!M35</f>
        <v>0</v>
      </c>
      <c r="J33" s="156">
        <f>शा.शि.!M35</f>
        <v>0</v>
      </c>
      <c r="K33" s="157">
        <f t="shared" si="0"/>
        <v>0</v>
      </c>
      <c r="L33" s="158">
        <f t="shared" si="2"/>
        <v>0</v>
      </c>
      <c r="M33" s="157" t="str">
        <f t="shared" si="3"/>
        <v xml:space="preserve">अनुत्तीर्ण </v>
      </c>
      <c r="N33" s="159">
        <f t="shared" si="4"/>
        <v>0</v>
      </c>
      <c r="O33" s="160">
        <f>LOOKUP(L33,{0,32,33,41,51,61,71,81,91},{0,"इ-1","ड","क-2 ","क-1","ब-2 ","ब-1","अ-2","अ-1"})</f>
        <v>0</v>
      </c>
      <c r="P33" s="161">
        <f>Data!$D35</f>
        <v>0</v>
      </c>
      <c r="Q33" s="161">
        <f>Data!C35</f>
        <v>0</v>
      </c>
      <c r="R33" s="162">
        <f>Data!E35</f>
        <v>0</v>
      </c>
      <c r="S33" s="163">
        <f>Data!G35</f>
        <v>0</v>
      </c>
      <c r="T33" s="164">
        <f>मराठी!AI35</f>
        <v>0</v>
      </c>
      <c r="U33" s="164">
        <f>इंग्रजी!AI35</f>
        <v>0</v>
      </c>
      <c r="V33" s="164">
        <f>गणित!AI35</f>
        <v>0</v>
      </c>
      <c r="W33" s="164">
        <f>चित्रकला!AA35</f>
        <v>0</v>
      </c>
      <c r="X33" s="164">
        <f>कार्यानुभव!AA35</f>
        <v>0</v>
      </c>
      <c r="Y33" s="164">
        <f>शा.शि.!AA35</f>
        <v>0</v>
      </c>
      <c r="Z33" s="157">
        <f t="shared" si="1"/>
        <v>0</v>
      </c>
      <c r="AA33" s="158">
        <f t="shared" si="5"/>
        <v>0</v>
      </c>
      <c r="AB33" s="157" t="str">
        <f t="shared" si="7"/>
        <v xml:space="preserve">अनुत्तीर्ण </v>
      </c>
      <c r="AC33" s="159">
        <f t="shared" si="6"/>
        <v>0</v>
      </c>
      <c r="AD33" s="160">
        <f>LOOKUP(AA33,{0,32,33,41,51,61,71,81,91},{0,"इ-1","ड","क-2 ","क-1","ब-2 ","ब-1","अ-2","अ-1"})</f>
        <v>0</v>
      </c>
      <c r="AE33" s="419">
        <f>Data!$L35</f>
        <v>0</v>
      </c>
    </row>
    <row r="34" spans="1:31" ht="25.5" customHeight="1">
      <c r="A34" s="153">
        <f>Data!$D36</f>
        <v>0</v>
      </c>
      <c r="B34" s="153">
        <f>Data!C36</f>
        <v>0</v>
      </c>
      <c r="C34" s="154">
        <f>Data!E36</f>
        <v>0</v>
      </c>
      <c r="D34" s="155">
        <f>Data!G36</f>
        <v>0</v>
      </c>
      <c r="E34" s="156">
        <f>मराठी!Q36</f>
        <v>0</v>
      </c>
      <c r="F34" s="156">
        <f>इंग्रजी!Q36</f>
        <v>0</v>
      </c>
      <c r="G34" s="156">
        <f>गणित!Q36</f>
        <v>0</v>
      </c>
      <c r="H34" s="156">
        <f>चित्रकला!M36</f>
        <v>0</v>
      </c>
      <c r="I34" s="156">
        <f>कार्यानुभव!M36</f>
        <v>0</v>
      </c>
      <c r="J34" s="156">
        <f>शा.शि.!M36</f>
        <v>0</v>
      </c>
      <c r="K34" s="157">
        <f t="shared" si="0"/>
        <v>0</v>
      </c>
      <c r="L34" s="158">
        <f t="shared" si="2"/>
        <v>0</v>
      </c>
      <c r="M34" s="157" t="str">
        <f t="shared" si="3"/>
        <v xml:space="preserve">अनुत्तीर्ण </v>
      </c>
      <c r="N34" s="159">
        <f t="shared" si="4"/>
        <v>0</v>
      </c>
      <c r="O34" s="160">
        <f>LOOKUP(L34,{0,32,33,41,51,61,71,81,91},{0,"इ-1","ड","क-2 ","क-1","ब-2 ","ब-1","अ-2","अ-1"})</f>
        <v>0</v>
      </c>
      <c r="P34" s="161">
        <f>Data!$D36</f>
        <v>0</v>
      </c>
      <c r="Q34" s="161">
        <f>Data!C36</f>
        <v>0</v>
      </c>
      <c r="R34" s="162">
        <f>Data!E36</f>
        <v>0</v>
      </c>
      <c r="S34" s="163">
        <f>Data!G36</f>
        <v>0</v>
      </c>
      <c r="T34" s="164">
        <f>मराठी!AI36</f>
        <v>0</v>
      </c>
      <c r="U34" s="164">
        <f>इंग्रजी!AI36</f>
        <v>0</v>
      </c>
      <c r="V34" s="164">
        <f>गणित!AI36</f>
        <v>0</v>
      </c>
      <c r="W34" s="164">
        <f>चित्रकला!AA36</f>
        <v>0</v>
      </c>
      <c r="X34" s="164">
        <f>कार्यानुभव!AA36</f>
        <v>0</v>
      </c>
      <c r="Y34" s="164">
        <f>शा.शि.!AA36</f>
        <v>0</v>
      </c>
      <c r="Z34" s="157">
        <f t="shared" si="1"/>
        <v>0</v>
      </c>
      <c r="AA34" s="158">
        <f t="shared" si="5"/>
        <v>0</v>
      </c>
      <c r="AB34" s="157" t="str">
        <f t="shared" si="7"/>
        <v xml:space="preserve">अनुत्तीर्ण </v>
      </c>
      <c r="AC34" s="159">
        <f t="shared" si="6"/>
        <v>0</v>
      </c>
      <c r="AD34" s="160">
        <f>LOOKUP(AA34,{0,32,33,41,51,61,71,81,91},{0,"इ-1","ड","क-2 ","क-1","ब-2 ","ब-1","अ-2","अ-1"})</f>
        <v>0</v>
      </c>
      <c r="AE34" s="419">
        <f>Data!$L36</f>
        <v>0</v>
      </c>
    </row>
    <row r="35" spans="1:31" ht="25.5" customHeight="1">
      <c r="A35" s="153">
        <f>Data!$D37</f>
        <v>0</v>
      </c>
      <c r="B35" s="153">
        <f>Data!C37</f>
        <v>0</v>
      </c>
      <c r="C35" s="154">
        <f>Data!E37</f>
        <v>0</v>
      </c>
      <c r="D35" s="155">
        <f>Data!G37</f>
        <v>0</v>
      </c>
      <c r="E35" s="156">
        <f>मराठी!Q37</f>
        <v>0</v>
      </c>
      <c r="F35" s="156">
        <f>इंग्रजी!Q37</f>
        <v>0</v>
      </c>
      <c r="G35" s="156">
        <f>गणित!Q37</f>
        <v>0</v>
      </c>
      <c r="H35" s="156">
        <f>चित्रकला!M37</f>
        <v>0</v>
      </c>
      <c r="I35" s="156">
        <f>कार्यानुभव!M37</f>
        <v>0</v>
      </c>
      <c r="J35" s="156">
        <f>शा.शि.!M37</f>
        <v>0</v>
      </c>
      <c r="K35" s="157">
        <f t="shared" si="0"/>
        <v>0</v>
      </c>
      <c r="L35" s="158">
        <f t="shared" si="2"/>
        <v>0</v>
      </c>
      <c r="M35" s="157" t="str">
        <f t="shared" si="3"/>
        <v xml:space="preserve">अनुत्तीर्ण </v>
      </c>
      <c r="N35" s="159">
        <f t="shared" si="4"/>
        <v>0</v>
      </c>
      <c r="O35" s="160">
        <f>LOOKUP(L35,{0,32,33,41,51,61,71,81,91},{0,"इ-1","ड","क-2 ","क-1","ब-2 ","ब-1","अ-2","अ-1"})</f>
        <v>0</v>
      </c>
      <c r="P35" s="161">
        <f>Data!$D37</f>
        <v>0</v>
      </c>
      <c r="Q35" s="161">
        <f>Data!C37</f>
        <v>0</v>
      </c>
      <c r="R35" s="162">
        <f>Data!E37</f>
        <v>0</v>
      </c>
      <c r="S35" s="163">
        <f>Data!G37</f>
        <v>0</v>
      </c>
      <c r="T35" s="164">
        <f>मराठी!AI37</f>
        <v>0</v>
      </c>
      <c r="U35" s="164">
        <f>इंग्रजी!AI37</f>
        <v>0</v>
      </c>
      <c r="V35" s="164">
        <f>गणित!AI37</f>
        <v>0</v>
      </c>
      <c r="W35" s="164">
        <f>चित्रकला!AA37</f>
        <v>0</v>
      </c>
      <c r="X35" s="164">
        <f>कार्यानुभव!AA37</f>
        <v>0</v>
      </c>
      <c r="Y35" s="164">
        <f>शा.शि.!AA37</f>
        <v>0</v>
      </c>
      <c r="Z35" s="157">
        <f t="shared" si="1"/>
        <v>0</v>
      </c>
      <c r="AA35" s="158">
        <f t="shared" si="5"/>
        <v>0</v>
      </c>
      <c r="AB35" s="157" t="str">
        <f t="shared" si="7"/>
        <v xml:space="preserve">अनुत्तीर्ण </v>
      </c>
      <c r="AC35" s="159">
        <f t="shared" si="6"/>
        <v>0</v>
      </c>
      <c r="AD35" s="160">
        <f>LOOKUP(AA35,{0,32,33,41,51,61,71,81,91},{0,"इ-1","ड","क-2 ","क-1","ब-2 ","ब-1","अ-2","अ-1"})</f>
        <v>0</v>
      </c>
      <c r="AE35" s="419">
        <f>Data!$L37</f>
        <v>0</v>
      </c>
    </row>
    <row r="36" spans="1:31" ht="25.5" customHeight="1">
      <c r="A36" s="153">
        <f>Data!$D38</f>
        <v>0</v>
      </c>
      <c r="B36" s="153">
        <f>Data!C38</f>
        <v>0</v>
      </c>
      <c r="C36" s="154">
        <f>Data!E38</f>
        <v>0</v>
      </c>
      <c r="D36" s="155">
        <f>Data!G38</f>
        <v>0</v>
      </c>
      <c r="E36" s="156">
        <f>मराठी!Q38</f>
        <v>0</v>
      </c>
      <c r="F36" s="156">
        <f>इंग्रजी!Q38</f>
        <v>0</v>
      </c>
      <c r="G36" s="156">
        <f>गणित!Q38</f>
        <v>0</v>
      </c>
      <c r="H36" s="156">
        <f>चित्रकला!M38</f>
        <v>0</v>
      </c>
      <c r="I36" s="156">
        <f>कार्यानुभव!M38</f>
        <v>0</v>
      </c>
      <c r="J36" s="156">
        <f>शा.शि.!M38</f>
        <v>0</v>
      </c>
      <c r="K36" s="157">
        <f t="shared" si="0"/>
        <v>0</v>
      </c>
      <c r="L36" s="158">
        <f t="shared" si="2"/>
        <v>0</v>
      </c>
      <c r="M36" s="157" t="str">
        <f t="shared" si="3"/>
        <v xml:space="preserve">अनुत्तीर्ण </v>
      </c>
      <c r="N36" s="159">
        <f t="shared" si="4"/>
        <v>0</v>
      </c>
      <c r="O36" s="160">
        <f>LOOKUP(L36,{0,32,33,41,51,61,71,81,91},{0,"इ-1","ड","क-2 ","क-1","ब-2 ","ब-1","अ-2","अ-1"})</f>
        <v>0</v>
      </c>
      <c r="P36" s="161">
        <f>Data!$D38</f>
        <v>0</v>
      </c>
      <c r="Q36" s="161">
        <f>Data!C38</f>
        <v>0</v>
      </c>
      <c r="R36" s="162">
        <f>Data!E38</f>
        <v>0</v>
      </c>
      <c r="S36" s="163">
        <f>Data!G38</f>
        <v>0</v>
      </c>
      <c r="T36" s="164">
        <f>मराठी!AI38</f>
        <v>0</v>
      </c>
      <c r="U36" s="164">
        <f>इंग्रजी!AI38</f>
        <v>0</v>
      </c>
      <c r="V36" s="164">
        <f>गणित!AI38</f>
        <v>0</v>
      </c>
      <c r="W36" s="164">
        <f>चित्रकला!AA38</f>
        <v>0</v>
      </c>
      <c r="X36" s="164">
        <f>कार्यानुभव!AA38</f>
        <v>0</v>
      </c>
      <c r="Y36" s="164">
        <f>शा.शि.!AA38</f>
        <v>0</v>
      </c>
      <c r="Z36" s="157">
        <f t="shared" si="1"/>
        <v>0</v>
      </c>
      <c r="AA36" s="158">
        <f t="shared" si="5"/>
        <v>0</v>
      </c>
      <c r="AB36" s="157" t="str">
        <f t="shared" si="7"/>
        <v xml:space="preserve">अनुत्तीर्ण </v>
      </c>
      <c r="AC36" s="159">
        <f t="shared" si="6"/>
        <v>0</v>
      </c>
      <c r="AD36" s="160">
        <f>LOOKUP(AA36,{0,32,33,41,51,61,71,81,91},{0,"इ-1","ड","क-2 ","क-1","ब-2 ","ब-1","अ-2","अ-1"})</f>
        <v>0</v>
      </c>
      <c r="AE36" s="419">
        <f>Data!$L38</f>
        <v>0</v>
      </c>
    </row>
    <row r="37" spans="1:31" ht="25.5" customHeight="1">
      <c r="A37" s="153">
        <f>Data!$D39</f>
        <v>0</v>
      </c>
      <c r="B37" s="153">
        <f>Data!C39</f>
        <v>0</v>
      </c>
      <c r="C37" s="154">
        <f>Data!E39</f>
        <v>0</v>
      </c>
      <c r="D37" s="155">
        <f>Data!G39</f>
        <v>0</v>
      </c>
      <c r="E37" s="156">
        <f>मराठी!Q39</f>
        <v>0</v>
      </c>
      <c r="F37" s="156">
        <f>इंग्रजी!Q39</f>
        <v>0</v>
      </c>
      <c r="G37" s="156">
        <f>गणित!Q39</f>
        <v>0</v>
      </c>
      <c r="H37" s="156">
        <f>चित्रकला!M39</f>
        <v>0</v>
      </c>
      <c r="I37" s="156">
        <f>कार्यानुभव!M39</f>
        <v>0</v>
      </c>
      <c r="J37" s="156">
        <f>शा.शि.!M39</f>
        <v>0</v>
      </c>
      <c r="K37" s="157">
        <f t="shared" si="0"/>
        <v>0</v>
      </c>
      <c r="L37" s="158">
        <f t="shared" ref="L37:L68" si="8">(K37/6)</f>
        <v>0</v>
      </c>
      <c r="M37" s="157" t="str">
        <f t="shared" si="3"/>
        <v xml:space="preserve">अनुत्तीर्ण </v>
      </c>
      <c r="N37" s="159">
        <f t="shared" ref="N37:N71" si="9">IF(L37&gt;0,RANK(L37,$L$5:$L$71),0)</f>
        <v>0</v>
      </c>
      <c r="O37" s="160">
        <f>LOOKUP(L37,{0,32,33,41,51,61,71,81,91},{0,"इ-1","ड","क-2 ","क-1","ब-2 ","ब-1","अ-2","अ-1"})</f>
        <v>0</v>
      </c>
      <c r="P37" s="161">
        <f>Data!$D39</f>
        <v>0</v>
      </c>
      <c r="Q37" s="161">
        <f>Data!C39</f>
        <v>0</v>
      </c>
      <c r="R37" s="162">
        <f>Data!E39</f>
        <v>0</v>
      </c>
      <c r="S37" s="163">
        <f>Data!G39</f>
        <v>0</v>
      </c>
      <c r="T37" s="164">
        <f>मराठी!AI39</f>
        <v>0</v>
      </c>
      <c r="U37" s="164">
        <f>इंग्रजी!AI39</f>
        <v>0</v>
      </c>
      <c r="V37" s="164">
        <f>गणित!AI39</f>
        <v>0</v>
      </c>
      <c r="W37" s="164">
        <f>चित्रकला!AA39</f>
        <v>0</v>
      </c>
      <c r="X37" s="164">
        <f>कार्यानुभव!AA39</f>
        <v>0</v>
      </c>
      <c r="Y37" s="164">
        <f>शा.शि.!AA39</f>
        <v>0</v>
      </c>
      <c r="Z37" s="157">
        <f t="shared" si="1"/>
        <v>0</v>
      </c>
      <c r="AA37" s="158">
        <f t="shared" ref="AA37:AA68" si="10">(Z37/6)</f>
        <v>0</v>
      </c>
      <c r="AB37" s="157" t="str">
        <f t="shared" si="7"/>
        <v xml:space="preserve">अनुत्तीर्ण </v>
      </c>
      <c r="AC37" s="159">
        <f t="shared" ref="AC37:AC71" si="11">IF(AA37&gt;0,RANK(AA37,$AA$5:$AA$71),0)</f>
        <v>0</v>
      </c>
      <c r="AD37" s="160">
        <f>LOOKUP(AA37,{0,32,33,41,51,61,71,81,91},{0,"इ-1","ड","क-2 ","क-1","ब-2 ","ब-1","अ-2","अ-1"})</f>
        <v>0</v>
      </c>
      <c r="AE37" s="419">
        <f>Data!$L39</f>
        <v>0</v>
      </c>
    </row>
    <row r="38" spans="1:31" ht="25.5" customHeight="1">
      <c r="A38" s="153">
        <f>Data!$D40</f>
        <v>0</v>
      </c>
      <c r="B38" s="153">
        <f>Data!C40</f>
        <v>0</v>
      </c>
      <c r="C38" s="154">
        <f>Data!E40</f>
        <v>0</v>
      </c>
      <c r="D38" s="155">
        <f>Data!G40</f>
        <v>0</v>
      </c>
      <c r="E38" s="156">
        <f>मराठी!Q40</f>
        <v>0</v>
      </c>
      <c r="F38" s="156">
        <f>इंग्रजी!Q40</f>
        <v>0</v>
      </c>
      <c r="G38" s="156">
        <f>गणित!Q40</f>
        <v>0</v>
      </c>
      <c r="H38" s="156">
        <f>चित्रकला!M40</f>
        <v>0</v>
      </c>
      <c r="I38" s="156">
        <f>कार्यानुभव!M40</f>
        <v>0</v>
      </c>
      <c r="J38" s="156">
        <f>शा.शि.!M40</f>
        <v>0</v>
      </c>
      <c r="K38" s="157">
        <f t="shared" si="0"/>
        <v>0</v>
      </c>
      <c r="L38" s="158">
        <f t="shared" si="8"/>
        <v>0</v>
      </c>
      <c r="M38" s="157" t="str">
        <f t="shared" ref="M38:M71" si="12">IF(+OR(L38&lt;=34,L38&lt;=34),"अनुत्तीर्ण ","उत्तीर्ण")</f>
        <v xml:space="preserve">अनुत्तीर्ण </v>
      </c>
      <c r="N38" s="159">
        <f t="shared" si="9"/>
        <v>0</v>
      </c>
      <c r="O38" s="160">
        <f>LOOKUP(L38,{0,32,33,41,51,61,71,81,91},{0,"इ-1","ड","क-2 ","क-1","ब-2 ","ब-1","अ-2","अ-1"})</f>
        <v>0</v>
      </c>
      <c r="P38" s="161">
        <f>Data!$D40</f>
        <v>0</v>
      </c>
      <c r="Q38" s="161">
        <f>Data!C40</f>
        <v>0</v>
      </c>
      <c r="R38" s="162">
        <f>Data!E40</f>
        <v>0</v>
      </c>
      <c r="S38" s="163">
        <f>Data!G40</f>
        <v>0</v>
      </c>
      <c r="T38" s="164">
        <f>मराठी!AI40</f>
        <v>0</v>
      </c>
      <c r="U38" s="164">
        <f>इंग्रजी!AI40</f>
        <v>0</v>
      </c>
      <c r="V38" s="164">
        <f>गणित!AI40</f>
        <v>0</v>
      </c>
      <c r="W38" s="164">
        <f>चित्रकला!AA40</f>
        <v>0</v>
      </c>
      <c r="X38" s="164">
        <f>कार्यानुभव!AA40</f>
        <v>0</v>
      </c>
      <c r="Y38" s="164">
        <f>शा.शि.!AA40</f>
        <v>0</v>
      </c>
      <c r="Z38" s="157">
        <f t="shared" si="1"/>
        <v>0</v>
      </c>
      <c r="AA38" s="158">
        <f t="shared" si="10"/>
        <v>0</v>
      </c>
      <c r="AB38" s="157" t="str">
        <f t="shared" ref="AB38:AB71" si="13">IF(+OR(AA38&lt;=34,AA38&lt;=34),"अनुत्तीर्ण ","उत्तीर्ण")</f>
        <v xml:space="preserve">अनुत्तीर्ण </v>
      </c>
      <c r="AC38" s="159">
        <f t="shared" si="11"/>
        <v>0</v>
      </c>
      <c r="AD38" s="160">
        <f>LOOKUP(AA38,{0,32,33,41,51,61,71,81,91},{0,"इ-1","ड","क-2 ","क-1","ब-2 ","ब-1","अ-2","अ-1"})</f>
        <v>0</v>
      </c>
      <c r="AE38" s="419">
        <f>Data!$L40</f>
        <v>0</v>
      </c>
    </row>
    <row r="39" spans="1:31" ht="25.5" customHeight="1">
      <c r="A39" s="153">
        <f>Data!$D41</f>
        <v>0</v>
      </c>
      <c r="B39" s="153">
        <f>Data!C41</f>
        <v>0</v>
      </c>
      <c r="C39" s="154">
        <f>Data!E41</f>
        <v>0</v>
      </c>
      <c r="D39" s="155">
        <f>Data!G41</f>
        <v>0</v>
      </c>
      <c r="E39" s="156">
        <f>मराठी!Q41</f>
        <v>0</v>
      </c>
      <c r="F39" s="156">
        <f>इंग्रजी!Q41</f>
        <v>0</v>
      </c>
      <c r="G39" s="156">
        <f>गणित!Q41</f>
        <v>0</v>
      </c>
      <c r="H39" s="156">
        <f>चित्रकला!M41</f>
        <v>0</v>
      </c>
      <c r="I39" s="156">
        <f>कार्यानुभव!M41</f>
        <v>0</v>
      </c>
      <c r="J39" s="156">
        <f>शा.शि.!M41</f>
        <v>0</v>
      </c>
      <c r="K39" s="157">
        <f t="shared" si="0"/>
        <v>0</v>
      </c>
      <c r="L39" s="158">
        <f t="shared" si="8"/>
        <v>0</v>
      </c>
      <c r="M39" s="157" t="str">
        <f t="shared" si="12"/>
        <v xml:space="preserve">अनुत्तीर्ण </v>
      </c>
      <c r="N39" s="159">
        <f t="shared" si="9"/>
        <v>0</v>
      </c>
      <c r="O39" s="160">
        <f>LOOKUP(L39,{0,32,33,41,51,61,71,81,91},{0,"इ-1","ड","क-2 ","क-1","ब-2 ","ब-1","अ-2","अ-1"})</f>
        <v>0</v>
      </c>
      <c r="P39" s="161">
        <f>Data!$D41</f>
        <v>0</v>
      </c>
      <c r="Q39" s="161">
        <f>Data!C41</f>
        <v>0</v>
      </c>
      <c r="R39" s="162">
        <f>Data!E41</f>
        <v>0</v>
      </c>
      <c r="S39" s="163">
        <f>Data!G41</f>
        <v>0</v>
      </c>
      <c r="T39" s="164">
        <f>मराठी!AI41</f>
        <v>0</v>
      </c>
      <c r="U39" s="164">
        <f>इंग्रजी!AI41</f>
        <v>0</v>
      </c>
      <c r="V39" s="164">
        <f>गणित!AI41</f>
        <v>0</v>
      </c>
      <c r="W39" s="164">
        <f>चित्रकला!AA41</f>
        <v>0</v>
      </c>
      <c r="X39" s="164">
        <f>कार्यानुभव!AA41</f>
        <v>0</v>
      </c>
      <c r="Y39" s="164">
        <f>शा.शि.!AA41</f>
        <v>0</v>
      </c>
      <c r="Z39" s="157">
        <f t="shared" si="1"/>
        <v>0</v>
      </c>
      <c r="AA39" s="158">
        <f t="shared" si="10"/>
        <v>0</v>
      </c>
      <c r="AB39" s="157" t="str">
        <f t="shared" si="13"/>
        <v xml:space="preserve">अनुत्तीर्ण </v>
      </c>
      <c r="AC39" s="159">
        <f t="shared" si="11"/>
        <v>0</v>
      </c>
      <c r="AD39" s="160">
        <f>LOOKUP(AA39,{0,32,33,41,51,61,71,81,91},{0,"इ-1","ड","क-2 ","क-1","ब-2 ","ब-1","अ-2","अ-1"})</f>
        <v>0</v>
      </c>
      <c r="AE39" s="419">
        <f>Data!$L41</f>
        <v>0</v>
      </c>
    </row>
    <row r="40" spans="1:31" ht="25.5" customHeight="1">
      <c r="A40" s="153">
        <f>Data!$D42</f>
        <v>0</v>
      </c>
      <c r="B40" s="153">
        <f>Data!C42</f>
        <v>0</v>
      </c>
      <c r="C40" s="154">
        <f>Data!E42</f>
        <v>0</v>
      </c>
      <c r="D40" s="155">
        <f>Data!G42</f>
        <v>0</v>
      </c>
      <c r="E40" s="156">
        <f>मराठी!Q42</f>
        <v>0</v>
      </c>
      <c r="F40" s="156">
        <f>इंग्रजी!Q42</f>
        <v>0</v>
      </c>
      <c r="G40" s="156">
        <f>गणित!Q42</f>
        <v>0</v>
      </c>
      <c r="H40" s="156">
        <f>चित्रकला!M42</f>
        <v>0</v>
      </c>
      <c r="I40" s="156">
        <f>कार्यानुभव!M42</f>
        <v>0</v>
      </c>
      <c r="J40" s="156">
        <f>शा.शि.!M42</f>
        <v>0</v>
      </c>
      <c r="K40" s="157">
        <f t="shared" si="0"/>
        <v>0</v>
      </c>
      <c r="L40" s="158">
        <f t="shared" si="8"/>
        <v>0</v>
      </c>
      <c r="M40" s="157" t="str">
        <f t="shared" si="12"/>
        <v xml:space="preserve">अनुत्तीर्ण </v>
      </c>
      <c r="N40" s="159">
        <f t="shared" si="9"/>
        <v>0</v>
      </c>
      <c r="O40" s="160">
        <f>LOOKUP(L40,{0,32,33,41,51,61,71,81,91},{0,"इ-1","ड","क-2 ","क-1","ब-2 ","ब-1","अ-2","अ-1"})</f>
        <v>0</v>
      </c>
      <c r="P40" s="161">
        <f>Data!$D42</f>
        <v>0</v>
      </c>
      <c r="Q40" s="161">
        <f>Data!C42</f>
        <v>0</v>
      </c>
      <c r="R40" s="162">
        <f>Data!E42</f>
        <v>0</v>
      </c>
      <c r="S40" s="163">
        <f>Data!G42</f>
        <v>0</v>
      </c>
      <c r="T40" s="164">
        <f>मराठी!AI42</f>
        <v>0</v>
      </c>
      <c r="U40" s="164">
        <f>इंग्रजी!AI42</f>
        <v>0</v>
      </c>
      <c r="V40" s="164">
        <f>गणित!AI42</f>
        <v>0</v>
      </c>
      <c r="W40" s="164">
        <f>चित्रकला!AA42</f>
        <v>0</v>
      </c>
      <c r="X40" s="164">
        <f>कार्यानुभव!AA42</f>
        <v>0</v>
      </c>
      <c r="Y40" s="164">
        <f>शा.शि.!AA42</f>
        <v>0</v>
      </c>
      <c r="Z40" s="157">
        <f t="shared" si="1"/>
        <v>0</v>
      </c>
      <c r="AA40" s="158">
        <f t="shared" si="10"/>
        <v>0</v>
      </c>
      <c r="AB40" s="157" t="str">
        <f t="shared" si="13"/>
        <v xml:space="preserve">अनुत्तीर्ण </v>
      </c>
      <c r="AC40" s="159">
        <f t="shared" si="11"/>
        <v>0</v>
      </c>
      <c r="AD40" s="160">
        <f>LOOKUP(AA40,{0,32,33,41,51,61,71,81,91},{0,"इ-1","ड","क-2 ","क-1","ब-2 ","ब-1","अ-2","अ-1"})</f>
        <v>0</v>
      </c>
      <c r="AE40" s="419">
        <f>Data!$L42</f>
        <v>0</v>
      </c>
    </row>
    <row r="41" spans="1:31" ht="25.5" customHeight="1">
      <c r="A41" s="153">
        <f>Data!$D43</f>
        <v>0</v>
      </c>
      <c r="B41" s="153">
        <f>Data!C43</f>
        <v>0</v>
      </c>
      <c r="C41" s="154">
        <f>Data!E43</f>
        <v>0</v>
      </c>
      <c r="D41" s="155">
        <f>Data!G43</f>
        <v>0</v>
      </c>
      <c r="E41" s="156">
        <f>मराठी!Q43</f>
        <v>0</v>
      </c>
      <c r="F41" s="156">
        <f>इंग्रजी!Q43</f>
        <v>0</v>
      </c>
      <c r="G41" s="156">
        <f>गणित!Q43</f>
        <v>0</v>
      </c>
      <c r="H41" s="156">
        <f>चित्रकला!M43</f>
        <v>0</v>
      </c>
      <c r="I41" s="156">
        <f>कार्यानुभव!M43</f>
        <v>0</v>
      </c>
      <c r="J41" s="156">
        <f>शा.शि.!M43</f>
        <v>0</v>
      </c>
      <c r="K41" s="157">
        <f t="shared" si="0"/>
        <v>0</v>
      </c>
      <c r="L41" s="158">
        <f t="shared" si="8"/>
        <v>0</v>
      </c>
      <c r="M41" s="157" t="str">
        <f t="shared" si="12"/>
        <v xml:space="preserve">अनुत्तीर्ण </v>
      </c>
      <c r="N41" s="159">
        <f t="shared" si="9"/>
        <v>0</v>
      </c>
      <c r="O41" s="160">
        <f>LOOKUP(L41,{0,32,33,41,51,61,71,81,91},{0,"इ-1","ड","क-2 ","क-1","ब-2 ","ब-1","अ-2","अ-1"})</f>
        <v>0</v>
      </c>
      <c r="P41" s="161">
        <f>Data!$D43</f>
        <v>0</v>
      </c>
      <c r="Q41" s="161">
        <f>Data!C43</f>
        <v>0</v>
      </c>
      <c r="R41" s="162">
        <f>Data!E43</f>
        <v>0</v>
      </c>
      <c r="S41" s="163">
        <f>Data!G43</f>
        <v>0</v>
      </c>
      <c r="T41" s="164">
        <f>मराठी!AI43</f>
        <v>0</v>
      </c>
      <c r="U41" s="164">
        <f>इंग्रजी!AI43</f>
        <v>0</v>
      </c>
      <c r="V41" s="164">
        <f>गणित!AI43</f>
        <v>0</v>
      </c>
      <c r="W41" s="164">
        <f>चित्रकला!AA43</f>
        <v>0</v>
      </c>
      <c r="X41" s="164">
        <f>कार्यानुभव!AA43</f>
        <v>0</v>
      </c>
      <c r="Y41" s="164">
        <f>शा.शि.!AA43</f>
        <v>0</v>
      </c>
      <c r="Z41" s="157">
        <f t="shared" si="1"/>
        <v>0</v>
      </c>
      <c r="AA41" s="158">
        <f t="shared" si="10"/>
        <v>0</v>
      </c>
      <c r="AB41" s="157" t="str">
        <f t="shared" si="13"/>
        <v xml:space="preserve">अनुत्तीर्ण </v>
      </c>
      <c r="AC41" s="159">
        <f t="shared" si="11"/>
        <v>0</v>
      </c>
      <c r="AD41" s="160">
        <f>LOOKUP(AA41,{0,32,33,41,51,61,71,81,91},{0,"इ-1","ड","क-2 ","क-1","ब-2 ","ब-1","अ-2","अ-1"})</f>
        <v>0</v>
      </c>
      <c r="AE41" s="419">
        <f>Data!$L43</f>
        <v>0</v>
      </c>
    </row>
    <row r="42" spans="1:31" ht="25.5" customHeight="1">
      <c r="A42" s="153">
        <f>Data!$D44</f>
        <v>0</v>
      </c>
      <c r="B42" s="153">
        <f>Data!C44</f>
        <v>0</v>
      </c>
      <c r="C42" s="154">
        <f>Data!E44</f>
        <v>0</v>
      </c>
      <c r="D42" s="155">
        <f>Data!G44</f>
        <v>0</v>
      </c>
      <c r="E42" s="156">
        <f>मराठी!Q44</f>
        <v>0</v>
      </c>
      <c r="F42" s="156">
        <f>इंग्रजी!Q44</f>
        <v>0</v>
      </c>
      <c r="G42" s="156">
        <f>गणित!Q44</f>
        <v>0</v>
      </c>
      <c r="H42" s="156">
        <f>चित्रकला!M44</f>
        <v>0</v>
      </c>
      <c r="I42" s="156">
        <f>कार्यानुभव!M44</f>
        <v>0</v>
      </c>
      <c r="J42" s="156">
        <f>शा.शि.!M44</f>
        <v>0</v>
      </c>
      <c r="K42" s="157">
        <f t="shared" si="0"/>
        <v>0</v>
      </c>
      <c r="L42" s="158">
        <f t="shared" si="8"/>
        <v>0</v>
      </c>
      <c r="M42" s="157" t="str">
        <f t="shared" si="12"/>
        <v xml:space="preserve">अनुत्तीर्ण </v>
      </c>
      <c r="N42" s="159">
        <f t="shared" si="9"/>
        <v>0</v>
      </c>
      <c r="O42" s="160">
        <f>LOOKUP(L42,{0,32,33,41,51,61,71,81,91},{0,"इ-1","ड","क-2 ","क-1","ब-2 ","ब-1","अ-2","अ-1"})</f>
        <v>0</v>
      </c>
      <c r="P42" s="161">
        <f>Data!$D44</f>
        <v>0</v>
      </c>
      <c r="Q42" s="161">
        <f>Data!C44</f>
        <v>0</v>
      </c>
      <c r="R42" s="162">
        <f>Data!E44</f>
        <v>0</v>
      </c>
      <c r="S42" s="163">
        <f>Data!G44</f>
        <v>0</v>
      </c>
      <c r="T42" s="164">
        <f>मराठी!AI44</f>
        <v>0</v>
      </c>
      <c r="U42" s="164">
        <f>इंग्रजी!AI44</f>
        <v>0</v>
      </c>
      <c r="V42" s="164">
        <f>गणित!AI44</f>
        <v>0</v>
      </c>
      <c r="W42" s="164">
        <f>चित्रकला!AA44</f>
        <v>0</v>
      </c>
      <c r="X42" s="164">
        <f>कार्यानुभव!AA44</f>
        <v>0</v>
      </c>
      <c r="Y42" s="164">
        <f>शा.शि.!AA44</f>
        <v>0</v>
      </c>
      <c r="Z42" s="157">
        <f t="shared" si="1"/>
        <v>0</v>
      </c>
      <c r="AA42" s="158">
        <f t="shared" si="10"/>
        <v>0</v>
      </c>
      <c r="AB42" s="157" t="str">
        <f t="shared" si="13"/>
        <v xml:space="preserve">अनुत्तीर्ण </v>
      </c>
      <c r="AC42" s="159">
        <f t="shared" si="11"/>
        <v>0</v>
      </c>
      <c r="AD42" s="160">
        <f>LOOKUP(AA42,{0,32,33,41,51,61,71,81,91},{0,"इ-1","ड","क-2 ","क-1","ब-2 ","ब-1","अ-2","अ-1"})</f>
        <v>0</v>
      </c>
      <c r="AE42" s="419">
        <f>Data!$L44</f>
        <v>0</v>
      </c>
    </row>
    <row r="43" spans="1:31" ht="25.5" customHeight="1">
      <c r="A43" s="153">
        <f>Data!$D45</f>
        <v>0</v>
      </c>
      <c r="B43" s="153">
        <f>Data!C45</f>
        <v>0</v>
      </c>
      <c r="C43" s="154">
        <f>Data!E45</f>
        <v>0</v>
      </c>
      <c r="D43" s="155">
        <f>Data!G45</f>
        <v>0</v>
      </c>
      <c r="E43" s="156">
        <f>मराठी!Q45</f>
        <v>0</v>
      </c>
      <c r="F43" s="156">
        <f>इंग्रजी!Q45</f>
        <v>0</v>
      </c>
      <c r="G43" s="156">
        <f>गणित!Q45</f>
        <v>0</v>
      </c>
      <c r="H43" s="156">
        <f>चित्रकला!M45</f>
        <v>0</v>
      </c>
      <c r="I43" s="156">
        <f>कार्यानुभव!M45</f>
        <v>0</v>
      </c>
      <c r="J43" s="156">
        <f>शा.शि.!M45</f>
        <v>0</v>
      </c>
      <c r="K43" s="157">
        <f t="shared" si="0"/>
        <v>0</v>
      </c>
      <c r="L43" s="158">
        <f t="shared" si="8"/>
        <v>0</v>
      </c>
      <c r="M43" s="157" t="str">
        <f t="shared" si="12"/>
        <v xml:space="preserve">अनुत्तीर्ण </v>
      </c>
      <c r="N43" s="159">
        <f t="shared" si="9"/>
        <v>0</v>
      </c>
      <c r="O43" s="160">
        <f>LOOKUP(L43,{0,32,33,41,51,61,71,81,91},{0,"इ-1","ड","क-2 ","क-1","ब-2 ","ब-1","अ-2","अ-1"})</f>
        <v>0</v>
      </c>
      <c r="P43" s="161">
        <f>Data!$D45</f>
        <v>0</v>
      </c>
      <c r="Q43" s="161">
        <f>Data!C45</f>
        <v>0</v>
      </c>
      <c r="R43" s="162">
        <f>Data!E45</f>
        <v>0</v>
      </c>
      <c r="S43" s="163">
        <f>Data!G45</f>
        <v>0</v>
      </c>
      <c r="T43" s="164">
        <f>मराठी!AI45</f>
        <v>0</v>
      </c>
      <c r="U43" s="164">
        <f>इंग्रजी!AI45</f>
        <v>0</v>
      </c>
      <c r="V43" s="164">
        <f>गणित!AI45</f>
        <v>0</v>
      </c>
      <c r="W43" s="164">
        <f>चित्रकला!AA45</f>
        <v>0</v>
      </c>
      <c r="X43" s="164">
        <f>कार्यानुभव!AA45</f>
        <v>0</v>
      </c>
      <c r="Y43" s="164">
        <f>शा.शि.!AA45</f>
        <v>0</v>
      </c>
      <c r="Z43" s="157">
        <f t="shared" si="1"/>
        <v>0</v>
      </c>
      <c r="AA43" s="158">
        <f t="shared" si="10"/>
        <v>0</v>
      </c>
      <c r="AB43" s="157" t="str">
        <f t="shared" si="13"/>
        <v xml:space="preserve">अनुत्तीर्ण </v>
      </c>
      <c r="AC43" s="159">
        <f t="shared" si="11"/>
        <v>0</v>
      </c>
      <c r="AD43" s="160">
        <f>LOOKUP(AA43,{0,32,33,41,51,61,71,81,91},{0,"इ-1","ड","क-2 ","क-1","ब-2 ","ब-1","अ-2","अ-1"})</f>
        <v>0</v>
      </c>
      <c r="AE43" s="419">
        <f>Data!$L45</f>
        <v>0</v>
      </c>
    </row>
    <row r="44" spans="1:31" ht="25.5" customHeight="1">
      <c r="A44" s="153">
        <f>Data!$D46</f>
        <v>0</v>
      </c>
      <c r="B44" s="153">
        <f>Data!C46</f>
        <v>0</v>
      </c>
      <c r="C44" s="154">
        <f>Data!E46</f>
        <v>0</v>
      </c>
      <c r="D44" s="155">
        <f>Data!G46</f>
        <v>0</v>
      </c>
      <c r="E44" s="156">
        <f>मराठी!Q46</f>
        <v>0</v>
      </c>
      <c r="F44" s="156">
        <f>इंग्रजी!Q46</f>
        <v>0</v>
      </c>
      <c r="G44" s="156">
        <f>गणित!Q46</f>
        <v>0</v>
      </c>
      <c r="H44" s="156">
        <f>चित्रकला!M46</f>
        <v>0</v>
      </c>
      <c r="I44" s="156">
        <f>कार्यानुभव!M46</f>
        <v>0</v>
      </c>
      <c r="J44" s="156">
        <f>शा.शि.!M46</f>
        <v>0</v>
      </c>
      <c r="K44" s="157">
        <f t="shared" si="0"/>
        <v>0</v>
      </c>
      <c r="L44" s="158">
        <f t="shared" si="8"/>
        <v>0</v>
      </c>
      <c r="M44" s="157" t="str">
        <f t="shared" si="12"/>
        <v xml:space="preserve">अनुत्तीर्ण </v>
      </c>
      <c r="N44" s="159">
        <f t="shared" si="9"/>
        <v>0</v>
      </c>
      <c r="O44" s="160">
        <f>LOOKUP(L44,{0,32,33,41,51,61,71,81,91},{0,"इ-1","ड","क-2 ","क-1","ब-2 ","ब-1","अ-2","अ-1"})</f>
        <v>0</v>
      </c>
      <c r="P44" s="161">
        <f>Data!$D46</f>
        <v>0</v>
      </c>
      <c r="Q44" s="161">
        <f>Data!C46</f>
        <v>0</v>
      </c>
      <c r="R44" s="162">
        <f>Data!E46</f>
        <v>0</v>
      </c>
      <c r="S44" s="163">
        <f>Data!G46</f>
        <v>0</v>
      </c>
      <c r="T44" s="164">
        <f>मराठी!AI46</f>
        <v>0</v>
      </c>
      <c r="U44" s="164">
        <f>इंग्रजी!AI46</f>
        <v>0</v>
      </c>
      <c r="V44" s="164">
        <f>गणित!AI46</f>
        <v>0</v>
      </c>
      <c r="W44" s="164">
        <f>चित्रकला!AA46</f>
        <v>0</v>
      </c>
      <c r="X44" s="164">
        <f>कार्यानुभव!AA46</f>
        <v>0</v>
      </c>
      <c r="Y44" s="164">
        <f>शा.शि.!AA46</f>
        <v>0</v>
      </c>
      <c r="Z44" s="157">
        <f t="shared" si="1"/>
        <v>0</v>
      </c>
      <c r="AA44" s="158">
        <f t="shared" si="10"/>
        <v>0</v>
      </c>
      <c r="AB44" s="157" t="str">
        <f t="shared" si="13"/>
        <v xml:space="preserve">अनुत्तीर्ण </v>
      </c>
      <c r="AC44" s="159">
        <f t="shared" si="11"/>
        <v>0</v>
      </c>
      <c r="AD44" s="160">
        <f>LOOKUP(AA44,{0,32,33,41,51,61,71,81,91},{0,"इ-1","ड","क-2 ","क-1","ब-2 ","ब-1","अ-2","अ-1"})</f>
        <v>0</v>
      </c>
      <c r="AE44" s="419">
        <f>Data!$L46</f>
        <v>0</v>
      </c>
    </row>
    <row r="45" spans="1:31" ht="25.5" customHeight="1">
      <c r="A45" s="153">
        <f>Data!$D47</f>
        <v>0</v>
      </c>
      <c r="B45" s="153">
        <f>Data!C47</f>
        <v>0</v>
      </c>
      <c r="C45" s="154">
        <f>Data!E47</f>
        <v>0</v>
      </c>
      <c r="D45" s="155">
        <f>Data!G47</f>
        <v>0</v>
      </c>
      <c r="E45" s="156">
        <f>मराठी!Q47</f>
        <v>0</v>
      </c>
      <c r="F45" s="156">
        <f>इंग्रजी!Q47</f>
        <v>0</v>
      </c>
      <c r="G45" s="156">
        <f>गणित!Q47</f>
        <v>0</v>
      </c>
      <c r="H45" s="156">
        <f>चित्रकला!M47</f>
        <v>0</v>
      </c>
      <c r="I45" s="156">
        <f>कार्यानुभव!M47</f>
        <v>0</v>
      </c>
      <c r="J45" s="156">
        <f>शा.शि.!M47</f>
        <v>0</v>
      </c>
      <c r="K45" s="157">
        <f t="shared" si="0"/>
        <v>0</v>
      </c>
      <c r="L45" s="158">
        <f t="shared" si="8"/>
        <v>0</v>
      </c>
      <c r="M45" s="157" t="str">
        <f t="shared" si="12"/>
        <v xml:space="preserve">अनुत्तीर्ण </v>
      </c>
      <c r="N45" s="159">
        <f t="shared" si="9"/>
        <v>0</v>
      </c>
      <c r="O45" s="160">
        <f>LOOKUP(L45,{0,32,33,41,51,61,71,81,91},{0,"इ-1","ड","क-2 ","क-1","ब-2 ","ब-1","अ-2","अ-1"})</f>
        <v>0</v>
      </c>
      <c r="P45" s="161">
        <f>Data!$D47</f>
        <v>0</v>
      </c>
      <c r="Q45" s="161">
        <f>Data!C47</f>
        <v>0</v>
      </c>
      <c r="R45" s="162">
        <f>Data!E47</f>
        <v>0</v>
      </c>
      <c r="S45" s="163">
        <f>Data!G47</f>
        <v>0</v>
      </c>
      <c r="T45" s="164">
        <f>मराठी!AI47</f>
        <v>0</v>
      </c>
      <c r="U45" s="164">
        <f>इंग्रजी!AI47</f>
        <v>0</v>
      </c>
      <c r="V45" s="164">
        <f>गणित!AI47</f>
        <v>0</v>
      </c>
      <c r="W45" s="164">
        <f>चित्रकला!AA47</f>
        <v>0</v>
      </c>
      <c r="X45" s="164">
        <f>कार्यानुभव!AA47</f>
        <v>0</v>
      </c>
      <c r="Y45" s="164">
        <f>शा.शि.!AA47</f>
        <v>0</v>
      </c>
      <c r="Z45" s="157">
        <f t="shared" si="1"/>
        <v>0</v>
      </c>
      <c r="AA45" s="158">
        <f t="shared" si="10"/>
        <v>0</v>
      </c>
      <c r="AB45" s="157" t="str">
        <f t="shared" si="13"/>
        <v xml:space="preserve">अनुत्तीर्ण </v>
      </c>
      <c r="AC45" s="159">
        <f t="shared" si="11"/>
        <v>0</v>
      </c>
      <c r="AD45" s="160">
        <f>LOOKUP(AA45,{0,32,33,41,51,61,71,81,91},{0,"इ-1","ड","क-2 ","क-1","ब-2 ","ब-1","अ-2","अ-1"})</f>
        <v>0</v>
      </c>
      <c r="AE45" s="419">
        <f>Data!$L47</f>
        <v>0</v>
      </c>
    </row>
    <row r="46" spans="1:31" ht="25.5" customHeight="1">
      <c r="A46" s="153">
        <f>Data!$D48</f>
        <v>0</v>
      </c>
      <c r="B46" s="153">
        <f>Data!C48</f>
        <v>0</v>
      </c>
      <c r="C46" s="154">
        <f>Data!E48</f>
        <v>0</v>
      </c>
      <c r="D46" s="155">
        <f>Data!G48</f>
        <v>0</v>
      </c>
      <c r="E46" s="156">
        <f>मराठी!Q48</f>
        <v>0</v>
      </c>
      <c r="F46" s="156">
        <f>इंग्रजी!Q48</f>
        <v>0</v>
      </c>
      <c r="G46" s="156">
        <f>गणित!Q48</f>
        <v>0</v>
      </c>
      <c r="H46" s="156">
        <f>चित्रकला!M48</f>
        <v>0</v>
      </c>
      <c r="I46" s="156">
        <f>कार्यानुभव!M48</f>
        <v>0</v>
      </c>
      <c r="J46" s="156">
        <f>शा.शि.!M48</f>
        <v>0</v>
      </c>
      <c r="K46" s="157">
        <f t="shared" si="0"/>
        <v>0</v>
      </c>
      <c r="L46" s="158">
        <f t="shared" si="8"/>
        <v>0</v>
      </c>
      <c r="M46" s="157" t="str">
        <f t="shared" si="12"/>
        <v xml:space="preserve">अनुत्तीर्ण </v>
      </c>
      <c r="N46" s="159">
        <f t="shared" si="9"/>
        <v>0</v>
      </c>
      <c r="O46" s="160">
        <f>LOOKUP(L46,{0,32,33,41,51,61,71,81,91},{0,"इ-1","ड","क-2 ","क-1","ब-2 ","ब-1","अ-2","अ-1"})</f>
        <v>0</v>
      </c>
      <c r="P46" s="161">
        <f>Data!$D48</f>
        <v>0</v>
      </c>
      <c r="Q46" s="161">
        <f>Data!C48</f>
        <v>0</v>
      </c>
      <c r="R46" s="162">
        <f>Data!E48</f>
        <v>0</v>
      </c>
      <c r="S46" s="163">
        <f>Data!G48</f>
        <v>0</v>
      </c>
      <c r="T46" s="164">
        <f>मराठी!AI48</f>
        <v>0</v>
      </c>
      <c r="U46" s="164">
        <f>इंग्रजी!AI48</f>
        <v>0</v>
      </c>
      <c r="V46" s="164">
        <f>गणित!AI48</f>
        <v>0</v>
      </c>
      <c r="W46" s="164">
        <f>चित्रकला!AA48</f>
        <v>0</v>
      </c>
      <c r="X46" s="164">
        <f>कार्यानुभव!AA48</f>
        <v>0</v>
      </c>
      <c r="Y46" s="164">
        <f>शा.शि.!AA48</f>
        <v>0</v>
      </c>
      <c r="Z46" s="157">
        <f t="shared" si="1"/>
        <v>0</v>
      </c>
      <c r="AA46" s="158">
        <f t="shared" si="10"/>
        <v>0</v>
      </c>
      <c r="AB46" s="157" t="str">
        <f t="shared" si="13"/>
        <v xml:space="preserve">अनुत्तीर्ण </v>
      </c>
      <c r="AC46" s="159">
        <f t="shared" si="11"/>
        <v>0</v>
      </c>
      <c r="AD46" s="160">
        <f>LOOKUP(AA46,{0,32,33,41,51,61,71,81,91},{0,"इ-1","ड","क-2 ","क-1","ब-2 ","ब-1","अ-2","अ-1"})</f>
        <v>0</v>
      </c>
      <c r="AE46" s="419">
        <f>Data!$L48</f>
        <v>0</v>
      </c>
    </row>
    <row r="47" spans="1:31" ht="25.5" customHeight="1">
      <c r="A47" s="153">
        <f>Data!$D49</f>
        <v>0</v>
      </c>
      <c r="B47" s="153">
        <f>Data!C49</f>
        <v>0</v>
      </c>
      <c r="C47" s="154">
        <f>Data!E49</f>
        <v>0</v>
      </c>
      <c r="D47" s="155">
        <f>Data!G49</f>
        <v>0</v>
      </c>
      <c r="E47" s="156">
        <f>मराठी!Q49</f>
        <v>0</v>
      </c>
      <c r="F47" s="156">
        <f>इंग्रजी!Q49</f>
        <v>0</v>
      </c>
      <c r="G47" s="156">
        <f>गणित!Q49</f>
        <v>0</v>
      </c>
      <c r="H47" s="156">
        <f>चित्रकला!M49</f>
        <v>0</v>
      </c>
      <c r="I47" s="156">
        <f>कार्यानुभव!M49</f>
        <v>0</v>
      </c>
      <c r="J47" s="156">
        <f>शा.शि.!M49</f>
        <v>0</v>
      </c>
      <c r="K47" s="157">
        <f t="shared" si="0"/>
        <v>0</v>
      </c>
      <c r="L47" s="158">
        <f t="shared" si="8"/>
        <v>0</v>
      </c>
      <c r="M47" s="157" t="str">
        <f t="shared" si="12"/>
        <v xml:space="preserve">अनुत्तीर्ण </v>
      </c>
      <c r="N47" s="159">
        <f t="shared" si="9"/>
        <v>0</v>
      </c>
      <c r="O47" s="160">
        <f>LOOKUP(L47,{0,32,33,41,51,61,71,81,91},{0,"इ-1","ड","क-2 ","क-1","ब-2 ","ब-1","अ-2","अ-1"})</f>
        <v>0</v>
      </c>
      <c r="P47" s="161">
        <f>Data!$D49</f>
        <v>0</v>
      </c>
      <c r="Q47" s="161">
        <f>Data!C49</f>
        <v>0</v>
      </c>
      <c r="R47" s="162">
        <f>Data!E49</f>
        <v>0</v>
      </c>
      <c r="S47" s="163">
        <f>Data!G49</f>
        <v>0</v>
      </c>
      <c r="T47" s="164">
        <f>मराठी!AI49</f>
        <v>0</v>
      </c>
      <c r="U47" s="164">
        <f>इंग्रजी!AI49</f>
        <v>0</v>
      </c>
      <c r="V47" s="164">
        <f>गणित!AI49</f>
        <v>0</v>
      </c>
      <c r="W47" s="164">
        <f>चित्रकला!AA49</f>
        <v>0</v>
      </c>
      <c r="X47" s="164">
        <f>कार्यानुभव!AA49</f>
        <v>0</v>
      </c>
      <c r="Y47" s="164">
        <f>शा.शि.!AA49</f>
        <v>0</v>
      </c>
      <c r="Z47" s="157">
        <f t="shared" si="1"/>
        <v>0</v>
      </c>
      <c r="AA47" s="158">
        <f t="shared" si="10"/>
        <v>0</v>
      </c>
      <c r="AB47" s="157" t="str">
        <f t="shared" si="13"/>
        <v xml:space="preserve">अनुत्तीर्ण </v>
      </c>
      <c r="AC47" s="159">
        <f t="shared" si="11"/>
        <v>0</v>
      </c>
      <c r="AD47" s="160">
        <f>LOOKUP(AA47,{0,32,33,41,51,61,71,81,91},{0,"इ-1","ड","क-2 ","क-1","ब-2 ","ब-1","अ-2","अ-1"})</f>
        <v>0</v>
      </c>
      <c r="AE47" s="419">
        <f>Data!$L49</f>
        <v>0</v>
      </c>
    </row>
    <row r="48" spans="1:31" ht="25.5" customHeight="1">
      <c r="A48" s="153">
        <f>Data!$D50</f>
        <v>0</v>
      </c>
      <c r="B48" s="153">
        <f>Data!C50</f>
        <v>0</v>
      </c>
      <c r="C48" s="154">
        <f>Data!E50</f>
        <v>0</v>
      </c>
      <c r="D48" s="155">
        <f>Data!G50</f>
        <v>0</v>
      </c>
      <c r="E48" s="156">
        <f>मराठी!Q50</f>
        <v>0</v>
      </c>
      <c r="F48" s="156">
        <f>इंग्रजी!Q50</f>
        <v>0</v>
      </c>
      <c r="G48" s="156">
        <f>गणित!Q50</f>
        <v>0</v>
      </c>
      <c r="H48" s="156">
        <f>चित्रकला!M50</f>
        <v>0</v>
      </c>
      <c r="I48" s="156">
        <f>कार्यानुभव!M50</f>
        <v>0</v>
      </c>
      <c r="J48" s="156">
        <f>शा.शि.!M50</f>
        <v>0</v>
      </c>
      <c r="K48" s="157">
        <f t="shared" si="0"/>
        <v>0</v>
      </c>
      <c r="L48" s="158">
        <f t="shared" si="8"/>
        <v>0</v>
      </c>
      <c r="M48" s="157" t="str">
        <f t="shared" si="12"/>
        <v xml:space="preserve">अनुत्तीर्ण </v>
      </c>
      <c r="N48" s="159">
        <f t="shared" si="9"/>
        <v>0</v>
      </c>
      <c r="O48" s="160">
        <f>LOOKUP(L48,{0,32,33,41,51,61,71,81,91},{0,"इ-1","ड","क-2 ","क-1","ब-2 ","ब-1","अ-2","अ-1"})</f>
        <v>0</v>
      </c>
      <c r="P48" s="161">
        <f>Data!$D50</f>
        <v>0</v>
      </c>
      <c r="Q48" s="161">
        <f>Data!C50</f>
        <v>0</v>
      </c>
      <c r="R48" s="162">
        <f>Data!E50</f>
        <v>0</v>
      </c>
      <c r="S48" s="163">
        <f>Data!G50</f>
        <v>0</v>
      </c>
      <c r="T48" s="164">
        <f>मराठी!AI50</f>
        <v>0</v>
      </c>
      <c r="U48" s="164">
        <f>इंग्रजी!AI50</f>
        <v>0</v>
      </c>
      <c r="V48" s="164">
        <f>गणित!AI50</f>
        <v>0</v>
      </c>
      <c r="W48" s="164">
        <f>चित्रकला!AA50</f>
        <v>0</v>
      </c>
      <c r="X48" s="164">
        <f>कार्यानुभव!AA50</f>
        <v>0</v>
      </c>
      <c r="Y48" s="164">
        <f>शा.शि.!AA50</f>
        <v>0</v>
      </c>
      <c r="Z48" s="157">
        <f t="shared" si="1"/>
        <v>0</v>
      </c>
      <c r="AA48" s="158">
        <f t="shared" si="10"/>
        <v>0</v>
      </c>
      <c r="AB48" s="157" t="str">
        <f t="shared" si="13"/>
        <v xml:space="preserve">अनुत्तीर्ण </v>
      </c>
      <c r="AC48" s="159">
        <f t="shared" si="11"/>
        <v>0</v>
      </c>
      <c r="AD48" s="160">
        <f>LOOKUP(AA48,{0,32,33,41,51,61,71,81,91},{0,"इ-1","ड","क-2 ","क-1","ब-2 ","ब-1","अ-2","अ-1"})</f>
        <v>0</v>
      </c>
      <c r="AE48" s="419">
        <f>Data!$L50</f>
        <v>0</v>
      </c>
    </row>
    <row r="49" spans="1:31" ht="25.5" customHeight="1">
      <c r="A49" s="153">
        <f>Data!$D51</f>
        <v>0</v>
      </c>
      <c r="B49" s="153">
        <f>Data!C51</f>
        <v>0</v>
      </c>
      <c r="C49" s="154">
        <f>Data!E51</f>
        <v>0</v>
      </c>
      <c r="D49" s="155">
        <f>Data!G51</f>
        <v>0</v>
      </c>
      <c r="E49" s="156">
        <f>मराठी!Q51</f>
        <v>0</v>
      </c>
      <c r="F49" s="156">
        <f>इंग्रजी!Q51</f>
        <v>0</v>
      </c>
      <c r="G49" s="156">
        <f>गणित!Q51</f>
        <v>0</v>
      </c>
      <c r="H49" s="156">
        <f>चित्रकला!M51</f>
        <v>0</v>
      </c>
      <c r="I49" s="156">
        <f>कार्यानुभव!M51</f>
        <v>0</v>
      </c>
      <c r="J49" s="156">
        <f>शा.शि.!M51</f>
        <v>0</v>
      </c>
      <c r="K49" s="157">
        <f t="shared" si="0"/>
        <v>0</v>
      </c>
      <c r="L49" s="158">
        <f t="shared" si="8"/>
        <v>0</v>
      </c>
      <c r="M49" s="157" t="str">
        <f t="shared" si="12"/>
        <v xml:space="preserve">अनुत्तीर्ण </v>
      </c>
      <c r="N49" s="159">
        <f t="shared" si="9"/>
        <v>0</v>
      </c>
      <c r="O49" s="160">
        <f>LOOKUP(L49,{0,32,33,41,51,61,71,81,91},{0,"इ-1","ड","क-2 ","क-1","ब-2 ","ब-1","अ-2","अ-1"})</f>
        <v>0</v>
      </c>
      <c r="P49" s="161">
        <f>Data!$D51</f>
        <v>0</v>
      </c>
      <c r="Q49" s="161">
        <f>Data!C51</f>
        <v>0</v>
      </c>
      <c r="R49" s="162">
        <f>Data!E51</f>
        <v>0</v>
      </c>
      <c r="S49" s="163">
        <f>Data!G51</f>
        <v>0</v>
      </c>
      <c r="T49" s="164">
        <f>मराठी!AI51</f>
        <v>0</v>
      </c>
      <c r="U49" s="164">
        <f>इंग्रजी!AI51</f>
        <v>0</v>
      </c>
      <c r="V49" s="164">
        <f>गणित!AI51</f>
        <v>0</v>
      </c>
      <c r="W49" s="164">
        <f>चित्रकला!AA51</f>
        <v>0</v>
      </c>
      <c r="X49" s="164">
        <f>कार्यानुभव!AA51</f>
        <v>0</v>
      </c>
      <c r="Y49" s="164">
        <f>शा.शि.!AA51</f>
        <v>0</v>
      </c>
      <c r="Z49" s="157">
        <f t="shared" si="1"/>
        <v>0</v>
      </c>
      <c r="AA49" s="158">
        <f t="shared" si="10"/>
        <v>0</v>
      </c>
      <c r="AB49" s="157" t="str">
        <f t="shared" si="13"/>
        <v xml:space="preserve">अनुत्तीर्ण </v>
      </c>
      <c r="AC49" s="159">
        <f t="shared" si="11"/>
        <v>0</v>
      </c>
      <c r="AD49" s="160">
        <f>LOOKUP(AA49,{0,32,33,41,51,61,71,81,91},{0,"इ-1","ड","क-2 ","क-1","ब-2 ","ब-1","अ-2","अ-1"})</f>
        <v>0</v>
      </c>
      <c r="AE49" s="419">
        <f>Data!$L51</f>
        <v>0</v>
      </c>
    </row>
    <row r="50" spans="1:31" ht="25.5" customHeight="1">
      <c r="A50" s="153">
        <f>Data!$D52</f>
        <v>0</v>
      </c>
      <c r="B50" s="153">
        <f>Data!C52</f>
        <v>0</v>
      </c>
      <c r="C50" s="154">
        <f>Data!E52</f>
        <v>0</v>
      </c>
      <c r="D50" s="155">
        <f>Data!G52</f>
        <v>0</v>
      </c>
      <c r="E50" s="156">
        <f>मराठी!Q52</f>
        <v>0</v>
      </c>
      <c r="F50" s="156">
        <f>इंग्रजी!Q52</f>
        <v>0</v>
      </c>
      <c r="G50" s="156">
        <f>गणित!Q52</f>
        <v>0</v>
      </c>
      <c r="H50" s="156">
        <f>चित्रकला!M52</f>
        <v>0</v>
      </c>
      <c r="I50" s="156">
        <f>कार्यानुभव!M52</f>
        <v>0</v>
      </c>
      <c r="J50" s="156">
        <f>शा.शि.!M52</f>
        <v>0</v>
      </c>
      <c r="K50" s="157">
        <f t="shared" si="0"/>
        <v>0</v>
      </c>
      <c r="L50" s="158">
        <f t="shared" si="8"/>
        <v>0</v>
      </c>
      <c r="M50" s="157" t="str">
        <f t="shared" si="12"/>
        <v xml:space="preserve">अनुत्तीर्ण </v>
      </c>
      <c r="N50" s="159">
        <f t="shared" si="9"/>
        <v>0</v>
      </c>
      <c r="O50" s="160">
        <f>LOOKUP(L50,{0,32,33,41,51,61,71,81,91},{0,"इ-1","ड","क-2 ","क-1","ब-2 ","ब-1","अ-2","अ-1"})</f>
        <v>0</v>
      </c>
      <c r="P50" s="161">
        <f>Data!$D52</f>
        <v>0</v>
      </c>
      <c r="Q50" s="161">
        <f>Data!C52</f>
        <v>0</v>
      </c>
      <c r="R50" s="162">
        <f>Data!E52</f>
        <v>0</v>
      </c>
      <c r="S50" s="163">
        <f>Data!G52</f>
        <v>0</v>
      </c>
      <c r="T50" s="164">
        <f>मराठी!AI52</f>
        <v>0</v>
      </c>
      <c r="U50" s="164">
        <f>इंग्रजी!AI52</f>
        <v>0</v>
      </c>
      <c r="V50" s="164">
        <f>गणित!AI52</f>
        <v>0</v>
      </c>
      <c r="W50" s="164">
        <f>चित्रकला!AA52</f>
        <v>0</v>
      </c>
      <c r="X50" s="164">
        <f>कार्यानुभव!AA52</f>
        <v>0</v>
      </c>
      <c r="Y50" s="164">
        <f>शा.शि.!AA52</f>
        <v>0</v>
      </c>
      <c r="Z50" s="157">
        <f t="shared" si="1"/>
        <v>0</v>
      </c>
      <c r="AA50" s="158">
        <f t="shared" si="10"/>
        <v>0</v>
      </c>
      <c r="AB50" s="157" t="str">
        <f t="shared" si="13"/>
        <v xml:space="preserve">अनुत्तीर्ण </v>
      </c>
      <c r="AC50" s="159">
        <f t="shared" si="11"/>
        <v>0</v>
      </c>
      <c r="AD50" s="160">
        <f>LOOKUP(AA50,{0,32,33,41,51,61,71,81,91},{0,"इ-1","ड","क-2 ","क-1","ब-2 ","ब-1","अ-2","अ-1"})</f>
        <v>0</v>
      </c>
      <c r="AE50" s="419">
        <f>Data!$L52</f>
        <v>0</v>
      </c>
    </row>
    <row r="51" spans="1:31" ht="25.5" customHeight="1">
      <c r="A51" s="153">
        <f>Data!$D53</f>
        <v>0</v>
      </c>
      <c r="B51" s="153">
        <f>Data!C53</f>
        <v>0</v>
      </c>
      <c r="C51" s="154">
        <f>Data!E53</f>
        <v>0</v>
      </c>
      <c r="D51" s="155">
        <f>Data!G53</f>
        <v>0</v>
      </c>
      <c r="E51" s="156">
        <f>मराठी!Q53</f>
        <v>0</v>
      </c>
      <c r="F51" s="156">
        <f>इंग्रजी!Q53</f>
        <v>0</v>
      </c>
      <c r="G51" s="156">
        <f>गणित!Q53</f>
        <v>0</v>
      </c>
      <c r="H51" s="156">
        <f>चित्रकला!M53</f>
        <v>0</v>
      </c>
      <c r="I51" s="156">
        <f>कार्यानुभव!M53</f>
        <v>0</v>
      </c>
      <c r="J51" s="156">
        <f>शा.शि.!M53</f>
        <v>0</v>
      </c>
      <c r="K51" s="157">
        <f t="shared" si="0"/>
        <v>0</v>
      </c>
      <c r="L51" s="158">
        <f t="shared" si="8"/>
        <v>0</v>
      </c>
      <c r="M51" s="157" t="str">
        <f t="shared" si="12"/>
        <v xml:space="preserve">अनुत्तीर्ण </v>
      </c>
      <c r="N51" s="159">
        <f t="shared" si="9"/>
        <v>0</v>
      </c>
      <c r="O51" s="160">
        <f>LOOKUP(L51,{0,32,33,41,51,61,71,81,91},{0,"इ-1","ड","क-2 ","क-1","ब-2 ","ब-1","अ-2","अ-1"})</f>
        <v>0</v>
      </c>
      <c r="P51" s="161">
        <f>Data!$D53</f>
        <v>0</v>
      </c>
      <c r="Q51" s="161">
        <f>Data!C53</f>
        <v>0</v>
      </c>
      <c r="R51" s="162">
        <f>Data!E53</f>
        <v>0</v>
      </c>
      <c r="S51" s="163">
        <f>Data!G53</f>
        <v>0</v>
      </c>
      <c r="T51" s="164">
        <f>मराठी!AI53</f>
        <v>0</v>
      </c>
      <c r="U51" s="164">
        <f>इंग्रजी!AI53</f>
        <v>0</v>
      </c>
      <c r="V51" s="164">
        <f>गणित!AI53</f>
        <v>0</v>
      </c>
      <c r="W51" s="164">
        <f>चित्रकला!AA53</f>
        <v>0</v>
      </c>
      <c r="X51" s="164">
        <f>कार्यानुभव!AA53</f>
        <v>0</v>
      </c>
      <c r="Y51" s="164">
        <f>शा.शि.!AA53</f>
        <v>0</v>
      </c>
      <c r="Z51" s="157">
        <f t="shared" si="1"/>
        <v>0</v>
      </c>
      <c r="AA51" s="158">
        <f t="shared" si="10"/>
        <v>0</v>
      </c>
      <c r="AB51" s="157" t="str">
        <f t="shared" si="13"/>
        <v xml:space="preserve">अनुत्तीर्ण </v>
      </c>
      <c r="AC51" s="159">
        <f t="shared" si="11"/>
        <v>0</v>
      </c>
      <c r="AD51" s="160">
        <f>LOOKUP(AA51,{0,32,33,41,51,61,71,81,91},{0,"इ-1","ड","क-2 ","क-1","ब-2 ","ब-1","अ-2","अ-1"})</f>
        <v>0</v>
      </c>
      <c r="AE51" s="419">
        <f>Data!$L53</f>
        <v>0</v>
      </c>
    </row>
    <row r="52" spans="1:31" ht="25.5" customHeight="1">
      <c r="A52" s="153">
        <f>Data!$D54</f>
        <v>0</v>
      </c>
      <c r="B52" s="153">
        <f>Data!C54</f>
        <v>0</v>
      </c>
      <c r="C52" s="154">
        <f>Data!E54</f>
        <v>0</v>
      </c>
      <c r="D52" s="155">
        <f>Data!G54</f>
        <v>0</v>
      </c>
      <c r="E52" s="156">
        <f>मराठी!Q54</f>
        <v>0</v>
      </c>
      <c r="F52" s="156">
        <f>इंग्रजी!Q54</f>
        <v>0</v>
      </c>
      <c r="G52" s="156">
        <f>गणित!Q54</f>
        <v>0</v>
      </c>
      <c r="H52" s="156">
        <f>चित्रकला!M54</f>
        <v>0</v>
      </c>
      <c r="I52" s="156">
        <f>कार्यानुभव!M54</f>
        <v>0</v>
      </c>
      <c r="J52" s="156">
        <f>शा.शि.!M54</f>
        <v>0</v>
      </c>
      <c r="K52" s="157">
        <f t="shared" si="0"/>
        <v>0</v>
      </c>
      <c r="L52" s="158">
        <f t="shared" si="8"/>
        <v>0</v>
      </c>
      <c r="M52" s="157" t="str">
        <f t="shared" si="12"/>
        <v xml:space="preserve">अनुत्तीर्ण </v>
      </c>
      <c r="N52" s="159">
        <f t="shared" si="9"/>
        <v>0</v>
      </c>
      <c r="O52" s="160">
        <f>LOOKUP(L52,{0,32,33,41,51,61,71,81,91},{0,"इ-1","ड","क-2 ","क-1","ब-2 ","ब-1","अ-2","अ-1"})</f>
        <v>0</v>
      </c>
      <c r="P52" s="161">
        <f>Data!$D54</f>
        <v>0</v>
      </c>
      <c r="Q52" s="161">
        <f>Data!C54</f>
        <v>0</v>
      </c>
      <c r="R52" s="162">
        <f>Data!E54</f>
        <v>0</v>
      </c>
      <c r="S52" s="163">
        <f>Data!G54</f>
        <v>0</v>
      </c>
      <c r="T52" s="164">
        <f>मराठी!AI54</f>
        <v>0</v>
      </c>
      <c r="U52" s="164">
        <f>इंग्रजी!AI54</f>
        <v>0</v>
      </c>
      <c r="V52" s="164">
        <f>गणित!AI54</f>
        <v>0</v>
      </c>
      <c r="W52" s="164">
        <f>चित्रकला!AA54</f>
        <v>0</v>
      </c>
      <c r="X52" s="164">
        <f>कार्यानुभव!AA54</f>
        <v>0</v>
      </c>
      <c r="Y52" s="164">
        <f>शा.शि.!AA54</f>
        <v>0</v>
      </c>
      <c r="Z52" s="157">
        <f t="shared" si="1"/>
        <v>0</v>
      </c>
      <c r="AA52" s="158">
        <f t="shared" si="10"/>
        <v>0</v>
      </c>
      <c r="AB52" s="157" t="str">
        <f t="shared" si="13"/>
        <v xml:space="preserve">अनुत्तीर्ण </v>
      </c>
      <c r="AC52" s="159">
        <f t="shared" si="11"/>
        <v>0</v>
      </c>
      <c r="AD52" s="160">
        <f>LOOKUP(AA52,{0,32,33,41,51,61,71,81,91},{0,"इ-1","ड","क-2 ","क-1","ब-2 ","ब-1","अ-2","अ-1"})</f>
        <v>0</v>
      </c>
      <c r="AE52" s="419">
        <f>Data!$L54</f>
        <v>0</v>
      </c>
    </row>
    <row r="53" spans="1:31" ht="25.5" customHeight="1">
      <c r="A53" s="153">
        <f>Data!$D55</f>
        <v>0</v>
      </c>
      <c r="B53" s="153">
        <f>Data!C55</f>
        <v>0</v>
      </c>
      <c r="C53" s="154">
        <f>Data!E55</f>
        <v>0</v>
      </c>
      <c r="D53" s="155">
        <f>Data!G55</f>
        <v>0</v>
      </c>
      <c r="E53" s="156">
        <f>मराठी!Q55</f>
        <v>0</v>
      </c>
      <c r="F53" s="156">
        <f>इंग्रजी!Q55</f>
        <v>0</v>
      </c>
      <c r="G53" s="156">
        <f>गणित!Q55</f>
        <v>0</v>
      </c>
      <c r="H53" s="156">
        <f>चित्रकला!M55</f>
        <v>0</v>
      </c>
      <c r="I53" s="156">
        <f>कार्यानुभव!M55</f>
        <v>0</v>
      </c>
      <c r="J53" s="156">
        <f>शा.शि.!M55</f>
        <v>0</v>
      </c>
      <c r="K53" s="157">
        <f t="shared" si="0"/>
        <v>0</v>
      </c>
      <c r="L53" s="158">
        <f t="shared" si="8"/>
        <v>0</v>
      </c>
      <c r="M53" s="157" t="str">
        <f t="shared" si="12"/>
        <v xml:space="preserve">अनुत्तीर्ण </v>
      </c>
      <c r="N53" s="159">
        <f t="shared" si="9"/>
        <v>0</v>
      </c>
      <c r="O53" s="160">
        <f>LOOKUP(L53,{0,32,33,41,51,61,71,81,91},{0,"इ-1","ड","क-2 ","क-1","ब-2 ","ब-1","अ-2","अ-1"})</f>
        <v>0</v>
      </c>
      <c r="P53" s="161">
        <f>Data!$D55</f>
        <v>0</v>
      </c>
      <c r="Q53" s="161">
        <f>Data!C55</f>
        <v>0</v>
      </c>
      <c r="R53" s="162">
        <f>Data!E55</f>
        <v>0</v>
      </c>
      <c r="S53" s="163">
        <f>Data!G55</f>
        <v>0</v>
      </c>
      <c r="T53" s="164">
        <f>मराठी!AI55</f>
        <v>0</v>
      </c>
      <c r="U53" s="164">
        <f>इंग्रजी!AI55</f>
        <v>0</v>
      </c>
      <c r="V53" s="164">
        <f>गणित!AI55</f>
        <v>0</v>
      </c>
      <c r="W53" s="164">
        <f>चित्रकला!AA55</f>
        <v>0</v>
      </c>
      <c r="X53" s="164">
        <f>कार्यानुभव!AA55</f>
        <v>0</v>
      </c>
      <c r="Y53" s="164">
        <f>शा.शि.!AA55</f>
        <v>0</v>
      </c>
      <c r="Z53" s="157">
        <f t="shared" si="1"/>
        <v>0</v>
      </c>
      <c r="AA53" s="158">
        <f t="shared" si="10"/>
        <v>0</v>
      </c>
      <c r="AB53" s="157" t="str">
        <f t="shared" si="13"/>
        <v xml:space="preserve">अनुत्तीर्ण </v>
      </c>
      <c r="AC53" s="159">
        <f t="shared" si="11"/>
        <v>0</v>
      </c>
      <c r="AD53" s="160">
        <f>LOOKUP(AA53,{0,32,33,41,51,61,71,81,91},{0,"इ-1","ड","क-2 ","क-1","ब-2 ","ब-1","अ-2","अ-1"})</f>
        <v>0</v>
      </c>
      <c r="AE53" s="419">
        <f>Data!$L55</f>
        <v>0</v>
      </c>
    </row>
    <row r="54" spans="1:31" ht="25.5" customHeight="1">
      <c r="A54" s="153">
        <f>Data!$D56</f>
        <v>0</v>
      </c>
      <c r="B54" s="153">
        <f>Data!C56</f>
        <v>0</v>
      </c>
      <c r="C54" s="154">
        <f>Data!E56</f>
        <v>0</v>
      </c>
      <c r="D54" s="155">
        <f>Data!G56</f>
        <v>0</v>
      </c>
      <c r="E54" s="156">
        <f>मराठी!Q56</f>
        <v>0</v>
      </c>
      <c r="F54" s="156">
        <f>इंग्रजी!Q56</f>
        <v>0</v>
      </c>
      <c r="G54" s="156">
        <f>गणित!Q56</f>
        <v>0</v>
      </c>
      <c r="H54" s="156">
        <f>चित्रकला!M56</f>
        <v>0</v>
      </c>
      <c r="I54" s="156">
        <f>कार्यानुभव!M56</f>
        <v>0</v>
      </c>
      <c r="J54" s="156">
        <f>शा.शि.!M56</f>
        <v>0</v>
      </c>
      <c r="K54" s="157">
        <f t="shared" si="0"/>
        <v>0</v>
      </c>
      <c r="L54" s="158">
        <f t="shared" si="8"/>
        <v>0</v>
      </c>
      <c r="M54" s="157" t="str">
        <f t="shared" si="12"/>
        <v xml:space="preserve">अनुत्तीर्ण </v>
      </c>
      <c r="N54" s="159">
        <f t="shared" si="9"/>
        <v>0</v>
      </c>
      <c r="O54" s="160">
        <f>LOOKUP(L54,{0,32,33,41,51,61,71,81,91},{0,"इ-1","ड","क-2 ","क-1","ब-2 ","ब-1","अ-2","अ-1"})</f>
        <v>0</v>
      </c>
      <c r="P54" s="161">
        <f>Data!$D56</f>
        <v>0</v>
      </c>
      <c r="Q54" s="161">
        <f>Data!C56</f>
        <v>0</v>
      </c>
      <c r="R54" s="162">
        <f>Data!E56</f>
        <v>0</v>
      </c>
      <c r="S54" s="163">
        <f>Data!G56</f>
        <v>0</v>
      </c>
      <c r="T54" s="164">
        <f>मराठी!AI56</f>
        <v>0</v>
      </c>
      <c r="U54" s="164">
        <f>इंग्रजी!AI56</f>
        <v>0</v>
      </c>
      <c r="V54" s="164">
        <f>गणित!AI56</f>
        <v>0</v>
      </c>
      <c r="W54" s="164">
        <f>चित्रकला!AA56</f>
        <v>0</v>
      </c>
      <c r="X54" s="164">
        <f>कार्यानुभव!AA56</f>
        <v>0</v>
      </c>
      <c r="Y54" s="164">
        <f>शा.शि.!AA56</f>
        <v>0</v>
      </c>
      <c r="Z54" s="157">
        <f t="shared" si="1"/>
        <v>0</v>
      </c>
      <c r="AA54" s="158">
        <f t="shared" si="10"/>
        <v>0</v>
      </c>
      <c r="AB54" s="157" t="str">
        <f t="shared" si="13"/>
        <v xml:space="preserve">अनुत्तीर्ण </v>
      </c>
      <c r="AC54" s="159">
        <f t="shared" si="11"/>
        <v>0</v>
      </c>
      <c r="AD54" s="160">
        <f>LOOKUP(AA54,{0,32,33,41,51,61,71,81,91},{0,"इ-1","ड","क-2 ","क-1","ब-2 ","ब-1","अ-2","अ-1"})</f>
        <v>0</v>
      </c>
      <c r="AE54" s="419">
        <f>Data!$L56</f>
        <v>0</v>
      </c>
    </row>
    <row r="55" spans="1:31" ht="25.5" customHeight="1">
      <c r="A55" s="153">
        <f>Data!$D57</f>
        <v>0</v>
      </c>
      <c r="B55" s="153">
        <f>Data!C57</f>
        <v>0</v>
      </c>
      <c r="C55" s="154">
        <f>Data!E57</f>
        <v>0</v>
      </c>
      <c r="D55" s="155">
        <f>Data!G57</f>
        <v>0</v>
      </c>
      <c r="E55" s="156">
        <f>मराठी!Q57</f>
        <v>0</v>
      </c>
      <c r="F55" s="156">
        <f>इंग्रजी!Q57</f>
        <v>0</v>
      </c>
      <c r="G55" s="156">
        <f>गणित!Q57</f>
        <v>0</v>
      </c>
      <c r="H55" s="156">
        <f>चित्रकला!M57</f>
        <v>0</v>
      </c>
      <c r="I55" s="156">
        <f>कार्यानुभव!M57</f>
        <v>0</v>
      </c>
      <c r="J55" s="156">
        <f>शा.शि.!M57</f>
        <v>0</v>
      </c>
      <c r="K55" s="157">
        <f t="shared" si="0"/>
        <v>0</v>
      </c>
      <c r="L55" s="158">
        <f t="shared" si="8"/>
        <v>0</v>
      </c>
      <c r="M55" s="157" t="str">
        <f t="shared" si="12"/>
        <v xml:space="preserve">अनुत्तीर्ण </v>
      </c>
      <c r="N55" s="159">
        <f t="shared" si="9"/>
        <v>0</v>
      </c>
      <c r="O55" s="160">
        <f>LOOKUP(L55,{0,32,33,41,51,61,71,81,91},{0,"इ-1","ड","क-2 ","क-1","ब-2 ","ब-1","अ-2","अ-1"})</f>
        <v>0</v>
      </c>
      <c r="P55" s="161">
        <f>Data!$D57</f>
        <v>0</v>
      </c>
      <c r="Q55" s="161">
        <f>Data!C57</f>
        <v>0</v>
      </c>
      <c r="R55" s="162">
        <f>Data!E57</f>
        <v>0</v>
      </c>
      <c r="S55" s="163">
        <f>Data!G57</f>
        <v>0</v>
      </c>
      <c r="T55" s="164">
        <f>मराठी!AI57</f>
        <v>0</v>
      </c>
      <c r="U55" s="164">
        <f>इंग्रजी!AI57</f>
        <v>0</v>
      </c>
      <c r="V55" s="164">
        <f>गणित!AI57</f>
        <v>0</v>
      </c>
      <c r="W55" s="164">
        <f>चित्रकला!AA57</f>
        <v>0</v>
      </c>
      <c r="X55" s="164">
        <f>कार्यानुभव!AA57</f>
        <v>0</v>
      </c>
      <c r="Y55" s="164">
        <f>शा.शि.!AA57</f>
        <v>0</v>
      </c>
      <c r="Z55" s="157">
        <f t="shared" si="1"/>
        <v>0</v>
      </c>
      <c r="AA55" s="158">
        <f t="shared" si="10"/>
        <v>0</v>
      </c>
      <c r="AB55" s="157" t="str">
        <f t="shared" si="13"/>
        <v xml:space="preserve">अनुत्तीर्ण </v>
      </c>
      <c r="AC55" s="159">
        <f t="shared" si="11"/>
        <v>0</v>
      </c>
      <c r="AD55" s="160">
        <f>LOOKUP(AA55,{0,32,33,41,51,61,71,81,91},{0,"इ-1","ड","क-2 ","क-1","ब-2 ","ब-1","अ-2","अ-1"})</f>
        <v>0</v>
      </c>
      <c r="AE55" s="419">
        <f>Data!$L57</f>
        <v>0</v>
      </c>
    </row>
    <row r="56" spans="1:31" ht="25.5" customHeight="1">
      <c r="A56" s="153">
        <f>Data!$D58</f>
        <v>0</v>
      </c>
      <c r="B56" s="153">
        <f>Data!C58</f>
        <v>0</v>
      </c>
      <c r="C56" s="154">
        <f>Data!E58</f>
        <v>0</v>
      </c>
      <c r="D56" s="155">
        <f>Data!G58</f>
        <v>0</v>
      </c>
      <c r="E56" s="156">
        <f>मराठी!Q58</f>
        <v>0</v>
      </c>
      <c r="F56" s="156">
        <f>इंग्रजी!Q58</f>
        <v>0</v>
      </c>
      <c r="G56" s="156">
        <f>गणित!Q58</f>
        <v>0</v>
      </c>
      <c r="H56" s="156">
        <f>चित्रकला!M58</f>
        <v>0</v>
      </c>
      <c r="I56" s="156">
        <f>कार्यानुभव!M58</f>
        <v>0</v>
      </c>
      <c r="J56" s="156">
        <f>शा.शि.!M58</f>
        <v>0</v>
      </c>
      <c r="K56" s="157">
        <f t="shared" si="0"/>
        <v>0</v>
      </c>
      <c r="L56" s="158">
        <f t="shared" si="8"/>
        <v>0</v>
      </c>
      <c r="M56" s="157" t="str">
        <f t="shared" si="12"/>
        <v xml:space="preserve">अनुत्तीर्ण </v>
      </c>
      <c r="N56" s="159">
        <f t="shared" si="9"/>
        <v>0</v>
      </c>
      <c r="O56" s="160">
        <f>LOOKUP(L56,{0,32,33,41,51,61,71,81,91},{0,"इ-1","ड","क-2 ","क-1","ब-2 ","ब-1","अ-2","अ-1"})</f>
        <v>0</v>
      </c>
      <c r="P56" s="161">
        <f>Data!$D58</f>
        <v>0</v>
      </c>
      <c r="Q56" s="161">
        <f>Data!C58</f>
        <v>0</v>
      </c>
      <c r="R56" s="162">
        <f>Data!E58</f>
        <v>0</v>
      </c>
      <c r="S56" s="163">
        <f>Data!G58</f>
        <v>0</v>
      </c>
      <c r="T56" s="164">
        <f>मराठी!AI58</f>
        <v>0</v>
      </c>
      <c r="U56" s="164">
        <f>इंग्रजी!AI58</f>
        <v>0</v>
      </c>
      <c r="V56" s="164">
        <f>गणित!AI58</f>
        <v>0</v>
      </c>
      <c r="W56" s="164">
        <f>चित्रकला!AA58</f>
        <v>0</v>
      </c>
      <c r="X56" s="164">
        <f>कार्यानुभव!AA58</f>
        <v>0</v>
      </c>
      <c r="Y56" s="164">
        <f>शा.शि.!AA58</f>
        <v>0</v>
      </c>
      <c r="Z56" s="157">
        <f t="shared" si="1"/>
        <v>0</v>
      </c>
      <c r="AA56" s="158">
        <f t="shared" si="10"/>
        <v>0</v>
      </c>
      <c r="AB56" s="157" t="str">
        <f t="shared" si="13"/>
        <v xml:space="preserve">अनुत्तीर्ण </v>
      </c>
      <c r="AC56" s="159">
        <f t="shared" si="11"/>
        <v>0</v>
      </c>
      <c r="AD56" s="160">
        <f>LOOKUP(AA56,{0,32,33,41,51,61,71,81,91},{0,"इ-1","ड","क-2 ","क-1","ब-2 ","ब-1","अ-2","अ-1"})</f>
        <v>0</v>
      </c>
      <c r="AE56" s="419">
        <f>Data!$L58</f>
        <v>0</v>
      </c>
    </row>
    <row r="57" spans="1:31" ht="25.5" customHeight="1">
      <c r="A57" s="153">
        <f>Data!$D59</f>
        <v>0</v>
      </c>
      <c r="B57" s="153">
        <f>Data!C59</f>
        <v>0</v>
      </c>
      <c r="C57" s="154">
        <f>Data!E59</f>
        <v>0</v>
      </c>
      <c r="D57" s="155">
        <f>Data!G59</f>
        <v>0</v>
      </c>
      <c r="E57" s="156">
        <f>मराठी!Q59</f>
        <v>0</v>
      </c>
      <c r="F57" s="156">
        <f>इंग्रजी!Q59</f>
        <v>0</v>
      </c>
      <c r="G57" s="156">
        <f>गणित!Q59</f>
        <v>0</v>
      </c>
      <c r="H57" s="156">
        <f>चित्रकला!M59</f>
        <v>0</v>
      </c>
      <c r="I57" s="156">
        <f>कार्यानुभव!M59</f>
        <v>0</v>
      </c>
      <c r="J57" s="156">
        <f>शा.शि.!M59</f>
        <v>0</v>
      </c>
      <c r="K57" s="157">
        <f t="shared" si="0"/>
        <v>0</v>
      </c>
      <c r="L57" s="158">
        <f t="shared" si="8"/>
        <v>0</v>
      </c>
      <c r="M57" s="157" t="str">
        <f t="shared" si="12"/>
        <v xml:space="preserve">अनुत्तीर्ण </v>
      </c>
      <c r="N57" s="159">
        <f t="shared" si="9"/>
        <v>0</v>
      </c>
      <c r="O57" s="160">
        <f>LOOKUP(L57,{0,32,33,41,51,61,71,81,91},{0,"इ-1","ड","क-2 ","क-1","ब-2 ","ब-1","अ-2","अ-1"})</f>
        <v>0</v>
      </c>
      <c r="P57" s="161">
        <f>Data!$D59</f>
        <v>0</v>
      </c>
      <c r="Q57" s="161">
        <f>Data!C59</f>
        <v>0</v>
      </c>
      <c r="R57" s="162">
        <f>Data!E59</f>
        <v>0</v>
      </c>
      <c r="S57" s="163">
        <f>Data!G59</f>
        <v>0</v>
      </c>
      <c r="T57" s="164">
        <f>मराठी!AI59</f>
        <v>0</v>
      </c>
      <c r="U57" s="164">
        <f>इंग्रजी!AI59</f>
        <v>0</v>
      </c>
      <c r="V57" s="164">
        <f>गणित!AI59</f>
        <v>0</v>
      </c>
      <c r="W57" s="164">
        <f>चित्रकला!AA59</f>
        <v>0</v>
      </c>
      <c r="X57" s="164">
        <f>कार्यानुभव!AA59</f>
        <v>0</v>
      </c>
      <c r="Y57" s="164">
        <f>शा.शि.!AA59</f>
        <v>0</v>
      </c>
      <c r="Z57" s="157">
        <f t="shared" si="1"/>
        <v>0</v>
      </c>
      <c r="AA57" s="158">
        <f t="shared" si="10"/>
        <v>0</v>
      </c>
      <c r="AB57" s="157" t="str">
        <f t="shared" si="13"/>
        <v xml:space="preserve">अनुत्तीर्ण </v>
      </c>
      <c r="AC57" s="159">
        <f t="shared" si="11"/>
        <v>0</v>
      </c>
      <c r="AD57" s="160">
        <f>LOOKUP(AA57,{0,32,33,41,51,61,71,81,91},{0,"इ-1","ड","क-2 ","क-1","ब-2 ","ब-1","अ-2","अ-1"})</f>
        <v>0</v>
      </c>
      <c r="AE57" s="419">
        <f>Data!$L59</f>
        <v>0</v>
      </c>
    </row>
    <row r="58" spans="1:31" ht="25.5" customHeight="1">
      <c r="A58" s="153">
        <f>Data!$D60</f>
        <v>0</v>
      </c>
      <c r="B58" s="153">
        <f>Data!C60</f>
        <v>0</v>
      </c>
      <c r="C58" s="154">
        <f>Data!E60</f>
        <v>0</v>
      </c>
      <c r="D58" s="155">
        <f>Data!G60</f>
        <v>0</v>
      </c>
      <c r="E58" s="156">
        <f>मराठी!Q60</f>
        <v>0</v>
      </c>
      <c r="F58" s="156">
        <f>इंग्रजी!Q60</f>
        <v>0</v>
      </c>
      <c r="G58" s="156">
        <f>गणित!Q60</f>
        <v>0</v>
      </c>
      <c r="H58" s="156">
        <f>चित्रकला!M60</f>
        <v>0</v>
      </c>
      <c r="I58" s="156">
        <f>कार्यानुभव!M60</f>
        <v>0</v>
      </c>
      <c r="J58" s="156">
        <f>शा.शि.!M60</f>
        <v>0</v>
      </c>
      <c r="K58" s="157">
        <f t="shared" si="0"/>
        <v>0</v>
      </c>
      <c r="L58" s="158">
        <f t="shared" si="8"/>
        <v>0</v>
      </c>
      <c r="M58" s="157" t="str">
        <f t="shared" si="12"/>
        <v xml:space="preserve">अनुत्तीर्ण </v>
      </c>
      <c r="N58" s="159">
        <f t="shared" si="9"/>
        <v>0</v>
      </c>
      <c r="O58" s="160">
        <f>LOOKUP(L58,{0,32,33,41,51,61,71,81,91},{0,"इ-1","ड","क-2 ","क-1","ब-2 ","ब-1","अ-2","अ-1"})</f>
        <v>0</v>
      </c>
      <c r="P58" s="161">
        <f>Data!$D60</f>
        <v>0</v>
      </c>
      <c r="Q58" s="161">
        <f>Data!C60</f>
        <v>0</v>
      </c>
      <c r="R58" s="162">
        <f>Data!E60</f>
        <v>0</v>
      </c>
      <c r="S58" s="163">
        <f>Data!G60</f>
        <v>0</v>
      </c>
      <c r="T58" s="164">
        <f>मराठी!AI60</f>
        <v>0</v>
      </c>
      <c r="U58" s="164">
        <f>इंग्रजी!AI60</f>
        <v>0</v>
      </c>
      <c r="V58" s="164">
        <f>गणित!AI60</f>
        <v>0</v>
      </c>
      <c r="W58" s="164">
        <f>चित्रकला!AA60</f>
        <v>0</v>
      </c>
      <c r="X58" s="164">
        <f>कार्यानुभव!AA60</f>
        <v>0</v>
      </c>
      <c r="Y58" s="164">
        <f>शा.शि.!AA60</f>
        <v>0</v>
      </c>
      <c r="Z58" s="157">
        <f t="shared" si="1"/>
        <v>0</v>
      </c>
      <c r="AA58" s="158">
        <f t="shared" si="10"/>
        <v>0</v>
      </c>
      <c r="AB58" s="157" t="str">
        <f t="shared" si="13"/>
        <v xml:space="preserve">अनुत्तीर्ण </v>
      </c>
      <c r="AC58" s="159">
        <f t="shared" si="11"/>
        <v>0</v>
      </c>
      <c r="AD58" s="160">
        <f>LOOKUP(AA58,{0,32,33,41,51,61,71,81,91},{0,"इ-1","ड","क-2 ","क-1","ब-2 ","ब-1","अ-2","अ-1"})</f>
        <v>0</v>
      </c>
      <c r="AE58" s="419">
        <f>Data!$L60</f>
        <v>0</v>
      </c>
    </row>
    <row r="59" spans="1:31" ht="25.5" customHeight="1">
      <c r="A59" s="153">
        <f>Data!$D61</f>
        <v>0</v>
      </c>
      <c r="B59" s="153">
        <f>Data!C61</f>
        <v>0</v>
      </c>
      <c r="C59" s="154">
        <f>Data!E61</f>
        <v>0</v>
      </c>
      <c r="D59" s="155">
        <f>Data!G61</f>
        <v>0</v>
      </c>
      <c r="E59" s="156">
        <f>मराठी!Q61</f>
        <v>0</v>
      </c>
      <c r="F59" s="156">
        <f>इंग्रजी!Q61</f>
        <v>0</v>
      </c>
      <c r="G59" s="156">
        <f>गणित!Q61</f>
        <v>0</v>
      </c>
      <c r="H59" s="156">
        <f>चित्रकला!M61</f>
        <v>0</v>
      </c>
      <c r="I59" s="156">
        <f>कार्यानुभव!M61</f>
        <v>0</v>
      </c>
      <c r="J59" s="156">
        <f>शा.शि.!M61</f>
        <v>0</v>
      </c>
      <c r="K59" s="157">
        <f t="shared" si="0"/>
        <v>0</v>
      </c>
      <c r="L59" s="158">
        <f t="shared" si="8"/>
        <v>0</v>
      </c>
      <c r="M59" s="157" t="str">
        <f t="shared" si="12"/>
        <v xml:space="preserve">अनुत्तीर्ण </v>
      </c>
      <c r="N59" s="159">
        <f t="shared" si="9"/>
        <v>0</v>
      </c>
      <c r="O59" s="160">
        <f>LOOKUP(L59,{0,32,33,41,51,61,71,81,91},{0,"इ-1","ड","क-2 ","क-1","ब-2 ","ब-1","अ-2","अ-1"})</f>
        <v>0</v>
      </c>
      <c r="P59" s="161">
        <f>Data!$D61</f>
        <v>0</v>
      </c>
      <c r="Q59" s="161">
        <f>Data!C61</f>
        <v>0</v>
      </c>
      <c r="R59" s="162">
        <f>Data!E61</f>
        <v>0</v>
      </c>
      <c r="S59" s="163">
        <f>Data!G61</f>
        <v>0</v>
      </c>
      <c r="T59" s="164">
        <f>मराठी!AI61</f>
        <v>0</v>
      </c>
      <c r="U59" s="164">
        <f>इंग्रजी!AI61</f>
        <v>0</v>
      </c>
      <c r="V59" s="164">
        <f>गणित!AI61</f>
        <v>0</v>
      </c>
      <c r="W59" s="164">
        <f>चित्रकला!AA61</f>
        <v>0</v>
      </c>
      <c r="X59" s="164">
        <f>कार्यानुभव!AA61</f>
        <v>0</v>
      </c>
      <c r="Y59" s="164">
        <f>शा.शि.!AA61</f>
        <v>0</v>
      </c>
      <c r="Z59" s="157">
        <f t="shared" si="1"/>
        <v>0</v>
      </c>
      <c r="AA59" s="158">
        <f t="shared" si="10"/>
        <v>0</v>
      </c>
      <c r="AB59" s="157" t="str">
        <f t="shared" si="13"/>
        <v xml:space="preserve">अनुत्तीर्ण </v>
      </c>
      <c r="AC59" s="159">
        <f t="shared" si="11"/>
        <v>0</v>
      </c>
      <c r="AD59" s="160">
        <f>LOOKUP(AA59,{0,32,33,41,51,61,71,81,91},{0,"इ-1","ड","क-2 ","क-1","ब-2 ","ब-1","अ-2","अ-1"})</f>
        <v>0</v>
      </c>
      <c r="AE59" s="419">
        <f>Data!$L61</f>
        <v>0</v>
      </c>
    </row>
    <row r="60" spans="1:31" ht="25.5" customHeight="1">
      <c r="A60" s="153">
        <f>Data!$D62</f>
        <v>0</v>
      </c>
      <c r="B60" s="153">
        <f>Data!C62</f>
        <v>0</v>
      </c>
      <c r="C60" s="154">
        <f>Data!E62</f>
        <v>0</v>
      </c>
      <c r="D60" s="155">
        <f>Data!G62</f>
        <v>0</v>
      </c>
      <c r="E60" s="156">
        <f>मराठी!Q62</f>
        <v>0</v>
      </c>
      <c r="F60" s="156">
        <f>इंग्रजी!Q62</f>
        <v>0</v>
      </c>
      <c r="G60" s="156">
        <f>गणित!Q62</f>
        <v>0</v>
      </c>
      <c r="H60" s="156">
        <f>चित्रकला!M62</f>
        <v>0</v>
      </c>
      <c r="I60" s="156">
        <f>कार्यानुभव!M62</f>
        <v>0</v>
      </c>
      <c r="J60" s="156">
        <f>शा.शि.!M62</f>
        <v>0</v>
      </c>
      <c r="K60" s="157">
        <f t="shared" si="0"/>
        <v>0</v>
      </c>
      <c r="L60" s="158">
        <f t="shared" si="8"/>
        <v>0</v>
      </c>
      <c r="M60" s="157" t="str">
        <f t="shared" si="12"/>
        <v xml:space="preserve">अनुत्तीर्ण </v>
      </c>
      <c r="N60" s="159">
        <f t="shared" si="9"/>
        <v>0</v>
      </c>
      <c r="O60" s="160">
        <f>LOOKUP(L60,{0,32,33,41,51,61,71,81,91},{0,"इ-1","ड","क-2 ","क-1","ब-2 ","ब-1","अ-2","अ-1"})</f>
        <v>0</v>
      </c>
      <c r="P60" s="161">
        <f>Data!$D62</f>
        <v>0</v>
      </c>
      <c r="Q60" s="161">
        <f>Data!C62</f>
        <v>0</v>
      </c>
      <c r="R60" s="162">
        <f>Data!E62</f>
        <v>0</v>
      </c>
      <c r="S60" s="163">
        <f>Data!G62</f>
        <v>0</v>
      </c>
      <c r="T60" s="164">
        <f>मराठी!AI62</f>
        <v>0</v>
      </c>
      <c r="U60" s="164">
        <f>इंग्रजी!AI62</f>
        <v>0</v>
      </c>
      <c r="V60" s="164">
        <f>गणित!AI62</f>
        <v>0</v>
      </c>
      <c r="W60" s="164">
        <f>चित्रकला!AA62</f>
        <v>0</v>
      </c>
      <c r="X60" s="164">
        <f>कार्यानुभव!AA62</f>
        <v>0</v>
      </c>
      <c r="Y60" s="164">
        <f>शा.शि.!AA62</f>
        <v>0</v>
      </c>
      <c r="Z60" s="157">
        <f t="shared" si="1"/>
        <v>0</v>
      </c>
      <c r="AA60" s="158">
        <f t="shared" si="10"/>
        <v>0</v>
      </c>
      <c r="AB60" s="157" t="str">
        <f t="shared" si="13"/>
        <v xml:space="preserve">अनुत्तीर्ण </v>
      </c>
      <c r="AC60" s="159">
        <f t="shared" si="11"/>
        <v>0</v>
      </c>
      <c r="AD60" s="160">
        <f>LOOKUP(AA60,{0,32,33,41,51,61,71,81,91},{0,"इ-1","ड","क-2 ","क-1","ब-2 ","ब-1","अ-2","अ-1"})</f>
        <v>0</v>
      </c>
      <c r="AE60" s="419">
        <f>Data!$L62</f>
        <v>0</v>
      </c>
    </row>
    <row r="61" spans="1:31" ht="25.5" customHeight="1">
      <c r="A61" s="153">
        <f>Data!$D63</f>
        <v>0</v>
      </c>
      <c r="B61" s="153">
        <f>Data!C63</f>
        <v>0</v>
      </c>
      <c r="C61" s="154">
        <f>Data!E63</f>
        <v>0</v>
      </c>
      <c r="D61" s="155">
        <f>Data!G63</f>
        <v>0</v>
      </c>
      <c r="E61" s="156">
        <f>मराठी!Q63</f>
        <v>0</v>
      </c>
      <c r="F61" s="156">
        <f>इंग्रजी!Q63</f>
        <v>0</v>
      </c>
      <c r="G61" s="156">
        <f>गणित!Q63</f>
        <v>0</v>
      </c>
      <c r="H61" s="156">
        <f>चित्रकला!M63</f>
        <v>0</v>
      </c>
      <c r="I61" s="156">
        <f>कार्यानुभव!M63</f>
        <v>0</v>
      </c>
      <c r="J61" s="156">
        <f>शा.शि.!M63</f>
        <v>0</v>
      </c>
      <c r="K61" s="157">
        <f t="shared" si="0"/>
        <v>0</v>
      </c>
      <c r="L61" s="158">
        <f t="shared" si="8"/>
        <v>0</v>
      </c>
      <c r="M61" s="157" t="str">
        <f t="shared" si="12"/>
        <v xml:space="preserve">अनुत्तीर्ण </v>
      </c>
      <c r="N61" s="159">
        <f t="shared" si="9"/>
        <v>0</v>
      </c>
      <c r="O61" s="160">
        <f>LOOKUP(L61,{0,32,33,41,51,61,71,81,91},{0,"इ-1","ड","क-2 ","क-1","ब-2 ","ब-1","अ-2","अ-1"})</f>
        <v>0</v>
      </c>
      <c r="P61" s="161">
        <f>Data!$D63</f>
        <v>0</v>
      </c>
      <c r="Q61" s="161">
        <f>Data!C63</f>
        <v>0</v>
      </c>
      <c r="R61" s="162">
        <f>Data!E63</f>
        <v>0</v>
      </c>
      <c r="S61" s="163">
        <f>Data!G63</f>
        <v>0</v>
      </c>
      <c r="T61" s="164">
        <f>मराठी!AI63</f>
        <v>0</v>
      </c>
      <c r="U61" s="164">
        <f>इंग्रजी!AI63</f>
        <v>0</v>
      </c>
      <c r="V61" s="164">
        <f>गणित!AI63</f>
        <v>0</v>
      </c>
      <c r="W61" s="164">
        <f>चित्रकला!AA63</f>
        <v>0</v>
      </c>
      <c r="X61" s="164">
        <f>कार्यानुभव!AA63</f>
        <v>0</v>
      </c>
      <c r="Y61" s="164">
        <f>शा.शि.!AA63</f>
        <v>0</v>
      </c>
      <c r="Z61" s="157">
        <f t="shared" si="1"/>
        <v>0</v>
      </c>
      <c r="AA61" s="158">
        <f t="shared" si="10"/>
        <v>0</v>
      </c>
      <c r="AB61" s="157" t="str">
        <f t="shared" si="13"/>
        <v xml:space="preserve">अनुत्तीर्ण </v>
      </c>
      <c r="AC61" s="159">
        <f t="shared" si="11"/>
        <v>0</v>
      </c>
      <c r="AD61" s="160">
        <f>LOOKUP(AA61,{0,32,33,41,51,61,71,81,91},{0,"इ-1","ड","क-2 ","क-1","ब-2 ","ब-1","अ-2","अ-1"})</f>
        <v>0</v>
      </c>
      <c r="AE61" s="419">
        <f>Data!$L63</f>
        <v>0</v>
      </c>
    </row>
    <row r="62" spans="1:31" ht="25.5" customHeight="1">
      <c r="A62" s="153">
        <f>Data!$D64</f>
        <v>0</v>
      </c>
      <c r="B62" s="153">
        <f>Data!C64</f>
        <v>0</v>
      </c>
      <c r="C62" s="154">
        <f>Data!E64</f>
        <v>0</v>
      </c>
      <c r="D62" s="155">
        <f>Data!G64</f>
        <v>0</v>
      </c>
      <c r="E62" s="156">
        <f>मराठी!Q64</f>
        <v>0</v>
      </c>
      <c r="F62" s="156">
        <f>इंग्रजी!Q64</f>
        <v>0</v>
      </c>
      <c r="G62" s="156">
        <f>गणित!Q64</f>
        <v>0</v>
      </c>
      <c r="H62" s="156">
        <f>चित्रकला!M64</f>
        <v>0</v>
      </c>
      <c r="I62" s="156">
        <f>कार्यानुभव!M64</f>
        <v>0</v>
      </c>
      <c r="J62" s="156">
        <f>शा.शि.!M64</f>
        <v>0</v>
      </c>
      <c r="K62" s="157">
        <f t="shared" si="0"/>
        <v>0</v>
      </c>
      <c r="L62" s="158">
        <f t="shared" si="8"/>
        <v>0</v>
      </c>
      <c r="M62" s="157" t="str">
        <f t="shared" si="12"/>
        <v xml:space="preserve">अनुत्तीर्ण </v>
      </c>
      <c r="N62" s="159">
        <f t="shared" si="9"/>
        <v>0</v>
      </c>
      <c r="O62" s="160">
        <f>LOOKUP(L62,{0,32,33,41,51,61,71,81,91},{0,"इ-1","ड","क-2 ","क-1","ब-2 ","ब-1","अ-2","अ-1"})</f>
        <v>0</v>
      </c>
      <c r="P62" s="161">
        <f>Data!$D64</f>
        <v>0</v>
      </c>
      <c r="Q62" s="161">
        <f>Data!C64</f>
        <v>0</v>
      </c>
      <c r="R62" s="162">
        <f>Data!E64</f>
        <v>0</v>
      </c>
      <c r="S62" s="163">
        <f>Data!G64</f>
        <v>0</v>
      </c>
      <c r="T62" s="164">
        <f>मराठी!AI64</f>
        <v>0</v>
      </c>
      <c r="U62" s="164">
        <f>इंग्रजी!AI64</f>
        <v>0</v>
      </c>
      <c r="V62" s="164">
        <f>गणित!AI64</f>
        <v>0</v>
      </c>
      <c r="W62" s="164">
        <f>चित्रकला!AA64</f>
        <v>0</v>
      </c>
      <c r="X62" s="164">
        <f>कार्यानुभव!AA64</f>
        <v>0</v>
      </c>
      <c r="Y62" s="164">
        <f>शा.शि.!AA64</f>
        <v>0</v>
      </c>
      <c r="Z62" s="157">
        <f t="shared" si="1"/>
        <v>0</v>
      </c>
      <c r="AA62" s="158">
        <f t="shared" si="10"/>
        <v>0</v>
      </c>
      <c r="AB62" s="157" t="str">
        <f t="shared" si="13"/>
        <v xml:space="preserve">अनुत्तीर्ण </v>
      </c>
      <c r="AC62" s="159">
        <f t="shared" si="11"/>
        <v>0</v>
      </c>
      <c r="AD62" s="160">
        <f>LOOKUP(AA62,{0,32,33,41,51,61,71,81,91},{0,"इ-1","ड","क-2 ","क-1","ब-2 ","ब-1","अ-2","अ-1"})</f>
        <v>0</v>
      </c>
      <c r="AE62" s="419">
        <f>Data!$L64</f>
        <v>0</v>
      </c>
    </row>
    <row r="63" spans="1:31" ht="25.5" customHeight="1">
      <c r="A63" s="153">
        <f>Data!$D65</f>
        <v>0</v>
      </c>
      <c r="B63" s="153">
        <f>Data!C65</f>
        <v>0</v>
      </c>
      <c r="C63" s="154">
        <f>Data!E65</f>
        <v>0</v>
      </c>
      <c r="D63" s="155">
        <f>Data!G65</f>
        <v>0</v>
      </c>
      <c r="E63" s="156">
        <f>मराठी!Q65</f>
        <v>0</v>
      </c>
      <c r="F63" s="156">
        <f>इंग्रजी!Q65</f>
        <v>0</v>
      </c>
      <c r="G63" s="156">
        <f>गणित!Q65</f>
        <v>0</v>
      </c>
      <c r="H63" s="156">
        <f>चित्रकला!M65</f>
        <v>0</v>
      </c>
      <c r="I63" s="156">
        <f>कार्यानुभव!M65</f>
        <v>0</v>
      </c>
      <c r="J63" s="156">
        <f>शा.शि.!M65</f>
        <v>0</v>
      </c>
      <c r="K63" s="157">
        <f t="shared" si="0"/>
        <v>0</v>
      </c>
      <c r="L63" s="158">
        <f t="shared" si="8"/>
        <v>0</v>
      </c>
      <c r="M63" s="157" t="str">
        <f t="shared" si="12"/>
        <v xml:space="preserve">अनुत्तीर्ण </v>
      </c>
      <c r="N63" s="159">
        <f t="shared" si="9"/>
        <v>0</v>
      </c>
      <c r="O63" s="160">
        <f>LOOKUP(L63,{0,32,33,41,51,61,71,81,91},{0,"इ-1","ड","क-2 ","क-1","ब-2 ","ब-1","अ-2","अ-1"})</f>
        <v>0</v>
      </c>
      <c r="P63" s="161">
        <f>Data!$D65</f>
        <v>0</v>
      </c>
      <c r="Q63" s="161">
        <f>Data!C65</f>
        <v>0</v>
      </c>
      <c r="R63" s="162">
        <f>Data!E65</f>
        <v>0</v>
      </c>
      <c r="S63" s="163">
        <f>Data!G65</f>
        <v>0</v>
      </c>
      <c r="T63" s="164">
        <f>मराठी!AI65</f>
        <v>0</v>
      </c>
      <c r="U63" s="164">
        <f>इंग्रजी!AI65</f>
        <v>0</v>
      </c>
      <c r="V63" s="164">
        <f>गणित!AI65</f>
        <v>0</v>
      </c>
      <c r="W63" s="164">
        <f>चित्रकला!AA65</f>
        <v>0</v>
      </c>
      <c r="X63" s="164">
        <f>कार्यानुभव!AA65</f>
        <v>0</v>
      </c>
      <c r="Y63" s="164">
        <f>शा.शि.!AA65</f>
        <v>0</v>
      </c>
      <c r="Z63" s="157">
        <f t="shared" si="1"/>
        <v>0</v>
      </c>
      <c r="AA63" s="158">
        <f t="shared" si="10"/>
        <v>0</v>
      </c>
      <c r="AB63" s="157" t="str">
        <f t="shared" si="13"/>
        <v xml:space="preserve">अनुत्तीर्ण </v>
      </c>
      <c r="AC63" s="159">
        <f t="shared" si="11"/>
        <v>0</v>
      </c>
      <c r="AD63" s="160">
        <f>LOOKUP(AA63,{0,32,33,41,51,61,71,81,91},{0,"इ-1","ड","क-2 ","क-1","ब-2 ","ब-1","अ-2","अ-1"})</f>
        <v>0</v>
      </c>
      <c r="AE63" s="419">
        <f>Data!$L65</f>
        <v>0</v>
      </c>
    </row>
    <row r="64" spans="1:31" ht="25.5" customHeight="1">
      <c r="A64" s="153">
        <f>Data!$D66</f>
        <v>0</v>
      </c>
      <c r="B64" s="153">
        <f>Data!C66</f>
        <v>0</v>
      </c>
      <c r="C64" s="154">
        <f>Data!E66</f>
        <v>0</v>
      </c>
      <c r="D64" s="155">
        <f>Data!G66</f>
        <v>0</v>
      </c>
      <c r="E64" s="156">
        <f>मराठी!Q66</f>
        <v>0</v>
      </c>
      <c r="F64" s="156">
        <f>इंग्रजी!Q66</f>
        <v>0</v>
      </c>
      <c r="G64" s="156">
        <f>गणित!Q66</f>
        <v>0</v>
      </c>
      <c r="H64" s="156">
        <f>चित्रकला!M66</f>
        <v>0</v>
      </c>
      <c r="I64" s="156">
        <f>कार्यानुभव!M66</f>
        <v>0</v>
      </c>
      <c r="J64" s="156">
        <f>शा.शि.!M66</f>
        <v>0</v>
      </c>
      <c r="K64" s="157">
        <f t="shared" si="0"/>
        <v>0</v>
      </c>
      <c r="L64" s="158">
        <f t="shared" si="8"/>
        <v>0</v>
      </c>
      <c r="M64" s="157" t="str">
        <f t="shared" si="12"/>
        <v xml:space="preserve">अनुत्तीर्ण </v>
      </c>
      <c r="N64" s="159">
        <f t="shared" si="9"/>
        <v>0</v>
      </c>
      <c r="O64" s="160">
        <f>LOOKUP(L64,{0,32,33,41,51,61,71,81,91},{0,"इ-1","ड","क-2 ","क-1","ब-2 ","ब-1","अ-2","अ-1"})</f>
        <v>0</v>
      </c>
      <c r="P64" s="161">
        <f>Data!$D66</f>
        <v>0</v>
      </c>
      <c r="Q64" s="161">
        <f>Data!C66</f>
        <v>0</v>
      </c>
      <c r="R64" s="162">
        <f>Data!E66</f>
        <v>0</v>
      </c>
      <c r="S64" s="163">
        <f>Data!G66</f>
        <v>0</v>
      </c>
      <c r="T64" s="164">
        <f>मराठी!AI66</f>
        <v>0</v>
      </c>
      <c r="U64" s="164">
        <f>इंग्रजी!AI66</f>
        <v>0</v>
      </c>
      <c r="V64" s="164">
        <f>गणित!AI66</f>
        <v>0</v>
      </c>
      <c r="W64" s="164">
        <f>चित्रकला!AA66</f>
        <v>0</v>
      </c>
      <c r="X64" s="164">
        <f>कार्यानुभव!AA66</f>
        <v>0</v>
      </c>
      <c r="Y64" s="164">
        <f>शा.शि.!AA66</f>
        <v>0</v>
      </c>
      <c r="Z64" s="157">
        <f t="shared" si="1"/>
        <v>0</v>
      </c>
      <c r="AA64" s="158">
        <f t="shared" si="10"/>
        <v>0</v>
      </c>
      <c r="AB64" s="157" t="str">
        <f t="shared" si="13"/>
        <v xml:space="preserve">अनुत्तीर्ण </v>
      </c>
      <c r="AC64" s="159">
        <f t="shared" si="11"/>
        <v>0</v>
      </c>
      <c r="AD64" s="160">
        <f>LOOKUP(AA64,{0,32,33,41,51,61,71,81,91},{0,"इ-1","ड","क-2 ","क-1","ब-2 ","ब-1","अ-2","अ-1"})</f>
        <v>0</v>
      </c>
      <c r="AE64" s="419">
        <f>Data!$L66</f>
        <v>0</v>
      </c>
    </row>
    <row r="65" spans="1:31" ht="25.5" customHeight="1">
      <c r="A65" s="153">
        <f>Data!$D67</f>
        <v>0</v>
      </c>
      <c r="B65" s="153">
        <f>Data!C67</f>
        <v>0</v>
      </c>
      <c r="C65" s="154">
        <f>Data!E67</f>
        <v>0</v>
      </c>
      <c r="D65" s="155">
        <f>Data!G67</f>
        <v>0</v>
      </c>
      <c r="E65" s="156">
        <f>मराठी!Q67</f>
        <v>0</v>
      </c>
      <c r="F65" s="156">
        <f>इंग्रजी!Q67</f>
        <v>0</v>
      </c>
      <c r="G65" s="156">
        <f>गणित!Q67</f>
        <v>0</v>
      </c>
      <c r="H65" s="156">
        <f>चित्रकला!M67</f>
        <v>0</v>
      </c>
      <c r="I65" s="156">
        <f>कार्यानुभव!M67</f>
        <v>0</v>
      </c>
      <c r="J65" s="156">
        <f>शा.शि.!M67</f>
        <v>0</v>
      </c>
      <c r="K65" s="157">
        <f t="shared" si="0"/>
        <v>0</v>
      </c>
      <c r="L65" s="158">
        <f t="shared" si="8"/>
        <v>0</v>
      </c>
      <c r="M65" s="165" t="str">
        <f t="shared" si="12"/>
        <v xml:space="preserve">अनुत्तीर्ण </v>
      </c>
      <c r="N65" s="159">
        <f t="shared" si="9"/>
        <v>0</v>
      </c>
      <c r="O65" s="160">
        <f>LOOKUP(L65,{0,32,33,41,51,61,71,81,91},{0,"इ-1","ड","क-2 ","क-1","ब-2 ","ब-1","अ-2","अ-1"})</f>
        <v>0</v>
      </c>
      <c r="P65" s="161">
        <f>Data!$D67</f>
        <v>0</v>
      </c>
      <c r="Q65" s="161">
        <f>Data!C67</f>
        <v>0</v>
      </c>
      <c r="R65" s="162">
        <f>Data!E67</f>
        <v>0</v>
      </c>
      <c r="S65" s="163">
        <f>Data!G67</f>
        <v>0</v>
      </c>
      <c r="T65" s="164">
        <f>मराठी!AI67</f>
        <v>0</v>
      </c>
      <c r="U65" s="164">
        <f>इंग्रजी!AI67</f>
        <v>0</v>
      </c>
      <c r="V65" s="164">
        <f>गणित!AI67</f>
        <v>0</v>
      </c>
      <c r="W65" s="164">
        <f>चित्रकला!AA67</f>
        <v>0</v>
      </c>
      <c r="X65" s="164">
        <f>कार्यानुभव!AA67</f>
        <v>0</v>
      </c>
      <c r="Y65" s="164">
        <f>शा.शि.!AA67</f>
        <v>0</v>
      </c>
      <c r="Z65" s="157">
        <f t="shared" si="1"/>
        <v>0</v>
      </c>
      <c r="AA65" s="158">
        <f t="shared" si="10"/>
        <v>0</v>
      </c>
      <c r="AB65" s="165" t="str">
        <f t="shared" si="13"/>
        <v xml:space="preserve">अनुत्तीर्ण </v>
      </c>
      <c r="AC65" s="159">
        <f t="shared" si="11"/>
        <v>0</v>
      </c>
      <c r="AD65" s="160">
        <f>LOOKUP(AA65,{0,32,33,41,51,61,71,81,91},{0,"इ-1","ड","क-2 ","क-1","ब-2 ","ब-1","अ-2","अ-1"})</f>
        <v>0</v>
      </c>
      <c r="AE65" s="419">
        <f>Data!$L67</f>
        <v>0</v>
      </c>
    </row>
    <row r="66" spans="1:31" ht="25.5" customHeight="1">
      <c r="A66" s="153">
        <f>Data!$D68</f>
        <v>0</v>
      </c>
      <c r="B66" s="153">
        <f>Data!C68</f>
        <v>0</v>
      </c>
      <c r="C66" s="154">
        <f>Data!E68</f>
        <v>0</v>
      </c>
      <c r="D66" s="155">
        <f>Data!G68</f>
        <v>0</v>
      </c>
      <c r="E66" s="156">
        <f>मराठी!Q68</f>
        <v>0</v>
      </c>
      <c r="F66" s="156">
        <f>इंग्रजी!Q68</f>
        <v>0</v>
      </c>
      <c r="G66" s="156">
        <f>गणित!Q68</f>
        <v>0</v>
      </c>
      <c r="H66" s="156">
        <f>चित्रकला!M68</f>
        <v>0</v>
      </c>
      <c r="I66" s="156">
        <f>कार्यानुभव!M68</f>
        <v>0</v>
      </c>
      <c r="J66" s="156">
        <f>शा.शि.!M68</f>
        <v>0</v>
      </c>
      <c r="K66" s="157">
        <f t="shared" si="0"/>
        <v>0</v>
      </c>
      <c r="L66" s="158">
        <f t="shared" si="8"/>
        <v>0</v>
      </c>
      <c r="M66" s="165" t="str">
        <f t="shared" si="12"/>
        <v xml:space="preserve">अनुत्तीर्ण </v>
      </c>
      <c r="N66" s="159">
        <f t="shared" si="9"/>
        <v>0</v>
      </c>
      <c r="O66" s="160">
        <f>LOOKUP(L66,{0,32,33,41,51,61,71,81,91},{0,"इ-1","ड","क-2 ","क-1","ब-2 ","ब-1","अ-2","अ-1"})</f>
        <v>0</v>
      </c>
      <c r="P66" s="161">
        <f>Data!$D68</f>
        <v>0</v>
      </c>
      <c r="Q66" s="161">
        <f>Data!C68</f>
        <v>0</v>
      </c>
      <c r="R66" s="162">
        <f>Data!E68</f>
        <v>0</v>
      </c>
      <c r="S66" s="163">
        <f>Data!G68</f>
        <v>0</v>
      </c>
      <c r="T66" s="164">
        <f>मराठी!AI68</f>
        <v>0</v>
      </c>
      <c r="U66" s="164">
        <f>इंग्रजी!AI68</f>
        <v>0</v>
      </c>
      <c r="V66" s="164">
        <f>गणित!AI68</f>
        <v>0</v>
      </c>
      <c r="W66" s="164">
        <f>चित्रकला!AA68</f>
        <v>0</v>
      </c>
      <c r="X66" s="164">
        <f>कार्यानुभव!AA68</f>
        <v>0</v>
      </c>
      <c r="Y66" s="164">
        <f>शा.शि.!AA68</f>
        <v>0</v>
      </c>
      <c r="Z66" s="157">
        <f t="shared" si="1"/>
        <v>0</v>
      </c>
      <c r="AA66" s="158">
        <f t="shared" si="10"/>
        <v>0</v>
      </c>
      <c r="AB66" s="165" t="str">
        <f t="shared" si="13"/>
        <v xml:space="preserve">अनुत्तीर्ण </v>
      </c>
      <c r="AC66" s="159">
        <f t="shared" si="11"/>
        <v>0</v>
      </c>
      <c r="AD66" s="160">
        <f>LOOKUP(AA66,{0,32,33,41,51,61,71,81,91},{0,"इ-1","ड","क-2 ","क-1","ब-2 ","ब-1","अ-2","अ-1"})</f>
        <v>0</v>
      </c>
      <c r="AE66" s="419">
        <f>Data!$L68</f>
        <v>0</v>
      </c>
    </row>
    <row r="67" spans="1:31" ht="25.5" customHeight="1">
      <c r="A67" s="153">
        <f>Data!$D69</f>
        <v>0</v>
      </c>
      <c r="B67" s="153">
        <f>Data!C69</f>
        <v>0</v>
      </c>
      <c r="C67" s="154">
        <f>Data!E69</f>
        <v>0</v>
      </c>
      <c r="D67" s="155">
        <f>Data!G69</f>
        <v>0</v>
      </c>
      <c r="E67" s="156">
        <f>मराठी!Q69</f>
        <v>0</v>
      </c>
      <c r="F67" s="156">
        <f>इंग्रजी!Q69</f>
        <v>0</v>
      </c>
      <c r="G67" s="156">
        <f>गणित!Q69</f>
        <v>0</v>
      </c>
      <c r="H67" s="156">
        <f>चित्रकला!M69</f>
        <v>0</v>
      </c>
      <c r="I67" s="156">
        <f>कार्यानुभव!M69</f>
        <v>0</v>
      </c>
      <c r="J67" s="156">
        <f>शा.शि.!M69</f>
        <v>0</v>
      </c>
      <c r="K67" s="157">
        <f t="shared" si="0"/>
        <v>0</v>
      </c>
      <c r="L67" s="158">
        <f t="shared" si="8"/>
        <v>0</v>
      </c>
      <c r="M67" s="165" t="str">
        <f t="shared" si="12"/>
        <v xml:space="preserve">अनुत्तीर्ण </v>
      </c>
      <c r="N67" s="159">
        <f t="shared" si="9"/>
        <v>0</v>
      </c>
      <c r="O67" s="160">
        <f>LOOKUP(L67,{0,32,33,41,51,61,71,81,91},{0,"इ-1","ड","क-2 ","क-1","ब-2 ","ब-1","अ-2","अ-1"})</f>
        <v>0</v>
      </c>
      <c r="P67" s="161">
        <f>Data!$D69</f>
        <v>0</v>
      </c>
      <c r="Q67" s="161">
        <f>Data!C69</f>
        <v>0</v>
      </c>
      <c r="R67" s="162">
        <f>Data!E69</f>
        <v>0</v>
      </c>
      <c r="S67" s="163">
        <f>Data!G69</f>
        <v>0</v>
      </c>
      <c r="T67" s="164">
        <f>मराठी!AI69</f>
        <v>0</v>
      </c>
      <c r="U67" s="164">
        <f>इंग्रजी!AI69</f>
        <v>0</v>
      </c>
      <c r="V67" s="164">
        <f>गणित!AI69</f>
        <v>0</v>
      </c>
      <c r="W67" s="164">
        <f>चित्रकला!AA69</f>
        <v>0</v>
      </c>
      <c r="X67" s="164">
        <f>कार्यानुभव!AA69</f>
        <v>0</v>
      </c>
      <c r="Y67" s="164">
        <f>शा.शि.!AA69</f>
        <v>0</v>
      </c>
      <c r="Z67" s="157">
        <f t="shared" si="1"/>
        <v>0</v>
      </c>
      <c r="AA67" s="158">
        <f t="shared" si="10"/>
        <v>0</v>
      </c>
      <c r="AB67" s="165" t="str">
        <f t="shared" si="13"/>
        <v xml:space="preserve">अनुत्तीर्ण </v>
      </c>
      <c r="AC67" s="159">
        <f t="shared" si="11"/>
        <v>0</v>
      </c>
      <c r="AD67" s="160">
        <f>LOOKUP(AA67,{0,32,33,41,51,61,71,81,91},{0,"इ-1","ड","क-2 ","क-1","ब-2 ","ब-1","अ-2","अ-1"})</f>
        <v>0</v>
      </c>
      <c r="AE67" s="419">
        <f>Data!$L69</f>
        <v>0</v>
      </c>
    </row>
    <row r="68" spans="1:31" ht="25.5" customHeight="1">
      <c r="A68" s="153">
        <f>Data!$D70</f>
        <v>0</v>
      </c>
      <c r="B68" s="153">
        <f>Data!C70</f>
        <v>0</v>
      </c>
      <c r="C68" s="154">
        <f>Data!E70</f>
        <v>0</v>
      </c>
      <c r="D68" s="155">
        <f>Data!G70</f>
        <v>0</v>
      </c>
      <c r="E68" s="156">
        <f>मराठी!Q70</f>
        <v>0</v>
      </c>
      <c r="F68" s="156">
        <f>इंग्रजी!Q70</f>
        <v>0</v>
      </c>
      <c r="G68" s="156">
        <f>गणित!Q70</f>
        <v>0</v>
      </c>
      <c r="H68" s="156">
        <f>चित्रकला!M70</f>
        <v>0</v>
      </c>
      <c r="I68" s="156">
        <f>कार्यानुभव!M70</f>
        <v>0</v>
      </c>
      <c r="J68" s="156">
        <f>शा.शि.!M70</f>
        <v>0</v>
      </c>
      <c r="K68" s="157">
        <f t="shared" ref="K68:K131" si="14">SUM(E68:J68)</f>
        <v>0</v>
      </c>
      <c r="L68" s="158">
        <f t="shared" si="8"/>
        <v>0</v>
      </c>
      <c r="M68" s="165" t="str">
        <f t="shared" si="12"/>
        <v xml:space="preserve">अनुत्तीर्ण </v>
      </c>
      <c r="N68" s="159">
        <f t="shared" si="9"/>
        <v>0</v>
      </c>
      <c r="O68" s="160">
        <f>LOOKUP(L68,{0,32,33,41,51,61,71,81,91},{0,"इ-1","ड","क-2 ","क-1","ब-2 ","ब-1","अ-2","अ-1"})</f>
        <v>0</v>
      </c>
      <c r="P68" s="161">
        <f>Data!$D70</f>
        <v>0</v>
      </c>
      <c r="Q68" s="161">
        <f>Data!C70</f>
        <v>0</v>
      </c>
      <c r="R68" s="162">
        <f>Data!E70</f>
        <v>0</v>
      </c>
      <c r="S68" s="163">
        <f>Data!G70</f>
        <v>0</v>
      </c>
      <c r="T68" s="164">
        <f>मराठी!AI70</f>
        <v>0</v>
      </c>
      <c r="U68" s="164">
        <f>इंग्रजी!AI70</f>
        <v>0</v>
      </c>
      <c r="V68" s="164">
        <f>गणित!AI70</f>
        <v>0</v>
      </c>
      <c r="W68" s="164">
        <f>चित्रकला!AA70</f>
        <v>0</v>
      </c>
      <c r="X68" s="164">
        <f>कार्यानुभव!AA70</f>
        <v>0</v>
      </c>
      <c r="Y68" s="164">
        <f>शा.शि.!AA70</f>
        <v>0</v>
      </c>
      <c r="Z68" s="157">
        <f t="shared" ref="Z68:Z131" si="15">SUM(T68:Y68)</f>
        <v>0</v>
      </c>
      <c r="AA68" s="158">
        <f t="shared" si="10"/>
        <v>0</v>
      </c>
      <c r="AB68" s="165" t="str">
        <f t="shared" si="13"/>
        <v xml:space="preserve">अनुत्तीर्ण </v>
      </c>
      <c r="AC68" s="159">
        <f t="shared" si="11"/>
        <v>0</v>
      </c>
      <c r="AD68" s="160">
        <f>LOOKUP(AA68,{0,32,33,41,51,61,71,81,91},{0,"इ-1","ड","क-2 ","क-1","ब-2 ","ब-1","अ-2","अ-1"})</f>
        <v>0</v>
      </c>
      <c r="AE68" s="419">
        <f>Data!$L70</f>
        <v>0</v>
      </c>
    </row>
    <row r="69" spans="1:31" ht="25.5" customHeight="1">
      <c r="A69" s="153">
        <f>Data!$D71</f>
        <v>0</v>
      </c>
      <c r="B69" s="153">
        <f>Data!C71</f>
        <v>0</v>
      </c>
      <c r="C69" s="154">
        <f>Data!E71</f>
        <v>0</v>
      </c>
      <c r="D69" s="155">
        <f>Data!G71</f>
        <v>0</v>
      </c>
      <c r="E69" s="156">
        <f>मराठी!Q71</f>
        <v>0</v>
      </c>
      <c r="F69" s="156">
        <f>इंग्रजी!Q71</f>
        <v>0</v>
      </c>
      <c r="G69" s="156">
        <f>गणित!Q71</f>
        <v>0</v>
      </c>
      <c r="H69" s="156">
        <f>चित्रकला!M71</f>
        <v>0</v>
      </c>
      <c r="I69" s="156">
        <f>कार्यानुभव!M71</f>
        <v>0</v>
      </c>
      <c r="J69" s="156">
        <f>शा.शि.!M71</f>
        <v>0</v>
      </c>
      <c r="K69" s="157">
        <f t="shared" si="14"/>
        <v>0</v>
      </c>
      <c r="L69" s="158">
        <f t="shared" ref="L69:L100" si="16">(K69/6)</f>
        <v>0</v>
      </c>
      <c r="M69" s="165" t="str">
        <f t="shared" si="12"/>
        <v xml:space="preserve">अनुत्तीर्ण </v>
      </c>
      <c r="N69" s="159">
        <f t="shared" si="9"/>
        <v>0</v>
      </c>
      <c r="O69" s="160">
        <f>LOOKUP(L69,{0,32,33,41,51,61,71,81,91},{0,"इ-1","ड","क-2 ","क-1","ब-2 ","ब-1","अ-2","अ-1"})</f>
        <v>0</v>
      </c>
      <c r="P69" s="161">
        <f>Data!$D71</f>
        <v>0</v>
      </c>
      <c r="Q69" s="161">
        <f>Data!C71</f>
        <v>0</v>
      </c>
      <c r="R69" s="162">
        <f>Data!E71</f>
        <v>0</v>
      </c>
      <c r="S69" s="163">
        <f>Data!G71</f>
        <v>0</v>
      </c>
      <c r="T69" s="164">
        <f>मराठी!AI71</f>
        <v>0</v>
      </c>
      <c r="U69" s="164">
        <f>इंग्रजी!AI71</f>
        <v>0</v>
      </c>
      <c r="V69" s="164">
        <f>गणित!AI71</f>
        <v>0</v>
      </c>
      <c r="W69" s="164">
        <f>चित्रकला!AA71</f>
        <v>0</v>
      </c>
      <c r="X69" s="164">
        <f>कार्यानुभव!AA71</f>
        <v>0</v>
      </c>
      <c r="Y69" s="164">
        <f>शा.शि.!AA71</f>
        <v>0</v>
      </c>
      <c r="Z69" s="157">
        <f t="shared" si="15"/>
        <v>0</v>
      </c>
      <c r="AA69" s="158">
        <f t="shared" ref="AA69:AA100" si="17">(Z69/6)</f>
        <v>0</v>
      </c>
      <c r="AB69" s="165" t="str">
        <f t="shared" si="13"/>
        <v xml:space="preserve">अनुत्तीर्ण </v>
      </c>
      <c r="AC69" s="159">
        <f t="shared" si="11"/>
        <v>0</v>
      </c>
      <c r="AD69" s="160">
        <f>LOOKUP(AA69,{0,32,33,41,51,61,71,81,91},{0,"इ-1","ड","क-2 ","क-1","ब-2 ","ब-1","अ-2","अ-1"})</f>
        <v>0</v>
      </c>
      <c r="AE69" s="419">
        <f>Data!$L71</f>
        <v>0</v>
      </c>
    </row>
    <row r="70" spans="1:31" ht="25.5" customHeight="1">
      <c r="A70" s="153">
        <f>Data!$D72</f>
        <v>0</v>
      </c>
      <c r="B70" s="153">
        <f>Data!C72</f>
        <v>0</v>
      </c>
      <c r="C70" s="154">
        <f>Data!E72</f>
        <v>0</v>
      </c>
      <c r="D70" s="155">
        <f>Data!G72</f>
        <v>0</v>
      </c>
      <c r="E70" s="156">
        <f>मराठी!Q72</f>
        <v>0</v>
      </c>
      <c r="F70" s="156">
        <f>इंग्रजी!Q72</f>
        <v>0</v>
      </c>
      <c r="G70" s="156">
        <f>गणित!Q72</f>
        <v>0</v>
      </c>
      <c r="H70" s="156">
        <f>चित्रकला!M72</f>
        <v>0</v>
      </c>
      <c r="I70" s="156">
        <f>कार्यानुभव!M72</f>
        <v>0</v>
      </c>
      <c r="J70" s="156">
        <f>शा.शि.!M72</f>
        <v>0</v>
      </c>
      <c r="K70" s="157">
        <f t="shared" si="14"/>
        <v>0</v>
      </c>
      <c r="L70" s="158">
        <f t="shared" si="16"/>
        <v>0</v>
      </c>
      <c r="M70" s="165" t="str">
        <f t="shared" si="12"/>
        <v xml:space="preserve">अनुत्तीर्ण </v>
      </c>
      <c r="N70" s="159">
        <f t="shared" si="9"/>
        <v>0</v>
      </c>
      <c r="O70" s="160">
        <f>LOOKUP(L70,{0,32,33,41,51,61,71,81,91},{0,"इ-1","ड","क-2 ","क-1","ब-2 ","ब-1","अ-2","अ-1"})</f>
        <v>0</v>
      </c>
      <c r="P70" s="161">
        <f>Data!$D72</f>
        <v>0</v>
      </c>
      <c r="Q70" s="161">
        <f>Data!C72</f>
        <v>0</v>
      </c>
      <c r="R70" s="162">
        <f>Data!E72</f>
        <v>0</v>
      </c>
      <c r="S70" s="163">
        <f>Data!G72</f>
        <v>0</v>
      </c>
      <c r="T70" s="164">
        <f>मराठी!AI72</f>
        <v>0</v>
      </c>
      <c r="U70" s="164">
        <f>इंग्रजी!AI72</f>
        <v>0</v>
      </c>
      <c r="V70" s="164">
        <f>गणित!AI72</f>
        <v>0</v>
      </c>
      <c r="W70" s="164">
        <f>चित्रकला!AA72</f>
        <v>0</v>
      </c>
      <c r="X70" s="164">
        <f>कार्यानुभव!AA72</f>
        <v>0</v>
      </c>
      <c r="Y70" s="164">
        <f>शा.शि.!AA72</f>
        <v>0</v>
      </c>
      <c r="Z70" s="157">
        <f t="shared" si="15"/>
        <v>0</v>
      </c>
      <c r="AA70" s="158">
        <f t="shared" si="17"/>
        <v>0</v>
      </c>
      <c r="AB70" s="165" t="str">
        <f t="shared" si="13"/>
        <v xml:space="preserve">अनुत्तीर्ण </v>
      </c>
      <c r="AC70" s="159">
        <f t="shared" si="11"/>
        <v>0</v>
      </c>
      <c r="AD70" s="160">
        <f>LOOKUP(AA70,{0,32,33,41,51,61,71,81,91},{0,"इ-1","ड","क-2 ","क-1","ब-2 ","ब-1","अ-2","अ-1"})</f>
        <v>0</v>
      </c>
      <c r="AE70" s="419">
        <f>Data!$L72</f>
        <v>0</v>
      </c>
    </row>
    <row r="71" spans="1:31" ht="26.25" customHeight="1">
      <c r="A71" s="153">
        <f>Data!$D73</f>
        <v>0</v>
      </c>
      <c r="B71" s="153">
        <f>Data!C73</f>
        <v>0</v>
      </c>
      <c r="C71" s="154">
        <f>Data!E73</f>
        <v>0</v>
      </c>
      <c r="D71" s="155">
        <f>Data!G73</f>
        <v>0</v>
      </c>
      <c r="E71" s="156">
        <f>मराठी!Q73</f>
        <v>0</v>
      </c>
      <c r="F71" s="156">
        <f>इंग्रजी!Q73</f>
        <v>0</v>
      </c>
      <c r="G71" s="156">
        <f>गणित!Q73</f>
        <v>0</v>
      </c>
      <c r="H71" s="156">
        <f>चित्रकला!M73</f>
        <v>0</v>
      </c>
      <c r="I71" s="156">
        <f>कार्यानुभव!M73</f>
        <v>0</v>
      </c>
      <c r="J71" s="156">
        <f>शा.शि.!M73</f>
        <v>0</v>
      </c>
      <c r="K71" s="157">
        <f t="shared" si="14"/>
        <v>0</v>
      </c>
      <c r="L71" s="158">
        <f t="shared" si="16"/>
        <v>0</v>
      </c>
      <c r="M71" s="165" t="str">
        <f t="shared" si="12"/>
        <v xml:space="preserve">अनुत्तीर्ण </v>
      </c>
      <c r="N71" s="159">
        <f t="shared" si="9"/>
        <v>0</v>
      </c>
      <c r="O71" s="160">
        <f>LOOKUP(L71,{0,32,33,41,51,61,71,81,91},{0,"इ-1","ड","क-2 ","क-1","ब-2 ","ब-1","अ-2","अ-1"})</f>
        <v>0</v>
      </c>
      <c r="P71" s="161">
        <f>Data!$D73</f>
        <v>0</v>
      </c>
      <c r="Q71" s="161">
        <f>Data!C73</f>
        <v>0</v>
      </c>
      <c r="R71" s="162">
        <f>Data!E73</f>
        <v>0</v>
      </c>
      <c r="S71" s="163">
        <f>Data!G73</f>
        <v>0</v>
      </c>
      <c r="T71" s="164">
        <f>मराठी!AI73</f>
        <v>0</v>
      </c>
      <c r="U71" s="164">
        <f>इंग्रजी!AI73</f>
        <v>0</v>
      </c>
      <c r="V71" s="164">
        <f>गणित!AI73</f>
        <v>0</v>
      </c>
      <c r="W71" s="164">
        <f>चित्रकला!AA73</f>
        <v>0</v>
      </c>
      <c r="X71" s="164">
        <f>कार्यानुभव!AA73</f>
        <v>0</v>
      </c>
      <c r="Y71" s="164">
        <f>शा.शि.!AA73</f>
        <v>0</v>
      </c>
      <c r="Z71" s="157">
        <f t="shared" si="15"/>
        <v>0</v>
      </c>
      <c r="AA71" s="158">
        <f t="shared" si="17"/>
        <v>0</v>
      </c>
      <c r="AB71" s="165" t="str">
        <f t="shared" si="13"/>
        <v xml:space="preserve">अनुत्तीर्ण </v>
      </c>
      <c r="AC71" s="159">
        <f t="shared" si="11"/>
        <v>0</v>
      </c>
      <c r="AD71" s="160">
        <f>LOOKUP(AA71,{0,32,33,41,51,61,71,81,91},{0,"इ-1","ड","क-2 ","क-1","ब-2 ","ब-1","अ-2","अ-1"})</f>
        <v>0</v>
      </c>
      <c r="AE71" s="419">
        <f>Data!$L73</f>
        <v>0</v>
      </c>
    </row>
    <row r="72" spans="1:31" ht="26.25" customHeight="1">
      <c r="A72" s="153">
        <f>Data!$D74</f>
        <v>0</v>
      </c>
      <c r="B72" s="153">
        <f>Data!C74</f>
        <v>0</v>
      </c>
      <c r="C72" s="154">
        <f>Data!E74</f>
        <v>0</v>
      </c>
      <c r="D72" s="155">
        <f>Data!G74</f>
        <v>0</v>
      </c>
      <c r="E72" s="156">
        <f>मराठी!Q74</f>
        <v>0</v>
      </c>
      <c r="F72" s="156">
        <f>इंग्रजी!Q74</f>
        <v>0</v>
      </c>
      <c r="G72" s="156">
        <f>गणित!Q74</f>
        <v>0</v>
      </c>
      <c r="H72" s="156">
        <f>चित्रकला!M74</f>
        <v>0</v>
      </c>
      <c r="I72" s="156">
        <f>कार्यानुभव!M74</f>
        <v>0</v>
      </c>
      <c r="J72" s="156">
        <f>शा.शि.!M74</f>
        <v>0</v>
      </c>
      <c r="K72" s="157">
        <f t="shared" si="14"/>
        <v>0</v>
      </c>
      <c r="L72" s="158">
        <f t="shared" si="16"/>
        <v>0</v>
      </c>
      <c r="M72" s="165" t="str">
        <f t="shared" ref="M72:M135" si="18">IF(+OR(L72&lt;=34,L72&lt;=34),"अनुत्तीर्ण ","उत्तीर्ण")</f>
        <v xml:space="preserve">अनुत्तीर्ण </v>
      </c>
      <c r="N72" s="159">
        <f t="shared" ref="N72:N135" si="19">IF(L72&gt;0,RANK(L72,$L$5:$L$71),0)</f>
        <v>0</v>
      </c>
      <c r="O72" s="160">
        <f>LOOKUP(L72,{0,32,33,41,51,61,71,81,91},{0,"इ-1","ड","क-2 ","क-1","ब-2 ","ब-1","अ-2","अ-1"})</f>
        <v>0</v>
      </c>
      <c r="P72" s="161">
        <f>Data!$D74</f>
        <v>0</v>
      </c>
      <c r="Q72" s="161">
        <f>Data!C74</f>
        <v>0</v>
      </c>
      <c r="R72" s="162">
        <f>Data!E74</f>
        <v>0</v>
      </c>
      <c r="S72" s="163">
        <f>Data!G74</f>
        <v>0</v>
      </c>
      <c r="T72" s="164">
        <f>मराठी!AI74</f>
        <v>0</v>
      </c>
      <c r="U72" s="164">
        <f>इंग्रजी!AI74</f>
        <v>0</v>
      </c>
      <c r="V72" s="164">
        <f>गणित!AI74</f>
        <v>0</v>
      </c>
      <c r="W72" s="164">
        <f>चित्रकला!AA74</f>
        <v>0</v>
      </c>
      <c r="X72" s="164">
        <f>कार्यानुभव!AA74</f>
        <v>0</v>
      </c>
      <c r="Y72" s="164">
        <f>शा.शि.!AA74</f>
        <v>0</v>
      </c>
      <c r="Z72" s="157">
        <f t="shared" si="15"/>
        <v>0</v>
      </c>
      <c r="AA72" s="158">
        <f t="shared" si="17"/>
        <v>0</v>
      </c>
      <c r="AB72" s="165" t="str">
        <f t="shared" ref="AB72:AB135" si="20">IF(+OR(AA72&lt;=34,AA72&lt;=34),"अनुत्तीर्ण ","उत्तीर्ण")</f>
        <v xml:space="preserve">अनुत्तीर्ण </v>
      </c>
      <c r="AC72" s="159">
        <f t="shared" ref="AC72:AC135" si="21">IF(AA72&gt;0,RANK(AA72,$AA$5:$AA$71),0)</f>
        <v>0</v>
      </c>
      <c r="AD72" s="160">
        <f>LOOKUP(AA72,{0,32,33,41,51,61,71,81,91},{0,"इ-1","ड","क-2 ","क-1","ब-2 ","ब-1","अ-2","अ-1"})</f>
        <v>0</v>
      </c>
      <c r="AE72" s="419">
        <f>Data!$L74</f>
        <v>0</v>
      </c>
    </row>
    <row r="73" spans="1:31" ht="26.25" customHeight="1">
      <c r="A73" s="153">
        <f>Data!$D75</f>
        <v>0</v>
      </c>
      <c r="B73" s="153">
        <f>Data!C75</f>
        <v>0</v>
      </c>
      <c r="C73" s="154">
        <f>Data!E75</f>
        <v>0</v>
      </c>
      <c r="D73" s="155">
        <f>Data!G75</f>
        <v>0</v>
      </c>
      <c r="E73" s="156">
        <f>मराठी!Q75</f>
        <v>0</v>
      </c>
      <c r="F73" s="156">
        <f>इंग्रजी!Q75</f>
        <v>0</v>
      </c>
      <c r="G73" s="156">
        <f>गणित!Q75</f>
        <v>0</v>
      </c>
      <c r="H73" s="156">
        <f>चित्रकला!M75</f>
        <v>0</v>
      </c>
      <c r="I73" s="156">
        <f>कार्यानुभव!M75</f>
        <v>0</v>
      </c>
      <c r="J73" s="156">
        <f>शा.शि.!M75</f>
        <v>0</v>
      </c>
      <c r="K73" s="157">
        <f t="shared" si="14"/>
        <v>0</v>
      </c>
      <c r="L73" s="158">
        <f t="shared" si="16"/>
        <v>0</v>
      </c>
      <c r="M73" s="165" t="str">
        <f t="shared" si="18"/>
        <v xml:space="preserve">अनुत्तीर्ण </v>
      </c>
      <c r="N73" s="159">
        <f t="shared" si="19"/>
        <v>0</v>
      </c>
      <c r="O73" s="160">
        <f>LOOKUP(L73,{0,32,33,41,51,61,71,81,91},{0,"इ-1","ड","क-2 ","क-1","ब-2 ","ब-1","अ-2","अ-1"})</f>
        <v>0</v>
      </c>
      <c r="P73" s="161">
        <f>Data!$D75</f>
        <v>0</v>
      </c>
      <c r="Q73" s="161">
        <f>Data!C75</f>
        <v>0</v>
      </c>
      <c r="R73" s="162">
        <f>Data!E75</f>
        <v>0</v>
      </c>
      <c r="S73" s="163">
        <f>Data!G75</f>
        <v>0</v>
      </c>
      <c r="T73" s="164">
        <f>मराठी!AI75</f>
        <v>0</v>
      </c>
      <c r="U73" s="164">
        <f>इंग्रजी!AI75</f>
        <v>0</v>
      </c>
      <c r="V73" s="164">
        <f>गणित!AI75</f>
        <v>0</v>
      </c>
      <c r="W73" s="164">
        <f>चित्रकला!AA75</f>
        <v>0</v>
      </c>
      <c r="X73" s="164">
        <f>कार्यानुभव!AA75</f>
        <v>0</v>
      </c>
      <c r="Y73" s="164">
        <f>शा.शि.!AA75</f>
        <v>0</v>
      </c>
      <c r="Z73" s="157">
        <f t="shared" si="15"/>
        <v>0</v>
      </c>
      <c r="AA73" s="158">
        <f t="shared" si="17"/>
        <v>0</v>
      </c>
      <c r="AB73" s="165" t="str">
        <f t="shared" si="20"/>
        <v xml:space="preserve">अनुत्तीर्ण </v>
      </c>
      <c r="AC73" s="159">
        <f t="shared" si="21"/>
        <v>0</v>
      </c>
      <c r="AD73" s="160">
        <f>LOOKUP(AA73,{0,32,33,41,51,61,71,81,91},{0,"इ-1","ड","क-2 ","क-1","ब-2 ","ब-1","अ-2","अ-1"})</f>
        <v>0</v>
      </c>
      <c r="AE73" s="419">
        <f>Data!$L75</f>
        <v>0</v>
      </c>
    </row>
    <row r="74" spans="1:31" ht="26.25" customHeight="1">
      <c r="A74" s="153">
        <f>Data!$D76</f>
        <v>0</v>
      </c>
      <c r="B74" s="153">
        <f>Data!C76</f>
        <v>0</v>
      </c>
      <c r="C74" s="154">
        <f>Data!E76</f>
        <v>0</v>
      </c>
      <c r="D74" s="155">
        <f>Data!G76</f>
        <v>0</v>
      </c>
      <c r="E74" s="156">
        <f>मराठी!Q76</f>
        <v>0</v>
      </c>
      <c r="F74" s="156">
        <f>इंग्रजी!Q76</f>
        <v>0</v>
      </c>
      <c r="G74" s="156">
        <f>गणित!Q76</f>
        <v>0</v>
      </c>
      <c r="H74" s="156">
        <f>चित्रकला!M76</f>
        <v>0</v>
      </c>
      <c r="I74" s="156">
        <f>कार्यानुभव!M76</f>
        <v>0</v>
      </c>
      <c r="J74" s="156">
        <f>शा.शि.!M76</f>
        <v>0</v>
      </c>
      <c r="K74" s="157">
        <f t="shared" si="14"/>
        <v>0</v>
      </c>
      <c r="L74" s="158">
        <f t="shared" si="16"/>
        <v>0</v>
      </c>
      <c r="M74" s="165" t="str">
        <f t="shared" si="18"/>
        <v xml:space="preserve">अनुत्तीर्ण </v>
      </c>
      <c r="N74" s="159">
        <f t="shared" si="19"/>
        <v>0</v>
      </c>
      <c r="O74" s="160">
        <f>LOOKUP(L74,{0,32,33,41,51,61,71,81,91},{0,"इ-1","ड","क-2 ","क-1","ब-2 ","ब-1","अ-2","अ-1"})</f>
        <v>0</v>
      </c>
      <c r="P74" s="161">
        <f>Data!$D76</f>
        <v>0</v>
      </c>
      <c r="Q74" s="161">
        <f>Data!C76</f>
        <v>0</v>
      </c>
      <c r="R74" s="162">
        <f>Data!E76</f>
        <v>0</v>
      </c>
      <c r="S74" s="163">
        <f>Data!G76</f>
        <v>0</v>
      </c>
      <c r="T74" s="164">
        <f>मराठी!AI76</f>
        <v>0</v>
      </c>
      <c r="U74" s="164">
        <f>इंग्रजी!AI76</f>
        <v>0</v>
      </c>
      <c r="V74" s="164">
        <f>गणित!AI76</f>
        <v>0</v>
      </c>
      <c r="W74" s="164">
        <f>चित्रकला!AA76</f>
        <v>0</v>
      </c>
      <c r="X74" s="164">
        <f>कार्यानुभव!AA76</f>
        <v>0</v>
      </c>
      <c r="Y74" s="164">
        <f>शा.शि.!AA76</f>
        <v>0</v>
      </c>
      <c r="Z74" s="157">
        <f t="shared" si="15"/>
        <v>0</v>
      </c>
      <c r="AA74" s="158">
        <f t="shared" si="17"/>
        <v>0</v>
      </c>
      <c r="AB74" s="165" t="str">
        <f t="shared" si="20"/>
        <v xml:space="preserve">अनुत्तीर्ण </v>
      </c>
      <c r="AC74" s="159">
        <f t="shared" si="21"/>
        <v>0</v>
      </c>
      <c r="AD74" s="160">
        <f>LOOKUP(AA74,{0,32,33,41,51,61,71,81,91},{0,"इ-1","ड","क-2 ","क-1","ब-2 ","ब-1","अ-2","अ-1"})</f>
        <v>0</v>
      </c>
      <c r="AE74" s="419">
        <f>Data!$L76</f>
        <v>0</v>
      </c>
    </row>
    <row r="75" spans="1:31" ht="26.25" customHeight="1">
      <c r="A75" s="153">
        <f>Data!$D77</f>
        <v>0</v>
      </c>
      <c r="B75" s="153">
        <f>Data!C77</f>
        <v>0</v>
      </c>
      <c r="C75" s="154">
        <f>Data!E77</f>
        <v>0</v>
      </c>
      <c r="D75" s="155">
        <f>Data!G77</f>
        <v>0</v>
      </c>
      <c r="E75" s="156">
        <f>मराठी!Q77</f>
        <v>0</v>
      </c>
      <c r="F75" s="156">
        <f>इंग्रजी!Q77</f>
        <v>0</v>
      </c>
      <c r="G75" s="156">
        <f>गणित!Q77</f>
        <v>0</v>
      </c>
      <c r="H75" s="156">
        <f>चित्रकला!M77</f>
        <v>0</v>
      </c>
      <c r="I75" s="156">
        <f>कार्यानुभव!M77</f>
        <v>0</v>
      </c>
      <c r="J75" s="156">
        <f>शा.शि.!M77</f>
        <v>0</v>
      </c>
      <c r="K75" s="157">
        <f t="shared" si="14"/>
        <v>0</v>
      </c>
      <c r="L75" s="158">
        <f t="shared" si="16"/>
        <v>0</v>
      </c>
      <c r="M75" s="165" t="str">
        <f t="shared" si="18"/>
        <v xml:space="preserve">अनुत्तीर्ण </v>
      </c>
      <c r="N75" s="159">
        <f t="shared" si="19"/>
        <v>0</v>
      </c>
      <c r="O75" s="160">
        <f>LOOKUP(L75,{0,32,33,41,51,61,71,81,91},{0,"इ-1","ड","क-2 ","क-1","ब-2 ","ब-1","अ-2","अ-1"})</f>
        <v>0</v>
      </c>
      <c r="P75" s="161">
        <f>Data!$D77</f>
        <v>0</v>
      </c>
      <c r="Q75" s="161">
        <f>Data!C77</f>
        <v>0</v>
      </c>
      <c r="R75" s="162">
        <f>Data!E77</f>
        <v>0</v>
      </c>
      <c r="S75" s="163">
        <f>Data!G77</f>
        <v>0</v>
      </c>
      <c r="T75" s="164">
        <f>मराठी!AI77</f>
        <v>0</v>
      </c>
      <c r="U75" s="164">
        <f>इंग्रजी!AI77</f>
        <v>0</v>
      </c>
      <c r="V75" s="164">
        <f>गणित!AI77</f>
        <v>0</v>
      </c>
      <c r="W75" s="164">
        <f>चित्रकला!AA77</f>
        <v>0</v>
      </c>
      <c r="X75" s="164">
        <f>कार्यानुभव!AA77</f>
        <v>0</v>
      </c>
      <c r="Y75" s="164">
        <f>शा.शि.!AA77</f>
        <v>0</v>
      </c>
      <c r="Z75" s="157">
        <f t="shared" si="15"/>
        <v>0</v>
      </c>
      <c r="AA75" s="158">
        <f t="shared" si="17"/>
        <v>0</v>
      </c>
      <c r="AB75" s="165" t="str">
        <f t="shared" si="20"/>
        <v xml:space="preserve">अनुत्तीर्ण </v>
      </c>
      <c r="AC75" s="159">
        <f t="shared" si="21"/>
        <v>0</v>
      </c>
      <c r="AD75" s="160">
        <f>LOOKUP(AA75,{0,32,33,41,51,61,71,81,91},{0,"इ-1","ड","क-2 ","क-1","ब-2 ","ब-1","अ-2","अ-1"})</f>
        <v>0</v>
      </c>
      <c r="AE75" s="419">
        <f>Data!$L77</f>
        <v>0</v>
      </c>
    </row>
    <row r="76" spans="1:31" ht="26.25" customHeight="1">
      <c r="A76" s="153">
        <f>Data!$D78</f>
        <v>0</v>
      </c>
      <c r="B76" s="153">
        <f>Data!C78</f>
        <v>0</v>
      </c>
      <c r="C76" s="154">
        <f>Data!E78</f>
        <v>0</v>
      </c>
      <c r="D76" s="155">
        <f>Data!G78</f>
        <v>0</v>
      </c>
      <c r="E76" s="156">
        <f>मराठी!Q78</f>
        <v>0</v>
      </c>
      <c r="F76" s="156">
        <f>इंग्रजी!Q78</f>
        <v>0</v>
      </c>
      <c r="G76" s="156">
        <f>गणित!Q78</f>
        <v>0</v>
      </c>
      <c r="H76" s="156">
        <f>चित्रकला!M78</f>
        <v>0</v>
      </c>
      <c r="I76" s="156">
        <f>कार्यानुभव!M78</f>
        <v>0</v>
      </c>
      <c r="J76" s="156">
        <f>शा.शि.!M78</f>
        <v>0</v>
      </c>
      <c r="K76" s="157">
        <f t="shared" si="14"/>
        <v>0</v>
      </c>
      <c r="L76" s="158">
        <f t="shared" si="16"/>
        <v>0</v>
      </c>
      <c r="M76" s="165" t="str">
        <f t="shared" si="18"/>
        <v xml:space="preserve">अनुत्तीर्ण </v>
      </c>
      <c r="N76" s="159">
        <f t="shared" si="19"/>
        <v>0</v>
      </c>
      <c r="O76" s="160">
        <f>LOOKUP(L76,{0,32,33,41,51,61,71,81,91},{0,"इ-1","ड","क-2 ","क-1","ब-2 ","ब-1","अ-2","अ-1"})</f>
        <v>0</v>
      </c>
      <c r="P76" s="161">
        <f>Data!$D78</f>
        <v>0</v>
      </c>
      <c r="Q76" s="161">
        <f>Data!C78</f>
        <v>0</v>
      </c>
      <c r="R76" s="162">
        <f>Data!E78</f>
        <v>0</v>
      </c>
      <c r="S76" s="163">
        <f>Data!G78</f>
        <v>0</v>
      </c>
      <c r="T76" s="164">
        <f>मराठी!AI78</f>
        <v>0</v>
      </c>
      <c r="U76" s="164">
        <f>इंग्रजी!AI78</f>
        <v>0</v>
      </c>
      <c r="V76" s="164">
        <f>गणित!AI78</f>
        <v>0</v>
      </c>
      <c r="W76" s="164">
        <f>चित्रकला!AA78</f>
        <v>0</v>
      </c>
      <c r="X76" s="164">
        <f>कार्यानुभव!AA78</f>
        <v>0</v>
      </c>
      <c r="Y76" s="164">
        <f>शा.शि.!AA78</f>
        <v>0</v>
      </c>
      <c r="Z76" s="157">
        <f t="shared" si="15"/>
        <v>0</v>
      </c>
      <c r="AA76" s="158">
        <f t="shared" si="17"/>
        <v>0</v>
      </c>
      <c r="AB76" s="165" t="str">
        <f t="shared" si="20"/>
        <v xml:space="preserve">अनुत्तीर्ण </v>
      </c>
      <c r="AC76" s="159">
        <f t="shared" si="21"/>
        <v>0</v>
      </c>
      <c r="AD76" s="160">
        <f>LOOKUP(AA76,{0,32,33,41,51,61,71,81,91},{0,"इ-1","ड","क-2 ","क-1","ब-2 ","ब-1","अ-2","अ-1"})</f>
        <v>0</v>
      </c>
      <c r="AE76" s="419">
        <f>Data!$L78</f>
        <v>0</v>
      </c>
    </row>
    <row r="77" spans="1:31" ht="26.25" customHeight="1">
      <c r="A77" s="153">
        <f>Data!$D79</f>
        <v>0</v>
      </c>
      <c r="B77" s="153">
        <f>Data!C79</f>
        <v>0</v>
      </c>
      <c r="C77" s="154">
        <f>Data!E79</f>
        <v>0</v>
      </c>
      <c r="D77" s="155">
        <f>Data!G79</f>
        <v>0</v>
      </c>
      <c r="E77" s="156">
        <f>मराठी!Q79</f>
        <v>0</v>
      </c>
      <c r="F77" s="156">
        <f>इंग्रजी!Q79</f>
        <v>0</v>
      </c>
      <c r="G77" s="156">
        <f>गणित!Q79</f>
        <v>0</v>
      </c>
      <c r="H77" s="156">
        <f>चित्रकला!M79</f>
        <v>0</v>
      </c>
      <c r="I77" s="156">
        <f>कार्यानुभव!M79</f>
        <v>0</v>
      </c>
      <c r="J77" s="156">
        <f>शा.शि.!M79</f>
        <v>0</v>
      </c>
      <c r="K77" s="157">
        <f t="shared" si="14"/>
        <v>0</v>
      </c>
      <c r="L77" s="158">
        <f t="shared" si="16"/>
        <v>0</v>
      </c>
      <c r="M77" s="165" t="str">
        <f t="shared" si="18"/>
        <v xml:space="preserve">अनुत्तीर्ण </v>
      </c>
      <c r="N77" s="159">
        <f t="shared" si="19"/>
        <v>0</v>
      </c>
      <c r="O77" s="160">
        <f>LOOKUP(L77,{0,32,33,41,51,61,71,81,91},{0,"इ-1","ड","क-2 ","क-1","ब-2 ","ब-1","अ-2","अ-1"})</f>
        <v>0</v>
      </c>
      <c r="P77" s="161">
        <f>Data!$D79</f>
        <v>0</v>
      </c>
      <c r="Q77" s="161">
        <f>Data!C79</f>
        <v>0</v>
      </c>
      <c r="R77" s="162">
        <f>Data!E79</f>
        <v>0</v>
      </c>
      <c r="S77" s="163">
        <f>Data!G79</f>
        <v>0</v>
      </c>
      <c r="T77" s="164">
        <f>मराठी!AI79</f>
        <v>0</v>
      </c>
      <c r="U77" s="164">
        <f>इंग्रजी!AI79</f>
        <v>0</v>
      </c>
      <c r="V77" s="164">
        <f>गणित!AI79</f>
        <v>0</v>
      </c>
      <c r="W77" s="164">
        <f>चित्रकला!AA79</f>
        <v>0</v>
      </c>
      <c r="X77" s="164">
        <f>कार्यानुभव!AA79</f>
        <v>0</v>
      </c>
      <c r="Y77" s="164">
        <f>शा.शि.!AA79</f>
        <v>0</v>
      </c>
      <c r="Z77" s="157">
        <f t="shared" si="15"/>
        <v>0</v>
      </c>
      <c r="AA77" s="158">
        <f t="shared" si="17"/>
        <v>0</v>
      </c>
      <c r="AB77" s="165" t="str">
        <f t="shared" si="20"/>
        <v xml:space="preserve">अनुत्तीर्ण </v>
      </c>
      <c r="AC77" s="159">
        <f t="shared" si="21"/>
        <v>0</v>
      </c>
      <c r="AD77" s="160">
        <f>LOOKUP(AA77,{0,32,33,41,51,61,71,81,91},{0,"इ-1","ड","क-2 ","क-1","ब-2 ","ब-1","अ-2","अ-1"})</f>
        <v>0</v>
      </c>
      <c r="AE77" s="419">
        <f>Data!$L79</f>
        <v>0</v>
      </c>
    </row>
    <row r="78" spans="1:31" ht="26.25" customHeight="1">
      <c r="A78" s="153">
        <f>Data!$D80</f>
        <v>0</v>
      </c>
      <c r="B78" s="153">
        <f>Data!C80</f>
        <v>0</v>
      </c>
      <c r="C78" s="154">
        <f>Data!E80</f>
        <v>0</v>
      </c>
      <c r="D78" s="155">
        <f>Data!G80</f>
        <v>0</v>
      </c>
      <c r="E78" s="156">
        <f>मराठी!Q80</f>
        <v>0</v>
      </c>
      <c r="F78" s="156">
        <f>इंग्रजी!Q80</f>
        <v>0</v>
      </c>
      <c r="G78" s="156">
        <f>गणित!Q80</f>
        <v>0</v>
      </c>
      <c r="H78" s="156">
        <f>चित्रकला!M80</f>
        <v>0</v>
      </c>
      <c r="I78" s="156">
        <f>कार्यानुभव!M80</f>
        <v>0</v>
      </c>
      <c r="J78" s="156">
        <f>शा.शि.!M80</f>
        <v>0</v>
      </c>
      <c r="K78" s="157">
        <f t="shared" si="14"/>
        <v>0</v>
      </c>
      <c r="L78" s="158">
        <f t="shared" si="16"/>
        <v>0</v>
      </c>
      <c r="M78" s="165" t="str">
        <f t="shared" si="18"/>
        <v xml:space="preserve">अनुत्तीर्ण </v>
      </c>
      <c r="N78" s="159">
        <f t="shared" si="19"/>
        <v>0</v>
      </c>
      <c r="O78" s="160">
        <f>LOOKUP(L78,{0,32,33,41,51,61,71,81,91},{0,"इ-1","ड","क-2 ","क-1","ब-2 ","ब-1","अ-2","अ-1"})</f>
        <v>0</v>
      </c>
      <c r="P78" s="161">
        <f>Data!$D80</f>
        <v>0</v>
      </c>
      <c r="Q78" s="161">
        <f>Data!C80</f>
        <v>0</v>
      </c>
      <c r="R78" s="162">
        <f>Data!E80</f>
        <v>0</v>
      </c>
      <c r="S78" s="163">
        <f>Data!G80</f>
        <v>0</v>
      </c>
      <c r="T78" s="164">
        <f>मराठी!AI80</f>
        <v>0</v>
      </c>
      <c r="U78" s="164">
        <f>इंग्रजी!AI80</f>
        <v>0</v>
      </c>
      <c r="V78" s="164">
        <f>गणित!AI80</f>
        <v>0</v>
      </c>
      <c r="W78" s="164">
        <f>चित्रकला!AA80</f>
        <v>0</v>
      </c>
      <c r="X78" s="164">
        <f>कार्यानुभव!AA80</f>
        <v>0</v>
      </c>
      <c r="Y78" s="164">
        <f>शा.शि.!AA80</f>
        <v>0</v>
      </c>
      <c r="Z78" s="157">
        <f t="shared" si="15"/>
        <v>0</v>
      </c>
      <c r="AA78" s="158">
        <f t="shared" si="17"/>
        <v>0</v>
      </c>
      <c r="AB78" s="165" t="str">
        <f t="shared" si="20"/>
        <v xml:space="preserve">अनुत्तीर्ण </v>
      </c>
      <c r="AC78" s="159">
        <f t="shared" si="21"/>
        <v>0</v>
      </c>
      <c r="AD78" s="160">
        <f>LOOKUP(AA78,{0,32,33,41,51,61,71,81,91},{0,"इ-1","ड","क-2 ","क-1","ब-2 ","ब-1","अ-2","अ-1"})</f>
        <v>0</v>
      </c>
      <c r="AE78" s="419">
        <f>Data!$L80</f>
        <v>0</v>
      </c>
    </row>
    <row r="79" spans="1:31" ht="26.25" customHeight="1">
      <c r="A79" s="153">
        <f>Data!$D81</f>
        <v>0</v>
      </c>
      <c r="B79" s="153">
        <f>Data!C81</f>
        <v>0</v>
      </c>
      <c r="C79" s="154">
        <f>Data!E81</f>
        <v>0</v>
      </c>
      <c r="D79" s="155">
        <f>Data!G81</f>
        <v>0</v>
      </c>
      <c r="E79" s="156">
        <f>मराठी!Q81</f>
        <v>0</v>
      </c>
      <c r="F79" s="156">
        <f>इंग्रजी!Q81</f>
        <v>0</v>
      </c>
      <c r="G79" s="156">
        <f>गणित!Q81</f>
        <v>0</v>
      </c>
      <c r="H79" s="156">
        <f>चित्रकला!M81</f>
        <v>0</v>
      </c>
      <c r="I79" s="156">
        <f>कार्यानुभव!M81</f>
        <v>0</v>
      </c>
      <c r="J79" s="156">
        <f>शा.शि.!M81</f>
        <v>0</v>
      </c>
      <c r="K79" s="157">
        <f t="shared" si="14"/>
        <v>0</v>
      </c>
      <c r="L79" s="158">
        <f t="shared" si="16"/>
        <v>0</v>
      </c>
      <c r="M79" s="165" t="str">
        <f t="shared" si="18"/>
        <v xml:space="preserve">अनुत्तीर्ण </v>
      </c>
      <c r="N79" s="159">
        <f t="shared" si="19"/>
        <v>0</v>
      </c>
      <c r="O79" s="160">
        <f>LOOKUP(L79,{0,32,33,41,51,61,71,81,91},{0,"इ-1","ड","क-2 ","क-1","ब-2 ","ब-1","अ-2","अ-1"})</f>
        <v>0</v>
      </c>
      <c r="P79" s="161">
        <f>Data!$D81</f>
        <v>0</v>
      </c>
      <c r="Q79" s="161">
        <f>Data!C81</f>
        <v>0</v>
      </c>
      <c r="R79" s="162">
        <f>Data!E81</f>
        <v>0</v>
      </c>
      <c r="S79" s="163">
        <f>Data!G81</f>
        <v>0</v>
      </c>
      <c r="T79" s="164">
        <f>मराठी!AI81</f>
        <v>0</v>
      </c>
      <c r="U79" s="164">
        <f>इंग्रजी!AI81</f>
        <v>0</v>
      </c>
      <c r="V79" s="164">
        <f>गणित!AI81</f>
        <v>0</v>
      </c>
      <c r="W79" s="164">
        <f>चित्रकला!AA81</f>
        <v>0</v>
      </c>
      <c r="X79" s="164">
        <f>कार्यानुभव!AA81</f>
        <v>0</v>
      </c>
      <c r="Y79" s="164">
        <f>शा.शि.!AA81</f>
        <v>0</v>
      </c>
      <c r="Z79" s="157">
        <f t="shared" si="15"/>
        <v>0</v>
      </c>
      <c r="AA79" s="158">
        <f t="shared" si="17"/>
        <v>0</v>
      </c>
      <c r="AB79" s="165" t="str">
        <f t="shared" si="20"/>
        <v xml:space="preserve">अनुत्तीर्ण </v>
      </c>
      <c r="AC79" s="159">
        <f t="shared" si="21"/>
        <v>0</v>
      </c>
      <c r="AD79" s="160">
        <f>LOOKUP(AA79,{0,32,33,41,51,61,71,81,91},{0,"इ-1","ड","क-2 ","क-1","ब-2 ","ब-1","अ-2","अ-1"})</f>
        <v>0</v>
      </c>
      <c r="AE79" s="419">
        <f>Data!$L81</f>
        <v>0</v>
      </c>
    </row>
    <row r="80" spans="1:31" ht="26.25" customHeight="1">
      <c r="A80" s="153">
        <f>Data!$D82</f>
        <v>0</v>
      </c>
      <c r="B80" s="153">
        <f>Data!C82</f>
        <v>0</v>
      </c>
      <c r="C80" s="154">
        <f>Data!E82</f>
        <v>0</v>
      </c>
      <c r="D80" s="155">
        <f>Data!G82</f>
        <v>0</v>
      </c>
      <c r="E80" s="156">
        <f>मराठी!Q82</f>
        <v>0</v>
      </c>
      <c r="F80" s="156">
        <f>इंग्रजी!Q82</f>
        <v>0</v>
      </c>
      <c r="G80" s="156">
        <f>गणित!Q82</f>
        <v>0</v>
      </c>
      <c r="H80" s="156">
        <f>चित्रकला!M82</f>
        <v>0</v>
      </c>
      <c r="I80" s="156">
        <f>कार्यानुभव!M82</f>
        <v>0</v>
      </c>
      <c r="J80" s="156">
        <f>शा.शि.!M82</f>
        <v>0</v>
      </c>
      <c r="K80" s="157">
        <f t="shared" si="14"/>
        <v>0</v>
      </c>
      <c r="L80" s="158">
        <f t="shared" si="16"/>
        <v>0</v>
      </c>
      <c r="M80" s="165" t="str">
        <f t="shared" si="18"/>
        <v xml:space="preserve">अनुत्तीर्ण </v>
      </c>
      <c r="N80" s="159">
        <f t="shared" si="19"/>
        <v>0</v>
      </c>
      <c r="O80" s="160">
        <f>LOOKUP(L80,{0,32,33,41,51,61,71,81,91},{0,"इ-1","ड","क-2 ","क-1","ब-2 ","ब-1","अ-2","अ-1"})</f>
        <v>0</v>
      </c>
      <c r="P80" s="161">
        <f>Data!$D82</f>
        <v>0</v>
      </c>
      <c r="Q80" s="161">
        <f>Data!C82</f>
        <v>0</v>
      </c>
      <c r="R80" s="162">
        <f>Data!E82</f>
        <v>0</v>
      </c>
      <c r="S80" s="163">
        <f>Data!G82</f>
        <v>0</v>
      </c>
      <c r="T80" s="164">
        <f>मराठी!AI82</f>
        <v>0</v>
      </c>
      <c r="U80" s="164">
        <f>इंग्रजी!AI82</f>
        <v>0</v>
      </c>
      <c r="V80" s="164">
        <f>गणित!AI82</f>
        <v>0</v>
      </c>
      <c r="W80" s="164">
        <f>चित्रकला!AA82</f>
        <v>0</v>
      </c>
      <c r="X80" s="164">
        <f>कार्यानुभव!AA82</f>
        <v>0</v>
      </c>
      <c r="Y80" s="164">
        <f>शा.शि.!AA82</f>
        <v>0</v>
      </c>
      <c r="Z80" s="157">
        <f t="shared" si="15"/>
        <v>0</v>
      </c>
      <c r="AA80" s="158">
        <f t="shared" si="17"/>
        <v>0</v>
      </c>
      <c r="AB80" s="165" t="str">
        <f t="shared" si="20"/>
        <v xml:space="preserve">अनुत्तीर्ण </v>
      </c>
      <c r="AC80" s="159">
        <f t="shared" si="21"/>
        <v>0</v>
      </c>
      <c r="AD80" s="160">
        <f>LOOKUP(AA80,{0,32,33,41,51,61,71,81,91},{0,"इ-1","ड","क-2 ","क-1","ब-2 ","ब-1","अ-2","अ-1"})</f>
        <v>0</v>
      </c>
      <c r="AE80" s="419">
        <f>Data!$L82</f>
        <v>0</v>
      </c>
    </row>
    <row r="81" spans="1:31" ht="26.25" customHeight="1">
      <c r="A81" s="153">
        <f>Data!$D83</f>
        <v>0</v>
      </c>
      <c r="B81" s="153">
        <f>Data!C83</f>
        <v>0</v>
      </c>
      <c r="C81" s="154">
        <f>Data!E83</f>
        <v>0</v>
      </c>
      <c r="D81" s="155">
        <f>Data!G83</f>
        <v>0</v>
      </c>
      <c r="E81" s="156">
        <f>मराठी!Q83</f>
        <v>0</v>
      </c>
      <c r="F81" s="156">
        <f>इंग्रजी!Q83</f>
        <v>0</v>
      </c>
      <c r="G81" s="156">
        <f>गणित!Q83</f>
        <v>0</v>
      </c>
      <c r="H81" s="156">
        <f>चित्रकला!M83</f>
        <v>0</v>
      </c>
      <c r="I81" s="156">
        <f>कार्यानुभव!M83</f>
        <v>0</v>
      </c>
      <c r="J81" s="156">
        <f>शा.शि.!M83</f>
        <v>0</v>
      </c>
      <c r="K81" s="157">
        <f t="shared" si="14"/>
        <v>0</v>
      </c>
      <c r="L81" s="158">
        <f t="shared" si="16"/>
        <v>0</v>
      </c>
      <c r="M81" s="165" t="str">
        <f t="shared" si="18"/>
        <v xml:space="preserve">अनुत्तीर्ण </v>
      </c>
      <c r="N81" s="159">
        <f t="shared" si="19"/>
        <v>0</v>
      </c>
      <c r="O81" s="160">
        <f>LOOKUP(L81,{0,32,33,41,51,61,71,81,91},{0,"इ-1","ड","क-2 ","क-1","ब-2 ","ब-1","अ-2","अ-1"})</f>
        <v>0</v>
      </c>
      <c r="P81" s="161">
        <f>Data!$D83</f>
        <v>0</v>
      </c>
      <c r="Q81" s="161">
        <f>Data!C83</f>
        <v>0</v>
      </c>
      <c r="R81" s="162">
        <f>Data!E83</f>
        <v>0</v>
      </c>
      <c r="S81" s="163">
        <f>Data!G83</f>
        <v>0</v>
      </c>
      <c r="T81" s="164">
        <f>मराठी!AI83</f>
        <v>0</v>
      </c>
      <c r="U81" s="164">
        <f>इंग्रजी!AI83</f>
        <v>0</v>
      </c>
      <c r="V81" s="164">
        <f>गणित!AI83</f>
        <v>0</v>
      </c>
      <c r="W81" s="164">
        <f>चित्रकला!AA83</f>
        <v>0</v>
      </c>
      <c r="X81" s="164">
        <f>कार्यानुभव!AA83</f>
        <v>0</v>
      </c>
      <c r="Y81" s="164">
        <f>शा.शि.!AA83</f>
        <v>0</v>
      </c>
      <c r="Z81" s="157">
        <f t="shared" si="15"/>
        <v>0</v>
      </c>
      <c r="AA81" s="158">
        <f t="shared" si="17"/>
        <v>0</v>
      </c>
      <c r="AB81" s="165" t="str">
        <f t="shared" si="20"/>
        <v xml:space="preserve">अनुत्तीर्ण </v>
      </c>
      <c r="AC81" s="159">
        <f t="shared" si="21"/>
        <v>0</v>
      </c>
      <c r="AD81" s="160">
        <f>LOOKUP(AA81,{0,32,33,41,51,61,71,81,91},{0,"इ-1","ड","क-2 ","क-1","ब-2 ","ब-1","अ-2","अ-1"})</f>
        <v>0</v>
      </c>
      <c r="AE81" s="419">
        <f>Data!$L83</f>
        <v>0</v>
      </c>
    </row>
    <row r="82" spans="1:31" ht="26.25" customHeight="1">
      <c r="A82" s="153">
        <f>Data!$D84</f>
        <v>0</v>
      </c>
      <c r="B82" s="153">
        <f>Data!C84</f>
        <v>0</v>
      </c>
      <c r="C82" s="154">
        <f>Data!E84</f>
        <v>0</v>
      </c>
      <c r="D82" s="155">
        <f>Data!G84</f>
        <v>0</v>
      </c>
      <c r="E82" s="156">
        <f>मराठी!Q84</f>
        <v>0</v>
      </c>
      <c r="F82" s="156">
        <f>इंग्रजी!Q84</f>
        <v>0</v>
      </c>
      <c r="G82" s="156">
        <f>गणित!Q84</f>
        <v>0</v>
      </c>
      <c r="H82" s="156">
        <f>चित्रकला!M84</f>
        <v>0</v>
      </c>
      <c r="I82" s="156">
        <f>कार्यानुभव!M84</f>
        <v>0</v>
      </c>
      <c r="J82" s="156">
        <f>शा.शि.!M84</f>
        <v>0</v>
      </c>
      <c r="K82" s="157">
        <f t="shared" si="14"/>
        <v>0</v>
      </c>
      <c r="L82" s="158">
        <f t="shared" si="16"/>
        <v>0</v>
      </c>
      <c r="M82" s="165" t="str">
        <f t="shared" si="18"/>
        <v xml:space="preserve">अनुत्तीर्ण </v>
      </c>
      <c r="N82" s="159">
        <f t="shared" si="19"/>
        <v>0</v>
      </c>
      <c r="O82" s="160">
        <f>LOOKUP(L82,{0,32,33,41,51,61,71,81,91},{0,"इ-1","ड","क-2 ","क-1","ब-2 ","ब-1","अ-2","अ-1"})</f>
        <v>0</v>
      </c>
      <c r="P82" s="161">
        <f>Data!$D84</f>
        <v>0</v>
      </c>
      <c r="Q82" s="161">
        <f>Data!C84</f>
        <v>0</v>
      </c>
      <c r="R82" s="162">
        <f>Data!E84</f>
        <v>0</v>
      </c>
      <c r="S82" s="163">
        <f>Data!G84</f>
        <v>0</v>
      </c>
      <c r="T82" s="164">
        <f>मराठी!AI84</f>
        <v>0</v>
      </c>
      <c r="U82" s="164">
        <f>इंग्रजी!AI84</f>
        <v>0</v>
      </c>
      <c r="V82" s="164">
        <f>गणित!AI84</f>
        <v>0</v>
      </c>
      <c r="W82" s="164">
        <f>चित्रकला!AA84</f>
        <v>0</v>
      </c>
      <c r="X82" s="164">
        <f>कार्यानुभव!AA84</f>
        <v>0</v>
      </c>
      <c r="Y82" s="164">
        <f>शा.शि.!AA84</f>
        <v>0</v>
      </c>
      <c r="Z82" s="157">
        <f t="shared" si="15"/>
        <v>0</v>
      </c>
      <c r="AA82" s="158">
        <f t="shared" si="17"/>
        <v>0</v>
      </c>
      <c r="AB82" s="165" t="str">
        <f t="shared" si="20"/>
        <v xml:space="preserve">अनुत्तीर्ण </v>
      </c>
      <c r="AC82" s="159">
        <f t="shared" si="21"/>
        <v>0</v>
      </c>
      <c r="AD82" s="160">
        <f>LOOKUP(AA82,{0,32,33,41,51,61,71,81,91},{0,"इ-1","ड","क-2 ","क-1","ब-2 ","ब-1","अ-2","अ-1"})</f>
        <v>0</v>
      </c>
      <c r="AE82" s="419">
        <f>Data!$L84</f>
        <v>0</v>
      </c>
    </row>
    <row r="83" spans="1:31" ht="26.25" customHeight="1">
      <c r="A83" s="153">
        <f>Data!$D85</f>
        <v>0</v>
      </c>
      <c r="B83" s="153">
        <f>Data!C85</f>
        <v>0</v>
      </c>
      <c r="C83" s="154">
        <f>Data!E85</f>
        <v>0</v>
      </c>
      <c r="D83" s="155">
        <f>Data!G85</f>
        <v>0</v>
      </c>
      <c r="E83" s="156">
        <f>मराठी!Q85</f>
        <v>0</v>
      </c>
      <c r="F83" s="156">
        <f>इंग्रजी!Q85</f>
        <v>0</v>
      </c>
      <c r="G83" s="156">
        <f>गणित!Q85</f>
        <v>0</v>
      </c>
      <c r="H83" s="156">
        <f>चित्रकला!M85</f>
        <v>0</v>
      </c>
      <c r="I83" s="156">
        <f>कार्यानुभव!M85</f>
        <v>0</v>
      </c>
      <c r="J83" s="156">
        <f>शा.शि.!M85</f>
        <v>0</v>
      </c>
      <c r="K83" s="157">
        <f t="shared" si="14"/>
        <v>0</v>
      </c>
      <c r="L83" s="158">
        <f t="shared" si="16"/>
        <v>0</v>
      </c>
      <c r="M83" s="165" t="str">
        <f t="shared" si="18"/>
        <v xml:space="preserve">अनुत्तीर्ण </v>
      </c>
      <c r="N83" s="159">
        <f t="shared" si="19"/>
        <v>0</v>
      </c>
      <c r="O83" s="160">
        <f>LOOKUP(L83,{0,32,33,41,51,61,71,81,91},{0,"इ-1","ड","क-2 ","क-1","ब-2 ","ब-1","अ-2","अ-1"})</f>
        <v>0</v>
      </c>
      <c r="P83" s="161">
        <f>Data!$D85</f>
        <v>0</v>
      </c>
      <c r="Q83" s="161">
        <f>Data!C85</f>
        <v>0</v>
      </c>
      <c r="R83" s="162">
        <f>Data!E85</f>
        <v>0</v>
      </c>
      <c r="S83" s="163">
        <f>Data!G85</f>
        <v>0</v>
      </c>
      <c r="T83" s="164">
        <f>मराठी!AI85</f>
        <v>0</v>
      </c>
      <c r="U83" s="164">
        <f>इंग्रजी!AI85</f>
        <v>0</v>
      </c>
      <c r="V83" s="164">
        <f>गणित!AI85</f>
        <v>0</v>
      </c>
      <c r="W83" s="164">
        <f>चित्रकला!AA85</f>
        <v>0</v>
      </c>
      <c r="X83" s="164">
        <f>कार्यानुभव!AA85</f>
        <v>0</v>
      </c>
      <c r="Y83" s="164">
        <f>शा.शि.!AA85</f>
        <v>0</v>
      </c>
      <c r="Z83" s="157">
        <f t="shared" si="15"/>
        <v>0</v>
      </c>
      <c r="AA83" s="158">
        <f t="shared" si="17"/>
        <v>0</v>
      </c>
      <c r="AB83" s="165" t="str">
        <f t="shared" si="20"/>
        <v xml:space="preserve">अनुत्तीर्ण </v>
      </c>
      <c r="AC83" s="159">
        <f t="shared" si="21"/>
        <v>0</v>
      </c>
      <c r="AD83" s="160">
        <f>LOOKUP(AA83,{0,32,33,41,51,61,71,81,91},{0,"इ-1","ड","क-2 ","क-1","ब-2 ","ब-1","अ-2","अ-1"})</f>
        <v>0</v>
      </c>
      <c r="AE83" s="419">
        <f>Data!$L85</f>
        <v>0</v>
      </c>
    </row>
    <row r="84" spans="1:31" ht="26.25" customHeight="1">
      <c r="A84" s="153">
        <f>Data!$D86</f>
        <v>0</v>
      </c>
      <c r="B84" s="153">
        <f>Data!C86</f>
        <v>0</v>
      </c>
      <c r="C84" s="154">
        <f>Data!E86</f>
        <v>0</v>
      </c>
      <c r="D84" s="155">
        <f>Data!G86</f>
        <v>0</v>
      </c>
      <c r="E84" s="156">
        <f>मराठी!Q86</f>
        <v>0</v>
      </c>
      <c r="F84" s="156">
        <f>इंग्रजी!Q86</f>
        <v>0</v>
      </c>
      <c r="G84" s="156">
        <f>गणित!Q86</f>
        <v>0</v>
      </c>
      <c r="H84" s="156">
        <f>चित्रकला!M86</f>
        <v>0</v>
      </c>
      <c r="I84" s="156">
        <f>कार्यानुभव!M86</f>
        <v>0</v>
      </c>
      <c r="J84" s="156">
        <f>शा.शि.!M86</f>
        <v>0</v>
      </c>
      <c r="K84" s="157">
        <f t="shared" si="14"/>
        <v>0</v>
      </c>
      <c r="L84" s="158">
        <f t="shared" si="16"/>
        <v>0</v>
      </c>
      <c r="M84" s="165" t="str">
        <f t="shared" si="18"/>
        <v xml:space="preserve">अनुत्तीर्ण </v>
      </c>
      <c r="N84" s="159">
        <f t="shared" si="19"/>
        <v>0</v>
      </c>
      <c r="O84" s="160">
        <f>LOOKUP(L84,{0,32,33,41,51,61,71,81,91},{0,"इ-1","ड","क-2 ","क-1","ब-2 ","ब-1","अ-2","अ-1"})</f>
        <v>0</v>
      </c>
      <c r="P84" s="161">
        <f>Data!$D86</f>
        <v>0</v>
      </c>
      <c r="Q84" s="161">
        <f>Data!C86</f>
        <v>0</v>
      </c>
      <c r="R84" s="162">
        <f>Data!E86</f>
        <v>0</v>
      </c>
      <c r="S84" s="163">
        <f>Data!G86</f>
        <v>0</v>
      </c>
      <c r="T84" s="164">
        <f>मराठी!AI86</f>
        <v>0</v>
      </c>
      <c r="U84" s="164">
        <f>इंग्रजी!AI86</f>
        <v>0</v>
      </c>
      <c r="V84" s="164">
        <f>गणित!AI86</f>
        <v>0</v>
      </c>
      <c r="W84" s="164">
        <f>चित्रकला!AA86</f>
        <v>0</v>
      </c>
      <c r="X84" s="164">
        <f>कार्यानुभव!AA86</f>
        <v>0</v>
      </c>
      <c r="Y84" s="164">
        <f>शा.शि.!AA86</f>
        <v>0</v>
      </c>
      <c r="Z84" s="157">
        <f t="shared" si="15"/>
        <v>0</v>
      </c>
      <c r="AA84" s="158">
        <f t="shared" si="17"/>
        <v>0</v>
      </c>
      <c r="AB84" s="165" t="str">
        <f t="shared" si="20"/>
        <v xml:space="preserve">अनुत्तीर्ण </v>
      </c>
      <c r="AC84" s="159">
        <f t="shared" si="21"/>
        <v>0</v>
      </c>
      <c r="AD84" s="160">
        <f>LOOKUP(AA84,{0,32,33,41,51,61,71,81,91},{0,"इ-1","ड","क-2 ","क-1","ब-2 ","ब-1","अ-2","अ-1"})</f>
        <v>0</v>
      </c>
      <c r="AE84" s="419">
        <f>Data!$L86</f>
        <v>0</v>
      </c>
    </row>
    <row r="85" spans="1:31" ht="26.25" customHeight="1">
      <c r="A85" s="153">
        <f>Data!$D87</f>
        <v>0</v>
      </c>
      <c r="B85" s="153">
        <f>Data!C87</f>
        <v>0</v>
      </c>
      <c r="C85" s="154">
        <f>Data!E87</f>
        <v>0</v>
      </c>
      <c r="D85" s="155">
        <f>Data!G87</f>
        <v>0</v>
      </c>
      <c r="E85" s="156">
        <f>मराठी!Q87</f>
        <v>0</v>
      </c>
      <c r="F85" s="156">
        <f>इंग्रजी!Q87</f>
        <v>0</v>
      </c>
      <c r="G85" s="156">
        <f>गणित!Q87</f>
        <v>0</v>
      </c>
      <c r="H85" s="156">
        <f>चित्रकला!M87</f>
        <v>0</v>
      </c>
      <c r="I85" s="156">
        <f>कार्यानुभव!M87</f>
        <v>0</v>
      </c>
      <c r="J85" s="156">
        <f>शा.शि.!M87</f>
        <v>0</v>
      </c>
      <c r="K85" s="157">
        <f t="shared" si="14"/>
        <v>0</v>
      </c>
      <c r="L85" s="158">
        <f t="shared" si="16"/>
        <v>0</v>
      </c>
      <c r="M85" s="165" t="str">
        <f t="shared" si="18"/>
        <v xml:space="preserve">अनुत्तीर्ण </v>
      </c>
      <c r="N85" s="159">
        <f t="shared" si="19"/>
        <v>0</v>
      </c>
      <c r="O85" s="160">
        <f>LOOKUP(L85,{0,32,33,41,51,61,71,81,91},{0,"इ-1","ड","क-2 ","क-1","ब-2 ","ब-1","अ-2","अ-1"})</f>
        <v>0</v>
      </c>
      <c r="P85" s="161">
        <f>Data!$D87</f>
        <v>0</v>
      </c>
      <c r="Q85" s="161">
        <f>Data!C87</f>
        <v>0</v>
      </c>
      <c r="R85" s="162">
        <f>Data!E87</f>
        <v>0</v>
      </c>
      <c r="S85" s="163">
        <f>Data!G87</f>
        <v>0</v>
      </c>
      <c r="T85" s="164">
        <f>मराठी!AI87</f>
        <v>0</v>
      </c>
      <c r="U85" s="164">
        <f>इंग्रजी!AI87</f>
        <v>0</v>
      </c>
      <c r="V85" s="164">
        <f>गणित!AI87</f>
        <v>0</v>
      </c>
      <c r="W85" s="164">
        <f>चित्रकला!AA87</f>
        <v>0</v>
      </c>
      <c r="X85" s="164">
        <f>कार्यानुभव!AA87</f>
        <v>0</v>
      </c>
      <c r="Y85" s="164">
        <f>शा.शि.!AA87</f>
        <v>0</v>
      </c>
      <c r="Z85" s="157">
        <f t="shared" si="15"/>
        <v>0</v>
      </c>
      <c r="AA85" s="158">
        <f t="shared" si="17"/>
        <v>0</v>
      </c>
      <c r="AB85" s="165" t="str">
        <f t="shared" si="20"/>
        <v xml:space="preserve">अनुत्तीर्ण </v>
      </c>
      <c r="AC85" s="159">
        <f t="shared" si="21"/>
        <v>0</v>
      </c>
      <c r="AD85" s="160">
        <f>LOOKUP(AA85,{0,32,33,41,51,61,71,81,91},{0,"इ-1","ड","क-2 ","क-1","ब-2 ","ब-1","अ-2","अ-1"})</f>
        <v>0</v>
      </c>
      <c r="AE85" s="419">
        <f>Data!$L87</f>
        <v>0</v>
      </c>
    </row>
    <row r="86" spans="1:31" ht="26.25" customHeight="1">
      <c r="A86" s="153">
        <f>Data!$D88</f>
        <v>0</v>
      </c>
      <c r="B86" s="153">
        <f>Data!C88</f>
        <v>0</v>
      </c>
      <c r="C86" s="154">
        <f>Data!E88</f>
        <v>0</v>
      </c>
      <c r="D86" s="155">
        <f>Data!G88</f>
        <v>0</v>
      </c>
      <c r="E86" s="156">
        <f>मराठी!Q88</f>
        <v>0</v>
      </c>
      <c r="F86" s="156">
        <f>इंग्रजी!Q88</f>
        <v>0</v>
      </c>
      <c r="G86" s="156">
        <f>गणित!Q88</f>
        <v>0</v>
      </c>
      <c r="H86" s="156">
        <f>चित्रकला!M88</f>
        <v>0</v>
      </c>
      <c r="I86" s="156">
        <f>कार्यानुभव!M88</f>
        <v>0</v>
      </c>
      <c r="J86" s="156">
        <f>शा.शि.!M88</f>
        <v>0</v>
      </c>
      <c r="K86" s="157">
        <f t="shared" si="14"/>
        <v>0</v>
      </c>
      <c r="L86" s="158">
        <f t="shared" si="16"/>
        <v>0</v>
      </c>
      <c r="M86" s="165" t="str">
        <f t="shared" si="18"/>
        <v xml:space="preserve">अनुत्तीर्ण </v>
      </c>
      <c r="N86" s="159">
        <f t="shared" si="19"/>
        <v>0</v>
      </c>
      <c r="O86" s="160">
        <f>LOOKUP(L86,{0,32,33,41,51,61,71,81,91},{0,"इ-1","ड","क-2 ","क-1","ब-2 ","ब-1","अ-2","अ-1"})</f>
        <v>0</v>
      </c>
      <c r="P86" s="161">
        <f>Data!$D88</f>
        <v>0</v>
      </c>
      <c r="Q86" s="161">
        <f>Data!C88</f>
        <v>0</v>
      </c>
      <c r="R86" s="162">
        <f>Data!E88</f>
        <v>0</v>
      </c>
      <c r="S86" s="163">
        <f>Data!G88</f>
        <v>0</v>
      </c>
      <c r="T86" s="164">
        <f>मराठी!AI88</f>
        <v>0</v>
      </c>
      <c r="U86" s="164">
        <f>इंग्रजी!AI88</f>
        <v>0</v>
      </c>
      <c r="V86" s="164">
        <f>गणित!AI88</f>
        <v>0</v>
      </c>
      <c r="W86" s="164">
        <f>चित्रकला!AA88</f>
        <v>0</v>
      </c>
      <c r="X86" s="164">
        <f>कार्यानुभव!AA88</f>
        <v>0</v>
      </c>
      <c r="Y86" s="164">
        <f>शा.शि.!AA88</f>
        <v>0</v>
      </c>
      <c r="Z86" s="157">
        <f t="shared" si="15"/>
        <v>0</v>
      </c>
      <c r="AA86" s="158">
        <f t="shared" si="17"/>
        <v>0</v>
      </c>
      <c r="AB86" s="165" t="str">
        <f t="shared" si="20"/>
        <v xml:space="preserve">अनुत्तीर्ण </v>
      </c>
      <c r="AC86" s="159">
        <f t="shared" si="21"/>
        <v>0</v>
      </c>
      <c r="AD86" s="160">
        <f>LOOKUP(AA86,{0,32,33,41,51,61,71,81,91},{0,"इ-1","ड","क-2 ","क-1","ब-2 ","ब-1","अ-2","अ-1"})</f>
        <v>0</v>
      </c>
      <c r="AE86" s="419">
        <f>Data!$L88</f>
        <v>0</v>
      </c>
    </row>
    <row r="87" spans="1:31" ht="26.25" customHeight="1">
      <c r="A87" s="153">
        <f>Data!$D89</f>
        <v>0</v>
      </c>
      <c r="B87" s="153">
        <f>Data!C89</f>
        <v>0</v>
      </c>
      <c r="C87" s="154">
        <f>Data!E89</f>
        <v>0</v>
      </c>
      <c r="D87" s="155">
        <f>Data!G89</f>
        <v>0</v>
      </c>
      <c r="E87" s="156">
        <f>मराठी!Q89</f>
        <v>0</v>
      </c>
      <c r="F87" s="156">
        <f>इंग्रजी!Q89</f>
        <v>0</v>
      </c>
      <c r="G87" s="156">
        <f>गणित!Q89</f>
        <v>0</v>
      </c>
      <c r="H87" s="156">
        <f>चित्रकला!M89</f>
        <v>0</v>
      </c>
      <c r="I87" s="156">
        <f>कार्यानुभव!M89</f>
        <v>0</v>
      </c>
      <c r="J87" s="156">
        <f>शा.शि.!M89</f>
        <v>0</v>
      </c>
      <c r="K87" s="157">
        <f t="shared" si="14"/>
        <v>0</v>
      </c>
      <c r="L87" s="158">
        <f t="shared" si="16"/>
        <v>0</v>
      </c>
      <c r="M87" s="165" t="str">
        <f t="shared" si="18"/>
        <v xml:space="preserve">अनुत्तीर्ण </v>
      </c>
      <c r="N87" s="159">
        <f t="shared" si="19"/>
        <v>0</v>
      </c>
      <c r="O87" s="160">
        <f>LOOKUP(L87,{0,32,33,41,51,61,71,81,91},{0,"इ-1","ड","क-2 ","क-1","ब-2 ","ब-1","अ-2","अ-1"})</f>
        <v>0</v>
      </c>
      <c r="P87" s="161">
        <f>Data!$D89</f>
        <v>0</v>
      </c>
      <c r="Q87" s="161">
        <f>Data!C89</f>
        <v>0</v>
      </c>
      <c r="R87" s="162">
        <f>Data!E89</f>
        <v>0</v>
      </c>
      <c r="S87" s="163">
        <f>Data!G89</f>
        <v>0</v>
      </c>
      <c r="T87" s="164">
        <f>मराठी!AI89</f>
        <v>0</v>
      </c>
      <c r="U87" s="164">
        <f>इंग्रजी!AI89</f>
        <v>0</v>
      </c>
      <c r="V87" s="164">
        <f>गणित!AI89</f>
        <v>0</v>
      </c>
      <c r="W87" s="164">
        <f>चित्रकला!AA89</f>
        <v>0</v>
      </c>
      <c r="X87" s="164">
        <f>कार्यानुभव!AA89</f>
        <v>0</v>
      </c>
      <c r="Y87" s="164">
        <f>शा.शि.!AA89</f>
        <v>0</v>
      </c>
      <c r="Z87" s="157">
        <f t="shared" si="15"/>
        <v>0</v>
      </c>
      <c r="AA87" s="158">
        <f t="shared" si="17"/>
        <v>0</v>
      </c>
      <c r="AB87" s="165" t="str">
        <f t="shared" si="20"/>
        <v xml:space="preserve">अनुत्तीर्ण </v>
      </c>
      <c r="AC87" s="159">
        <f t="shared" si="21"/>
        <v>0</v>
      </c>
      <c r="AD87" s="160">
        <f>LOOKUP(AA87,{0,32,33,41,51,61,71,81,91},{0,"इ-1","ड","क-2 ","क-1","ब-2 ","ब-1","अ-2","अ-1"})</f>
        <v>0</v>
      </c>
      <c r="AE87" s="419">
        <f>Data!$L89</f>
        <v>0</v>
      </c>
    </row>
    <row r="88" spans="1:31" ht="26.25" customHeight="1">
      <c r="A88" s="153">
        <f>Data!$D90</f>
        <v>0</v>
      </c>
      <c r="B88" s="153">
        <f>Data!C90</f>
        <v>0</v>
      </c>
      <c r="C88" s="154">
        <f>Data!E90</f>
        <v>0</v>
      </c>
      <c r="D88" s="155">
        <f>Data!G90</f>
        <v>0</v>
      </c>
      <c r="E88" s="156">
        <f>मराठी!Q90</f>
        <v>0</v>
      </c>
      <c r="F88" s="156">
        <f>इंग्रजी!Q90</f>
        <v>0</v>
      </c>
      <c r="G88" s="156">
        <f>गणित!Q90</f>
        <v>0</v>
      </c>
      <c r="H88" s="156">
        <f>चित्रकला!M90</f>
        <v>0</v>
      </c>
      <c r="I88" s="156">
        <f>कार्यानुभव!M90</f>
        <v>0</v>
      </c>
      <c r="J88" s="156">
        <f>शा.शि.!M90</f>
        <v>0</v>
      </c>
      <c r="K88" s="157">
        <f t="shared" si="14"/>
        <v>0</v>
      </c>
      <c r="L88" s="158">
        <f t="shared" si="16"/>
        <v>0</v>
      </c>
      <c r="M88" s="165" t="str">
        <f t="shared" si="18"/>
        <v xml:space="preserve">अनुत्तीर्ण </v>
      </c>
      <c r="N88" s="159">
        <f t="shared" si="19"/>
        <v>0</v>
      </c>
      <c r="O88" s="160">
        <f>LOOKUP(L88,{0,32,33,41,51,61,71,81,91},{0,"इ-1","ड","क-2 ","क-1","ब-2 ","ब-1","अ-2","अ-1"})</f>
        <v>0</v>
      </c>
      <c r="P88" s="161">
        <f>Data!$D90</f>
        <v>0</v>
      </c>
      <c r="Q88" s="161">
        <f>Data!C90</f>
        <v>0</v>
      </c>
      <c r="R88" s="162">
        <f>Data!E90</f>
        <v>0</v>
      </c>
      <c r="S88" s="163">
        <f>Data!G90</f>
        <v>0</v>
      </c>
      <c r="T88" s="164">
        <f>मराठी!AI90</f>
        <v>0</v>
      </c>
      <c r="U88" s="164">
        <f>इंग्रजी!AI90</f>
        <v>0</v>
      </c>
      <c r="V88" s="164">
        <f>गणित!AI90</f>
        <v>0</v>
      </c>
      <c r="W88" s="164">
        <f>चित्रकला!AA90</f>
        <v>0</v>
      </c>
      <c r="X88" s="164">
        <f>कार्यानुभव!AA90</f>
        <v>0</v>
      </c>
      <c r="Y88" s="164">
        <f>शा.शि.!AA90</f>
        <v>0</v>
      </c>
      <c r="Z88" s="157">
        <f t="shared" si="15"/>
        <v>0</v>
      </c>
      <c r="AA88" s="158">
        <f t="shared" si="17"/>
        <v>0</v>
      </c>
      <c r="AB88" s="165" t="str">
        <f t="shared" si="20"/>
        <v xml:space="preserve">अनुत्तीर्ण </v>
      </c>
      <c r="AC88" s="159">
        <f t="shared" si="21"/>
        <v>0</v>
      </c>
      <c r="AD88" s="160">
        <f>LOOKUP(AA88,{0,32,33,41,51,61,71,81,91},{0,"इ-1","ड","क-2 ","क-1","ब-2 ","ब-1","अ-2","अ-1"})</f>
        <v>0</v>
      </c>
      <c r="AE88" s="419">
        <f>Data!$L90</f>
        <v>0</v>
      </c>
    </row>
    <row r="89" spans="1:31" ht="26.25" customHeight="1">
      <c r="A89" s="153">
        <f>Data!$D91</f>
        <v>0</v>
      </c>
      <c r="B89" s="153">
        <f>Data!C91</f>
        <v>0</v>
      </c>
      <c r="C89" s="154">
        <f>Data!E91</f>
        <v>0</v>
      </c>
      <c r="D89" s="155">
        <f>Data!G91</f>
        <v>0</v>
      </c>
      <c r="E89" s="156">
        <f>मराठी!Q91</f>
        <v>0</v>
      </c>
      <c r="F89" s="156">
        <f>इंग्रजी!Q91</f>
        <v>0</v>
      </c>
      <c r="G89" s="156">
        <f>गणित!Q91</f>
        <v>0</v>
      </c>
      <c r="H89" s="156">
        <f>चित्रकला!M91</f>
        <v>0</v>
      </c>
      <c r="I89" s="156">
        <f>कार्यानुभव!M91</f>
        <v>0</v>
      </c>
      <c r="J89" s="156">
        <f>शा.शि.!M91</f>
        <v>0</v>
      </c>
      <c r="K89" s="157">
        <f t="shared" si="14"/>
        <v>0</v>
      </c>
      <c r="L89" s="158">
        <f t="shared" si="16"/>
        <v>0</v>
      </c>
      <c r="M89" s="165" t="str">
        <f t="shared" si="18"/>
        <v xml:space="preserve">अनुत्तीर्ण </v>
      </c>
      <c r="N89" s="159">
        <f t="shared" si="19"/>
        <v>0</v>
      </c>
      <c r="O89" s="160">
        <f>LOOKUP(L89,{0,32,33,41,51,61,71,81,91},{0,"इ-1","ड","क-2 ","क-1","ब-2 ","ब-1","अ-2","अ-1"})</f>
        <v>0</v>
      </c>
      <c r="P89" s="161">
        <f>Data!$D91</f>
        <v>0</v>
      </c>
      <c r="Q89" s="161">
        <f>Data!C91</f>
        <v>0</v>
      </c>
      <c r="R89" s="162">
        <f>Data!E91</f>
        <v>0</v>
      </c>
      <c r="S89" s="163">
        <f>Data!G91</f>
        <v>0</v>
      </c>
      <c r="T89" s="164">
        <f>मराठी!AI91</f>
        <v>0</v>
      </c>
      <c r="U89" s="164">
        <f>इंग्रजी!AI91</f>
        <v>0</v>
      </c>
      <c r="V89" s="164">
        <f>गणित!AI91</f>
        <v>0</v>
      </c>
      <c r="W89" s="164">
        <f>चित्रकला!AA91</f>
        <v>0</v>
      </c>
      <c r="X89" s="164">
        <f>कार्यानुभव!AA91</f>
        <v>0</v>
      </c>
      <c r="Y89" s="164">
        <f>शा.शि.!AA91</f>
        <v>0</v>
      </c>
      <c r="Z89" s="157">
        <f t="shared" si="15"/>
        <v>0</v>
      </c>
      <c r="AA89" s="158">
        <f t="shared" si="17"/>
        <v>0</v>
      </c>
      <c r="AB89" s="165" t="str">
        <f t="shared" si="20"/>
        <v xml:space="preserve">अनुत्तीर्ण </v>
      </c>
      <c r="AC89" s="159">
        <f t="shared" si="21"/>
        <v>0</v>
      </c>
      <c r="AD89" s="160">
        <f>LOOKUP(AA89,{0,32,33,41,51,61,71,81,91},{0,"इ-1","ड","क-2 ","क-1","ब-2 ","ब-1","अ-2","अ-1"})</f>
        <v>0</v>
      </c>
      <c r="AE89" s="419">
        <f>Data!$L91</f>
        <v>0</v>
      </c>
    </row>
    <row r="90" spans="1:31" ht="26.25" customHeight="1">
      <c r="A90" s="153">
        <f>Data!$D92</f>
        <v>0</v>
      </c>
      <c r="B90" s="153">
        <f>Data!C92</f>
        <v>0</v>
      </c>
      <c r="C90" s="154">
        <f>Data!E92</f>
        <v>0</v>
      </c>
      <c r="D90" s="155">
        <f>Data!G92</f>
        <v>0</v>
      </c>
      <c r="E90" s="156">
        <f>मराठी!Q92</f>
        <v>0</v>
      </c>
      <c r="F90" s="156">
        <f>इंग्रजी!Q92</f>
        <v>0</v>
      </c>
      <c r="G90" s="156">
        <f>गणित!Q92</f>
        <v>0</v>
      </c>
      <c r="H90" s="156">
        <f>चित्रकला!M92</f>
        <v>0</v>
      </c>
      <c r="I90" s="156">
        <f>कार्यानुभव!M92</f>
        <v>0</v>
      </c>
      <c r="J90" s="156">
        <f>शा.शि.!M92</f>
        <v>0</v>
      </c>
      <c r="K90" s="157">
        <f t="shared" si="14"/>
        <v>0</v>
      </c>
      <c r="L90" s="158">
        <f t="shared" si="16"/>
        <v>0</v>
      </c>
      <c r="M90" s="165" t="str">
        <f t="shared" si="18"/>
        <v xml:space="preserve">अनुत्तीर्ण </v>
      </c>
      <c r="N90" s="159">
        <f t="shared" si="19"/>
        <v>0</v>
      </c>
      <c r="O90" s="160">
        <f>LOOKUP(L90,{0,32,33,41,51,61,71,81,91},{0,"इ-1","ड","क-2 ","क-1","ब-2 ","ब-1","अ-2","अ-1"})</f>
        <v>0</v>
      </c>
      <c r="P90" s="161">
        <f>Data!$D92</f>
        <v>0</v>
      </c>
      <c r="Q90" s="161">
        <f>Data!C92</f>
        <v>0</v>
      </c>
      <c r="R90" s="162">
        <f>Data!E92</f>
        <v>0</v>
      </c>
      <c r="S90" s="163">
        <f>Data!G92</f>
        <v>0</v>
      </c>
      <c r="T90" s="164">
        <f>मराठी!AI92</f>
        <v>0</v>
      </c>
      <c r="U90" s="164">
        <f>इंग्रजी!AI92</f>
        <v>0</v>
      </c>
      <c r="V90" s="164">
        <f>गणित!AI92</f>
        <v>0</v>
      </c>
      <c r="W90" s="164">
        <f>चित्रकला!AA92</f>
        <v>0</v>
      </c>
      <c r="X90" s="164">
        <f>कार्यानुभव!AA92</f>
        <v>0</v>
      </c>
      <c r="Y90" s="164">
        <f>शा.शि.!AA92</f>
        <v>0</v>
      </c>
      <c r="Z90" s="157">
        <f t="shared" si="15"/>
        <v>0</v>
      </c>
      <c r="AA90" s="158">
        <f t="shared" si="17"/>
        <v>0</v>
      </c>
      <c r="AB90" s="165" t="str">
        <f t="shared" si="20"/>
        <v xml:space="preserve">अनुत्तीर्ण </v>
      </c>
      <c r="AC90" s="159">
        <f t="shared" si="21"/>
        <v>0</v>
      </c>
      <c r="AD90" s="160">
        <f>LOOKUP(AA90,{0,32,33,41,51,61,71,81,91},{0,"इ-1","ड","क-2 ","क-1","ब-2 ","ब-1","अ-2","अ-1"})</f>
        <v>0</v>
      </c>
      <c r="AE90" s="419">
        <f>Data!$L92</f>
        <v>0</v>
      </c>
    </row>
    <row r="91" spans="1:31" ht="26.25" customHeight="1">
      <c r="A91" s="153">
        <f>Data!$D93</f>
        <v>0</v>
      </c>
      <c r="B91" s="153">
        <f>Data!C93</f>
        <v>0</v>
      </c>
      <c r="C91" s="154">
        <f>Data!E93</f>
        <v>0</v>
      </c>
      <c r="D91" s="155">
        <f>Data!G93</f>
        <v>0</v>
      </c>
      <c r="E91" s="156">
        <f>मराठी!Q93</f>
        <v>0</v>
      </c>
      <c r="F91" s="156">
        <f>इंग्रजी!Q93</f>
        <v>0</v>
      </c>
      <c r="G91" s="156">
        <f>गणित!Q93</f>
        <v>0</v>
      </c>
      <c r="H91" s="156">
        <f>चित्रकला!M93</f>
        <v>0</v>
      </c>
      <c r="I91" s="156">
        <f>कार्यानुभव!M93</f>
        <v>0</v>
      </c>
      <c r="J91" s="156">
        <f>शा.शि.!M93</f>
        <v>0</v>
      </c>
      <c r="K91" s="157">
        <f t="shared" si="14"/>
        <v>0</v>
      </c>
      <c r="L91" s="158">
        <f t="shared" si="16"/>
        <v>0</v>
      </c>
      <c r="M91" s="165" t="str">
        <f t="shared" si="18"/>
        <v xml:space="preserve">अनुत्तीर्ण </v>
      </c>
      <c r="N91" s="159">
        <f t="shared" si="19"/>
        <v>0</v>
      </c>
      <c r="O91" s="160">
        <f>LOOKUP(L91,{0,32,33,41,51,61,71,81,91},{0,"इ-1","ड","क-2 ","क-1","ब-2 ","ब-1","अ-2","अ-1"})</f>
        <v>0</v>
      </c>
      <c r="P91" s="161">
        <f>Data!$D93</f>
        <v>0</v>
      </c>
      <c r="Q91" s="161">
        <f>Data!C93</f>
        <v>0</v>
      </c>
      <c r="R91" s="162">
        <f>Data!E93</f>
        <v>0</v>
      </c>
      <c r="S91" s="163">
        <f>Data!G93</f>
        <v>0</v>
      </c>
      <c r="T91" s="164">
        <f>मराठी!AI93</f>
        <v>0</v>
      </c>
      <c r="U91" s="164">
        <f>इंग्रजी!AI93</f>
        <v>0</v>
      </c>
      <c r="V91" s="164">
        <f>गणित!AI93</f>
        <v>0</v>
      </c>
      <c r="W91" s="164">
        <f>चित्रकला!AA93</f>
        <v>0</v>
      </c>
      <c r="X91" s="164">
        <f>कार्यानुभव!AA93</f>
        <v>0</v>
      </c>
      <c r="Y91" s="164">
        <f>शा.शि.!AA93</f>
        <v>0</v>
      </c>
      <c r="Z91" s="157">
        <f t="shared" si="15"/>
        <v>0</v>
      </c>
      <c r="AA91" s="158">
        <f t="shared" si="17"/>
        <v>0</v>
      </c>
      <c r="AB91" s="165" t="str">
        <f t="shared" si="20"/>
        <v xml:space="preserve">अनुत्तीर्ण </v>
      </c>
      <c r="AC91" s="159">
        <f t="shared" si="21"/>
        <v>0</v>
      </c>
      <c r="AD91" s="160">
        <f>LOOKUP(AA91,{0,32,33,41,51,61,71,81,91},{0,"इ-1","ड","क-2 ","क-1","ब-2 ","ब-1","अ-2","अ-1"})</f>
        <v>0</v>
      </c>
      <c r="AE91" s="419">
        <f>Data!$L93</f>
        <v>0</v>
      </c>
    </row>
    <row r="92" spans="1:31" ht="26.25" customHeight="1">
      <c r="A92" s="153">
        <f>Data!$D94</f>
        <v>0</v>
      </c>
      <c r="B92" s="153">
        <f>Data!C94</f>
        <v>0</v>
      </c>
      <c r="C92" s="154">
        <f>Data!E94</f>
        <v>0</v>
      </c>
      <c r="D92" s="155">
        <f>Data!G94</f>
        <v>0</v>
      </c>
      <c r="E92" s="156">
        <f>मराठी!Q94</f>
        <v>0</v>
      </c>
      <c r="F92" s="156">
        <f>इंग्रजी!Q94</f>
        <v>0</v>
      </c>
      <c r="G92" s="156">
        <f>गणित!Q94</f>
        <v>0</v>
      </c>
      <c r="H92" s="156">
        <f>चित्रकला!M94</f>
        <v>0</v>
      </c>
      <c r="I92" s="156">
        <f>कार्यानुभव!M94</f>
        <v>0</v>
      </c>
      <c r="J92" s="156">
        <f>शा.शि.!M94</f>
        <v>0</v>
      </c>
      <c r="K92" s="157">
        <f t="shared" si="14"/>
        <v>0</v>
      </c>
      <c r="L92" s="158">
        <f t="shared" si="16"/>
        <v>0</v>
      </c>
      <c r="M92" s="165" t="str">
        <f t="shared" si="18"/>
        <v xml:space="preserve">अनुत्तीर्ण </v>
      </c>
      <c r="N92" s="159">
        <f t="shared" si="19"/>
        <v>0</v>
      </c>
      <c r="O92" s="160">
        <f>LOOKUP(L92,{0,32,33,41,51,61,71,81,91},{0,"इ-1","ड","क-2 ","क-1","ब-2 ","ब-1","अ-2","अ-1"})</f>
        <v>0</v>
      </c>
      <c r="P92" s="161">
        <f>Data!$D94</f>
        <v>0</v>
      </c>
      <c r="Q92" s="161">
        <f>Data!C94</f>
        <v>0</v>
      </c>
      <c r="R92" s="162">
        <f>Data!E94</f>
        <v>0</v>
      </c>
      <c r="S92" s="163">
        <f>Data!G94</f>
        <v>0</v>
      </c>
      <c r="T92" s="164">
        <f>मराठी!AI94</f>
        <v>0</v>
      </c>
      <c r="U92" s="164">
        <f>इंग्रजी!AI94</f>
        <v>0</v>
      </c>
      <c r="V92" s="164">
        <f>गणित!AI94</f>
        <v>0</v>
      </c>
      <c r="W92" s="164">
        <f>चित्रकला!AA94</f>
        <v>0</v>
      </c>
      <c r="X92" s="164">
        <f>कार्यानुभव!AA94</f>
        <v>0</v>
      </c>
      <c r="Y92" s="164">
        <f>शा.शि.!AA94</f>
        <v>0</v>
      </c>
      <c r="Z92" s="157">
        <f t="shared" si="15"/>
        <v>0</v>
      </c>
      <c r="AA92" s="158">
        <f t="shared" si="17"/>
        <v>0</v>
      </c>
      <c r="AB92" s="165" t="str">
        <f t="shared" si="20"/>
        <v xml:space="preserve">अनुत्तीर्ण </v>
      </c>
      <c r="AC92" s="159">
        <f t="shared" si="21"/>
        <v>0</v>
      </c>
      <c r="AD92" s="160">
        <f>LOOKUP(AA92,{0,32,33,41,51,61,71,81,91},{0,"इ-1","ड","क-2 ","क-1","ब-2 ","ब-1","अ-2","अ-1"})</f>
        <v>0</v>
      </c>
      <c r="AE92" s="419">
        <f>Data!$L94</f>
        <v>0</v>
      </c>
    </row>
    <row r="93" spans="1:31" ht="26.25" customHeight="1">
      <c r="A93" s="153">
        <f>Data!$D95</f>
        <v>0</v>
      </c>
      <c r="B93" s="153">
        <f>Data!C95</f>
        <v>0</v>
      </c>
      <c r="C93" s="154">
        <f>Data!E95</f>
        <v>0</v>
      </c>
      <c r="D93" s="155">
        <f>Data!G95</f>
        <v>0</v>
      </c>
      <c r="E93" s="156">
        <f>मराठी!Q95</f>
        <v>0</v>
      </c>
      <c r="F93" s="156">
        <f>इंग्रजी!Q95</f>
        <v>0</v>
      </c>
      <c r="G93" s="156">
        <f>गणित!Q95</f>
        <v>0</v>
      </c>
      <c r="H93" s="156">
        <f>चित्रकला!M95</f>
        <v>0</v>
      </c>
      <c r="I93" s="156">
        <f>कार्यानुभव!M95</f>
        <v>0</v>
      </c>
      <c r="J93" s="156">
        <f>शा.शि.!M95</f>
        <v>0</v>
      </c>
      <c r="K93" s="157">
        <f t="shared" si="14"/>
        <v>0</v>
      </c>
      <c r="L93" s="158">
        <f t="shared" si="16"/>
        <v>0</v>
      </c>
      <c r="M93" s="165" t="str">
        <f t="shared" si="18"/>
        <v xml:space="preserve">अनुत्तीर्ण </v>
      </c>
      <c r="N93" s="159">
        <f t="shared" si="19"/>
        <v>0</v>
      </c>
      <c r="O93" s="160">
        <f>LOOKUP(L93,{0,32,33,41,51,61,71,81,91},{0,"इ-1","ड","क-2 ","क-1","ब-2 ","ब-1","अ-2","अ-1"})</f>
        <v>0</v>
      </c>
      <c r="P93" s="161">
        <f>Data!$D95</f>
        <v>0</v>
      </c>
      <c r="Q93" s="161">
        <f>Data!C95</f>
        <v>0</v>
      </c>
      <c r="R93" s="162">
        <f>Data!E95</f>
        <v>0</v>
      </c>
      <c r="S93" s="163">
        <f>Data!G95</f>
        <v>0</v>
      </c>
      <c r="T93" s="164">
        <f>मराठी!AI95</f>
        <v>0</v>
      </c>
      <c r="U93" s="164">
        <f>इंग्रजी!AI95</f>
        <v>0</v>
      </c>
      <c r="V93" s="164">
        <f>गणित!AI95</f>
        <v>0</v>
      </c>
      <c r="W93" s="164">
        <f>चित्रकला!AA95</f>
        <v>0</v>
      </c>
      <c r="X93" s="164">
        <f>कार्यानुभव!AA95</f>
        <v>0</v>
      </c>
      <c r="Y93" s="164">
        <f>शा.शि.!AA95</f>
        <v>0</v>
      </c>
      <c r="Z93" s="157">
        <f t="shared" si="15"/>
        <v>0</v>
      </c>
      <c r="AA93" s="158">
        <f t="shared" si="17"/>
        <v>0</v>
      </c>
      <c r="AB93" s="165" t="str">
        <f t="shared" si="20"/>
        <v xml:space="preserve">अनुत्तीर्ण </v>
      </c>
      <c r="AC93" s="159">
        <f t="shared" si="21"/>
        <v>0</v>
      </c>
      <c r="AD93" s="160">
        <f>LOOKUP(AA93,{0,32,33,41,51,61,71,81,91},{0,"इ-1","ड","क-2 ","क-1","ब-2 ","ब-1","अ-2","अ-1"})</f>
        <v>0</v>
      </c>
      <c r="AE93" s="419">
        <f>Data!$L95</f>
        <v>0</v>
      </c>
    </row>
    <row r="94" spans="1:31" ht="26.25" customHeight="1">
      <c r="A94" s="153">
        <f>Data!$D96</f>
        <v>0</v>
      </c>
      <c r="B94" s="153">
        <f>Data!C96</f>
        <v>0</v>
      </c>
      <c r="C94" s="154">
        <f>Data!E96</f>
        <v>0</v>
      </c>
      <c r="D94" s="155">
        <f>Data!G96</f>
        <v>0</v>
      </c>
      <c r="E94" s="156">
        <f>मराठी!Q96</f>
        <v>0</v>
      </c>
      <c r="F94" s="156">
        <f>इंग्रजी!Q96</f>
        <v>0</v>
      </c>
      <c r="G94" s="156">
        <f>गणित!Q96</f>
        <v>0</v>
      </c>
      <c r="H94" s="156">
        <f>चित्रकला!M96</f>
        <v>0</v>
      </c>
      <c r="I94" s="156">
        <f>कार्यानुभव!M96</f>
        <v>0</v>
      </c>
      <c r="J94" s="156">
        <f>शा.शि.!M96</f>
        <v>0</v>
      </c>
      <c r="K94" s="157">
        <f t="shared" si="14"/>
        <v>0</v>
      </c>
      <c r="L94" s="158">
        <f t="shared" si="16"/>
        <v>0</v>
      </c>
      <c r="M94" s="165" t="str">
        <f t="shared" si="18"/>
        <v xml:space="preserve">अनुत्तीर्ण </v>
      </c>
      <c r="N94" s="159">
        <f t="shared" si="19"/>
        <v>0</v>
      </c>
      <c r="O94" s="160">
        <f>LOOKUP(L94,{0,32,33,41,51,61,71,81,91},{0,"इ-1","ड","क-2 ","क-1","ब-2 ","ब-1","अ-2","अ-1"})</f>
        <v>0</v>
      </c>
      <c r="P94" s="161">
        <f>Data!$D96</f>
        <v>0</v>
      </c>
      <c r="Q94" s="161">
        <f>Data!C96</f>
        <v>0</v>
      </c>
      <c r="R94" s="162">
        <f>Data!E96</f>
        <v>0</v>
      </c>
      <c r="S94" s="163">
        <f>Data!G96</f>
        <v>0</v>
      </c>
      <c r="T94" s="164">
        <f>मराठी!AI96</f>
        <v>0</v>
      </c>
      <c r="U94" s="164">
        <f>इंग्रजी!AI96</f>
        <v>0</v>
      </c>
      <c r="V94" s="164">
        <f>गणित!AI96</f>
        <v>0</v>
      </c>
      <c r="W94" s="164">
        <f>चित्रकला!AA96</f>
        <v>0</v>
      </c>
      <c r="X94" s="164">
        <f>कार्यानुभव!AA96</f>
        <v>0</v>
      </c>
      <c r="Y94" s="164">
        <f>शा.शि.!AA96</f>
        <v>0</v>
      </c>
      <c r="Z94" s="157">
        <f t="shared" si="15"/>
        <v>0</v>
      </c>
      <c r="AA94" s="158">
        <f t="shared" si="17"/>
        <v>0</v>
      </c>
      <c r="AB94" s="165" t="str">
        <f t="shared" si="20"/>
        <v xml:space="preserve">अनुत्तीर्ण </v>
      </c>
      <c r="AC94" s="159">
        <f t="shared" si="21"/>
        <v>0</v>
      </c>
      <c r="AD94" s="160">
        <f>LOOKUP(AA94,{0,32,33,41,51,61,71,81,91},{0,"इ-1","ड","क-2 ","क-1","ब-2 ","ब-1","अ-2","अ-1"})</f>
        <v>0</v>
      </c>
      <c r="AE94" s="419">
        <f>Data!$L96</f>
        <v>0</v>
      </c>
    </row>
    <row r="95" spans="1:31" ht="26.25" customHeight="1">
      <c r="A95" s="153">
        <f>Data!$D97</f>
        <v>0</v>
      </c>
      <c r="B95" s="153">
        <f>Data!C97</f>
        <v>0</v>
      </c>
      <c r="C95" s="154">
        <f>Data!E97</f>
        <v>0</v>
      </c>
      <c r="D95" s="155">
        <f>Data!G97</f>
        <v>0</v>
      </c>
      <c r="E95" s="156">
        <f>मराठी!Q97</f>
        <v>0</v>
      </c>
      <c r="F95" s="156">
        <f>इंग्रजी!Q97</f>
        <v>0</v>
      </c>
      <c r="G95" s="156">
        <f>गणित!Q97</f>
        <v>0</v>
      </c>
      <c r="H95" s="156">
        <f>चित्रकला!M97</f>
        <v>0</v>
      </c>
      <c r="I95" s="156">
        <f>कार्यानुभव!M97</f>
        <v>0</v>
      </c>
      <c r="J95" s="156">
        <f>शा.शि.!M97</f>
        <v>0</v>
      </c>
      <c r="K95" s="157">
        <f t="shared" si="14"/>
        <v>0</v>
      </c>
      <c r="L95" s="158">
        <f t="shared" si="16"/>
        <v>0</v>
      </c>
      <c r="M95" s="165" t="str">
        <f t="shared" si="18"/>
        <v xml:space="preserve">अनुत्तीर्ण </v>
      </c>
      <c r="N95" s="159">
        <f t="shared" si="19"/>
        <v>0</v>
      </c>
      <c r="O95" s="160">
        <f>LOOKUP(L95,{0,32,33,41,51,61,71,81,91},{0,"इ-1","ड","क-2 ","क-1","ब-2 ","ब-1","अ-2","अ-1"})</f>
        <v>0</v>
      </c>
      <c r="P95" s="161">
        <f>Data!$D97</f>
        <v>0</v>
      </c>
      <c r="Q95" s="161">
        <f>Data!C97</f>
        <v>0</v>
      </c>
      <c r="R95" s="162">
        <f>Data!E97</f>
        <v>0</v>
      </c>
      <c r="S95" s="163">
        <f>Data!G97</f>
        <v>0</v>
      </c>
      <c r="T95" s="164">
        <f>मराठी!AI97</f>
        <v>0</v>
      </c>
      <c r="U95" s="164">
        <f>इंग्रजी!AI97</f>
        <v>0</v>
      </c>
      <c r="V95" s="164">
        <f>गणित!AI97</f>
        <v>0</v>
      </c>
      <c r="W95" s="164">
        <f>चित्रकला!AA97</f>
        <v>0</v>
      </c>
      <c r="X95" s="164">
        <f>कार्यानुभव!AA97</f>
        <v>0</v>
      </c>
      <c r="Y95" s="164">
        <f>शा.शि.!AA97</f>
        <v>0</v>
      </c>
      <c r="Z95" s="157">
        <f t="shared" si="15"/>
        <v>0</v>
      </c>
      <c r="AA95" s="158">
        <f t="shared" si="17"/>
        <v>0</v>
      </c>
      <c r="AB95" s="165" t="str">
        <f t="shared" si="20"/>
        <v xml:space="preserve">अनुत्तीर्ण </v>
      </c>
      <c r="AC95" s="159">
        <f t="shared" si="21"/>
        <v>0</v>
      </c>
      <c r="AD95" s="160">
        <f>LOOKUP(AA95,{0,32,33,41,51,61,71,81,91},{0,"इ-1","ड","क-2 ","क-1","ब-2 ","ब-1","अ-2","अ-1"})</f>
        <v>0</v>
      </c>
      <c r="AE95" s="419">
        <f>Data!$L97</f>
        <v>0</v>
      </c>
    </row>
    <row r="96" spans="1:31" ht="26.25" customHeight="1">
      <c r="A96" s="153">
        <f>Data!$D98</f>
        <v>0</v>
      </c>
      <c r="B96" s="153">
        <f>Data!C98</f>
        <v>0</v>
      </c>
      <c r="C96" s="154">
        <f>Data!E98</f>
        <v>0</v>
      </c>
      <c r="D96" s="155">
        <f>Data!G98</f>
        <v>0</v>
      </c>
      <c r="E96" s="156">
        <f>मराठी!Q98</f>
        <v>0</v>
      </c>
      <c r="F96" s="156">
        <f>इंग्रजी!Q98</f>
        <v>0</v>
      </c>
      <c r="G96" s="156">
        <f>गणित!Q98</f>
        <v>0</v>
      </c>
      <c r="H96" s="156">
        <f>चित्रकला!M98</f>
        <v>0</v>
      </c>
      <c r="I96" s="156">
        <f>कार्यानुभव!M98</f>
        <v>0</v>
      </c>
      <c r="J96" s="156">
        <f>शा.शि.!M98</f>
        <v>0</v>
      </c>
      <c r="K96" s="157">
        <f t="shared" si="14"/>
        <v>0</v>
      </c>
      <c r="L96" s="158">
        <f t="shared" si="16"/>
        <v>0</v>
      </c>
      <c r="M96" s="165" t="str">
        <f t="shared" si="18"/>
        <v xml:space="preserve">अनुत्तीर्ण </v>
      </c>
      <c r="N96" s="159">
        <f t="shared" si="19"/>
        <v>0</v>
      </c>
      <c r="O96" s="160">
        <f>LOOKUP(L96,{0,32,33,41,51,61,71,81,91},{0,"इ-1","ड","क-2 ","क-1","ब-2 ","ब-1","अ-2","अ-1"})</f>
        <v>0</v>
      </c>
      <c r="P96" s="161">
        <f>Data!$D98</f>
        <v>0</v>
      </c>
      <c r="Q96" s="161">
        <f>Data!C98</f>
        <v>0</v>
      </c>
      <c r="R96" s="162">
        <f>Data!E98</f>
        <v>0</v>
      </c>
      <c r="S96" s="163">
        <f>Data!G98</f>
        <v>0</v>
      </c>
      <c r="T96" s="164">
        <f>मराठी!AI98</f>
        <v>0</v>
      </c>
      <c r="U96" s="164">
        <f>इंग्रजी!AI98</f>
        <v>0</v>
      </c>
      <c r="V96" s="164">
        <f>गणित!AI98</f>
        <v>0</v>
      </c>
      <c r="W96" s="164">
        <f>चित्रकला!AA98</f>
        <v>0</v>
      </c>
      <c r="X96" s="164">
        <f>कार्यानुभव!AA98</f>
        <v>0</v>
      </c>
      <c r="Y96" s="164">
        <f>शा.शि.!AA98</f>
        <v>0</v>
      </c>
      <c r="Z96" s="157">
        <f t="shared" si="15"/>
        <v>0</v>
      </c>
      <c r="AA96" s="158">
        <f t="shared" si="17"/>
        <v>0</v>
      </c>
      <c r="AB96" s="165" t="str">
        <f t="shared" si="20"/>
        <v xml:space="preserve">अनुत्तीर्ण </v>
      </c>
      <c r="AC96" s="159">
        <f t="shared" si="21"/>
        <v>0</v>
      </c>
      <c r="AD96" s="160">
        <f>LOOKUP(AA96,{0,32,33,41,51,61,71,81,91},{0,"इ-1","ड","क-2 ","क-1","ब-2 ","ब-1","अ-2","अ-1"})</f>
        <v>0</v>
      </c>
      <c r="AE96" s="419">
        <f>Data!$L98</f>
        <v>0</v>
      </c>
    </row>
    <row r="97" spans="1:31" ht="26.25" customHeight="1">
      <c r="A97" s="153">
        <f>Data!$D99</f>
        <v>0</v>
      </c>
      <c r="B97" s="153">
        <f>Data!C99</f>
        <v>0</v>
      </c>
      <c r="C97" s="154">
        <f>Data!E99</f>
        <v>0</v>
      </c>
      <c r="D97" s="155">
        <f>Data!G99</f>
        <v>0</v>
      </c>
      <c r="E97" s="156">
        <f>मराठी!Q99</f>
        <v>0</v>
      </c>
      <c r="F97" s="156">
        <f>इंग्रजी!Q99</f>
        <v>0</v>
      </c>
      <c r="G97" s="156">
        <f>गणित!Q99</f>
        <v>0</v>
      </c>
      <c r="H97" s="156">
        <f>चित्रकला!M99</f>
        <v>0</v>
      </c>
      <c r="I97" s="156">
        <f>कार्यानुभव!M99</f>
        <v>0</v>
      </c>
      <c r="J97" s="156">
        <f>शा.शि.!M99</f>
        <v>0</v>
      </c>
      <c r="K97" s="157">
        <f t="shared" si="14"/>
        <v>0</v>
      </c>
      <c r="L97" s="158">
        <f t="shared" si="16"/>
        <v>0</v>
      </c>
      <c r="M97" s="165" t="str">
        <f t="shared" si="18"/>
        <v xml:space="preserve">अनुत्तीर्ण </v>
      </c>
      <c r="N97" s="159">
        <f t="shared" si="19"/>
        <v>0</v>
      </c>
      <c r="O97" s="160">
        <f>LOOKUP(L97,{0,32,33,41,51,61,71,81,91},{0,"इ-1","ड","क-2 ","क-1","ब-2 ","ब-1","अ-2","अ-1"})</f>
        <v>0</v>
      </c>
      <c r="P97" s="161">
        <f>Data!$D99</f>
        <v>0</v>
      </c>
      <c r="Q97" s="161">
        <f>Data!C99</f>
        <v>0</v>
      </c>
      <c r="R97" s="162">
        <f>Data!E99</f>
        <v>0</v>
      </c>
      <c r="S97" s="163">
        <f>Data!G99</f>
        <v>0</v>
      </c>
      <c r="T97" s="164">
        <f>मराठी!AI99</f>
        <v>0</v>
      </c>
      <c r="U97" s="164">
        <f>इंग्रजी!AI99</f>
        <v>0</v>
      </c>
      <c r="V97" s="164">
        <f>गणित!AI99</f>
        <v>0</v>
      </c>
      <c r="W97" s="164">
        <f>चित्रकला!AA99</f>
        <v>0</v>
      </c>
      <c r="X97" s="164">
        <f>कार्यानुभव!AA99</f>
        <v>0</v>
      </c>
      <c r="Y97" s="164">
        <f>शा.शि.!AA99</f>
        <v>0</v>
      </c>
      <c r="Z97" s="157">
        <f t="shared" si="15"/>
        <v>0</v>
      </c>
      <c r="AA97" s="158">
        <f t="shared" si="17"/>
        <v>0</v>
      </c>
      <c r="AB97" s="165" t="str">
        <f t="shared" si="20"/>
        <v xml:space="preserve">अनुत्तीर्ण </v>
      </c>
      <c r="AC97" s="159">
        <f t="shared" si="21"/>
        <v>0</v>
      </c>
      <c r="AD97" s="160">
        <f>LOOKUP(AA97,{0,32,33,41,51,61,71,81,91},{0,"इ-1","ड","क-2 ","क-1","ब-2 ","ब-1","अ-2","अ-1"})</f>
        <v>0</v>
      </c>
      <c r="AE97" s="419">
        <f>Data!$L99</f>
        <v>0</v>
      </c>
    </row>
    <row r="98" spans="1:31" ht="26.25" customHeight="1">
      <c r="A98" s="153">
        <f>Data!$D100</f>
        <v>0</v>
      </c>
      <c r="B98" s="153">
        <f>Data!C100</f>
        <v>0</v>
      </c>
      <c r="C98" s="154">
        <f>Data!E100</f>
        <v>0</v>
      </c>
      <c r="D98" s="155">
        <f>Data!G100</f>
        <v>0</v>
      </c>
      <c r="E98" s="156">
        <f>मराठी!Q100</f>
        <v>0</v>
      </c>
      <c r="F98" s="156">
        <f>इंग्रजी!Q100</f>
        <v>0</v>
      </c>
      <c r="G98" s="156">
        <f>गणित!Q100</f>
        <v>0</v>
      </c>
      <c r="H98" s="156">
        <f>चित्रकला!M100</f>
        <v>0</v>
      </c>
      <c r="I98" s="156">
        <f>कार्यानुभव!M100</f>
        <v>0</v>
      </c>
      <c r="J98" s="156">
        <f>शा.शि.!M100</f>
        <v>0</v>
      </c>
      <c r="K98" s="157">
        <f t="shared" si="14"/>
        <v>0</v>
      </c>
      <c r="L98" s="158">
        <f t="shared" si="16"/>
        <v>0</v>
      </c>
      <c r="M98" s="165" t="str">
        <f t="shared" si="18"/>
        <v xml:space="preserve">अनुत्तीर्ण </v>
      </c>
      <c r="N98" s="159">
        <f t="shared" si="19"/>
        <v>0</v>
      </c>
      <c r="O98" s="160">
        <f>LOOKUP(L98,{0,32,33,41,51,61,71,81,91},{0,"इ-1","ड","क-2 ","क-1","ब-2 ","ब-1","अ-2","अ-1"})</f>
        <v>0</v>
      </c>
      <c r="P98" s="161">
        <f>Data!$D100</f>
        <v>0</v>
      </c>
      <c r="Q98" s="161">
        <f>Data!C100</f>
        <v>0</v>
      </c>
      <c r="R98" s="162">
        <f>Data!E100</f>
        <v>0</v>
      </c>
      <c r="S98" s="163">
        <f>Data!G100</f>
        <v>0</v>
      </c>
      <c r="T98" s="164">
        <f>मराठी!AI100</f>
        <v>0</v>
      </c>
      <c r="U98" s="164">
        <f>इंग्रजी!AI100</f>
        <v>0</v>
      </c>
      <c r="V98" s="164">
        <f>गणित!AI100</f>
        <v>0</v>
      </c>
      <c r="W98" s="164">
        <f>चित्रकला!AA100</f>
        <v>0</v>
      </c>
      <c r="X98" s="164">
        <f>कार्यानुभव!AA100</f>
        <v>0</v>
      </c>
      <c r="Y98" s="164">
        <f>शा.शि.!AA100</f>
        <v>0</v>
      </c>
      <c r="Z98" s="157">
        <f t="shared" si="15"/>
        <v>0</v>
      </c>
      <c r="AA98" s="158">
        <f t="shared" si="17"/>
        <v>0</v>
      </c>
      <c r="AB98" s="165" t="str">
        <f t="shared" si="20"/>
        <v xml:space="preserve">अनुत्तीर्ण </v>
      </c>
      <c r="AC98" s="159">
        <f t="shared" si="21"/>
        <v>0</v>
      </c>
      <c r="AD98" s="160">
        <f>LOOKUP(AA98,{0,32,33,41,51,61,71,81,91},{0,"इ-1","ड","क-2 ","क-1","ब-2 ","ब-1","अ-2","अ-1"})</f>
        <v>0</v>
      </c>
      <c r="AE98" s="419">
        <f>Data!$L100</f>
        <v>0</v>
      </c>
    </row>
    <row r="99" spans="1:31" ht="26.25" customHeight="1">
      <c r="A99" s="153">
        <f>Data!$D101</f>
        <v>0</v>
      </c>
      <c r="B99" s="153">
        <f>Data!C101</f>
        <v>0</v>
      </c>
      <c r="C99" s="154">
        <f>Data!E101</f>
        <v>0</v>
      </c>
      <c r="D99" s="155">
        <f>Data!G101</f>
        <v>0</v>
      </c>
      <c r="E99" s="156">
        <f>मराठी!Q101</f>
        <v>0</v>
      </c>
      <c r="F99" s="156">
        <f>इंग्रजी!Q101</f>
        <v>0</v>
      </c>
      <c r="G99" s="156">
        <f>गणित!Q101</f>
        <v>0</v>
      </c>
      <c r="H99" s="156">
        <f>चित्रकला!M101</f>
        <v>0</v>
      </c>
      <c r="I99" s="156">
        <f>कार्यानुभव!M101</f>
        <v>0</v>
      </c>
      <c r="J99" s="156">
        <f>शा.शि.!M101</f>
        <v>0</v>
      </c>
      <c r="K99" s="157">
        <f t="shared" si="14"/>
        <v>0</v>
      </c>
      <c r="L99" s="158">
        <f t="shared" si="16"/>
        <v>0</v>
      </c>
      <c r="M99" s="165" t="str">
        <f t="shared" si="18"/>
        <v xml:space="preserve">अनुत्तीर्ण </v>
      </c>
      <c r="N99" s="159">
        <f t="shared" si="19"/>
        <v>0</v>
      </c>
      <c r="O99" s="160">
        <f>LOOKUP(L99,{0,32,33,41,51,61,71,81,91},{0,"इ-1","ड","क-2 ","क-1","ब-2 ","ब-1","अ-2","अ-1"})</f>
        <v>0</v>
      </c>
      <c r="P99" s="161">
        <f>Data!$D101</f>
        <v>0</v>
      </c>
      <c r="Q99" s="161">
        <f>Data!C101</f>
        <v>0</v>
      </c>
      <c r="R99" s="162">
        <f>Data!E101</f>
        <v>0</v>
      </c>
      <c r="S99" s="163">
        <f>Data!G101</f>
        <v>0</v>
      </c>
      <c r="T99" s="164">
        <f>मराठी!AI101</f>
        <v>0</v>
      </c>
      <c r="U99" s="164">
        <f>इंग्रजी!AI101</f>
        <v>0</v>
      </c>
      <c r="V99" s="164">
        <f>गणित!AI101</f>
        <v>0</v>
      </c>
      <c r="W99" s="164">
        <f>चित्रकला!AA101</f>
        <v>0</v>
      </c>
      <c r="X99" s="164">
        <f>कार्यानुभव!AA101</f>
        <v>0</v>
      </c>
      <c r="Y99" s="164">
        <f>शा.शि.!AA101</f>
        <v>0</v>
      </c>
      <c r="Z99" s="157">
        <f t="shared" si="15"/>
        <v>0</v>
      </c>
      <c r="AA99" s="158">
        <f t="shared" si="17"/>
        <v>0</v>
      </c>
      <c r="AB99" s="165" t="str">
        <f t="shared" si="20"/>
        <v xml:space="preserve">अनुत्तीर्ण </v>
      </c>
      <c r="AC99" s="159">
        <f t="shared" si="21"/>
        <v>0</v>
      </c>
      <c r="AD99" s="160">
        <f>LOOKUP(AA99,{0,32,33,41,51,61,71,81,91},{0,"इ-1","ड","क-2 ","क-1","ब-2 ","ब-1","अ-2","अ-1"})</f>
        <v>0</v>
      </c>
      <c r="AE99" s="419">
        <f>Data!$L101</f>
        <v>0</v>
      </c>
    </row>
    <row r="100" spans="1:31" ht="26.25" customHeight="1">
      <c r="A100" s="153">
        <f>Data!$D102</f>
        <v>0</v>
      </c>
      <c r="B100" s="153">
        <f>Data!C102</f>
        <v>0</v>
      </c>
      <c r="C100" s="154">
        <f>Data!E102</f>
        <v>0</v>
      </c>
      <c r="D100" s="155">
        <f>Data!G102</f>
        <v>0</v>
      </c>
      <c r="E100" s="156">
        <f>मराठी!Q102</f>
        <v>0</v>
      </c>
      <c r="F100" s="156">
        <f>इंग्रजी!Q102</f>
        <v>0</v>
      </c>
      <c r="G100" s="156">
        <f>गणित!Q102</f>
        <v>0</v>
      </c>
      <c r="H100" s="156">
        <f>चित्रकला!M102</f>
        <v>0</v>
      </c>
      <c r="I100" s="156">
        <f>कार्यानुभव!M102</f>
        <v>0</v>
      </c>
      <c r="J100" s="156">
        <f>शा.शि.!M102</f>
        <v>0</v>
      </c>
      <c r="K100" s="157">
        <f t="shared" si="14"/>
        <v>0</v>
      </c>
      <c r="L100" s="158">
        <f t="shared" si="16"/>
        <v>0</v>
      </c>
      <c r="M100" s="165" t="str">
        <f t="shared" si="18"/>
        <v xml:space="preserve">अनुत्तीर्ण </v>
      </c>
      <c r="N100" s="159">
        <f t="shared" si="19"/>
        <v>0</v>
      </c>
      <c r="O100" s="160">
        <f>LOOKUP(L100,{0,32,33,41,51,61,71,81,91},{0,"इ-1","ड","क-2 ","क-1","ब-2 ","ब-1","अ-2","अ-1"})</f>
        <v>0</v>
      </c>
      <c r="P100" s="161">
        <f>Data!$D102</f>
        <v>0</v>
      </c>
      <c r="Q100" s="161">
        <f>Data!C102</f>
        <v>0</v>
      </c>
      <c r="R100" s="162">
        <f>Data!E102</f>
        <v>0</v>
      </c>
      <c r="S100" s="163">
        <f>Data!G102</f>
        <v>0</v>
      </c>
      <c r="T100" s="164">
        <f>मराठी!AI102</f>
        <v>0</v>
      </c>
      <c r="U100" s="164">
        <f>इंग्रजी!AI102</f>
        <v>0</v>
      </c>
      <c r="V100" s="164">
        <f>गणित!AI102</f>
        <v>0</v>
      </c>
      <c r="W100" s="164">
        <f>चित्रकला!AA102</f>
        <v>0</v>
      </c>
      <c r="X100" s="164">
        <f>कार्यानुभव!AA102</f>
        <v>0</v>
      </c>
      <c r="Y100" s="164">
        <f>शा.शि.!AA102</f>
        <v>0</v>
      </c>
      <c r="Z100" s="157">
        <f t="shared" si="15"/>
        <v>0</v>
      </c>
      <c r="AA100" s="158">
        <f t="shared" si="17"/>
        <v>0</v>
      </c>
      <c r="AB100" s="165" t="str">
        <f t="shared" si="20"/>
        <v xml:space="preserve">अनुत्तीर्ण </v>
      </c>
      <c r="AC100" s="159">
        <f t="shared" si="21"/>
        <v>0</v>
      </c>
      <c r="AD100" s="160">
        <f>LOOKUP(AA100,{0,32,33,41,51,61,71,81,91},{0,"इ-1","ड","क-2 ","क-1","ब-2 ","ब-1","अ-2","अ-1"})</f>
        <v>0</v>
      </c>
      <c r="AE100" s="419">
        <f>Data!$L102</f>
        <v>0</v>
      </c>
    </row>
    <row r="101" spans="1:31" ht="26.25" customHeight="1">
      <c r="A101" s="153">
        <f>Data!$D103</f>
        <v>0</v>
      </c>
      <c r="B101" s="153">
        <f>Data!C103</f>
        <v>0</v>
      </c>
      <c r="C101" s="154">
        <f>Data!E103</f>
        <v>0</v>
      </c>
      <c r="D101" s="155">
        <f>Data!G103</f>
        <v>0</v>
      </c>
      <c r="E101" s="156">
        <f>मराठी!Q103</f>
        <v>0</v>
      </c>
      <c r="F101" s="156">
        <f>इंग्रजी!Q103</f>
        <v>0</v>
      </c>
      <c r="G101" s="156">
        <f>गणित!Q103</f>
        <v>0</v>
      </c>
      <c r="H101" s="156">
        <f>चित्रकला!M103</f>
        <v>0</v>
      </c>
      <c r="I101" s="156">
        <f>कार्यानुभव!M103</f>
        <v>0</v>
      </c>
      <c r="J101" s="156">
        <f>शा.शि.!M103</f>
        <v>0</v>
      </c>
      <c r="K101" s="157">
        <f t="shared" si="14"/>
        <v>0</v>
      </c>
      <c r="L101" s="158">
        <f t="shared" ref="L101:L132" si="22">(K101/6)</f>
        <v>0</v>
      </c>
      <c r="M101" s="165" t="str">
        <f t="shared" si="18"/>
        <v xml:space="preserve">अनुत्तीर्ण </v>
      </c>
      <c r="N101" s="159">
        <f t="shared" si="19"/>
        <v>0</v>
      </c>
      <c r="O101" s="160">
        <f>LOOKUP(L101,{0,32,33,41,51,61,71,81,91},{0,"इ-1","ड","क-2 ","क-1","ब-2 ","ब-1","अ-2","अ-1"})</f>
        <v>0</v>
      </c>
      <c r="P101" s="161">
        <f>Data!$D103</f>
        <v>0</v>
      </c>
      <c r="Q101" s="161">
        <f>Data!C103</f>
        <v>0</v>
      </c>
      <c r="R101" s="162">
        <f>Data!E103</f>
        <v>0</v>
      </c>
      <c r="S101" s="163">
        <f>Data!G103</f>
        <v>0</v>
      </c>
      <c r="T101" s="164">
        <f>मराठी!AI103</f>
        <v>0</v>
      </c>
      <c r="U101" s="164">
        <f>इंग्रजी!AI103</f>
        <v>0</v>
      </c>
      <c r="V101" s="164">
        <f>गणित!AI103</f>
        <v>0</v>
      </c>
      <c r="W101" s="164">
        <f>चित्रकला!AA103</f>
        <v>0</v>
      </c>
      <c r="X101" s="164">
        <f>कार्यानुभव!AA103</f>
        <v>0</v>
      </c>
      <c r="Y101" s="164">
        <f>शा.शि.!AA103</f>
        <v>0</v>
      </c>
      <c r="Z101" s="157">
        <f t="shared" si="15"/>
        <v>0</v>
      </c>
      <c r="AA101" s="158">
        <f t="shared" ref="AA101:AA132" si="23">(Z101/6)</f>
        <v>0</v>
      </c>
      <c r="AB101" s="165" t="str">
        <f t="shared" si="20"/>
        <v xml:space="preserve">अनुत्तीर्ण </v>
      </c>
      <c r="AC101" s="159">
        <f t="shared" si="21"/>
        <v>0</v>
      </c>
      <c r="AD101" s="160">
        <f>LOOKUP(AA101,{0,32,33,41,51,61,71,81,91},{0,"इ-1","ड","क-2 ","क-1","ब-2 ","ब-1","अ-2","अ-1"})</f>
        <v>0</v>
      </c>
      <c r="AE101" s="419">
        <f>Data!$L103</f>
        <v>0</v>
      </c>
    </row>
    <row r="102" spans="1:31" ht="26.25" customHeight="1">
      <c r="A102" s="153">
        <f>Data!$D104</f>
        <v>0</v>
      </c>
      <c r="B102" s="153">
        <f>Data!C104</f>
        <v>0</v>
      </c>
      <c r="C102" s="154">
        <f>Data!E104</f>
        <v>0</v>
      </c>
      <c r="D102" s="155">
        <f>Data!G104</f>
        <v>0</v>
      </c>
      <c r="E102" s="156">
        <f>मराठी!Q104</f>
        <v>0</v>
      </c>
      <c r="F102" s="156">
        <f>इंग्रजी!Q104</f>
        <v>0</v>
      </c>
      <c r="G102" s="156">
        <f>गणित!Q104</f>
        <v>0</v>
      </c>
      <c r="H102" s="156">
        <f>चित्रकला!M104</f>
        <v>0</v>
      </c>
      <c r="I102" s="156">
        <f>कार्यानुभव!M104</f>
        <v>0</v>
      </c>
      <c r="J102" s="156">
        <f>शा.शि.!M104</f>
        <v>0</v>
      </c>
      <c r="K102" s="157">
        <f t="shared" si="14"/>
        <v>0</v>
      </c>
      <c r="L102" s="158">
        <f t="shared" si="22"/>
        <v>0</v>
      </c>
      <c r="M102" s="165" t="str">
        <f t="shared" si="18"/>
        <v xml:space="preserve">अनुत्तीर्ण </v>
      </c>
      <c r="N102" s="159">
        <f t="shared" si="19"/>
        <v>0</v>
      </c>
      <c r="O102" s="160">
        <f>LOOKUP(L102,{0,32,33,41,51,61,71,81,91},{0,"इ-1","ड","क-2 ","क-1","ब-2 ","ब-1","अ-2","अ-1"})</f>
        <v>0</v>
      </c>
      <c r="P102" s="161">
        <f>Data!$D104</f>
        <v>0</v>
      </c>
      <c r="Q102" s="161">
        <f>Data!C104</f>
        <v>0</v>
      </c>
      <c r="R102" s="162">
        <f>Data!E104</f>
        <v>0</v>
      </c>
      <c r="S102" s="163">
        <f>Data!G104</f>
        <v>0</v>
      </c>
      <c r="T102" s="164">
        <f>मराठी!AI104</f>
        <v>0</v>
      </c>
      <c r="U102" s="164">
        <f>इंग्रजी!AI104</f>
        <v>0</v>
      </c>
      <c r="V102" s="164">
        <f>गणित!AI104</f>
        <v>0</v>
      </c>
      <c r="W102" s="164">
        <f>चित्रकला!AA104</f>
        <v>0</v>
      </c>
      <c r="X102" s="164">
        <f>कार्यानुभव!AA104</f>
        <v>0</v>
      </c>
      <c r="Y102" s="164">
        <f>शा.शि.!AA104</f>
        <v>0</v>
      </c>
      <c r="Z102" s="157">
        <f t="shared" si="15"/>
        <v>0</v>
      </c>
      <c r="AA102" s="158">
        <f t="shared" si="23"/>
        <v>0</v>
      </c>
      <c r="AB102" s="165" t="str">
        <f t="shared" si="20"/>
        <v xml:space="preserve">अनुत्तीर्ण </v>
      </c>
      <c r="AC102" s="159">
        <f t="shared" si="21"/>
        <v>0</v>
      </c>
      <c r="AD102" s="160">
        <f>LOOKUP(AA102,{0,32,33,41,51,61,71,81,91},{0,"इ-1","ड","क-2 ","क-1","ब-2 ","ब-1","अ-2","अ-1"})</f>
        <v>0</v>
      </c>
      <c r="AE102" s="419">
        <f>Data!$L104</f>
        <v>0</v>
      </c>
    </row>
    <row r="103" spans="1:31" ht="26.25" customHeight="1">
      <c r="A103" s="153">
        <f>Data!$D105</f>
        <v>0</v>
      </c>
      <c r="B103" s="153">
        <f>Data!C105</f>
        <v>0</v>
      </c>
      <c r="C103" s="154">
        <f>Data!E105</f>
        <v>0</v>
      </c>
      <c r="D103" s="155">
        <f>Data!G105</f>
        <v>0</v>
      </c>
      <c r="E103" s="156">
        <f>मराठी!Q105</f>
        <v>0</v>
      </c>
      <c r="F103" s="156">
        <f>इंग्रजी!Q105</f>
        <v>0</v>
      </c>
      <c r="G103" s="156">
        <f>गणित!Q105</f>
        <v>0</v>
      </c>
      <c r="H103" s="156">
        <f>चित्रकला!M105</f>
        <v>0</v>
      </c>
      <c r="I103" s="156">
        <f>कार्यानुभव!M105</f>
        <v>0</v>
      </c>
      <c r="J103" s="156">
        <f>शा.शि.!M105</f>
        <v>0</v>
      </c>
      <c r="K103" s="157">
        <f t="shared" si="14"/>
        <v>0</v>
      </c>
      <c r="L103" s="158">
        <f t="shared" si="22"/>
        <v>0</v>
      </c>
      <c r="M103" s="165" t="str">
        <f t="shared" si="18"/>
        <v xml:space="preserve">अनुत्तीर्ण </v>
      </c>
      <c r="N103" s="159">
        <f t="shared" si="19"/>
        <v>0</v>
      </c>
      <c r="O103" s="160">
        <f>LOOKUP(L103,{0,32,33,41,51,61,71,81,91},{0,"इ-1","ड","क-2 ","क-1","ब-2 ","ब-1","अ-2","अ-1"})</f>
        <v>0</v>
      </c>
      <c r="P103" s="161">
        <f>Data!$D105</f>
        <v>0</v>
      </c>
      <c r="Q103" s="161">
        <f>Data!C105</f>
        <v>0</v>
      </c>
      <c r="R103" s="162">
        <f>Data!E105</f>
        <v>0</v>
      </c>
      <c r="S103" s="163">
        <f>Data!G105</f>
        <v>0</v>
      </c>
      <c r="T103" s="164">
        <f>मराठी!AI105</f>
        <v>0</v>
      </c>
      <c r="U103" s="164">
        <f>इंग्रजी!AI105</f>
        <v>0</v>
      </c>
      <c r="V103" s="164">
        <f>गणित!AI105</f>
        <v>0</v>
      </c>
      <c r="W103" s="164">
        <f>चित्रकला!AA105</f>
        <v>0</v>
      </c>
      <c r="X103" s="164">
        <f>कार्यानुभव!AA105</f>
        <v>0</v>
      </c>
      <c r="Y103" s="164">
        <f>शा.शि.!AA105</f>
        <v>0</v>
      </c>
      <c r="Z103" s="157">
        <f t="shared" si="15"/>
        <v>0</v>
      </c>
      <c r="AA103" s="158">
        <f t="shared" si="23"/>
        <v>0</v>
      </c>
      <c r="AB103" s="165" t="str">
        <f t="shared" si="20"/>
        <v xml:space="preserve">अनुत्तीर्ण </v>
      </c>
      <c r="AC103" s="159">
        <f t="shared" si="21"/>
        <v>0</v>
      </c>
      <c r="AD103" s="160">
        <f>LOOKUP(AA103,{0,32,33,41,51,61,71,81,91},{0,"इ-1","ड","क-2 ","क-1","ब-2 ","ब-1","अ-2","अ-1"})</f>
        <v>0</v>
      </c>
      <c r="AE103" s="419">
        <f>Data!$L105</f>
        <v>0</v>
      </c>
    </row>
    <row r="104" spans="1:31" ht="26.25" customHeight="1">
      <c r="A104" s="153">
        <f>Data!$D106</f>
        <v>0</v>
      </c>
      <c r="B104" s="153">
        <f>Data!C106</f>
        <v>0</v>
      </c>
      <c r="C104" s="154">
        <f>Data!E106</f>
        <v>0</v>
      </c>
      <c r="D104" s="155">
        <f>Data!G106</f>
        <v>0</v>
      </c>
      <c r="E104" s="156">
        <f>मराठी!Q106</f>
        <v>0</v>
      </c>
      <c r="F104" s="156">
        <f>इंग्रजी!Q106</f>
        <v>0</v>
      </c>
      <c r="G104" s="156">
        <f>गणित!Q106</f>
        <v>0</v>
      </c>
      <c r="H104" s="156">
        <f>चित्रकला!M106</f>
        <v>0</v>
      </c>
      <c r="I104" s="156">
        <f>कार्यानुभव!M106</f>
        <v>0</v>
      </c>
      <c r="J104" s="156">
        <f>शा.शि.!M106</f>
        <v>0</v>
      </c>
      <c r="K104" s="157">
        <f t="shared" si="14"/>
        <v>0</v>
      </c>
      <c r="L104" s="158">
        <f t="shared" si="22"/>
        <v>0</v>
      </c>
      <c r="M104" s="165" t="str">
        <f t="shared" si="18"/>
        <v xml:space="preserve">अनुत्तीर्ण </v>
      </c>
      <c r="N104" s="159">
        <f t="shared" si="19"/>
        <v>0</v>
      </c>
      <c r="O104" s="160">
        <f>LOOKUP(L104,{0,32,33,41,51,61,71,81,91},{0,"इ-1","ड","क-2 ","क-1","ब-2 ","ब-1","अ-2","अ-1"})</f>
        <v>0</v>
      </c>
      <c r="P104" s="161">
        <f>Data!$D106</f>
        <v>0</v>
      </c>
      <c r="Q104" s="161">
        <f>Data!C106</f>
        <v>0</v>
      </c>
      <c r="R104" s="162">
        <f>Data!E106</f>
        <v>0</v>
      </c>
      <c r="S104" s="163">
        <f>Data!G106</f>
        <v>0</v>
      </c>
      <c r="T104" s="164">
        <f>मराठी!AI106</f>
        <v>0</v>
      </c>
      <c r="U104" s="164">
        <f>इंग्रजी!AI106</f>
        <v>0</v>
      </c>
      <c r="V104" s="164">
        <f>गणित!AI106</f>
        <v>0</v>
      </c>
      <c r="W104" s="164">
        <f>चित्रकला!AA106</f>
        <v>0</v>
      </c>
      <c r="X104" s="164">
        <f>कार्यानुभव!AA106</f>
        <v>0</v>
      </c>
      <c r="Y104" s="164">
        <f>शा.शि.!AA106</f>
        <v>0</v>
      </c>
      <c r="Z104" s="157">
        <f t="shared" si="15"/>
        <v>0</v>
      </c>
      <c r="AA104" s="158">
        <f t="shared" si="23"/>
        <v>0</v>
      </c>
      <c r="AB104" s="165" t="str">
        <f t="shared" si="20"/>
        <v xml:space="preserve">अनुत्तीर्ण </v>
      </c>
      <c r="AC104" s="159">
        <f t="shared" si="21"/>
        <v>0</v>
      </c>
      <c r="AD104" s="160">
        <f>LOOKUP(AA104,{0,32,33,41,51,61,71,81,91},{0,"इ-1","ड","क-2 ","क-1","ब-2 ","ब-1","अ-2","अ-1"})</f>
        <v>0</v>
      </c>
      <c r="AE104" s="419">
        <f>Data!$L106</f>
        <v>0</v>
      </c>
    </row>
    <row r="105" spans="1:31" ht="26.25" customHeight="1">
      <c r="A105" s="153">
        <f>Data!$D107</f>
        <v>0</v>
      </c>
      <c r="B105" s="153">
        <f>Data!C107</f>
        <v>0</v>
      </c>
      <c r="C105" s="154">
        <f>Data!E107</f>
        <v>0</v>
      </c>
      <c r="D105" s="155">
        <f>Data!G107</f>
        <v>0</v>
      </c>
      <c r="E105" s="156">
        <f>मराठी!Q107</f>
        <v>0</v>
      </c>
      <c r="F105" s="156">
        <f>इंग्रजी!Q107</f>
        <v>0</v>
      </c>
      <c r="G105" s="156">
        <f>गणित!Q107</f>
        <v>0</v>
      </c>
      <c r="H105" s="156">
        <f>चित्रकला!M107</f>
        <v>0</v>
      </c>
      <c r="I105" s="156">
        <f>कार्यानुभव!M107</f>
        <v>0</v>
      </c>
      <c r="J105" s="156">
        <f>शा.शि.!M107</f>
        <v>0</v>
      </c>
      <c r="K105" s="157">
        <f t="shared" si="14"/>
        <v>0</v>
      </c>
      <c r="L105" s="158">
        <f t="shared" si="22"/>
        <v>0</v>
      </c>
      <c r="M105" s="165" t="str">
        <f t="shared" si="18"/>
        <v xml:space="preserve">अनुत्तीर्ण </v>
      </c>
      <c r="N105" s="159">
        <f t="shared" si="19"/>
        <v>0</v>
      </c>
      <c r="O105" s="160">
        <f>LOOKUP(L105,{0,32,33,41,51,61,71,81,91},{0,"इ-1","ड","क-2 ","क-1","ब-2 ","ब-1","अ-2","अ-1"})</f>
        <v>0</v>
      </c>
      <c r="P105" s="161">
        <f>Data!$D107</f>
        <v>0</v>
      </c>
      <c r="Q105" s="161">
        <f>Data!C107</f>
        <v>0</v>
      </c>
      <c r="R105" s="162">
        <f>Data!E107</f>
        <v>0</v>
      </c>
      <c r="S105" s="163">
        <f>Data!G107</f>
        <v>0</v>
      </c>
      <c r="T105" s="164">
        <f>मराठी!AI107</f>
        <v>0</v>
      </c>
      <c r="U105" s="164">
        <f>इंग्रजी!AI107</f>
        <v>0</v>
      </c>
      <c r="V105" s="164">
        <f>गणित!AI107</f>
        <v>0</v>
      </c>
      <c r="W105" s="164">
        <f>चित्रकला!AA107</f>
        <v>0</v>
      </c>
      <c r="X105" s="164">
        <f>कार्यानुभव!AA107</f>
        <v>0</v>
      </c>
      <c r="Y105" s="164">
        <f>शा.शि.!AA107</f>
        <v>0</v>
      </c>
      <c r="Z105" s="157">
        <f t="shared" si="15"/>
        <v>0</v>
      </c>
      <c r="AA105" s="158">
        <f t="shared" si="23"/>
        <v>0</v>
      </c>
      <c r="AB105" s="165" t="str">
        <f t="shared" si="20"/>
        <v xml:space="preserve">अनुत्तीर्ण </v>
      </c>
      <c r="AC105" s="159">
        <f t="shared" si="21"/>
        <v>0</v>
      </c>
      <c r="AD105" s="160">
        <f>LOOKUP(AA105,{0,32,33,41,51,61,71,81,91},{0,"इ-1","ड","क-2 ","क-1","ब-2 ","ब-1","अ-2","अ-1"})</f>
        <v>0</v>
      </c>
      <c r="AE105" s="419">
        <f>Data!$L107</f>
        <v>0</v>
      </c>
    </row>
    <row r="106" spans="1:31" ht="26.25" customHeight="1">
      <c r="A106" s="153">
        <f>Data!$D108</f>
        <v>0</v>
      </c>
      <c r="B106" s="153">
        <f>Data!C108</f>
        <v>0</v>
      </c>
      <c r="C106" s="154">
        <f>Data!E108</f>
        <v>0</v>
      </c>
      <c r="D106" s="155">
        <f>Data!G108</f>
        <v>0</v>
      </c>
      <c r="E106" s="156">
        <f>मराठी!Q108</f>
        <v>0</v>
      </c>
      <c r="F106" s="156">
        <f>इंग्रजी!Q108</f>
        <v>0</v>
      </c>
      <c r="G106" s="156">
        <f>गणित!Q108</f>
        <v>0</v>
      </c>
      <c r="H106" s="156">
        <f>चित्रकला!M108</f>
        <v>0</v>
      </c>
      <c r="I106" s="156">
        <f>कार्यानुभव!M108</f>
        <v>0</v>
      </c>
      <c r="J106" s="156">
        <f>शा.शि.!M108</f>
        <v>0</v>
      </c>
      <c r="K106" s="157">
        <f t="shared" si="14"/>
        <v>0</v>
      </c>
      <c r="L106" s="158">
        <f t="shared" si="22"/>
        <v>0</v>
      </c>
      <c r="M106" s="165" t="str">
        <f t="shared" si="18"/>
        <v xml:space="preserve">अनुत्तीर्ण </v>
      </c>
      <c r="N106" s="159">
        <f t="shared" si="19"/>
        <v>0</v>
      </c>
      <c r="O106" s="160">
        <f>LOOKUP(L106,{0,32,33,41,51,61,71,81,91},{0,"इ-1","ड","क-2 ","क-1","ब-2 ","ब-1","अ-2","अ-1"})</f>
        <v>0</v>
      </c>
      <c r="P106" s="161">
        <f>Data!$D108</f>
        <v>0</v>
      </c>
      <c r="Q106" s="161">
        <f>Data!C108</f>
        <v>0</v>
      </c>
      <c r="R106" s="162">
        <f>Data!E108</f>
        <v>0</v>
      </c>
      <c r="S106" s="163">
        <f>Data!G108</f>
        <v>0</v>
      </c>
      <c r="T106" s="164">
        <f>मराठी!AI108</f>
        <v>0</v>
      </c>
      <c r="U106" s="164">
        <f>इंग्रजी!AI108</f>
        <v>0</v>
      </c>
      <c r="V106" s="164">
        <f>गणित!AI108</f>
        <v>0</v>
      </c>
      <c r="W106" s="164">
        <f>चित्रकला!AA108</f>
        <v>0</v>
      </c>
      <c r="X106" s="164">
        <f>कार्यानुभव!AA108</f>
        <v>0</v>
      </c>
      <c r="Y106" s="164">
        <f>शा.शि.!AA108</f>
        <v>0</v>
      </c>
      <c r="Z106" s="157">
        <f t="shared" si="15"/>
        <v>0</v>
      </c>
      <c r="AA106" s="158">
        <f t="shared" si="23"/>
        <v>0</v>
      </c>
      <c r="AB106" s="165" t="str">
        <f t="shared" si="20"/>
        <v xml:space="preserve">अनुत्तीर्ण </v>
      </c>
      <c r="AC106" s="159">
        <f t="shared" si="21"/>
        <v>0</v>
      </c>
      <c r="AD106" s="160">
        <f>LOOKUP(AA106,{0,32,33,41,51,61,71,81,91},{0,"इ-1","ड","क-2 ","क-1","ब-2 ","ब-1","अ-2","अ-1"})</f>
        <v>0</v>
      </c>
      <c r="AE106" s="419">
        <f>Data!$L108</f>
        <v>0</v>
      </c>
    </row>
    <row r="107" spans="1:31" ht="26.25" customHeight="1">
      <c r="A107" s="153">
        <f>Data!$D109</f>
        <v>0</v>
      </c>
      <c r="B107" s="153">
        <f>Data!C109</f>
        <v>0</v>
      </c>
      <c r="C107" s="154">
        <f>Data!E109</f>
        <v>0</v>
      </c>
      <c r="D107" s="155">
        <f>Data!G109</f>
        <v>0</v>
      </c>
      <c r="E107" s="156">
        <f>मराठी!Q109</f>
        <v>0</v>
      </c>
      <c r="F107" s="156">
        <f>इंग्रजी!Q109</f>
        <v>0</v>
      </c>
      <c r="G107" s="156">
        <f>गणित!Q109</f>
        <v>0</v>
      </c>
      <c r="H107" s="156">
        <f>चित्रकला!M109</f>
        <v>0</v>
      </c>
      <c r="I107" s="156">
        <f>कार्यानुभव!M109</f>
        <v>0</v>
      </c>
      <c r="J107" s="156">
        <f>शा.शि.!M109</f>
        <v>0</v>
      </c>
      <c r="K107" s="157">
        <f t="shared" si="14"/>
        <v>0</v>
      </c>
      <c r="L107" s="158">
        <f t="shared" si="22"/>
        <v>0</v>
      </c>
      <c r="M107" s="165" t="str">
        <f t="shared" si="18"/>
        <v xml:space="preserve">अनुत्तीर्ण </v>
      </c>
      <c r="N107" s="159">
        <f t="shared" si="19"/>
        <v>0</v>
      </c>
      <c r="O107" s="160">
        <f>LOOKUP(L107,{0,32,33,41,51,61,71,81,91},{0,"इ-1","ड","क-2 ","क-1","ब-2 ","ब-1","अ-2","अ-1"})</f>
        <v>0</v>
      </c>
      <c r="P107" s="161">
        <f>Data!$D109</f>
        <v>0</v>
      </c>
      <c r="Q107" s="161">
        <f>Data!C109</f>
        <v>0</v>
      </c>
      <c r="R107" s="162">
        <f>Data!E109</f>
        <v>0</v>
      </c>
      <c r="S107" s="163">
        <f>Data!G109</f>
        <v>0</v>
      </c>
      <c r="T107" s="164">
        <f>मराठी!AI109</f>
        <v>0</v>
      </c>
      <c r="U107" s="164">
        <f>इंग्रजी!AI109</f>
        <v>0</v>
      </c>
      <c r="V107" s="164">
        <f>गणित!AI109</f>
        <v>0</v>
      </c>
      <c r="W107" s="164">
        <f>चित्रकला!AA109</f>
        <v>0</v>
      </c>
      <c r="X107" s="164">
        <f>कार्यानुभव!AA109</f>
        <v>0</v>
      </c>
      <c r="Y107" s="164">
        <f>शा.शि.!AA109</f>
        <v>0</v>
      </c>
      <c r="Z107" s="157">
        <f t="shared" si="15"/>
        <v>0</v>
      </c>
      <c r="AA107" s="158">
        <f t="shared" si="23"/>
        <v>0</v>
      </c>
      <c r="AB107" s="165" t="str">
        <f t="shared" si="20"/>
        <v xml:space="preserve">अनुत्तीर्ण </v>
      </c>
      <c r="AC107" s="159">
        <f t="shared" si="21"/>
        <v>0</v>
      </c>
      <c r="AD107" s="160">
        <f>LOOKUP(AA107,{0,32,33,41,51,61,71,81,91},{0,"इ-1","ड","क-2 ","क-1","ब-2 ","ब-1","अ-2","अ-1"})</f>
        <v>0</v>
      </c>
      <c r="AE107" s="419">
        <f>Data!$L109</f>
        <v>0</v>
      </c>
    </row>
    <row r="108" spans="1:31" ht="26.25" customHeight="1">
      <c r="A108" s="153">
        <f>Data!$D110</f>
        <v>0</v>
      </c>
      <c r="B108" s="153">
        <f>Data!C110</f>
        <v>0</v>
      </c>
      <c r="C108" s="154">
        <f>Data!E110</f>
        <v>0</v>
      </c>
      <c r="D108" s="155">
        <f>Data!G110</f>
        <v>0</v>
      </c>
      <c r="E108" s="156">
        <f>मराठी!Q110</f>
        <v>0</v>
      </c>
      <c r="F108" s="156">
        <f>इंग्रजी!Q110</f>
        <v>0</v>
      </c>
      <c r="G108" s="156">
        <f>गणित!Q110</f>
        <v>0</v>
      </c>
      <c r="H108" s="156">
        <f>चित्रकला!M110</f>
        <v>0</v>
      </c>
      <c r="I108" s="156">
        <f>कार्यानुभव!M110</f>
        <v>0</v>
      </c>
      <c r="J108" s="156">
        <f>शा.शि.!M110</f>
        <v>0</v>
      </c>
      <c r="K108" s="157">
        <f t="shared" si="14"/>
        <v>0</v>
      </c>
      <c r="L108" s="158">
        <f t="shared" si="22"/>
        <v>0</v>
      </c>
      <c r="M108" s="165" t="str">
        <f t="shared" si="18"/>
        <v xml:space="preserve">अनुत्तीर्ण </v>
      </c>
      <c r="N108" s="159">
        <f t="shared" si="19"/>
        <v>0</v>
      </c>
      <c r="O108" s="160">
        <f>LOOKUP(L108,{0,32,33,41,51,61,71,81,91},{0,"इ-1","ड","क-2 ","क-1","ब-2 ","ब-1","अ-2","अ-1"})</f>
        <v>0</v>
      </c>
      <c r="P108" s="161">
        <f>Data!$D110</f>
        <v>0</v>
      </c>
      <c r="Q108" s="161">
        <f>Data!C110</f>
        <v>0</v>
      </c>
      <c r="R108" s="162">
        <f>Data!E110</f>
        <v>0</v>
      </c>
      <c r="S108" s="163">
        <f>Data!G110</f>
        <v>0</v>
      </c>
      <c r="T108" s="164">
        <f>मराठी!AI110</f>
        <v>0</v>
      </c>
      <c r="U108" s="164">
        <f>इंग्रजी!AI110</f>
        <v>0</v>
      </c>
      <c r="V108" s="164">
        <f>गणित!AI110</f>
        <v>0</v>
      </c>
      <c r="W108" s="164">
        <f>चित्रकला!AA110</f>
        <v>0</v>
      </c>
      <c r="X108" s="164">
        <f>कार्यानुभव!AA110</f>
        <v>0</v>
      </c>
      <c r="Y108" s="164">
        <f>शा.शि.!AA110</f>
        <v>0</v>
      </c>
      <c r="Z108" s="157">
        <f t="shared" si="15"/>
        <v>0</v>
      </c>
      <c r="AA108" s="158">
        <f t="shared" si="23"/>
        <v>0</v>
      </c>
      <c r="AB108" s="165" t="str">
        <f t="shared" si="20"/>
        <v xml:space="preserve">अनुत्तीर्ण </v>
      </c>
      <c r="AC108" s="159">
        <f t="shared" si="21"/>
        <v>0</v>
      </c>
      <c r="AD108" s="160">
        <f>LOOKUP(AA108,{0,32,33,41,51,61,71,81,91},{0,"इ-1","ड","क-2 ","क-1","ब-2 ","ब-1","अ-2","अ-1"})</f>
        <v>0</v>
      </c>
      <c r="AE108" s="419">
        <f>Data!$L110</f>
        <v>0</v>
      </c>
    </row>
    <row r="109" spans="1:31" ht="26.25" customHeight="1">
      <c r="A109" s="153">
        <f>Data!$D111</f>
        <v>0</v>
      </c>
      <c r="B109" s="153">
        <f>Data!C111</f>
        <v>0</v>
      </c>
      <c r="C109" s="154">
        <f>Data!E111</f>
        <v>0</v>
      </c>
      <c r="D109" s="155">
        <f>Data!G111</f>
        <v>0</v>
      </c>
      <c r="E109" s="156">
        <f>मराठी!Q111</f>
        <v>0</v>
      </c>
      <c r="F109" s="156">
        <f>इंग्रजी!Q111</f>
        <v>0</v>
      </c>
      <c r="G109" s="156">
        <f>गणित!Q111</f>
        <v>0</v>
      </c>
      <c r="H109" s="156">
        <f>चित्रकला!M111</f>
        <v>0</v>
      </c>
      <c r="I109" s="156">
        <f>कार्यानुभव!M111</f>
        <v>0</v>
      </c>
      <c r="J109" s="156">
        <f>शा.शि.!M111</f>
        <v>0</v>
      </c>
      <c r="K109" s="157">
        <f t="shared" si="14"/>
        <v>0</v>
      </c>
      <c r="L109" s="158">
        <f t="shared" si="22"/>
        <v>0</v>
      </c>
      <c r="M109" s="165" t="str">
        <f t="shared" si="18"/>
        <v xml:space="preserve">अनुत्तीर्ण </v>
      </c>
      <c r="N109" s="159">
        <f t="shared" si="19"/>
        <v>0</v>
      </c>
      <c r="O109" s="160">
        <f>LOOKUP(L109,{0,32,33,41,51,61,71,81,91},{0,"इ-1","ड","क-2 ","क-1","ब-2 ","ब-1","अ-2","अ-1"})</f>
        <v>0</v>
      </c>
      <c r="P109" s="161">
        <f>Data!$D111</f>
        <v>0</v>
      </c>
      <c r="Q109" s="161">
        <f>Data!C111</f>
        <v>0</v>
      </c>
      <c r="R109" s="162">
        <f>Data!E111</f>
        <v>0</v>
      </c>
      <c r="S109" s="163">
        <f>Data!G111</f>
        <v>0</v>
      </c>
      <c r="T109" s="164">
        <f>मराठी!AI111</f>
        <v>0</v>
      </c>
      <c r="U109" s="164">
        <f>इंग्रजी!AI111</f>
        <v>0</v>
      </c>
      <c r="V109" s="164">
        <f>गणित!AI111</f>
        <v>0</v>
      </c>
      <c r="W109" s="164">
        <f>चित्रकला!AA111</f>
        <v>0</v>
      </c>
      <c r="X109" s="164">
        <f>कार्यानुभव!AA111</f>
        <v>0</v>
      </c>
      <c r="Y109" s="164">
        <f>शा.शि.!AA111</f>
        <v>0</v>
      </c>
      <c r="Z109" s="157">
        <f t="shared" si="15"/>
        <v>0</v>
      </c>
      <c r="AA109" s="158">
        <f t="shared" si="23"/>
        <v>0</v>
      </c>
      <c r="AB109" s="165" t="str">
        <f t="shared" si="20"/>
        <v xml:space="preserve">अनुत्तीर्ण </v>
      </c>
      <c r="AC109" s="159">
        <f t="shared" si="21"/>
        <v>0</v>
      </c>
      <c r="AD109" s="160">
        <f>LOOKUP(AA109,{0,32,33,41,51,61,71,81,91},{0,"इ-1","ड","क-2 ","क-1","ब-2 ","ब-1","अ-2","अ-1"})</f>
        <v>0</v>
      </c>
      <c r="AE109" s="419">
        <f>Data!$L111</f>
        <v>0</v>
      </c>
    </row>
    <row r="110" spans="1:31" ht="26.25" customHeight="1">
      <c r="A110" s="153">
        <f>Data!$D112</f>
        <v>0</v>
      </c>
      <c r="B110" s="153">
        <f>Data!C112</f>
        <v>0</v>
      </c>
      <c r="C110" s="154">
        <f>Data!E112</f>
        <v>0</v>
      </c>
      <c r="D110" s="155">
        <f>Data!G112</f>
        <v>0</v>
      </c>
      <c r="E110" s="156">
        <f>मराठी!Q112</f>
        <v>0</v>
      </c>
      <c r="F110" s="156">
        <f>इंग्रजी!Q112</f>
        <v>0</v>
      </c>
      <c r="G110" s="156">
        <f>गणित!Q112</f>
        <v>0</v>
      </c>
      <c r="H110" s="156">
        <f>चित्रकला!M112</f>
        <v>0</v>
      </c>
      <c r="I110" s="156">
        <f>कार्यानुभव!M112</f>
        <v>0</v>
      </c>
      <c r="J110" s="156">
        <f>शा.शि.!M112</f>
        <v>0</v>
      </c>
      <c r="K110" s="157">
        <f t="shared" si="14"/>
        <v>0</v>
      </c>
      <c r="L110" s="158">
        <f t="shared" si="22"/>
        <v>0</v>
      </c>
      <c r="M110" s="165" t="str">
        <f t="shared" si="18"/>
        <v xml:space="preserve">अनुत्तीर्ण </v>
      </c>
      <c r="N110" s="159">
        <f t="shared" si="19"/>
        <v>0</v>
      </c>
      <c r="O110" s="160">
        <f>LOOKUP(L110,{0,32,33,41,51,61,71,81,91},{0,"इ-1","ड","क-2 ","क-1","ब-2 ","ब-1","अ-2","अ-1"})</f>
        <v>0</v>
      </c>
      <c r="P110" s="161">
        <f>Data!$D112</f>
        <v>0</v>
      </c>
      <c r="Q110" s="161">
        <f>Data!C112</f>
        <v>0</v>
      </c>
      <c r="R110" s="162">
        <f>Data!E112</f>
        <v>0</v>
      </c>
      <c r="S110" s="163">
        <f>Data!G112</f>
        <v>0</v>
      </c>
      <c r="T110" s="164">
        <f>मराठी!AI112</f>
        <v>0</v>
      </c>
      <c r="U110" s="164">
        <f>इंग्रजी!AI112</f>
        <v>0</v>
      </c>
      <c r="V110" s="164">
        <f>गणित!AI112</f>
        <v>0</v>
      </c>
      <c r="W110" s="164">
        <f>चित्रकला!AA112</f>
        <v>0</v>
      </c>
      <c r="X110" s="164">
        <f>कार्यानुभव!AA112</f>
        <v>0</v>
      </c>
      <c r="Y110" s="164">
        <f>शा.शि.!AA112</f>
        <v>0</v>
      </c>
      <c r="Z110" s="157">
        <f t="shared" si="15"/>
        <v>0</v>
      </c>
      <c r="AA110" s="158">
        <f t="shared" si="23"/>
        <v>0</v>
      </c>
      <c r="AB110" s="165" t="str">
        <f t="shared" si="20"/>
        <v xml:space="preserve">अनुत्तीर्ण </v>
      </c>
      <c r="AC110" s="159">
        <f t="shared" si="21"/>
        <v>0</v>
      </c>
      <c r="AD110" s="160">
        <f>LOOKUP(AA110,{0,32,33,41,51,61,71,81,91},{0,"इ-1","ड","क-2 ","क-1","ब-2 ","ब-1","अ-2","अ-1"})</f>
        <v>0</v>
      </c>
      <c r="AE110" s="419">
        <f>Data!$L112</f>
        <v>0</v>
      </c>
    </row>
    <row r="111" spans="1:31" ht="26.25" customHeight="1">
      <c r="A111" s="153">
        <f>Data!$D113</f>
        <v>0</v>
      </c>
      <c r="B111" s="153">
        <f>Data!C113</f>
        <v>0</v>
      </c>
      <c r="C111" s="154">
        <f>Data!E113</f>
        <v>0</v>
      </c>
      <c r="D111" s="155">
        <f>Data!G113</f>
        <v>0</v>
      </c>
      <c r="E111" s="156">
        <f>मराठी!Q113</f>
        <v>0</v>
      </c>
      <c r="F111" s="156">
        <f>इंग्रजी!Q113</f>
        <v>0</v>
      </c>
      <c r="G111" s="156">
        <f>गणित!Q113</f>
        <v>0</v>
      </c>
      <c r="H111" s="156">
        <f>चित्रकला!M113</f>
        <v>0</v>
      </c>
      <c r="I111" s="156">
        <f>कार्यानुभव!M113</f>
        <v>0</v>
      </c>
      <c r="J111" s="156">
        <f>शा.शि.!M113</f>
        <v>0</v>
      </c>
      <c r="K111" s="157">
        <f t="shared" si="14"/>
        <v>0</v>
      </c>
      <c r="L111" s="158">
        <f t="shared" si="22"/>
        <v>0</v>
      </c>
      <c r="M111" s="165" t="str">
        <f t="shared" si="18"/>
        <v xml:space="preserve">अनुत्तीर्ण </v>
      </c>
      <c r="N111" s="159">
        <f t="shared" si="19"/>
        <v>0</v>
      </c>
      <c r="O111" s="160">
        <f>LOOKUP(L111,{0,32,33,41,51,61,71,81,91},{0,"इ-1","ड","क-2 ","क-1","ब-2 ","ब-1","अ-2","अ-1"})</f>
        <v>0</v>
      </c>
      <c r="P111" s="161">
        <f>Data!$D113</f>
        <v>0</v>
      </c>
      <c r="Q111" s="161">
        <f>Data!C113</f>
        <v>0</v>
      </c>
      <c r="R111" s="162">
        <f>Data!E113</f>
        <v>0</v>
      </c>
      <c r="S111" s="163">
        <f>Data!G113</f>
        <v>0</v>
      </c>
      <c r="T111" s="164">
        <f>मराठी!AI113</f>
        <v>0</v>
      </c>
      <c r="U111" s="164">
        <f>इंग्रजी!AI113</f>
        <v>0</v>
      </c>
      <c r="V111" s="164">
        <f>गणित!AI113</f>
        <v>0</v>
      </c>
      <c r="W111" s="164">
        <f>चित्रकला!AA113</f>
        <v>0</v>
      </c>
      <c r="X111" s="164">
        <f>कार्यानुभव!AA113</f>
        <v>0</v>
      </c>
      <c r="Y111" s="164">
        <f>शा.शि.!AA113</f>
        <v>0</v>
      </c>
      <c r="Z111" s="157">
        <f t="shared" si="15"/>
        <v>0</v>
      </c>
      <c r="AA111" s="158">
        <f t="shared" si="23"/>
        <v>0</v>
      </c>
      <c r="AB111" s="165" t="str">
        <f t="shared" si="20"/>
        <v xml:space="preserve">अनुत्तीर्ण </v>
      </c>
      <c r="AC111" s="159">
        <f t="shared" si="21"/>
        <v>0</v>
      </c>
      <c r="AD111" s="160">
        <f>LOOKUP(AA111,{0,32,33,41,51,61,71,81,91},{0,"इ-1","ड","क-2 ","क-1","ब-2 ","ब-1","अ-2","अ-1"})</f>
        <v>0</v>
      </c>
      <c r="AE111" s="419">
        <f>Data!$L113</f>
        <v>0</v>
      </c>
    </row>
    <row r="112" spans="1:31" ht="26.25" customHeight="1">
      <c r="A112" s="153">
        <f>Data!$D114</f>
        <v>0</v>
      </c>
      <c r="B112" s="153">
        <f>Data!C114</f>
        <v>0</v>
      </c>
      <c r="C112" s="154">
        <f>Data!E114</f>
        <v>0</v>
      </c>
      <c r="D112" s="155">
        <f>Data!G114</f>
        <v>0</v>
      </c>
      <c r="E112" s="156">
        <f>मराठी!Q114</f>
        <v>0</v>
      </c>
      <c r="F112" s="156">
        <f>इंग्रजी!Q114</f>
        <v>0</v>
      </c>
      <c r="G112" s="156">
        <f>गणित!Q114</f>
        <v>0</v>
      </c>
      <c r="H112" s="156">
        <f>चित्रकला!M114</f>
        <v>0</v>
      </c>
      <c r="I112" s="156">
        <f>कार्यानुभव!M114</f>
        <v>0</v>
      </c>
      <c r="J112" s="156">
        <f>शा.शि.!M114</f>
        <v>0</v>
      </c>
      <c r="K112" s="157">
        <f t="shared" si="14"/>
        <v>0</v>
      </c>
      <c r="L112" s="158">
        <f t="shared" si="22"/>
        <v>0</v>
      </c>
      <c r="M112" s="165" t="str">
        <f t="shared" si="18"/>
        <v xml:space="preserve">अनुत्तीर्ण </v>
      </c>
      <c r="N112" s="159">
        <f t="shared" si="19"/>
        <v>0</v>
      </c>
      <c r="O112" s="160">
        <f>LOOKUP(L112,{0,32,33,41,51,61,71,81,91},{0,"इ-1","ड","क-2 ","क-1","ब-2 ","ब-1","अ-2","अ-1"})</f>
        <v>0</v>
      </c>
      <c r="P112" s="161">
        <f>Data!$D114</f>
        <v>0</v>
      </c>
      <c r="Q112" s="161">
        <f>Data!C114</f>
        <v>0</v>
      </c>
      <c r="R112" s="162">
        <f>Data!E114</f>
        <v>0</v>
      </c>
      <c r="S112" s="163">
        <f>Data!G114</f>
        <v>0</v>
      </c>
      <c r="T112" s="164">
        <f>मराठी!AI114</f>
        <v>0</v>
      </c>
      <c r="U112" s="164">
        <f>इंग्रजी!AI114</f>
        <v>0</v>
      </c>
      <c r="V112" s="164">
        <f>गणित!AI114</f>
        <v>0</v>
      </c>
      <c r="W112" s="164">
        <f>चित्रकला!AA114</f>
        <v>0</v>
      </c>
      <c r="X112" s="164">
        <f>कार्यानुभव!AA114</f>
        <v>0</v>
      </c>
      <c r="Y112" s="164">
        <f>शा.शि.!AA114</f>
        <v>0</v>
      </c>
      <c r="Z112" s="157">
        <f t="shared" si="15"/>
        <v>0</v>
      </c>
      <c r="AA112" s="158">
        <f t="shared" si="23"/>
        <v>0</v>
      </c>
      <c r="AB112" s="165" t="str">
        <f t="shared" si="20"/>
        <v xml:space="preserve">अनुत्तीर्ण </v>
      </c>
      <c r="AC112" s="159">
        <f t="shared" si="21"/>
        <v>0</v>
      </c>
      <c r="AD112" s="160">
        <f>LOOKUP(AA112,{0,32,33,41,51,61,71,81,91},{0,"इ-1","ड","क-2 ","क-1","ब-2 ","ब-1","अ-2","अ-1"})</f>
        <v>0</v>
      </c>
      <c r="AE112" s="419">
        <f>Data!$L114</f>
        <v>0</v>
      </c>
    </row>
    <row r="113" spans="1:31" ht="26.25" customHeight="1">
      <c r="A113" s="153">
        <f>Data!$D115</f>
        <v>0</v>
      </c>
      <c r="B113" s="153">
        <f>Data!C115</f>
        <v>0</v>
      </c>
      <c r="C113" s="154">
        <f>Data!E115</f>
        <v>0</v>
      </c>
      <c r="D113" s="155">
        <f>Data!G115</f>
        <v>0</v>
      </c>
      <c r="E113" s="156">
        <f>मराठी!Q115</f>
        <v>0</v>
      </c>
      <c r="F113" s="156">
        <f>इंग्रजी!Q115</f>
        <v>0</v>
      </c>
      <c r="G113" s="156">
        <f>गणित!Q115</f>
        <v>0</v>
      </c>
      <c r="H113" s="156">
        <f>चित्रकला!M115</f>
        <v>0</v>
      </c>
      <c r="I113" s="156">
        <f>कार्यानुभव!M115</f>
        <v>0</v>
      </c>
      <c r="J113" s="156">
        <f>शा.शि.!M115</f>
        <v>0</v>
      </c>
      <c r="K113" s="157">
        <f t="shared" si="14"/>
        <v>0</v>
      </c>
      <c r="L113" s="158">
        <f t="shared" si="22"/>
        <v>0</v>
      </c>
      <c r="M113" s="165" t="str">
        <f t="shared" si="18"/>
        <v xml:space="preserve">अनुत्तीर्ण </v>
      </c>
      <c r="N113" s="159">
        <f t="shared" si="19"/>
        <v>0</v>
      </c>
      <c r="O113" s="160">
        <f>LOOKUP(L113,{0,32,33,41,51,61,71,81,91},{0,"इ-1","ड","क-2 ","क-1","ब-2 ","ब-1","अ-2","अ-1"})</f>
        <v>0</v>
      </c>
      <c r="P113" s="161">
        <f>Data!$D115</f>
        <v>0</v>
      </c>
      <c r="Q113" s="161">
        <f>Data!C115</f>
        <v>0</v>
      </c>
      <c r="R113" s="162">
        <f>Data!E115</f>
        <v>0</v>
      </c>
      <c r="S113" s="163">
        <f>Data!G115</f>
        <v>0</v>
      </c>
      <c r="T113" s="164">
        <f>मराठी!AI115</f>
        <v>0</v>
      </c>
      <c r="U113" s="164">
        <f>इंग्रजी!AI115</f>
        <v>0</v>
      </c>
      <c r="V113" s="164">
        <f>गणित!AI115</f>
        <v>0</v>
      </c>
      <c r="W113" s="164">
        <f>चित्रकला!AA115</f>
        <v>0</v>
      </c>
      <c r="X113" s="164">
        <f>कार्यानुभव!AA115</f>
        <v>0</v>
      </c>
      <c r="Y113" s="164">
        <f>शा.शि.!AA115</f>
        <v>0</v>
      </c>
      <c r="Z113" s="157">
        <f t="shared" si="15"/>
        <v>0</v>
      </c>
      <c r="AA113" s="158">
        <f t="shared" si="23"/>
        <v>0</v>
      </c>
      <c r="AB113" s="165" t="str">
        <f t="shared" si="20"/>
        <v xml:space="preserve">अनुत्तीर्ण </v>
      </c>
      <c r="AC113" s="159">
        <f t="shared" si="21"/>
        <v>0</v>
      </c>
      <c r="AD113" s="160">
        <f>LOOKUP(AA113,{0,32,33,41,51,61,71,81,91},{0,"इ-1","ड","क-2 ","क-1","ब-2 ","ब-1","अ-2","अ-1"})</f>
        <v>0</v>
      </c>
      <c r="AE113" s="419">
        <f>Data!$L115</f>
        <v>0</v>
      </c>
    </row>
    <row r="114" spans="1:31" ht="26.25" customHeight="1">
      <c r="A114" s="153">
        <f>Data!$D116</f>
        <v>0</v>
      </c>
      <c r="B114" s="153">
        <f>Data!C116</f>
        <v>0</v>
      </c>
      <c r="C114" s="154">
        <f>Data!E116</f>
        <v>0</v>
      </c>
      <c r="D114" s="155">
        <f>Data!G116</f>
        <v>0</v>
      </c>
      <c r="E114" s="156">
        <f>मराठी!Q116</f>
        <v>0</v>
      </c>
      <c r="F114" s="156">
        <f>इंग्रजी!Q116</f>
        <v>0</v>
      </c>
      <c r="G114" s="156">
        <f>गणित!Q116</f>
        <v>0</v>
      </c>
      <c r="H114" s="156">
        <f>चित्रकला!M116</f>
        <v>0</v>
      </c>
      <c r="I114" s="156">
        <f>कार्यानुभव!M116</f>
        <v>0</v>
      </c>
      <c r="J114" s="156">
        <f>शा.शि.!M116</f>
        <v>0</v>
      </c>
      <c r="K114" s="157">
        <f t="shared" si="14"/>
        <v>0</v>
      </c>
      <c r="L114" s="158">
        <f t="shared" si="22"/>
        <v>0</v>
      </c>
      <c r="M114" s="165" t="str">
        <f t="shared" si="18"/>
        <v xml:space="preserve">अनुत्तीर्ण </v>
      </c>
      <c r="N114" s="159">
        <f t="shared" si="19"/>
        <v>0</v>
      </c>
      <c r="O114" s="160">
        <f>LOOKUP(L114,{0,32,33,41,51,61,71,81,91},{0,"इ-1","ड","क-2 ","क-1","ब-2 ","ब-1","अ-2","अ-1"})</f>
        <v>0</v>
      </c>
      <c r="P114" s="161">
        <f>Data!$D116</f>
        <v>0</v>
      </c>
      <c r="Q114" s="161">
        <f>Data!C116</f>
        <v>0</v>
      </c>
      <c r="R114" s="162">
        <f>Data!E116</f>
        <v>0</v>
      </c>
      <c r="S114" s="163">
        <f>Data!G116</f>
        <v>0</v>
      </c>
      <c r="T114" s="164">
        <f>मराठी!AI116</f>
        <v>0</v>
      </c>
      <c r="U114" s="164">
        <f>इंग्रजी!AI116</f>
        <v>0</v>
      </c>
      <c r="V114" s="164">
        <f>गणित!AI116</f>
        <v>0</v>
      </c>
      <c r="W114" s="164">
        <f>चित्रकला!AA116</f>
        <v>0</v>
      </c>
      <c r="X114" s="164">
        <f>कार्यानुभव!AA116</f>
        <v>0</v>
      </c>
      <c r="Y114" s="164">
        <f>शा.शि.!AA116</f>
        <v>0</v>
      </c>
      <c r="Z114" s="157">
        <f t="shared" si="15"/>
        <v>0</v>
      </c>
      <c r="AA114" s="158">
        <f t="shared" si="23"/>
        <v>0</v>
      </c>
      <c r="AB114" s="165" t="str">
        <f t="shared" si="20"/>
        <v xml:space="preserve">अनुत्तीर्ण </v>
      </c>
      <c r="AC114" s="159">
        <f t="shared" si="21"/>
        <v>0</v>
      </c>
      <c r="AD114" s="160">
        <f>LOOKUP(AA114,{0,32,33,41,51,61,71,81,91},{0,"इ-1","ड","क-2 ","क-1","ब-2 ","ब-1","अ-2","अ-1"})</f>
        <v>0</v>
      </c>
      <c r="AE114" s="419">
        <f>Data!$L116</f>
        <v>0</v>
      </c>
    </row>
    <row r="115" spans="1:31" ht="26.25" customHeight="1">
      <c r="A115" s="153">
        <f>Data!$D117</f>
        <v>0</v>
      </c>
      <c r="B115" s="153">
        <f>Data!C117</f>
        <v>0</v>
      </c>
      <c r="C115" s="154">
        <f>Data!E117</f>
        <v>0</v>
      </c>
      <c r="D115" s="155">
        <f>Data!G117</f>
        <v>0</v>
      </c>
      <c r="E115" s="156">
        <f>मराठी!Q117</f>
        <v>0</v>
      </c>
      <c r="F115" s="156">
        <f>इंग्रजी!Q117</f>
        <v>0</v>
      </c>
      <c r="G115" s="156">
        <f>गणित!Q117</f>
        <v>0</v>
      </c>
      <c r="H115" s="156">
        <f>चित्रकला!M117</f>
        <v>0</v>
      </c>
      <c r="I115" s="156">
        <f>कार्यानुभव!M117</f>
        <v>0</v>
      </c>
      <c r="J115" s="156">
        <f>शा.शि.!M117</f>
        <v>0</v>
      </c>
      <c r="K115" s="157">
        <f t="shared" si="14"/>
        <v>0</v>
      </c>
      <c r="L115" s="158">
        <f t="shared" si="22"/>
        <v>0</v>
      </c>
      <c r="M115" s="165" t="str">
        <f t="shared" si="18"/>
        <v xml:space="preserve">अनुत्तीर्ण </v>
      </c>
      <c r="N115" s="159">
        <f t="shared" si="19"/>
        <v>0</v>
      </c>
      <c r="O115" s="160">
        <f>LOOKUP(L115,{0,32,33,41,51,61,71,81,91},{0,"इ-1","ड","क-2 ","क-1","ब-2 ","ब-1","अ-2","अ-1"})</f>
        <v>0</v>
      </c>
      <c r="P115" s="161">
        <f>Data!$D117</f>
        <v>0</v>
      </c>
      <c r="Q115" s="161">
        <f>Data!C117</f>
        <v>0</v>
      </c>
      <c r="R115" s="162">
        <f>Data!E117</f>
        <v>0</v>
      </c>
      <c r="S115" s="163">
        <f>Data!G117</f>
        <v>0</v>
      </c>
      <c r="T115" s="164">
        <f>मराठी!AI117</f>
        <v>0</v>
      </c>
      <c r="U115" s="164">
        <f>इंग्रजी!AI117</f>
        <v>0</v>
      </c>
      <c r="V115" s="164">
        <f>गणित!AI117</f>
        <v>0</v>
      </c>
      <c r="W115" s="164">
        <f>चित्रकला!AA117</f>
        <v>0</v>
      </c>
      <c r="X115" s="164">
        <f>कार्यानुभव!AA117</f>
        <v>0</v>
      </c>
      <c r="Y115" s="164">
        <f>शा.शि.!AA117</f>
        <v>0</v>
      </c>
      <c r="Z115" s="157">
        <f t="shared" si="15"/>
        <v>0</v>
      </c>
      <c r="AA115" s="158">
        <f t="shared" si="23"/>
        <v>0</v>
      </c>
      <c r="AB115" s="165" t="str">
        <f t="shared" si="20"/>
        <v xml:space="preserve">अनुत्तीर्ण </v>
      </c>
      <c r="AC115" s="159">
        <f t="shared" si="21"/>
        <v>0</v>
      </c>
      <c r="AD115" s="160">
        <f>LOOKUP(AA115,{0,32,33,41,51,61,71,81,91},{0,"इ-1","ड","क-2 ","क-1","ब-2 ","ब-1","अ-2","अ-1"})</f>
        <v>0</v>
      </c>
      <c r="AE115" s="419">
        <f>Data!$L117</f>
        <v>0</v>
      </c>
    </row>
    <row r="116" spans="1:31" ht="26.25" customHeight="1">
      <c r="A116" s="153">
        <f>Data!$D118</f>
        <v>0</v>
      </c>
      <c r="B116" s="153">
        <f>Data!C118</f>
        <v>0</v>
      </c>
      <c r="C116" s="154">
        <f>Data!E118</f>
        <v>0</v>
      </c>
      <c r="D116" s="155">
        <f>Data!G118</f>
        <v>0</v>
      </c>
      <c r="E116" s="156">
        <f>मराठी!Q118</f>
        <v>0</v>
      </c>
      <c r="F116" s="156">
        <f>इंग्रजी!Q118</f>
        <v>0</v>
      </c>
      <c r="G116" s="156">
        <f>गणित!Q118</f>
        <v>0</v>
      </c>
      <c r="H116" s="156">
        <f>चित्रकला!M118</f>
        <v>0</v>
      </c>
      <c r="I116" s="156">
        <f>कार्यानुभव!M118</f>
        <v>0</v>
      </c>
      <c r="J116" s="156">
        <f>शा.शि.!M118</f>
        <v>0</v>
      </c>
      <c r="K116" s="157">
        <f t="shared" si="14"/>
        <v>0</v>
      </c>
      <c r="L116" s="158">
        <f t="shared" si="22"/>
        <v>0</v>
      </c>
      <c r="M116" s="165" t="str">
        <f t="shared" si="18"/>
        <v xml:space="preserve">अनुत्तीर्ण </v>
      </c>
      <c r="N116" s="159">
        <f t="shared" si="19"/>
        <v>0</v>
      </c>
      <c r="O116" s="160">
        <f>LOOKUP(L116,{0,32,33,41,51,61,71,81,91},{0,"इ-1","ड","क-2 ","क-1","ब-2 ","ब-1","अ-2","अ-1"})</f>
        <v>0</v>
      </c>
      <c r="P116" s="161">
        <f>Data!$D118</f>
        <v>0</v>
      </c>
      <c r="Q116" s="161">
        <f>Data!C118</f>
        <v>0</v>
      </c>
      <c r="R116" s="162">
        <f>Data!E118</f>
        <v>0</v>
      </c>
      <c r="S116" s="163">
        <f>Data!G118</f>
        <v>0</v>
      </c>
      <c r="T116" s="164">
        <f>मराठी!AI118</f>
        <v>0</v>
      </c>
      <c r="U116" s="164">
        <f>इंग्रजी!AI118</f>
        <v>0</v>
      </c>
      <c r="V116" s="164">
        <f>गणित!AI118</f>
        <v>0</v>
      </c>
      <c r="W116" s="164">
        <f>चित्रकला!AA118</f>
        <v>0</v>
      </c>
      <c r="X116" s="164">
        <f>कार्यानुभव!AA118</f>
        <v>0</v>
      </c>
      <c r="Y116" s="164">
        <f>शा.शि.!AA118</f>
        <v>0</v>
      </c>
      <c r="Z116" s="157">
        <f t="shared" si="15"/>
        <v>0</v>
      </c>
      <c r="AA116" s="158">
        <f t="shared" si="23"/>
        <v>0</v>
      </c>
      <c r="AB116" s="165" t="str">
        <f t="shared" si="20"/>
        <v xml:space="preserve">अनुत्तीर्ण </v>
      </c>
      <c r="AC116" s="159">
        <f t="shared" si="21"/>
        <v>0</v>
      </c>
      <c r="AD116" s="160">
        <f>LOOKUP(AA116,{0,32,33,41,51,61,71,81,91},{0,"इ-1","ड","क-2 ","क-1","ब-2 ","ब-1","अ-2","अ-1"})</f>
        <v>0</v>
      </c>
      <c r="AE116" s="419">
        <f>Data!$L118</f>
        <v>0</v>
      </c>
    </row>
    <row r="117" spans="1:31" ht="26.25" customHeight="1">
      <c r="A117" s="153">
        <f>Data!$D119</f>
        <v>0</v>
      </c>
      <c r="B117" s="153">
        <f>Data!C119</f>
        <v>0</v>
      </c>
      <c r="C117" s="154">
        <f>Data!E119</f>
        <v>0</v>
      </c>
      <c r="D117" s="155">
        <f>Data!G119</f>
        <v>0</v>
      </c>
      <c r="E117" s="156">
        <f>मराठी!Q119</f>
        <v>0</v>
      </c>
      <c r="F117" s="156">
        <f>इंग्रजी!Q119</f>
        <v>0</v>
      </c>
      <c r="G117" s="156">
        <f>गणित!Q119</f>
        <v>0</v>
      </c>
      <c r="H117" s="156">
        <f>चित्रकला!M119</f>
        <v>0</v>
      </c>
      <c r="I117" s="156">
        <f>कार्यानुभव!M119</f>
        <v>0</v>
      </c>
      <c r="J117" s="156">
        <f>शा.शि.!M119</f>
        <v>0</v>
      </c>
      <c r="K117" s="157">
        <f t="shared" si="14"/>
        <v>0</v>
      </c>
      <c r="L117" s="158">
        <f t="shared" si="22"/>
        <v>0</v>
      </c>
      <c r="M117" s="165" t="str">
        <f t="shared" si="18"/>
        <v xml:space="preserve">अनुत्तीर्ण </v>
      </c>
      <c r="N117" s="159">
        <f t="shared" si="19"/>
        <v>0</v>
      </c>
      <c r="O117" s="160">
        <f>LOOKUP(L117,{0,32,33,41,51,61,71,81,91},{0,"इ-1","ड","क-2 ","क-1","ब-2 ","ब-1","अ-2","अ-1"})</f>
        <v>0</v>
      </c>
      <c r="P117" s="161">
        <f>Data!$D119</f>
        <v>0</v>
      </c>
      <c r="Q117" s="161">
        <f>Data!C119</f>
        <v>0</v>
      </c>
      <c r="R117" s="162">
        <f>Data!E119</f>
        <v>0</v>
      </c>
      <c r="S117" s="163">
        <f>Data!G119</f>
        <v>0</v>
      </c>
      <c r="T117" s="164">
        <f>मराठी!AI119</f>
        <v>0</v>
      </c>
      <c r="U117" s="164">
        <f>इंग्रजी!AI119</f>
        <v>0</v>
      </c>
      <c r="V117" s="164">
        <f>गणित!AI119</f>
        <v>0</v>
      </c>
      <c r="W117" s="164">
        <f>चित्रकला!AA119</f>
        <v>0</v>
      </c>
      <c r="X117" s="164">
        <f>कार्यानुभव!AA119</f>
        <v>0</v>
      </c>
      <c r="Y117" s="164">
        <f>शा.शि.!AA119</f>
        <v>0</v>
      </c>
      <c r="Z117" s="157">
        <f t="shared" si="15"/>
        <v>0</v>
      </c>
      <c r="AA117" s="158">
        <f t="shared" si="23"/>
        <v>0</v>
      </c>
      <c r="AB117" s="165" t="str">
        <f t="shared" si="20"/>
        <v xml:space="preserve">अनुत्तीर्ण </v>
      </c>
      <c r="AC117" s="159">
        <f t="shared" si="21"/>
        <v>0</v>
      </c>
      <c r="AD117" s="160">
        <f>LOOKUP(AA117,{0,32,33,41,51,61,71,81,91},{0,"इ-1","ड","क-2 ","क-1","ब-2 ","ब-1","अ-2","अ-1"})</f>
        <v>0</v>
      </c>
      <c r="AE117" s="419">
        <f>Data!$L119</f>
        <v>0</v>
      </c>
    </row>
    <row r="118" spans="1:31" ht="26.25" customHeight="1">
      <c r="A118" s="153">
        <f>Data!$D120</f>
        <v>0</v>
      </c>
      <c r="B118" s="153">
        <f>Data!C120</f>
        <v>0</v>
      </c>
      <c r="C118" s="154">
        <f>Data!E120</f>
        <v>0</v>
      </c>
      <c r="D118" s="155">
        <f>Data!G120</f>
        <v>0</v>
      </c>
      <c r="E118" s="156">
        <f>मराठी!Q120</f>
        <v>0</v>
      </c>
      <c r="F118" s="156">
        <f>इंग्रजी!Q120</f>
        <v>0</v>
      </c>
      <c r="G118" s="156">
        <f>गणित!Q120</f>
        <v>0</v>
      </c>
      <c r="H118" s="156">
        <f>चित्रकला!M120</f>
        <v>0</v>
      </c>
      <c r="I118" s="156">
        <f>कार्यानुभव!M120</f>
        <v>0</v>
      </c>
      <c r="J118" s="156">
        <f>शा.शि.!M120</f>
        <v>0</v>
      </c>
      <c r="K118" s="157">
        <f t="shared" si="14"/>
        <v>0</v>
      </c>
      <c r="L118" s="158">
        <f t="shared" si="22"/>
        <v>0</v>
      </c>
      <c r="M118" s="165" t="str">
        <f t="shared" si="18"/>
        <v xml:space="preserve">अनुत्तीर्ण </v>
      </c>
      <c r="N118" s="159">
        <f t="shared" si="19"/>
        <v>0</v>
      </c>
      <c r="O118" s="160">
        <f>LOOKUP(L118,{0,32,33,41,51,61,71,81,91},{0,"इ-1","ड","क-2 ","क-1","ब-2 ","ब-1","अ-2","अ-1"})</f>
        <v>0</v>
      </c>
      <c r="P118" s="161">
        <f>Data!$D120</f>
        <v>0</v>
      </c>
      <c r="Q118" s="161">
        <f>Data!C120</f>
        <v>0</v>
      </c>
      <c r="R118" s="162">
        <f>Data!E120</f>
        <v>0</v>
      </c>
      <c r="S118" s="163">
        <f>Data!G120</f>
        <v>0</v>
      </c>
      <c r="T118" s="164">
        <f>मराठी!AI120</f>
        <v>0</v>
      </c>
      <c r="U118" s="164">
        <f>इंग्रजी!AI120</f>
        <v>0</v>
      </c>
      <c r="V118" s="164">
        <f>गणित!AI120</f>
        <v>0</v>
      </c>
      <c r="W118" s="164">
        <f>चित्रकला!AA120</f>
        <v>0</v>
      </c>
      <c r="X118" s="164">
        <f>कार्यानुभव!AA120</f>
        <v>0</v>
      </c>
      <c r="Y118" s="164">
        <f>शा.शि.!AA120</f>
        <v>0</v>
      </c>
      <c r="Z118" s="157">
        <f t="shared" si="15"/>
        <v>0</v>
      </c>
      <c r="AA118" s="158">
        <f t="shared" si="23"/>
        <v>0</v>
      </c>
      <c r="AB118" s="165" t="str">
        <f t="shared" si="20"/>
        <v xml:space="preserve">अनुत्तीर्ण </v>
      </c>
      <c r="AC118" s="159">
        <f t="shared" si="21"/>
        <v>0</v>
      </c>
      <c r="AD118" s="160">
        <f>LOOKUP(AA118,{0,32,33,41,51,61,71,81,91},{0,"इ-1","ड","क-2 ","क-1","ब-2 ","ब-1","अ-2","अ-1"})</f>
        <v>0</v>
      </c>
      <c r="AE118" s="419">
        <f>Data!$L120</f>
        <v>0</v>
      </c>
    </row>
    <row r="119" spans="1:31" ht="26.25" customHeight="1">
      <c r="A119" s="153">
        <f>Data!$D121</f>
        <v>0</v>
      </c>
      <c r="B119" s="153">
        <f>Data!C121</f>
        <v>0</v>
      </c>
      <c r="C119" s="154">
        <f>Data!E121</f>
        <v>0</v>
      </c>
      <c r="D119" s="155">
        <f>Data!G121</f>
        <v>0</v>
      </c>
      <c r="E119" s="156">
        <f>मराठी!Q121</f>
        <v>0</v>
      </c>
      <c r="F119" s="156">
        <f>इंग्रजी!Q121</f>
        <v>0</v>
      </c>
      <c r="G119" s="156">
        <f>गणित!Q121</f>
        <v>0</v>
      </c>
      <c r="H119" s="156">
        <f>चित्रकला!M121</f>
        <v>0</v>
      </c>
      <c r="I119" s="156">
        <f>कार्यानुभव!M121</f>
        <v>0</v>
      </c>
      <c r="J119" s="156">
        <f>शा.शि.!M121</f>
        <v>0</v>
      </c>
      <c r="K119" s="157">
        <f t="shared" si="14"/>
        <v>0</v>
      </c>
      <c r="L119" s="158">
        <f t="shared" si="22"/>
        <v>0</v>
      </c>
      <c r="M119" s="165" t="str">
        <f t="shared" si="18"/>
        <v xml:space="preserve">अनुत्तीर्ण </v>
      </c>
      <c r="N119" s="159">
        <f t="shared" si="19"/>
        <v>0</v>
      </c>
      <c r="O119" s="160">
        <f>LOOKUP(L119,{0,32,33,41,51,61,71,81,91},{0,"इ-1","ड","क-2 ","क-1","ब-2 ","ब-1","अ-2","अ-1"})</f>
        <v>0</v>
      </c>
      <c r="P119" s="161">
        <f>Data!$D121</f>
        <v>0</v>
      </c>
      <c r="Q119" s="161">
        <f>Data!C121</f>
        <v>0</v>
      </c>
      <c r="R119" s="162">
        <f>Data!E121</f>
        <v>0</v>
      </c>
      <c r="S119" s="163">
        <f>Data!G121</f>
        <v>0</v>
      </c>
      <c r="T119" s="164">
        <f>मराठी!AI121</f>
        <v>0</v>
      </c>
      <c r="U119" s="164">
        <f>इंग्रजी!AI121</f>
        <v>0</v>
      </c>
      <c r="V119" s="164">
        <f>गणित!AI121</f>
        <v>0</v>
      </c>
      <c r="W119" s="164">
        <f>चित्रकला!AA121</f>
        <v>0</v>
      </c>
      <c r="X119" s="164">
        <f>कार्यानुभव!AA121</f>
        <v>0</v>
      </c>
      <c r="Y119" s="164">
        <f>शा.शि.!AA121</f>
        <v>0</v>
      </c>
      <c r="Z119" s="157">
        <f t="shared" si="15"/>
        <v>0</v>
      </c>
      <c r="AA119" s="158">
        <f t="shared" si="23"/>
        <v>0</v>
      </c>
      <c r="AB119" s="165" t="str">
        <f t="shared" si="20"/>
        <v xml:space="preserve">अनुत्तीर्ण </v>
      </c>
      <c r="AC119" s="159">
        <f t="shared" si="21"/>
        <v>0</v>
      </c>
      <c r="AD119" s="160">
        <f>LOOKUP(AA119,{0,32,33,41,51,61,71,81,91},{0,"इ-1","ड","क-2 ","क-1","ब-2 ","ब-1","अ-2","अ-1"})</f>
        <v>0</v>
      </c>
      <c r="AE119" s="419">
        <f>Data!$L121</f>
        <v>0</v>
      </c>
    </row>
    <row r="120" spans="1:31" ht="26.25" customHeight="1">
      <c r="A120" s="153">
        <f>Data!$D122</f>
        <v>0</v>
      </c>
      <c r="B120" s="153">
        <f>Data!C122</f>
        <v>0</v>
      </c>
      <c r="C120" s="154">
        <f>Data!E122</f>
        <v>0</v>
      </c>
      <c r="D120" s="155">
        <f>Data!G122</f>
        <v>0</v>
      </c>
      <c r="E120" s="156">
        <f>मराठी!Q122</f>
        <v>0</v>
      </c>
      <c r="F120" s="156">
        <f>इंग्रजी!Q122</f>
        <v>0</v>
      </c>
      <c r="G120" s="156">
        <f>गणित!Q122</f>
        <v>0</v>
      </c>
      <c r="H120" s="156">
        <f>चित्रकला!M122</f>
        <v>0</v>
      </c>
      <c r="I120" s="156">
        <f>कार्यानुभव!M122</f>
        <v>0</v>
      </c>
      <c r="J120" s="156">
        <f>शा.शि.!M122</f>
        <v>0</v>
      </c>
      <c r="K120" s="157">
        <f t="shared" si="14"/>
        <v>0</v>
      </c>
      <c r="L120" s="158">
        <f t="shared" si="22"/>
        <v>0</v>
      </c>
      <c r="M120" s="165" t="str">
        <f t="shared" si="18"/>
        <v xml:space="preserve">अनुत्तीर्ण </v>
      </c>
      <c r="N120" s="159">
        <f t="shared" si="19"/>
        <v>0</v>
      </c>
      <c r="O120" s="160">
        <f>LOOKUP(L120,{0,32,33,41,51,61,71,81,91},{0,"इ-1","ड","क-2 ","क-1","ब-2 ","ब-1","अ-2","अ-1"})</f>
        <v>0</v>
      </c>
      <c r="P120" s="161">
        <f>Data!$D122</f>
        <v>0</v>
      </c>
      <c r="Q120" s="161">
        <f>Data!C122</f>
        <v>0</v>
      </c>
      <c r="R120" s="162">
        <f>Data!E122</f>
        <v>0</v>
      </c>
      <c r="S120" s="163">
        <f>Data!G122</f>
        <v>0</v>
      </c>
      <c r="T120" s="164">
        <f>मराठी!AI122</f>
        <v>0</v>
      </c>
      <c r="U120" s="164">
        <f>इंग्रजी!AI122</f>
        <v>0</v>
      </c>
      <c r="V120" s="164">
        <f>गणित!AI122</f>
        <v>0</v>
      </c>
      <c r="W120" s="164">
        <f>चित्रकला!AA122</f>
        <v>0</v>
      </c>
      <c r="X120" s="164">
        <f>कार्यानुभव!AA122</f>
        <v>0</v>
      </c>
      <c r="Y120" s="164">
        <f>शा.शि.!AA122</f>
        <v>0</v>
      </c>
      <c r="Z120" s="157">
        <f t="shared" si="15"/>
        <v>0</v>
      </c>
      <c r="AA120" s="158">
        <f t="shared" si="23"/>
        <v>0</v>
      </c>
      <c r="AB120" s="165" t="str">
        <f t="shared" si="20"/>
        <v xml:space="preserve">अनुत्तीर्ण </v>
      </c>
      <c r="AC120" s="159">
        <f t="shared" si="21"/>
        <v>0</v>
      </c>
      <c r="AD120" s="160">
        <f>LOOKUP(AA120,{0,32,33,41,51,61,71,81,91},{0,"इ-1","ड","क-2 ","क-1","ब-2 ","ब-1","अ-2","अ-1"})</f>
        <v>0</v>
      </c>
      <c r="AE120" s="419">
        <f>Data!$L122</f>
        <v>0</v>
      </c>
    </row>
    <row r="121" spans="1:31" ht="26.25" customHeight="1">
      <c r="A121" s="153">
        <f>Data!$D123</f>
        <v>0</v>
      </c>
      <c r="B121" s="153">
        <f>Data!C123</f>
        <v>0</v>
      </c>
      <c r="C121" s="154">
        <f>Data!E123</f>
        <v>0</v>
      </c>
      <c r="D121" s="155">
        <f>Data!G123</f>
        <v>0</v>
      </c>
      <c r="E121" s="156">
        <f>मराठी!Q123</f>
        <v>0</v>
      </c>
      <c r="F121" s="156">
        <f>इंग्रजी!Q123</f>
        <v>0</v>
      </c>
      <c r="G121" s="156">
        <f>गणित!Q123</f>
        <v>0</v>
      </c>
      <c r="H121" s="156">
        <f>चित्रकला!M123</f>
        <v>0</v>
      </c>
      <c r="I121" s="156">
        <f>कार्यानुभव!M123</f>
        <v>0</v>
      </c>
      <c r="J121" s="156">
        <f>शा.शि.!M123</f>
        <v>0</v>
      </c>
      <c r="K121" s="157">
        <f t="shared" si="14"/>
        <v>0</v>
      </c>
      <c r="L121" s="158">
        <f t="shared" si="22"/>
        <v>0</v>
      </c>
      <c r="M121" s="165" t="str">
        <f t="shared" si="18"/>
        <v xml:space="preserve">अनुत्तीर्ण </v>
      </c>
      <c r="N121" s="159">
        <f t="shared" si="19"/>
        <v>0</v>
      </c>
      <c r="O121" s="160">
        <f>LOOKUP(L121,{0,32,33,41,51,61,71,81,91},{0,"इ-1","ड","क-2 ","क-1","ब-2 ","ब-1","अ-2","अ-1"})</f>
        <v>0</v>
      </c>
      <c r="P121" s="161">
        <f>Data!$D123</f>
        <v>0</v>
      </c>
      <c r="Q121" s="161">
        <f>Data!C123</f>
        <v>0</v>
      </c>
      <c r="R121" s="162">
        <f>Data!E123</f>
        <v>0</v>
      </c>
      <c r="S121" s="163">
        <f>Data!G123</f>
        <v>0</v>
      </c>
      <c r="T121" s="164">
        <f>मराठी!AI123</f>
        <v>0</v>
      </c>
      <c r="U121" s="164">
        <f>इंग्रजी!AI123</f>
        <v>0</v>
      </c>
      <c r="V121" s="164">
        <f>गणित!AI123</f>
        <v>0</v>
      </c>
      <c r="W121" s="164">
        <f>चित्रकला!AA123</f>
        <v>0</v>
      </c>
      <c r="X121" s="164">
        <f>कार्यानुभव!AA123</f>
        <v>0</v>
      </c>
      <c r="Y121" s="164">
        <f>शा.शि.!AA123</f>
        <v>0</v>
      </c>
      <c r="Z121" s="157">
        <f t="shared" si="15"/>
        <v>0</v>
      </c>
      <c r="AA121" s="158">
        <f t="shared" si="23"/>
        <v>0</v>
      </c>
      <c r="AB121" s="165" t="str">
        <f t="shared" si="20"/>
        <v xml:space="preserve">अनुत्तीर्ण </v>
      </c>
      <c r="AC121" s="159">
        <f t="shared" si="21"/>
        <v>0</v>
      </c>
      <c r="AD121" s="160">
        <f>LOOKUP(AA121,{0,32,33,41,51,61,71,81,91},{0,"इ-1","ड","क-2 ","क-1","ब-2 ","ब-1","अ-2","अ-1"})</f>
        <v>0</v>
      </c>
      <c r="AE121" s="419">
        <f>Data!$L123</f>
        <v>0</v>
      </c>
    </row>
    <row r="122" spans="1:31" ht="26.25" customHeight="1">
      <c r="A122" s="153">
        <f>Data!$D124</f>
        <v>0</v>
      </c>
      <c r="B122" s="153">
        <f>Data!C124</f>
        <v>0</v>
      </c>
      <c r="C122" s="154">
        <f>Data!E124</f>
        <v>0</v>
      </c>
      <c r="D122" s="155">
        <f>Data!G124</f>
        <v>0</v>
      </c>
      <c r="E122" s="156">
        <f>मराठी!Q124</f>
        <v>0</v>
      </c>
      <c r="F122" s="156">
        <f>इंग्रजी!Q124</f>
        <v>0</v>
      </c>
      <c r="G122" s="156">
        <f>गणित!Q124</f>
        <v>0</v>
      </c>
      <c r="H122" s="156">
        <f>चित्रकला!M124</f>
        <v>0</v>
      </c>
      <c r="I122" s="156">
        <f>कार्यानुभव!M124</f>
        <v>0</v>
      </c>
      <c r="J122" s="156">
        <f>शा.शि.!M124</f>
        <v>0</v>
      </c>
      <c r="K122" s="157">
        <f t="shared" si="14"/>
        <v>0</v>
      </c>
      <c r="L122" s="158">
        <f t="shared" si="22"/>
        <v>0</v>
      </c>
      <c r="M122" s="165" t="str">
        <f t="shared" si="18"/>
        <v xml:space="preserve">अनुत्तीर्ण </v>
      </c>
      <c r="N122" s="159">
        <f t="shared" si="19"/>
        <v>0</v>
      </c>
      <c r="O122" s="160">
        <f>LOOKUP(L122,{0,32,33,41,51,61,71,81,91},{0,"इ-1","ड","क-2 ","क-1","ब-2 ","ब-1","अ-2","अ-1"})</f>
        <v>0</v>
      </c>
      <c r="P122" s="161">
        <f>Data!$D124</f>
        <v>0</v>
      </c>
      <c r="Q122" s="161">
        <f>Data!C124</f>
        <v>0</v>
      </c>
      <c r="R122" s="162">
        <f>Data!E124</f>
        <v>0</v>
      </c>
      <c r="S122" s="163">
        <f>Data!G124</f>
        <v>0</v>
      </c>
      <c r="T122" s="164">
        <f>मराठी!AI124</f>
        <v>0</v>
      </c>
      <c r="U122" s="164">
        <f>इंग्रजी!AI124</f>
        <v>0</v>
      </c>
      <c r="V122" s="164">
        <f>गणित!AI124</f>
        <v>0</v>
      </c>
      <c r="W122" s="164">
        <f>चित्रकला!AA124</f>
        <v>0</v>
      </c>
      <c r="X122" s="164">
        <f>कार्यानुभव!AA124</f>
        <v>0</v>
      </c>
      <c r="Y122" s="164">
        <f>शा.शि.!AA124</f>
        <v>0</v>
      </c>
      <c r="Z122" s="157">
        <f t="shared" si="15"/>
        <v>0</v>
      </c>
      <c r="AA122" s="158">
        <f t="shared" si="23"/>
        <v>0</v>
      </c>
      <c r="AB122" s="165" t="str">
        <f t="shared" si="20"/>
        <v xml:space="preserve">अनुत्तीर्ण </v>
      </c>
      <c r="AC122" s="159">
        <f t="shared" si="21"/>
        <v>0</v>
      </c>
      <c r="AD122" s="160">
        <f>LOOKUP(AA122,{0,32,33,41,51,61,71,81,91},{0,"इ-1","ड","क-2 ","क-1","ब-2 ","ब-1","अ-2","अ-1"})</f>
        <v>0</v>
      </c>
      <c r="AE122" s="419">
        <f>Data!$L124</f>
        <v>0</v>
      </c>
    </row>
    <row r="123" spans="1:31" ht="26.25" customHeight="1">
      <c r="A123" s="153">
        <f>Data!$D125</f>
        <v>0</v>
      </c>
      <c r="B123" s="153">
        <f>Data!C125</f>
        <v>0</v>
      </c>
      <c r="C123" s="154">
        <f>Data!E125</f>
        <v>0</v>
      </c>
      <c r="D123" s="155">
        <f>Data!G125</f>
        <v>0</v>
      </c>
      <c r="E123" s="156">
        <f>मराठी!Q125</f>
        <v>0</v>
      </c>
      <c r="F123" s="156">
        <f>इंग्रजी!Q125</f>
        <v>0</v>
      </c>
      <c r="G123" s="156">
        <f>गणित!Q125</f>
        <v>0</v>
      </c>
      <c r="H123" s="156">
        <f>चित्रकला!M125</f>
        <v>0</v>
      </c>
      <c r="I123" s="156">
        <f>कार्यानुभव!M125</f>
        <v>0</v>
      </c>
      <c r="J123" s="156">
        <f>शा.शि.!M125</f>
        <v>0</v>
      </c>
      <c r="K123" s="157">
        <f t="shared" si="14"/>
        <v>0</v>
      </c>
      <c r="L123" s="158">
        <f t="shared" si="22"/>
        <v>0</v>
      </c>
      <c r="M123" s="165" t="str">
        <f t="shared" si="18"/>
        <v xml:space="preserve">अनुत्तीर्ण </v>
      </c>
      <c r="N123" s="159">
        <f t="shared" si="19"/>
        <v>0</v>
      </c>
      <c r="O123" s="160">
        <f>LOOKUP(L123,{0,32,33,41,51,61,71,81,91},{0,"इ-1","ड","क-2 ","क-1","ब-2 ","ब-1","अ-2","अ-1"})</f>
        <v>0</v>
      </c>
      <c r="P123" s="161">
        <f>Data!$D125</f>
        <v>0</v>
      </c>
      <c r="Q123" s="161">
        <f>Data!C125</f>
        <v>0</v>
      </c>
      <c r="R123" s="162">
        <f>Data!E125</f>
        <v>0</v>
      </c>
      <c r="S123" s="163">
        <f>Data!G125</f>
        <v>0</v>
      </c>
      <c r="T123" s="164">
        <f>मराठी!AI125</f>
        <v>0</v>
      </c>
      <c r="U123" s="164">
        <f>इंग्रजी!AI125</f>
        <v>0</v>
      </c>
      <c r="V123" s="164">
        <f>गणित!AI125</f>
        <v>0</v>
      </c>
      <c r="W123" s="164">
        <f>चित्रकला!AA125</f>
        <v>0</v>
      </c>
      <c r="X123" s="164">
        <f>कार्यानुभव!AA125</f>
        <v>0</v>
      </c>
      <c r="Y123" s="164">
        <f>शा.शि.!AA125</f>
        <v>0</v>
      </c>
      <c r="Z123" s="157">
        <f t="shared" si="15"/>
        <v>0</v>
      </c>
      <c r="AA123" s="158">
        <f t="shared" si="23"/>
        <v>0</v>
      </c>
      <c r="AB123" s="165" t="str">
        <f t="shared" si="20"/>
        <v xml:space="preserve">अनुत्तीर्ण </v>
      </c>
      <c r="AC123" s="159">
        <f t="shared" si="21"/>
        <v>0</v>
      </c>
      <c r="AD123" s="160">
        <f>LOOKUP(AA123,{0,32,33,41,51,61,71,81,91},{0,"इ-1","ड","क-2 ","क-1","ब-2 ","ब-1","अ-2","अ-1"})</f>
        <v>0</v>
      </c>
      <c r="AE123" s="419">
        <f>Data!$L125</f>
        <v>0</v>
      </c>
    </row>
    <row r="124" spans="1:31" ht="26.25" customHeight="1">
      <c r="A124" s="153">
        <f>Data!$D126</f>
        <v>0</v>
      </c>
      <c r="B124" s="153">
        <f>Data!C126</f>
        <v>0</v>
      </c>
      <c r="C124" s="154">
        <f>Data!E126</f>
        <v>0</v>
      </c>
      <c r="D124" s="155">
        <f>Data!G126</f>
        <v>0</v>
      </c>
      <c r="E124" s="156">
        <f>मराठी!Q126</f>
        <v>0</v>
      </c>
      <c r="F124" s="156">
        <f>इंग्रजी!Q126</f>
        <v>0</v>
      </c>
      <c r="G124" s="156">
        <f>गणित!Q126</f>
        <v>0</v>
      </c>
      <c r="H124" s="156">
        <f>चित्रकला!M126</f>
        <v>0</v>
      </c>
      <c r="I124" s="156">
        <f>कार्यानुभव!M126</f>
        <v>0</v>
      </c>
      <c r="J124" s="156">
        <f>शा.शि.!M126</f>
        <v>0</v>
      </c>
      <c r="K124" s="157">
        <f t="shared" si="14"/>
        <v>0</v>
      </c>
      <c r="L124" s="158">
        <f t="shared" si="22"/>
        <v>0</v>
      </c>
      <c r="M124" s="165" t="str">
        <f t="shared" si="18"/>
        <v xml:space="preserve">अनुत्तीर्ण </v>
      </c>
      <c r="N124" s="159">
        <f t="shared" si="19"/>
        <v>0</v>
      </c>
      <c r="O124" s="160">
        <f>LOOKUP(L124,{0,32,33,41,51,61,71,81,91},{0,"इ-1","ड","क-2 ","क-1","ब-2 ","ब-1","अ-2","अ-1"})</f>
        <v>0</v>
      </c>
      <c r="P124" s="161">
        <f>Data!$D126</f>
        <v>0</v>
      </c>
      <c r="Q124" s="161">
        <f>Data!C126</f>
        <v>0</v>
      </c>
      <c r="R124" s="162">
        <f>Data!E126</f>
        <v>0</v>
      </c>
      <c r="S124" s="163">
        <f>Data!G126</f>
        <v>0</v>
      </c>
      <c r="T124" s="164">
        <f>मराठी!AI126</f>
        <v>0</v>
      </c>
      <c r="U124" s="164">
        <f>इंग्रजी!AI126</f>
        <v>0</v>
      </c>
      <c r="V124" s="164">
        <f>गणित!AI126</f>
        <v>0</v>
      </c>
      <c r="W124" s="164">
        <f>चित्रकला!AA126</f>
        <v>0</v>
      </c>
      <c r="X124" s="164">
        <f>कार्यानुभव!AA126</f>
        <v>0</v>
      </c>
      <c r="Y124" s="164">
        <f>शा.शि.!AA126</f>
        <v>0</v>
      </c>
      <c r="Z124" s="157">
        <f t="shared" si="15"/>
        <v>0</v>
      </c>
      <c r="AA124" s="158">
        <f t="shared" si="23"/>
        <v>0</v>
      </c>
      <c r="AB124" s="165" t="str">
        <f t="shared" si="20"/>
        <v xml:space="preserve">अनुत्तीर्ण </v>
      </c>
      <c r="AC124" s="159">
        <f t="shared" si="21"/>
        <v>0</v>
      </c>
      <c r="AD124" s="160">
        <f>LOOKUP(AA124,{0,32,33,41,51,61,71,81,91},{0,"इ-1","ड","क-2 ","क-1","ब-2 ","ब-1","अ-2","अ-1"})</f>
        <v>0</v>
      </c>
      <c r="AE124" s="419">
        <f>Data!$L126</f>
        <v>0</v>
      </c>
    </row>
    <row r="125" spans="1:31" ht="26.25" customHeight="1">
      <c r="A125" s="153">
        <f>Data!$D127</f>
        <v>0</v>
      </c>
      <c r="B125" s="153">
        <f>Data!C127</f>
        <v>0</v>
      </c>
      <c r="C125" s="154">
        <f>Data!E127</f>
        <v>0</v>
      </c>
      <c r="D125" s="155">
        <f>Data!G127</f>
        <v>0</v>
      </c>
      <c r="E125" s="156">
        <f>मराठी!Q127</f>
        <v>0</v>
      </c>
      <c r="F125" s="156">
        <f>इंग्रजी!Q127</f>
        <v>0</v>
      </c>
      <c r="G125" s="156">
        <f>गणित!Q127</f>
        <v>0</v>
      </c>
      <c r="H125" s="156">
        <f>चित्रकला!M127</f>
        <v>0</v>
      </c>
      <c r="I125" s="156">
        <f>कार्यानुभव!M127</f>
        <v>0</v>
      </c>
      <c r="J125" s="156">
        <f>शा.शि.!M127</f>
        <v>0</v>
      </c>
      <c r="K125" s="157">
        <f t="shared" si="14"/>
        <v>0</v>
      </c>
      <c r="L125" s="158">
        <f t="shared" si="22"/>
        <v>0</v>
      </c>
      <c r="M125" s="165" t="str">
        <f t="shared" si="18"/>
        <v xml:space="preserve">अनुत्तीर्ण </v>
      </c>
      <c r="N125" s="159">
        <f t="shared" si="19"/>
        <v>0</v>
      </c>
      <c r="O125" s="160">
        <f>LOOKUP(L125,{0,32,33,41,51,61,71,81,91},{0,"इ-1","ड","क-2 ","क-1","ब-2 ","ब-1","अ-2","अ-1"})</f>
        <v>0</v>
      </c>
      <c r="P125" s="161">
        <f>Data!$D127</f>
        <v>0</v>
      </c>
      <c r="Q125" s="161">
        <f>Data!C127</f>
        <v>0</v>
      </c>
      <c r="R125" s="162">
        <f>Data!E127</f>
        <v>0</v>
      </c>
      <c r="S125" s="163">
        <f>Data!G127</f>
        <v>0</v>
      </c>
      <c r="T125" s="164">
        <f>मराठी!AI127</f>
        <v>0</v>
      </c>
      <c r="U125" s="164">
        <f>इंग्रजी!AI127</f>
        <v>0</v>
      </c>
      <c r="V125" s="164">
        <f>गणित!AI127</f>
        <v>0</v>
      </c>
      <c r="W125" s="164">
        <f>चित्रकला!AA127</f>
        <v>0</v>
      </c>
      <c r="X125" s="164">
        <f>कार्यानुभव!AA127</f>
        <v>0</v>
      </c>
      <c r="Y125" s="164">
        <f>शा.शि.!AA127</f>
        <v>0</v>
      </c>
      <c r="Z125" s="157">
        <f t="shared" si="15"/>
        <v>0</v>
      </c>
      <c r="AA125" s="158">
        <f t="shared" si="23"/>
        <v>0</v>
      </c>
      <c r="AB125" s="165" t="str">
        <f t="shared" si="20"/>
        <v xml:space="preserve">अनुत्तीर्ण </v>
      </c>
      <c r="AC125" s="159">
        <f t="shared" si="21"/>
        <v>0</v>
      </c>
      <c r="AD125" s="160">
        <f>LOOKUP(AA125,{0,32,33,41,51,61,71,81,91},{0,"इ-1","ड","क-2 ","क-1","ब-2 ","ब-1","अ-2","अ-1"})</f>
        <v>0</v>
      </c>
      <c r="AE125" s="419">
        <f>Data!$L127</f>
        <v>0</v>
      </c>
    </row>
    <row r="126" spans="1:31" ht="26.25" customHeight="1">
      <c r="A126" s="153">
        <f>Data!$D128</f>
        <v>0</v>
      </c>
      <c r="B126" s="153">
        <f>Data!C128</f>
        <v>0</v>
      </c>
      <c r="C126" s="154">
        <f>Data!E128</f>
        <v>0</v>
      </c>
      <c r="D126" s="155">
        <f>Data!G128</f>
        <v>0</v>
      </c>
      <c r="E126" s="156">
        <f>मराठी!Q128</f>
        <v>0</v>
      </c>
      <c r="F126" s="156">
        <f>इंग्रजी!Q128</f>
        <v>0</v>
      </c>
      <c r="G126" s="156">
        <f>गणित!Q128</f>
        <v>0</v>
      </c>
      <c r="H126" s="156">
        <f>चित्रकला!M128</f>
        <v>0</v>
      </c>
      <c r="I126" s="156">
        <f>कार्यानुभव!M128</f>
        <v>0</v>
      </c>
      <c r="J126" s="156">
        <f>शा.शि.!M128</f>
        <v>0</v>
      </c>
      <c r="K126" s="157">
        <f t="shared" si="14"/>
        <v>0</v>
      </c>
      <c r="L126" s="158">
        <f t="shared" si="22"/>
        <v>0</v>
      </c>
      <c r="M126" s="165" t="str">
        <f t="shared" si="18"/>
        <v xml:space="preserve">अनुत्तीर्ण </v>
      </c>
      <c r="N126" s="159">
        <f t="shared" si="19"/>
        <v>0</v>
      </c>
      <c r="O126" s="160">
        <f>LOOKUP(L126,{0,32,33,41,51,61,71,81,91},{0,"इ-1","ड","क-2 ","क-1","ब-2 ","ब-1","अ-2","अ-1"})</f>
        <v>0</v>
      </c>
      <c r="P126" s="161">
        <f>Data!$D128</f>
        <v>0</v>
      </c>
      <c r="Q126" s="161">
        <f>Data!C128</f>
        <v>0</v>
      </c>
      <c r="R126" s="162">
        <f>Data!E128</f>
        <v>0</v>
      </c>
      <c r="S126" s="163">
        <f>Data!G128</f>
        <v>0</v>
      </c>
      <c r="T126" s="164">
        <f>मराठी!AI128</f>
        <v>0</v>
      </c>
      <c r="U126" s="164">
        <f>इंग्रजी!AI128</f>
        <v>0</v>
      </c>
      <c r="V126" s="164">
        <f>गणित!AI128</f>
        <v>0</v>
      </c>
      <c r="W126" s="164">
        <f>चित्रकला!AA128</f>
        <v>0</v>
      </c>
      <c r="X126" s="164">
        <f>कार्यानुभव!AA128</f>
        <v>0</v>
      </c>
      <c r="Y126" s="164">
        <f>शा.शि.!AA128</f>
        <v>0</v>
      </c>
      <c r="Z126" s="157">
        <f t="shared" si="15"/>
        <v>0</v>
      </c>
      <c r="AA126" s="158">
        <f t="shared" si="23"/>
        <v>0</v>
      </c>
      <c r="AB126" s="165" t="str">
        <f t="shared" si="20"/>
        <v xml:space="preserve">अनुत्तीर्ण </v>
      </c>
      <c r="AC126" s="159">
        <f t="shared" si="21"/>
        <v>0</v>
      </c>
      <c r="AD126" s="160">
        <f>LOOKUP(AA126,{0,32,33,41,51,61,71,81,91},{0,"इ-1","ड","क-2 ","क-1","ब-2 ","ब-1","अ-2","अ-1"})</f>
        <v>0</v>
      </c>
      <c r="AE126" s="419">
        <f>Data!$L128</f>
        <v>0</v>
      </c>
    </row>
    <row r="127" spans="1:31" ht="26.25" customHeight="1">
      <c r="A127" s="153">
        <f>Data!$D129</f>
        <v>0</v>
      </c>
      <c r="B127" s="153">
        <f>Data!C129</f>
        <v>0</v>
      </c>
      <c r="C127" s="154">
        <f>Data!E129</f>
        <v>0</v>
      </c>
      <c r="D127" s="155">
        <f>Data!G129</f>
        <v>0</v>
      </c>
      <c r="E127" s="156">
        <f>मराठी!Q129</f>
        <v>0</v>
      </c>
      <c r="F127" s="156">
        <f>इंग्रजी!Q129</f>
        <v>0</v>
      </c>
      <c r="G127" s="156">
        <f>गणित!Q129</f>
        <v>0</v>
      </c>
      <c r="H127" s="156">
        <f>चित्रकला!M129</f>
        <v>0</v>
      </c>
      <c r="I127" s="156">
        <f>कार्यानुभव!M129</f>
        <v>0</v>
      </c>
      <c r="J127" s="156">
        <f>शा.शि.!M129</f>
        <v>0</v>
      </c>
      <c r="K127" s="157">
        <f t="shared" si="14"/>
        <v>0</v>
      </c>
      <c r="L127" s="158">
        <f t="shared" si="22"/>
        <v>0</v>
      </c>
      <c r="M127" s="165" t="str">
        <f t="shared" si="18"/>
        <v xml:space="preserve">अनुत्तीर्ण </v>
      </c>
      <c r="N127" s="159">
        <f t="shared" si="19"/>
        <v>0</v>
      </c>
      <c r="O127" s="160">
        <f>LOOKUP(L127,{0,32,33,41,51,61,71,81,91},{0,"इ-1","ड","क-2 ","क-1","ब-2 ","ब-1","अ-2","अ-1"})</f>
        <v>0</v>
      </c>
      <c r="P127" s="161">
        <f>Data!$D129</f>
        <v>0</v>
      </c>
      <c r="Q127" s="161">
        <f>Data!C129</f>
        <v>0</v>
      </c>
      <c r="R127" s="162">
        <f>Data!E129</f>
        <v>0</v>
      </c>
      <c r="S127" s="163">
        <f>Data!G129</f>
        <v>0</v>
      </c>
      <c r="T127" s="164">
        <f>मराठी!AI129</f>
        <v>0</v>
      </c>
      <c r="U127" s="164">
        <f>इंग्रजी!AI129</f>
        <v>0</v>
      </c>
      <c r="V127" s="164">
        <f>गणित!AI129</f>
        <v>0</v>
      </c>
      <c r="W127" s="164">
        <f>चित्रकला!AA129</f>
        <v>0</v>
      </c>
      <c r="X127" s="164">
        <f>कार्यानुभव!AA129</f>
        <v>0</v>
      </c>
      <c r="Y127" s="164">
        <f>शा.शि.!AA129</f>
        <v>0</v>
      </c>
      <c r="Z127" s="157">
        <f t="shared" si="15"/>
        <v>0</v>
      </c>
      <c r="AA127" s="158">
        <f t="shared" si="23"/>
        <v>0</v>
      </c>
      <c r="AB127" s="165" t="str">
        <f t="shared" si="20"/>
        <v xml:space="preserve">अनुत्तीर्ण </v>
      </c>
      <c r="AC127" s="159">
        <f t="shared" si="21"/>
        <v>0</v>
      </c>
      <c r="AD127" s="160">
        <f>LOOKUP(AA127,{0,32,33,41,51,61,71,81,91},{0,"इ-1","ड","क-2 ","क-1","ब-2 ","ब-1","अ-2","अ-1"})</f>
        <v>0</v>
      </c>
      <c r="AE127" s="419">
        <f>Data!$L129</f>
        <v>0</v>
      </c>
    </row>
    <row r="128" spans="1:31" ht="26.25" customHeight="1">
      <c r="A128" s="153">
        <f>Data!$D130</f>
        <v>0</v>
      </c>
      <c r="B128" s="153">
        <f>Data!C130</f>
        <v>0</v>
      </c>
      <c r="C128" s="154">
        <f>Data!E130</f>
        <v>0</v>
      </c>
      <c r="D128" s="155">
        <f>Data!G130</f>
        <v>0</v>
      </c>
      <c r="E128" s="156">
        <f>मराठी!Q130</f>
        <v>0</v>
      </c>
      <c r="F128" s="156">
        <f>इंग्रजी!Q130</f>
        <v>0</v>
      </c>
      <c r="G128" s="156">
        <f>गणित!Q130</f>
        <v>0</v>
      </c>
      <c r="H128" s="156">
        <f>चित्रकला!M130</f>
        <v>0</v>
      </c>
      <c r="I128" s="156">
        <f>कार्यानुभव!M130</f>
        <v>0</v>
      </c>
      <c r="J128" s="156">
        <f>शा.शि.!M130</f>
        <v>0</v>
      </c>
      <c r="K128" s="157">
        <f t="shared" si="14"/>
        <v>0</v>
      </c>
      <c r="L128" s="158">
        <f t="shared" si="22"/>
        <v>0</v>
      </c>
      <c r="M128" s="165" t="str">
        <f t="shared" si="18"/>
        <v xml:space="preserve">अनुत्तीर्ण </v>
      </c>
      <c r="N128" s="159">
        <f t="shared" si="19"/>
        <v>0</v>
      </c>
      <c r="O128" s="160">
        <f>LOOKUP(L128,{0,32,33,41,51,61,71,81,91},{0,"इ-1","ड","क-2 ","क-1","ब-2 ","ब-1","अ-2","अ-1"})</f>
        <v>0</v>
      </c>
      <c r="P128" s="161">
        <f>Data!$D130</f>
        <v>0</v>
      </c>
      <c r="Q128" s="161">
        <f>Data!C130</f>
        <v>0</v>
      </c>
      <c r="R128" s="162">
        <f>Data!E130</f>
        <v>0</v>
      </c>
      <c r="S128" s="163">
        <f>Data!G130</f>
        <v>0</v>
      </c>
      <c r="T128" s="164">
        <f>मराठी!AI130</f>
        <v>0</v>
      </c>
      <c r="U128" s="164">
        <f>इंग्रजी!AI130</f>
        <v>0</v>
      </c>
      <c r="V128" s="164">
        <f>गणित!AI130</f>
        <v>0</v>
      </c>
      <c r="W128" s="164">
        <f>चित्रकला!AA130</f>
        <v>0</v>
      </c>
      <c r="X128" s="164">
        <f>कार्यानुभव!AA130</f>
        <v>0</v>
      </c>
      <c r="Y128" s="164">
        <f>शा.शि.!AA130</f>
        <v>0</v>
      </c>
      <c r="Z128" s="157">
        <f t="shared" si="15"/>
        <v>0</v>
      </c>
      <c r="AA128" s="158">
        <f t="shared" si="23"/>
        <v>0</v>
      </c>
      <c r="AB128" s="165" t="str">
        <f t="shared" si="20"/>
        <v xml:space="preserve">अनुत्तीर्ण </v>
      </c>
      <c r="AC128" s="159">
        <f t="shared" si="21"/>
        <v>0</v>
      </c>
      <c r="AD128" s="160">
        <f>LOOKUP(AA128,{0,32,33,41,51,61,71,81,91},{0,"इ-1","ड","क-2 ","क-1","ब-2 ","ब-1","अ-2","अ-1"})</f>
        <v>0</v>
      </c>
      <c r="AE128" s="419">
        <f>Data!$L130</f>
        <v>0</v>
      </c>
    </row>
    <row r="129" spans="1:31" ht="26.25" customHeight="1">
      <c r="A129" s="153">
        <f>Data!$D131</f>
        <v>0</v>
      </c>
      <c r="B129" s="153">
        <f>Data!C131</f>
        <v>0</v>
      </c>
      <c r="C129" s="154">
        <f>Data!E131</f>
        <v>0</v>
      </c>
      <c r="D129" s="155">
        <f>Data!G131</f>
        <v>0</v>
      </c>
      <c r="E129" s="156">
        <f>मराठी!Q131</f>
        <v>0</v>
      </c>
      <c r="F129" s="156">
        <f>इंग्रजी!Q131</f>
        <v>0</v>
      </c>
      <c r="G129" s="156">
        <f>गणित!Q131</f>
        <v>0</v>
      </c>
      <c r="H129" s="156">
        <f>चित्रकला!M131</f>
        <v>0</v>
      </c>
      <c r="I129" s="156">
        <f>कार्यानुभव!M131</f>
        <v>0</v>
      </c>
      <c r="J129" s="156">
        <f>शा.शि.!M131</f>
        <v>0</v>
      </c>
      <c r="K129" s="157">
        <f t="shared" si="14"/>
        <v>0</v>
      </c>
      <c r="L129" s="158">
        <f t="shared" si="22"/>
        <v>0</v>
      </c>
      <c r="M129" s="165" t="str">
        <f t="shared" si="18"/>
        <v xml:space="preserve">अनुत्तीर्ण </v>
      </c>
      <c r="N129" s="159">
        <f t="shared" si="19"/>
        <v>0</v>
      </c>
      <c r="O129" s="160">
        <f>LOOKUP(L129,{0,32,33,41,51,61,71,81,91},{0,"इ-1","ड","क-2 ","क-1","ब-2 ","ब-1","अ-2","अ-1"})</f>
        <v>0</v>
      </c>
      <c r="P129" s="161">
        <f>Data!$D131</f>
        <v>0</v>
      </c>
      <c r="Q129" s="161">
        <f>Data!C131</f>
        <v>0</v>
      </c>
      <c r="R129" s="162">
        <f>Data!E131</f>
        <v>0</v>
      </c>
      <c r="S129" s="163">
        <f>Data!G131</f>
        <v>0</v>
      </c>
      <c r="T129" s="164">
        <f>मराठी!AI131</f>
        <v>0</v>
      </c>
      <c r="U129" s="164">
        <f>इंग्रजी!AI131</f>
        <v>0</v>
      </c>
      <c r="V129" s="164">
        <f>गणित!AI131</f>
        <v>0</v>
      </c>
      <c r="W129" s="164">
        <f>चित्रकला!AA131</f>
        <v>0</v>
      </c>
      <c r="X129" s="164">
        <f>कार्यानुभव!AA131</f>
        <v>0</v>
      </c>
      <c r="Y129" s="164">
        <f>शा.शि.!AA131</f>
        <v>0</v>
      </c>
      <c r="Z129" s="157">
        <f t="shared" si="15"/>
        <v>0</v>
      </c>
      <c r="AA129" s="158">
        <f t="shared" si="23"/>
        <v>0</v>
      </c>
      <c r="AB129" s="165" t="str">
        <f t="shared" si="20"/>
        <v xml:space="preserve">अनुत्तीर्ण </v>
      </c>
      <c r="AC129" s="159">
        <f t="shared" si="21"/>
        <v>0</v>
      </c>
      <c r="AD129" s="160">
        <f>LOOKUP(AA129,{0,32,33,41,51,61,71,81,91},{0,"इ-1","ड","क-2 ","क-1","ब-2 ","ब-1","अ-2","अ-1"})</f>
        <v>0</v>
      </c>
      <c r="AE129" s="419">
        <f>Data!$L131</f>
        <v>0</v>
      </c>
    </row>
    <row r="130" spans="1:31" ht="26.25" customHeight="1">
      <c r="A130" s="153">
        <f>Data!$D132</f>
        <v>0</v>
      </c>
      <c r="B130" s="153">
        <f>Data!C132</f>
        <v>0</v>
      </c>
      <c r="C130" s="154">
        <f>Data!E132</f>
        <v>0</v>
      </c>
      <c r="D130" s="155">
        <f>Data!G132</f>
        <v>0</v>
      </c>
      <c r="E130" s="156">
        <f>मराठी!Q132</f>
        <v>0</v>
      </c>
      <c r="F130" s="156">
        <f>इंग्रजी!Q132</f>
        <v>0</v>
      </c>
      <c r="G130" s="156">
        <f>गणित!Q132</f>
        <v>0</v>
      </c>
      <c r="H130" s="156">
        <f>चित्रकला!M132</f>
        <v>0</v>
      </c>
      <c r="I130" s="156">
        <f>कार्यानुभव!M132</f>
        <v>0</v>
      </c>
      <c r="J130" s="156">
        <f>शा.शि.!M132</f>
        <v>0</v>
      </c>
      <c r="K130" s="157">
        <f t="shared" si="14"/>
        <v>0</v>
      </c>
      <c r="L130" s="158">
        <f t="shared" si="22"/>
        <v>0</v>
      </c>
      <c r="M130" s="165" t="str">
        <f t="shared" si="18"/>
        <v xml:space="preserve">अनुत्तीर्ण </v>
      </c>
      <c r="N130" s="159">
        <f t="shared" si="19"/>
        <v>0</v>
      </c>
      <c r="O130" s="160">
        <f>LOOKUP(L130,{0,32,33,41,51,61,71,81,91},{0,"इ-1","ड","क-2 ","क-1","ब-2 ","ब-1","अ-2","अ-1"})</f>
        <v>0</v>
      </c>
      <c r="P130" s="161">
        <f>Data!$D132</f>
        <v>0</v>
      </c>
      <c r="Q130" s="161">
        <f>Data!C132</f>
        <v>0</v>
      </c>
      <c r="R130" s="162">
        <f>Data!E132</f>
        <v>0</v>
      </c>
      <c r="S130" s="163">
        <f>Data!G132</f>
        <v>0</v>
      </c>
      <c r="T130" s="164">
        <f>मराठी!AI132</f>
        <v>0</v>
      </c>
      <c r="U130" s="164">
        <f>इंग्रजी!AI132</f>
        <v>0</v>
      </c>
      <c r="V130" s="164">
        <f>गणित!AI132</f>
        <v>0</v>
      </c>
      <c r="W130" s="164">
        <f>चित्रकला!AA132</f>
        <v>0</v>
      </c>
      <c r="X130" s="164">
        <f>कार्यानुभव!AA132</f>
        <v>0</v>
      </c>
      <c r="Y130" s="164">
        <f>शा.शि.!AA132</f>
        <v>0</v>
      </c>
      <c r="Z130" s="157">
        <f t="shared" si="15"/>
        <v>0</v>
      </c>
      <c r="AA130" s="158">
        <f t="shared" si="23"/>
        <v>0</v>
      </c>
      <c r="AB130" s="165" t="str">
        <f t="shared" si="20"/>
        <v xml:space="preserve">अनुत्तीर्ण </v>
      </c>
      <c r="AC130" s="159">
        <f t="shared" si="21"/>
        <v>0</v>
      </c>
      <c r="AD130" s="160">
        <f>LOOKUP(AA130,{0,32,33,41,51,61,71,81,91},{0,"इ-1","ड","क-2 ","क-1","ब-2 ","ब-1","अ-2","अ-1"})</f>
        <v>0</v>
      </c>
      <c r="AE130" s="419">
        <f>Data!$L132</f>
        <v>0</v>
      </c>
    </row>
    <row r="131" spans="1:31" ht="26.25" customHeight="1">
      <c r="A131" s="153">
        <f>Data!$D133</f>
        <v>0</v>
      </c>
      <c r="B131" s="153">
        <f>Data!C133</f>
        <v>0</v>
      </c>
      <c r="C131" s="154">
        <f>Data!E133</f>
        <v>0</v>
      </c>
      <c r="D131" s="155">
        <f>Data!G133</f>
        <v>0</v>
      </c>
      <c r="E131" s="156">
        <f>मराठी!Q133</f>
        <v>0</v>
      </c>
      <c r="F131" s="156">
        <f>इंग्रजी!Q133</f>
        <v>0</v>
      </c>
      <c r="G131" s="156">
        <f>गणित!Q133</f>
        <v>0</v>
      </c>
      <c r="H131" s="156">
        <f>चित्रकला!M133</f>
        <v>0</v>
      </c>
      <c r="I131" s="156">
        <f>कार्यानुभव!M133</f>
        <v>0</v>
      </c>
      <c r="J131" s="156">
        <f>शा.शि.!M133</f>
        <v>0</v>
      </c>
      <c r="K131" s="157">
        <f t="shared" si="14"/>
        <v>0</v>
      </c>
      <c r="L131" s="158">
        <f t="shared" si="22"/>
        <v>0</v>
      </c>
      <c r="M131" s="165" t="str">
        <f t="shared" si="18"/>
        <v xml:space="preserve">अनुत्तीर्ण </v>
      </c>
      <c r="N131" s="159">
        <f t="shared" si="19"/>
        <v>0</v>
      </c>
      <c r="O131" s="160">
        <f>LOOKUP(L131,{0,32,33,41,51,61,71,81,91},{0,"इ-1","ड","क-2 ","क-1","ब-2 ","ब-1","अ-2","अ-1"})</f>
        <v>0</v>
      </c>
      <c r="P131" s="161">
        <f>Data!$D133</f>
        <v>0</v>
      </c>
      <c r="Q131" s="161">
        <f>Data!C133</f>
        <v>0</v>
      </c>
      <c r="R131" s="162">
        <f>Data!E133</f>
        <v>0</v>
      </c>
      <c r="S131" s="163">
        <f>Data!G133</f>
        <v>0</v>
      </c>
      <c r="T131" s="164">
        <f>मराठी!AI133</f>
        <v>0</v>
      </c>
      <c r="U131" s="164">
        <f>इंग्रजी!AI133</f>
        <v>0</v>
      </c>
      <c r="V131" s="164">
        <f>गणित!AI133</f>
        <v>0</v>
      </c>
      <c r="W131" s="164">
        <f>चित्रकला!AA133</f>
        <v>0</v>
      </c>
      <c r="X131" s="164">
        <f>कार्यानुभव!AA133</f>
        <v>0</v>
      </c>
      <c r="Y131" s="164">
        <f>शा.शि.!AA133</f>
        <v>0</v>
      </c>
      <c r="Z131" s="157">
        <f t="shared" si="15"/>
        <v>0</v>
      </c>
      <c r="AA131" s="158">
        <f t="shared" si="23"/>
        <v>0</v>
      </c>
      <c r="AB131" s="165" t="str">
        <f t="shared" si="20"/>
        <v xml:space="preserve">अनुत्तीर्ण </v>
      </c>
      <c r="AC131" s="159">
        <f t="shared" si="21"/>
        <v>0</v>
      </c>
      <c r="AD131" s="160">
        <f>LOOKUP(AA131,{0,32,33,41,51,61,71,81,91},{0,"इ-1","ड","क-2 ","क-1","ब-2 ","ब-1","अ-2","अ-1"})</f>
        <v>0</v>
      </c>
      <c r="AE131" s="419">
        <f>Data!$L133</f>
        <v>0</v>
      </c>
    </row>
    <row r="132" spans="1:31" ht="26.25" customHeight="1">
      <c r="A132" s="153">
        <f>Data!$D134</f>
        <v>0</v>
      </c>
      <c r="B132" s="153">
        <f>Data!C134</f>
        <v>0</v>
      </c>
      <c r="C132" s="154">
        <f>Data!E134</f>
        <v>0</v>
      </c>
      <c r="D132" s="155">
        <f>Data!G134</f>
        <v>0</v>
      </c>
      <c r="E132" s="156">
        <f>मराठी!Q134</f>
        <v>0</v>
      </c>
      <c r="F132" s="156">
        <f>इंग्रजी!Q134</f>
        <v>0</v>
      </c>
      <c r="G132" s="156">
        <f>गणित!Q134</f>
        <v>0</v>
      </c>
      <c r="H132" s="156">
        <f>चित्रकला!M134</f>
        <v>0</v>
      </c>
      <c r="I132" s="156">
        <f>कार्यानुभव!M134</f>
        <v>0</v>
      </c>
      <c r="J132" s="156">
        <f>शा.शि.!M134</f>
        <v>0</v>
      </c>
      <c r="K132" s="157">
        <f t="shared" ref="K132:K195" si="24">SUM(E132:J132)</f>
        <v>0</v>
      </c>
      <c r="L132" s="158">
        <f t="shared" si="22"/>
        <v>0</v>
      </c>
      <c r="M132" s="165" t="str">
        <f t="shared" si="18"/>
        <v xml:space="preserve">अनुत्तीर्ण </v>
      </c>
      <c r="N132" s="159">
        <f t="shared" si="19"/>
        <v>0</v>
      </c>
      <c r="O132" s="160">
        <f>LOOKUP(L132,{0,32,33,41,51,61,71,81,91},{0,"इ-1","ड","क-2 ","क-1","ब-2 ","ब-1","अ-2","अ-1"})</f>
        <v>0</v>
      </c>
      <c r="P132" s="161">
        <f>Data!$D134</f>
        <v>0</v>
      </c>
      <c r="Q132" s="161">
        <f>Data!C134</f>
        <v>0</v>
      </c>
      <c r="R132" s="162">
        <f>Data!E134</f>
        <v>0</v>
      </c>
      <c r="S132" s="163">
        <f>Data!G134</f>
        <v>0</v>
      </c>
      <c r="T132" s="164">
        <f>मराठी!AI134</f>
        <v>0</v>
      </c>
      <c r="U132" s="164">
        <f>इंग्रजी!AI134</f>
        <v>0</v>
      </c>
      <c r="V132" s="164">
        <f>गणित!AI134</f>
        <v>0</v>
      </c>
      <c r="W132" s="164">
        <f>चित्रकला!AA134</f>
        <v>0</v>
      </c>
      <c r="X132" s="164">
        <f>कार्यानुभव!AA134</f>
        <v>0</v>
      </c>
      <c r="Y132" s="164">
        <f>शा.शि.!AA134</f>
        <v>0</v>
      </c>
      <c r="Z132" s="157">
        <f t="shared" ref="Z132:Z195" si="25">SUM(T132:Y132)</f>
        <v>0</v>
      </c>
      <c r="AA132" s="158">
        <f t="shared" si="23"/>
        <v>0</v>
      </c>
      <c r="AB132" s="165" t="str">
        <f t="shared" si="20"/>
        <v xml:space="preserve">अनुत्तीर्ण </v>
      </c>
      <c r="AC132" s="159">
        <f t="shared" si="21"/>
        <v>0</v>
      </c>
      <c r="AD132" s="160">
        <f>LOOKUP(AA132,{0,32,33,41,51,61,71,81,91},{0,"इ-1","ड","क-2 ","क-1","ब-2 ","ब-1","अ-2","अ-1"})</f>
        <v>0</v>
      </c>
      <c r="AE132" s="419">
        <f>Data!$L134</f>
        <v>0</v>
      </c>
    </row>
    <row r="133" spans="1:31" ht="26.25" customHeight="1">
      <c r="A133" s="153">
        <f>Data!$D135</f>
        <v>0</v>
      </c>
      <c r="B133" s="153">
        <f>Data!C135</f>
        <v>0</v>
      </c>
      <c r="C133" s="154">
        <f>Data!E135</f>
        <v>0</v>
      </c>
      <c r="D133" s="155">
        <f>Data!G135</f>
        <v>0</v>
      </c>
      <c r="E133" s="156">
        <f>मराठी!Q135</f>
        <v>0</v>
      </c>
      <c r="F133" s="156">
        <f>इंग्रजी!Q135</f>
        <v>0</v>
      </c>
      <c r="G133" s="156">
        <f>गणित!Q135</f>
        <v>0</v>
      </c>
      <c r="H133" s="156">
        <f>चित्रकला!M135</f>
        <v>0</v>
      </c>
      <c r="I133" s="156">
        <f>कार्यानुभव!M135</f>
        <v>0</v>
      </c>
      <c r="J133" s="156">
        <f>शा.शि.!M135</f>
        <v>0</v>
      </c>
      <c r="K133" s="157">
        <f t="shared" si="24"/>
        <v>0</v>
      </c>
      <c r="L133" s="158">
        <f t="shared" ref="L133:L164" si="26">(K133/6)</f>
        <v>0</v>
      </c>
      <c r="M133" s="165" t="str">
        <f t="shared" si="18"/>
        <v xml:space="preserve">अनुत्तीर्ण </v>
      </c>
      <c r="N133" s="159">
        <f t="shared" si="19"/>
        <v>0</v>
      </c>
      <c r="O133" s="160">
        <f>LOOKUP(L133,{0,32,33,41,51,61,71,81,91},{0,"इ-1","ड","क-2 ","क-1","ब-2 ","ब-1","अ-2","अ-1"})</f>
        <v>0</v>
      </c>
      <c r="P133" s="161">
        <f>Data!$D135</f>
        <v>0</v>
      </c>
      <c r="Q133" s="161">
        <f>Data!C135</f>
        <v>0</v>
      </c>
      <c r="R133" s="162">
        <f>Data!E135</f>
        <v>0</v>
      </c>
      <c r="S133" s="163">
        <f>Data!G135</f>
        <v>0</v>
      </c>
      <c r="T133" s="164">
        <f>मराठी!AI135</f>
        <v>0</v>
      </c>
      <c r="U133" s="164">
        <f>इंग्रजी!AI135</f>
        <v>0</v>
      </c>
      <c r="V133" s="164">
        <f>गणित!AI135</f>
        <v>0</v>
      </c>
      <c r="W133" s="164">
        <f>चित्रकला!AA135</f>
        <v>0</v>
      </c>
      <c r="X133" s="164">
        <f>कार्यानुभव!AA135</f>
        <v>0</v>
      </c>
      <c r="Y133" s="164">
        <f>शा.शि.!AA135</f>
        <v>0</v>
      </c>
      <c r="Z133" s="157">
        <f t="shared" si="25"/>
        <v>0</v>
      </c>
      <c r="AA133" s="158">
        <f t="shared" ref="AA133:AA164" si="27">(Z133/6)</f>
        <v>0</v>
      </c>
      <c r="AB133" s="165" t="str">
        <f t="shared" si="20"/>
        <v xml:space="preserve">अनुत्तीर्ण </v>
      </c>
      <c r="AC133" s="159">
        <f t="shared" si="21"/>
        <v>0</v>
      </c>
      <c r="AD133" s="160">
        <f>LOOKUP(AA133,{0,32,33,41,51,61,71,81,91},{0,"इ-1","ड","क-2 ","क-1","ब-2 ","ब-1","अ-2","अ-1"})</f>
        <v>0</v>
      </c>
      <c r="AE133" s="419">
        <f>Data!$L135</f>
        <v>0</v>
      </c>
    </row>
    <row r="134" spans="1:31" ht="26.25" customHeight="1">
      <c r="A134" s="153">
        <f>Data!$D136</f>
        <v>0</v>
      </c>
      <c r="B134" s="153">
        <f>Data!C136</f>
        <v>0</v>
      </c>
      <c r="C134" s="154">
        <f>Data!E136</f>
        <v>0</v>
      </c>
      <c r="D134" s="155">
        <f>Data!G136</f>
        <v>0</v>
      </c>
      <c r="E134" s="156">
        <f>मराठी!Q136</f>
        <v>0</v>
      </c>
      <c r="F134" s="156">
        <f>इंग्रजी!Q136</f>
        <v>0</v>
      </c>
      <c r="G134" s="156">
        <f>गणित!Q136</f>
        <v>0</v>
      </c>
      <c r="H134" s="156">
        <f>चित्रकला!M136</f>
        <v>0</v>
      </c>
      <c r="I134" s="156">
        <f>कार्यानुभव!M136</f>
        <v>0</v>
      </c>
      <c r="J134" s="156">
        <f>शा.शि.!M136</f>
        <v>0</v>
      </c>
      <c r="K134" s="157">
        <f t="shared" si="24"/>
        <v>0</v>
      </c>
      <c r="L134" s="158">
        <f t="shared" si="26"/>
        <v>0</v>
      </c>
      <c r="M134" s="165" t="str">
        <f t="shared" si="18"/>
        <v xml:space="preserve">अनुत्तीर्ण </v>
      </c>
      <c r="N134" s="159">
        <f t="shared" si="19"/>
        <v>0</v>
      </c>
      <c r="O134" s="160">
        <f>LOOKUP(L134,{0,32,33,41,51,61,71,81,91},{0,"इ-1","ड","क-2 ","क-1","ब-2 ","ब-1","अ-2","अ-1"})</f>
        <v>0</v>
      </c>
      <c r="P134" s="161">
        <f>Data!$D136</f>
        <v>0</v>
      </c>
      <c r="Q134" s="161">
        <f>Data!C136</f>
        <v>0</v>
      </c>
      <c r="R134" s="162">
        <f>Data!E136</f>
        <v>0</v>
      </c>
      <c r="S134" s="163">
        <f>Data!G136</f>
        <v>0</v>
      </c>
      <c r="T134" s="164">
        <f>मराठी!AI136</f>
        <v>0</v>
      </c>
      <c r="U134" s="164">
        <f>इंग्रजी!AI136</f>
        <v>0</v>
      </c>
      <c r="V134" s="164">
        <f>गणित!AI136</f>
        <v>0</v>
      </c>
      <c r="W134" s="164">
        <f>चित्रकला!AA136</f>
        <v>0</v>
      </c>
      <c r="X134" s="164">
        <f>कार्यानुभव!AA136</f>
        <v>0</v>
      </c>
      <c r="Y134" s="164">
        <f>शा.शि.!AA136</f>
        <v>0</v>
      </c>
      <c r="Z134" s="157">
        <f t="shared" si="25"/>
        <v>0</v>
      </c>
      <c r="AA134" s="158">
        <f t="shared" si="27"/>
        <v>0</v>
      </c>
      <c r="AB134" s="165" t="str">
        <f t="shared" si="20"/>
        <v xml:space="preserve">अनुत्तीर्ण </v>
      </c>
      <c r="AC134" s="159">
        <f t="shared" si="21"/>
        <v>0</v>
      </c>
      <c r="AD134" s="160">
        <f>LOOKUP(AA134,{0,32,33,41,51,61,71,81,91},{0,"इ-1","ड","क-2 ","क-1","ब-2 ","ब-1","अ-2","अ-1"})</f>
        <v>0</v>
      </c>
      <c r="AE134" s="419">
        <f>Data!$L136</f>
        <v>0</v>
      </c>
    </row>
    <row r="135" spans="1:31" ht="26.25" customHeight="1">
      <c r="A135" s="153">
        <f>Data!$D137</f>
        <v>0</v>
      </c>
      <c r="B135" s="153">
        <f>Data!C137</f>
        <v>0</v>
      </c>
      <c r="C135" s="154">
        <f>Data!E137</f>
        <v>0</v>
      </c>
      <c r="D135" s="155">
        <f>Data!G137</f>
        <v>0</v>
      </c>
      <c r="E135" s="156">
        <f>मराठी!Q137</f>
        <v>0</v>
      </c>
      <c r="F135" s="156">
        <f>इंग्रजी!Q137</f>
        <v>0</v>
      </c>
      <c r="G135" s="156">
        <f>गणित!Q137</f>
        <v>0</v>
      </c>
      <c r="H135" s="156">
        <f>चित्रकला!M137</f>
        <v>0</v>
      </c>
      <c r="I135" s="156">
        <f>कार्यानुभव!M137</f>
        <v>0</v>
      </c>
      <c r="J135" s="156">
        <f>शा.शि.!M137</f>
        <v>0</v>
      </c>
      <c r="K135" s="157">
        <f t="shared" si="24"/>
        <v>0</v>
      </c>
      <c r="L135" s="158">
        <f t="shared" si="26"/>
        <v>0</v>
      </c>
      <c r="M135" s="165" t="str">
        <f t="shared" si="18"/>
        <v xml:space="preserve">अनुत्तीर्ण </v>
      </c>
      <c r="N135" s="159">
        <f t="shared" si="19"/>
        <v>0</v>
      </c>
      <c r="O135" s="160">
        <f>LOOKUP(L135,{0,32,33,41,51,61,71,81,91},{0,"इ-1","ड","क-2 ","क-1","ब-2 ","ब-1","अ-2","अ-1"})</f>
        <v>0</v>
      </c>
      <c r="P135" s="161">
        <f>Data!$D137</f>
        <v>0</v>
      </c>
      <c r="Q135" s="161">
        <f>Data!C137</f>
        <v>0</v>
      </c>
      <c r="R135" s="162">
        <f>Data!E137</f>
        <v>0</v>
      </c>
      <c r="S135" s="163">
        <f>Data!G137</f>
        <v>0</v>
      </c>
      <c r="T135" s="164">
        <f>मराठी!AI137</f>
        <v>0</v>
      </c>
      <c r="U135" s="164">
        <f>इंग्रजी!AI137</f>
        <v>0</v>
      </c>
      <c r="V135" s="164">
        <f>गणित!AI137</f>
        <v>0</v>
      </c>
      <c r="W135" s="164">
        <f>चित्रकला!AA137</f>
        <v>0</v>
      </c>
      <c r="X135" s="164">
        <f>कार्यानुभव!AA137</f>
        <v>0</v>
      </c>
      <c r="Y135" s="164">
        <f>शा.शि.!AA137</f>
        <v>0</v>
      </c>
      <c r="Z135" s="157">
        <f t="shared" si="25"/>
        <v>0</v>
      </c>
      <c r="AA135" s="158">
        <f t="shared" si="27"/>
        <v>0</v>
      </c>
      <c r="AB135" s="165" t="str">
        <f t="shared" si="20"/>
        <v xml:space="preserve">अनुत्तीर्ण </v>
      </c>
      <c r="AC135" s="159">
        <f t="shared" si="21"/>
        <v>0</v>
      </c>
      <c r="AD135" s="160">
        <f>LOOKUP(AA135,{0,32,33,41,51,61,71,81,91},{0,"इ-1","ड","क-2 ","क-1","ब-2 ","ब-1","अ-2","अ-1"})</f>
        <v>0</v>
      </c>
      <c r="AE135" s="419">
        <f>Data!$L137</f>
        <v>0</v>
      </c>
    </row>
    <row r="136" spans="1:31" ht="26.25" customHeight="1">
      <c r="A136" s="153">
        <f>Data!$D138</f>
        <v>0</v>
      </c>
      <c r="B136" s="153">
        <f>Data!C138</f>
        <v>0</v>
      </c>
      <c r="C136" s="154">
        <f>Data!E138</f>
        <v>0</v>
      </c>
      <c r="D136" s="155">
        <f>Data!G138</f>
        <v>0</v>
      </c>
      <c r="E136" s="156">
        <f>मराठी!Q138</f>
        <v>0</v>
      </c>
      <c r="F136" s="156">
        <f>इंग्रजी!Q138</f>
        <v>0</v>
      </c>
      <c r="G136" s="156">
        <f>गणित!Q138</f>
        <v>0</v>
      </c>
      <c r="H136" s="156">
        <f>चित्रकला!M138</f>
        <v>0</v>
      </c>
      <c r="I136" s="156">
        <f>कार्यानुभव!M138</f>
        <v>0</v>
      </c>
      <c r="J136" s="156">
        <f>शा.शि.!M138</f>
        <v>0</v>
      </c>
      <c r="K136" s="157">
        <f t="shared" si="24"/>
        <v>0</v>
      </c>
      <c r="L136" s="158">
        <f t="shared" si="26"/>
        <v>0</v>
      </c>
      <c r="M136" s="165" t="str">
        <f t="shared" ref="M136:M199" si="28">IF(+OR(L136&lt;=34,L136&lt;=34),"अनुत्तीर्ण ","उत्तीर्ण")</f>
        <v xml:space="preserve">अनुत्तीर्ण </v>
      </c>
      <c r="N136" s="159">
        <f t="shared" ref="N136:N199" si="29">IF(L136&gt;0,RANK(L136,$L$5:$L$71),0)</f>
        <v>0</v>
      </c>
      <c r="O136" s="160">
        <f>LOOKUP(L136,{0,32,33,41,51,61,71,81,91},{0,"इ-1","ड","क-2 ","क-1","ब-2 ","ब-1","अ-2","अ-1"})</f>
        <v>0</v>
      </c>
      <c r="P136" s="161">
        <f>Data!$D138</f>
        <v>0</v>
      </c>
      <c r="Q136" s="161">
        <f>Data!C138</f>
        <v>0</v>
      </c>
      <c r="R136" s="162">
        <f>Data!E138</f>
        <v>0</v>
      </c>
      <c r="S136" s="163">
        <f>Data!G138</f>
        <v>0</v>
      </c>
      <c r="T136" s="164">
        <f>मराठी!AI138</f>
        <v>0</v>
      </c>
      <c r="U136" s="164">
        <f>इंग्रजी!AI138</f>
        <v>0</v>
      </c>
      <c r="V136" s="164">
        <f>गणित!AI138</f>
        <v>0</v>
      </c>
      <c r="W136" s="164">
        <f>चित्रकला!AA138</f>
        <v>0</v>
      </c>
      <c r="X136" s="164">
        <f>कार्यानुभव!AA138</f>
        <v>0</v>
      </c>
      <c r="Y136" s="164">
        <f>शा.शि.!AA138</f>
        <v>0</v>
      </c>
      <c r="Z136" s="157">
        <f t="shared" si="25"/>
        <v>0</v>
      </c>
      <c r="AA136" s="158">
        <f t="shared" si="27"/>
        <v>0</v>
      </c>
      <c r="AB136" s="165" t="str">
        <f t="shared" ref="AB136:AB199" si="30">IF(+OR(AA136&lt;=34,AA136&lt;=34),"अनुत्तीर्ण ","उत्तीर्ण")</f>
        <v xml:space="preserve">अनुत्तीर्ण </v>
      </c>
      <c r="AC136" s="159">
        <f t="shared" ref="AC136:AC199" si="31">IF(AA136&gt;0,RANK(AA136,$AA$5:$AA$71),0)</f>
        <v>0</v>
      </c>
      <c r="AD136" s="160">
        <f>LOOKUP(AA136,{0,32,33,41,51,61,71,81,91},{0,"इ-1","ड","क-2 ","क-1","ब-2 ","ब-1","अ-2","अ-1"})</f>
        <v>0</v>
      </c>
      <c r="AE136" s="419">
        <f>Data!$L138</f>
        <v>0</v>
      </c>
    </row>
    <row r="137" spans="1:31" ht="26.25" customHeight="1">
      <c r="A137" s="153">
        <f>Data!$D139</f>
        <v>0</v>
      </c>
      <c r="B137" s="153">
        <f>Data!C139</f>
        <v>0</v>
      </c>
      <c r="C137" s="154">
        <f>Data!E139</f>
        <v>0</v>
      </c>
      <c r="D137" s="155">
        <f>Data!G139</f>
        <v>0</v>
      </c>
      <c r="E137" s="156">
        <f>मराठी!Q139</f>
        <v>0</v>
      </c>
      <c r="F137" s="156">
        <f>इंग्रजी!Q139</f>
        <v>0</v>
      </c>
      <c r="G137" s="156">
        <f>गणित!Q139</f>
        <v>0</v>
      </c>
      <c r="H137" s="156">
        <f>चित्रकला!M139</f>
        <v>0</v>
      </c>
      <c r="I137" s="156">
        <f>कार्यानुभव!M139</f>
        <v>0</v>
      </c>
      <c r="J137" s="156">
        <f>शा.शि.!M139</f>
        <v>0</v>
      </c>
      <c r="K137" s="157">
        <f t="shared" si="24"/>
        <v>0</v>
      </c>
      <c r="L137" s="158">
        <f t="shared" si="26"/>
        <v>0</v>
      </c>
      <c r="M137" s="165" t="str">
        <f t="shared" si="28"/>
        <v xml:space="preserve">अनुत्तीर्ण </v>
      </c>
      <c r="N137" s="159">
        <f t="shared" si="29"/>
        <v>0</v>
      </c>
      <c r="O137" s="160">
        <f>LOOKUP(L137,{0,32,33,41,51,61,71,81,91},{0,"इ-1","ड","क-2 ","क-1","ब-2 ","ब-1","अ-2","अ-1"})</f>
        <v>0</v>
      </c>
      <c r="P137" s="161">
        <f>Data!$D139</f>
        <v>0</v>
      </c>
      <c r="Q137" s="161">
        <f>Data!C139</f>
        <v>0</v>
      </c>
      <c r="R137" s="162">
        <f>Data!E139</f>
        <v>0</v>
      </c>
      <c r="S137" s="163">
        <f>Data!G139</f>
        <v>0</v>
      </c>
      <c r="T137" s="164">
        <f>मराठी!AI139</f>
        <v>0</v>
      </c>
      <c r="U137" s="164">
        <f>इंग्रजी!AI139</f>
        <v>0</v>
      </c>
      <c r="V137" s="164">
        <f>गणित!AI139</f>
        <v>0</v>
      </c>
      <c r="W137" s="164">
        <f>चित्रकला!AA139</f>
        <v>0</v>
      </c>
      <c r="X137" s="164">
        <f>कार्यानुभव!AA139</f>
        <v>0</v>
      </c>
      <c r="Y137" s="164">
        <f>शा.शि.!AA139</f>
        <v>0</v>
      </c>
      <c r="Z137" s="157">
        <f t="shared" si="25"/>
        <v>0</v>
      </c>
      <c r="AA137" s="158">
        <f t="shared" si="27"/>
        <v>0</v>
      </c>
      <c r="AB137" s="165" t="str">
        <f t="shared" si="30"/>
        <v xml:space="preserve">अनुत्तीर्ण </v>
      </c>
      <c r="AC137" s="159">
        <f t="shared" si="31"/>
        <v>0</v>
      </c>
      <c r="AD137" s="160">
        <f>LOOKUP(AA137,{0,32,33,41,51,61,71,81,91},{0,"इ-1","ड","क-2 ","क-1","ब-2 ","ब-1","अ-2","अ-1"})</f>
        <v>0</v>
      </c>
      <c r="AE137" s="419">
        <f>Data!$L139</f>
        <v>0</v>
      </c>
    </row>
    <row r="138" spans="1:31" ht="26.25" customHeight="1">
      <c r="A138" s="153">
        <f>Data!$D140</f>
        <v>0</v>
      </c>
      <c r="B138" s="153">
        <f>Data!C140</f>
        <v>0</v>
      </c>
      <c r="C138" s="154">
        <f>Data!E140</f>
        <v>0</v>
      </c>
      <c r="D138" s="155">
        <f>Data!G140</f>
        <v>0</v>
      </c>
      <c r="E138" s="156">
        <f>मराठी!Q140</f>
        <v>0</v>
      </c>
      <c r="F138" s="156">
        <f>इंग्रजी!Q140</f>
        <v>0</v>
      </c>
      <c r="G138" s="156">
        <f>गणित!Q140</f>
        <v>0</v>
      </c>
      <c r="H138" s="156">
        <f>चित्रकला!M140</f>
        <v>0</v>
      </c>
      <c r="I138" s="156">
        <f>कार्यानुभव!M140</f>
        <v>0</v>
      </c>
      <c r="J138" s="156">
        <f>शा.शि.!M140</f>
        <v>0</v>
      </c>
      <c r="K138" s="157">
        <f t="shared" si="24"/>
        <v>0</v>
      </c>
      <c r="L138" s="158">
        <f t="shared" si="26"/>
        <v>0</v>
      </c>
      <c r="M138" s="165" t="str">
        <f t="shared" si="28"/>
        <v xml:space="preserve">अनुत्तीर्ण </v>
      </c>
      <c r="N138" s="159">
        <f t="shared" si="29"/>
        <v>0</v>
      </c>
      <c r="O138" s="160">
        <f>LOOKUP(L138,{0,32,33,41,51,61,71,81,91},{0,"इ-1","ड","क-2 ","क-1","ब-2 ","ब-1","अ-2","अ-1"})</f>
        <v>0</v>
      </c>
      <c r="P138" s="161">
        <f>Data!$D140</f>
        <v>0</v>
      </c>
      <c r="Q138" s="161">
        <f>Data!C140</f>
        <v>0</v>
      </c>
      <c r="R138" s="162">
        <f>Data!E140</f>
        <v>0</v>
      </c>
      <c r="S138" s="163">
        <f>Data!G140</f>
        <v>0</v>
      </c>
      <c r="T138" s="164">
        <f>मराठी!AI140</f>
        <v>0</v>
      </c>
      <c r="U138" s="164">
        <f>इंग्रजी!AI140</f>
        <v>0</v>
      </c>
      <c r="V138" s="164">
        <f>गणित!AI140</f>
        <v>0</v>
      </c>
      <c r="W138" s="164">
        <f>चित्रकला!AA140</f>
        <v>0</v>
      </c>
      <c r="X138" s="164">
        <f>कार्यानुभव!AA140</f>
        <v>0</v>
      </c>
      <c r="Y138" s="164">
        <f>शा.शि.!AA140</f>
        <v>0</v>
      </c>
      <c r="Z138" s="157">
        <f t="shared" si="25"/>
        <v>0</v>
      </c>
      <c r="AA138" s="158">
        <f t="shared" si="27"/>
        <v>0</v>
      </c>
      <c r="AB138" s="165" t="str">
        <f t="shared" si="30"/>
        <v xml:space="preserve">अनुत्तीर्ण </v>
      </c>
      <c r="AC138" s="159">
        <f t="shared" si="31"/>
        <v>0</v>
      </c>
      <c r="AD138" s="160">
        <f>LOOKUP(AA138,{0,32,33,41,51,61,71,81,91},{0,"इ-1","ड","क-2 ","क-1","ब-2 ","ब-1","अ-2","अ-1"})</f>
        <v>0</v>
      </c>
      <c r="AE138" s="419">
        <f>Data!$L140</f>
        <v>0</v>
      </c>
    </row>
    <row r="139" spans="1:31" ht="26.25" customHeight="1">
      <c r="A139" s="153">
        <f>Data!$D141</f>
        <v>0</v>
      </c>
      <c r="B139" s="153">
        <f>Data!C141</f>
        <v>0</v>
      </c>
      <c r="C139" s="154">
        <f>Data!E141</f>
        <v>0</v>
      </c>
      <c r="D139" s="155">
        <f>Data!G141</f>
        <v>0</v>
      </c>
      <c r="E139" s="156">
        <f>मराठी!Q141</f>
        <v>0</v>
      </c>
      <c r="F139" s="156">
        <f>इंग्रजी!Q141</f>
        <v>0</v>
      </c>
      <c r="G139" s="156">
        <f>गणित!Q141</f>
        <v>0</v>
      </c>
      <c r="H139" s="156">
        <f>चित्रकला!M141</f>
        <v>0</v>
      </c>
      <c r="I139" s="156">
        <f>कार्यानुभव!M141</f>
        <v>0</v>
      </c>
      <c r="J139" s="156">
        <f>शा.शि.!M141</f>
        <v>0</v>
      </c>
      <c r="K139" s="157">
        <f t="shared" si="24"/>
        <v>0</v>
      </c>
      <c r="L139" s="158">
        <f t="shared" si="26"/>
        <v>0</v>
      </c>
      <c r="M139" s="165" t="str">
        <f t="shared" si="28"/>
        <v xml:space="preserve">अनुत्तीर्ण </v>
      </c>
      <c r="N139" s="159">
        <f t="shared" si="29"/>
        <v>0</v>
      </c>
      <c r="O139" s="160">
        <f>LOOKUP(L139,{0,32,33,41,51,61,71,81,91},{0,"इ-1","ड","क-2 ","क-1","ब-2 ","ब-1","अ-2","अ-1"})</f>
        <v>0</v>
      </c>
      <c r="P139" s="161">
        <f>Data!$D141</f>
        <v>0</v>
      </c>
      <c r="Q139" s="161">
        <f>Data!C141</f>
        <v>0</v>
      </c>
      <c r="R139" s="162">
        <f>Data!E141</f>
        <v>0</v>
      </c>
      <c r="S139" s="163">
        <f>Data!G141</f>
        <v>0</v>
      </c>
      <c r="T139" s="164">
        <f>मराठी!AI141</f>
        <v>0</v>
      </c>
      <c r="U139" s="164">
        <f>इंग्रजी!AI141</f>
        <v>0</v>
      </c>
      <c r="V139" s="164">
        <f>गणित!AI141</f>
        <v>0</v>
      </c>
      <c r="W139" s="164">
        <f>चित्रकला!AA141</f>
        <v>0</v>
      </c>
      <c r="X139" s="164">
        <f>कार्यानुभव!AA141</f>
        <v>0</v>
      </c>
      <c r="Y139" s="164">
        <f>शा.शि.!AA141</f>
        <v>0</v>
      </c>
      <c r="Z139" s="157">
        <f t="shared" si="25"/>
        <v>0</v>
      </c>
      <c r="AA139" s="158">
        <f t="shared" si="27"/>
        <v>0</v>
      </c>
      <c r="AB139" s="165" t="str">
        <f t="shared" si="30"/>
        <v xml:space="preserve">अनुत्तीर्ण </v>
      </c>
      <c r="AC139" s="159">
        <f t="shared" si="31"/>
        <v>0</v>
      </c>
      <c r="AD139" s="160">
        <f>LOOKUP(AA139,{0,32,33,41,51,61,71,81,91},{0,"इ-1","ड","क-2 ","क-1","ब-2 ","ब-1","अ-2","अ-1"})</f>
        <v>0</v>
      </c>
      <c r="AE139" s="419">
        <f>Data!$L141</f>
        <v>0</v>
      </c>
    </row>
    <row r="140" spans="1:31" ht="26.25" customHeight="1">
      <c r="A140" s="153">
        <f>Data!$D142</f>
        <v>0</v>
      </c>
      <c r="B140" s="153">
        <f>Data!C142</f>
        <v>0</v>
      </c>
      <c r="C140" s="154">
        <f>Data!E142</f>
        <v>0</v>
      </c>
      <c r="D140" s="155">
        <f>Data!G142</f>
        <v>0</v>
      </c>
      <c r="E140" s="156">
        <f>मराठी!Q142</f>
        <v>0</v>
      </c>
      <c r="F140" s="156">
        <f>इंग्रजी!Q142</f>
        <v>0</v>
      </c>
      <c r="G140" s="156">
        <f>गणित!Q142</f>
        <v>0</v>
      </c>
      <c r="H140" s="156">
        <f>चित्रकला!M142</f>
        <v>0</v>
      </c>
      <c r="I140" s="156">
        <f>कार्यानुभव!M142</f>
        <v>0</v>
      </c>
      <c r="J140" s="156">
        <f>शा.शि.!M142</f>
        <v>0</v>
      </c>
      <c r="K140" s="157">
        <f t="shared" si="24"/>
        <v>0</v>
      </c>
      <c r="L140" s="158">
        <f t="shared" si="26"/>
        <v>0</v>
      </c>
      <c r="M140" s="165" t="str">
        <f t="shared" si="28"/>
        <v xml:space="preserve">अनुत्तीर्ण </v>
      </c>
      <c r="N140" s="159">
        <f t="shared" si="29"/>
        <v>0</v>
      </c>
      <c r="O140" s="160">
        <f>LOOKUP(L140,{0,32,33,41,51,61,71,81,91},{0,"इ-1","ड","क-2 ","क-1","ब-2 ","ब-1","अ-2","अ-1"})</f>
        <v>0</v>
      </c>
      <c r="P140" s="161">
        <f>Data!$D142</f>
        <v>0</v>
      </c>
      <c r="Q140" s="161">
        <f>Data!C142</f>
        <v>0</v>
      </c>
      <c r="R140" s="162">
        <f>Data!E142</f>
        <v>0</v>
      </c>
      <c r="S140" s="163">
        <f>Data!G142</f>
        <v>0</v>
      </c>
      <c r="T140" s="164">
        <f>मराठी!AI142</f>
        <v>0</v>
      </c>
      <c r="U140" s="164">
        <f>इंग्रजी!AI142</f>
        <v>0</v>
      </c>
      <c r="V140" s="164">
        <f>गणित!AI142</f>
        <v>0</v>
      </c>
      <c r="W140" s="164">
        <f>चित्रकला!AA142</f>
        <v>0</v>
      </c>
      <c r="X140" s="164">
        <f>कार्यानुभव!AA142</f>
        <v>0</v>
      </c>
      <c r="Y140" s="164">
        <f>शा.शि.!AA142</f>
        <v>0</v>
      </c>
      <c r="Z140" s="157">
        <f t="shared" si="25"/>
        <v>0</v>
      </c>
      <c r="AA140" s="158">
        <f t="shared" si="27"/>
        <v>0</v>
      </c>
      <c r="AB140" s="165" t="str">
        <f t="shared" si="30"/>
        <v xml:space="preserve">अनुत्तीर्ण </v>
      </c>
      <c r="AC140" s="159">
        <f t="shared" si="31"/>
        <v>0</v>
      </c>
      <c r="AD140" s="160">
        <f>LOOKUP(AA140,{0,32,33,41,51,61,71,81,91},{0,"इ-1","ड","क-2 ","क-1","ब-2 ","ब-1","अ-2","अ-1"})</f>
        <v>0</v>
      </c>
      <c r="AE140" s="419">
        <f>Data!$L142</f>
        <v>0</v>
      </c>
    </row>
    <row r="141" spans="1:31" ht="26.25" customHeight="1">
      <c r="A141" s="153">
        <f>Data!$D143</f>
        <v>0</v>
      </c>
      <c r="B141" s="153">
        <f>Data!C143</f>
        <v>0</v>
      </c>
      <c r="C141" s="154">
        <f>Data!E143</f>
        <v>0</v>
      </c>
      <c r="D141" s="155">
        <f>Data!G143</f>
        <v>0</v>
      </c>
      <c r="E141" s="156">
        <f>मराठी!Q143</f>
        <v>0</v>
      </c>
      <c r="F141" s="156">
        <f>इंग्रजी!Q143</f>
        <v>0</v>
      </c>
      <c r="G141" s="156">
        <f>गणित!Q143</f>
        <v>0</v>
      </c>
      <c r="H141" s="156">
        <f>चित्रकला!M143</f>
        <v>0</v>
      </c>
      <c r="I141" s="156">
        <f>कार्यानुभव!M143</f>
        <v>0</v>
      </c>
      <c r="J141" s="156">
        <f>शा.शि.!M143</f>
        <v>0</v>
      </c>
      <c r="K141" s="157">
        <f t="shared" si="24"/>
        <v>0</v>
      </c>
      <c r="L141" s="158">
        <f t="shared" si="26"/>
        <v>0</v>
      </c>
      <c r="M141" s="165" t="str">
        <f t="shared" si="28"/>
        <v xml:space="preserve">अनुत्तीर्ण </v>
      </c>
      <c r="N141" s="159">
        <f t="shared" si="29"/>
        <v>0</v>
      </c>
      <c r="O141" s="160">
        <f>LOOKUP(L141,{0,32,33,41,51,61,71,81,91},{0,"इ-1","ड","क-2 ","क-1","ब-2 ","ब-1","अ-2","अ-1"})</f>
        <v>0</v>
      </c>
      <c r="P141" s="161">
        <f>Data!$D143</f>
        <v>0</v>
      </c>
      <c r="Q141" s="161">
        <f>Data!C143</f>
        <v>0</v>
      </c>
      <c r="R141" s="162">
        <f>Data!E143</f>
        <v>0</v>
      </c>
      <c r="S141" s="163">
        <f>Data!G143</f>
        <v>0</v>
      </c>
      <c r="T141" s="164">
        <f>मराठी!AI143</f>
        <v>0</v>
      </c>
      <c r="U141" s="164">
        <f>इंग्रजी!AI143</f>
        <v>0</v>
      </c>
      <c r="V141" s="164">
        <f>गणित!AI143</f>
        <v>0</v>
      </c>
      <c r="W141" s="164">
        <f>चित्रकला!AA143</f>
        <v>0</v>
      </c>
      <c r="X141" s="164">
        <f>कार्यानुभव!AA143</f>
        <v>0</v>
      </c>
      <c r="Y141" s="164">
        <f>शा.शि.!AA143</f>
        <v>0</v>
      </c>
      <c r="Z141" s="157">
        <f t="shared" si="25"/>
        <v>0</v>
      </c>
      <c r="AA141" s="158">
        <f t="shared" si="27"/>
        <v>0</v>
      </c>
      <c r="AB141" s="165" t="str">
        <f t="shared" si="30"/>
        <v xml:space="preserve">अनुत्तीर्ण </v>
      </c>
      <c r="AC141" s="159">
        <f t="shared" si="31"/>
        <v>0</v>
      </c>
      <c r="AD141" s="160">
        <f>LOOKUP(AA141,{0,32,33,41,51,61,71,81,91},{0,"इ-1","ड","क-2 ","क-1","ब-2 ","ब-1","अ-2","अ-1"})</f>
        <v>0</v>
      </c>
      <c r="AE141" s="419">
        <f>Data!$L143</f>
        <v>0</v>
      </c>
    </row>
    <row r="142" spans="1:31" ht="26.25" customHeight="1">
      <c r="A142" s="153">
        <f>Data!$D144</f>
        <v>0</v>
      </c>
      <c r="B142" s="153">
        <f>Data!C144</f>
        <v>0</v>
      </c>
      <c r="C142" s="154">
        <f>Data!E144</f>
        <v>0</v>
      </c>
      <c r="D142" s="155">
        <f>Data!G144</f>
        <v>0</v>
      </c>
      <c r="E142" s="156">
        <f>मराठी!Q144</f>
        <v>0</v>
      </c>
      <c r="F142" s="156">
        <f>इंग्रजी!Q144</f>
        <v>0</v>
      </c>
      <c r="G142" s="156">
        <f>गणित!Q144</f>
        <v>0</v>
      </c>
      <c r="H142" s="156">
        <f>चित्रकला!M144</f>
        <v>0</v>
      </c>
      <c r="I142" s="156">
        <f>कार्यानुभव!M144</f>
        <v>0</v>
      </c>
      <c r="J142" s="156">
        <f>शा.शि.!M144</f>
        <v>0</v>
      </c>
      <c r="K142" s="157">
        <f t="shared" si="24"/>
        <v>0</v>
      </c>
      <c r="L142" s="158">
        <f t="shared" si="26"/>
        <v>0</v>
      </c>
      <c r="M142" s="165" t="str">
        <f t="shared" si="28"/>
        <v xml:space="preserve">अनुत्तीर्ण </v>
      </c>
      <c r="N142" s="159">
        <f t="shared" si="29"/>
        <v>0</v>
      </c>
      <c r="O142" s="160">
        <f>LOOKUP(L142,{0,32,33,41,51,61,71,81,91},{0,"इ-1","ड","क-2 ","क-1","ब-2 ","ब-1","अ-2","अ-1"})</f>
        <v>0</v>
      </c>
      <c r="P142" s="161">
        <f>Data!$D144</f>
        <v>0</v>
      </c>
      <c r="Q142" s="161">
        <f>Data!C144</f>
        <v>0</v>
      </c>
      <c r="R142" s="162">
        <f>Data!E144</f>
        <v>0</v>
      </c>
      <c r="S142" s="163">
        <f>Data!G144</f>
        <v>0</v>
      </c>
      <c r="T142" s="164">
        <f>मराठी!AI144</f>
        <v>0</v>
      </c>
      <c r="U142" s="164">
        <f>इंग्रजी!AI144</f>
        <v>0</v>
      </c>
      <c r="V142" s="164">
        <f>गणित!AI144</f>
        <v>0</v>
      </c>
      <c r="W142" s="164">
        <f>चित्रकला!AA144</f>
        <v>0</v>
      </c>
      <c r="X142" s="164">
        <f>कार्यानुभव!AA144</f>
        <v>0</v>
      </c>
      <c r="Y142" s="164">
        <f>शा.शि.!AA144</f>
        <v>0</v>
      </c>
      <c r="Z142" s="157">
        <f t="shared" si="25"/>
        <v>0</v>
      </c>
      <c r="AA142" s="158">
        <f t="shared" si="27"/>
        <v>0</v>
      </c>
      <c r="AB142" s="165" t="str">
        <f t="shared" si="30"/>
        <v xml:space="preserve">अनुत्तीर्ण </v>
      </c>
      <c r="AC142" s="159">
        <f t="shared" si="31"/>
        <v>0</v>
      </c>
      <c r="AD142" s="160">
        <f>LOOKUP(AA142,{0,32,33,41,51,61,71,81,91},{0,"इ-1","ड","क-2 ","क-1","ब-2 ","ब-1","अ-2","अ-1"})</f>
        <v>0</v>
      </c>
      <c r="AE142" s="419">
        <f>Data!$L144</f>
        <v>0</v>
      </c>
    </row>
    <row r="143" spans="1:31" ht="26.25" customHeight="1">
      <c r="A143" s="153">
        <f>Data!$D145</f>
        <v>0</v>
      </c>
      <c r="B143" s="153">
        <f>Data!C145</f>
        <v>0</v>
      </c>
      <c r="C143" s="154">
        <f>Data!E145</f>
        <v>0</v>
      </c>
      <c r="D143" s="155">
        <f>Data!G145</f>
        <v>0</v>
      </c>
      <c r="E143" s="156">
        <f>मराठी!Q145</f>
        <v>0</v>
      </c>
      <c r="F143" s="156">
        <f>इंग्रजी!Q145</f>
        <v>0</v>
      </c>
      <c r="G143" s="156">
        <f>गणित!Q145</f>
        <v>0</v>
      </c>
      <c r="H143" s="156">
        <f>चित्रकला!M145</f>
        <v>0</v>
      </c>
      <c r="I143" s="156">
        <f>कार्यानुभव!M145</f>
        <v>0</v>
      </c>
      <c r="J143" s="156">
        <f>शा.शि.!M145</f>
        <v>0</v>
      </c>
      <c r="K143" s="157">
        <f t="shared" si="24"/>
        <v>0</v>
      </c>
      <c r="L143" s="158">
        <f t="shared" si="26"/>
        <v>0</v>
      </c>
      <c r="M143" s="165" t="str">
        <f t="shared" si="28"/>
        <v xml:space="preserve">अनुत्तीर्ण </v>
      </c>
      <c r="N143" s="159">
        <f t="shared" si="29"/>
        <v>0</v>
      </c>
      <c r="O143" s="160">
        <f>LOOKUP(L143,{0,32,33,41,51,61,71,81,91},{0,"इ-1","ड","क-2 ","क-1","ब-2 ","ब-1","अ-2","अ-1"})</f>
        <v>0</v>
      </c>
      <c r="P143" s="161">
        <f>Data!$D145</f>
        <v>0</v>
      </c>
      <c r="Q143" s="161">
        <f>Data!C145</f>
        <v>0</v>
      </c>
      <c r="R143" s="162">
        <f>Data!E145</f>
        <v>0</v>
      </c>
      <c r="S143" s="163">
        <f>Data!G145</f>
        <v>0</v>
      </c>
      <c r="T143" s="164">
        <f>मराठी!AI145</f>
        <v>0</v>
      </c>
      <c r="U143" s="164">
        <f>इंग्रजी!AI145</f>
        <v>0</v>
      </c>
      <c r="V143" s="164">
        <f>गणित!AI145</f>
        <v>0</v>
      </c>
      <c r="W143" s="164">
        <f>चित्रकला!AA145</f>
        <v>0</v>
      </c>
      <c r="X143" s="164">
        <f>कार्यानुभव!AA145</f>
        <v>0</v>
      </c>
      <c r="Y143" s="164">
        <f>शा.शि.!AA145</f>
        <v>0</v>
      </c>
      <c r="Z143" s="157">
        <f t="shared" si="25"/>
        <v>0</v>
      </c>
      <c r="AA143" s="158">
        <f t="shared" si="27"/>
        <v>0</v>
      </c>
      <c r="AB143" s="165" t="str">
        <f t="shared" si="30"/>
        <v xml:space="preserve">अनुत्तीर्ण </v>
      </c>
      <c r="AC143" s="159">
        <f t="shared" si="31"/>
        <v>0</v>
      </c>
      <c r="AD143" s="160">
        <f>LOOKUP(AA143,{0,32,33,41,51,61,71,81,91},{0,"इ-1","ड","क-2 ","क-1","ब-2 ","ब-1","अ-2","अ-1"})</f>
        <v>0</v>
      </c>
      <c r="AE143" s="419">
        <f>Data!$L145</f>
        <v>0</v>
      </c>
    </row>
    <row r="144" spans="1:31" ht="26.25" customHeight="1">
      <c r="A144" s="153">
        <f>Data!$D146</f>
        <v>0</v>
      </c>
      <c r="B144" s="153">
        <f>Data!C146</f>
        <v>0</v>
      </c>
      <c r="C144" s="154">
        <f>Data!E146</f>
        <v>0</v>
      </c>
      <c r="D144" s="155">
        <f>Data!G146</f>
        <v>0</v>
      </c>
      <c r="E144" s="156">
        <f>मराठी!Q146</f>
        <v>0</v>
      </c>
      <c r="F144" s="156">
        <f>इंग्रजी!Q146</f>
        <v>0</v>
      </c>
      <c r="G144" s="156">
        <f>गणित!Q146</f>
        <v>0</v>
      </c>
      <c r="H144" s="156">
        <f>चित्रकला!M146</f>
        <v>0</v>
      </c>
      <c r="I144" s="156">
        <f>कार्यानुभव!M146</f>
        <v>0</v>
      </c>
      <c r="J144" s="156">
        <f>शा.शि.!M146</f>
        <v>0</v>
      </c>
      <c r="K144" s="157">
        <f t="shared" si="24"/>
        <v>0</v>
      </c>
      <c r="L144" s="158">
        <f t="shared" si="26"/>
        <v>0</v>
      </c>
      <c r="M144" s="165" t="str">
        <f t="shared" si="28"/>
        <v xml:space="preserve">अनुत्तीर्ण </v>
      </c>
      <c r="N144" s="159">
        <f t="shared" si="29"/>
        <v>0</v>
      </c>
      <c r="O144" s="160">
        <f>LOOKUP(L144,{0,32,33,41,51,61,71,81,91},{0,"इ-1","ड","क-2 ","क-1","ब-2 ","ब-1","अ-2","अ-1"})</f>
        <v>0</v>
      </c>
      <c r="P144" s="161">
        <f>Data!$D146</f>
        <v>0</v>
      </c>
      <c r="Q144" s="161">
        <f>Data!C146</f>
        <v>0</v>
      </c>
      <c r="R144" s="162">
        <f>Data!E146</f>
        <v>0</v>
      </c>
      <c r="S144" s="163">
        <f>Data!G146</f>
        <v>0</v>
      </c>
      <c r="T144" s="164">
        <f>मराठी!AI146</f>
        <v>0</v>
      </c>
      <c r="U144" s="164">
        <f>इंग्रजी!AI146</f>
        <v>0</v>
      </c>
      <c r="V144" s="164">
        <f>गणित!AI146</f>
        <v>0</v>
      </c>
      <c r="W144" s="164">
        <f>चित्रकला!AA146</f>
        <v>0</v>
      </c>
      <c r="X144" s="164">
        <f>कार्यानुभव!AA146</f>
        <v>0</v>
      </c>
      <c r="Y144" s="164">
        <f>शा.शि.!AA146</f>
        <v>0</v>
      </c>
      <c r="Z144" s="157">
        <f t="shared" si="25"/>
        <v>0</v>
      </c>
      <c r="AA144" s="158">
        <f t="shared" si="27"/>
        <v>0</v>
      </c>
      <c r="AB144" s="165" t="str">
        <f t="shared" si="30"/>
        <v xml:space="preserve">अनुत्तीर्ण </v>
      </c>
      <c r="AC144" s="159">
        <f t="shared" si="31"/>
        <v>0</v>
      </c>
      <c r="AD144" s="160">
        <f>LOOKUP(AA144,{0,32,33,41,51,61,71,81,91},{0,"इ-1","ड","क-2 ","क-1","ब-2 ","ब-1","अ-2","अ-1"})</f>
        <v>0</v>
      </c>
      <c r="AE144" s="419">
        <f>Data!$L146</f>
        <v>0</v>
      </c>
    </row>
    <row r="145" spans="1:31" ht="26.25" customHeight="1">
      <c r="A145" s="153">
        <f>Data!$D147</f>
        <v>0</v>
      </c>
      <c r="B145" s="153">
        <f>Data!C147</f>
        <v>0</v>
      </c>
      <c r="C145" s="154">
        <f>Data!E147</f>
        <v>0</v>
      </c>
      <c r="D145" s="155">
        <f>Data!G147</f>
        <v>0</v>
      </c>
      <c r="E145" s="156">
        <f>मराठी!Q147</f>
        <v>0</v>
      </c>
      <c r="F145" s="156">
        <f>इंग्रजी!Q147</f>
        <v>0</v>
      </c>
      <c r="G145" s="156">
        <f>गणित!Q147</f>
        <v>0</v>
      </c>
      <c r="H145" s="156">
        <f>चित्रकला!M147</f>
        <v>0</v>
      </c>
      <c r="I145" s="156">
        <f>कार्यानुभव!M147</f>
        <v>0</v>
      </c>
      <c r="J145" s="156">
        <f>शा.शि.!M147</f>
        <v>0</v>
      </c>
      <c r="K145" s="157">
        <f t="shared" si="24"/>
        <v>0</v>
      </c>
      <c r="L145" s="158">
        <f t="shared" si="26"/>
        <v>0</v>
      </c>
      <c r="M145" s="165" t="str">
        <f t="shared" si="28"/>
        <v xml:space="preserve">अनुत्तीर्ण </v>
      </c>
      <c r="N145" s="159">
        <f t="shared" si="29"/>
        <v>0</v>
      </c>
      <c r="O145" s="160">
        <f>LOOKUP(L145,{0,32,33,41,51,61,71,81,91},{0,"इ-1","ड","क-2 ","क-1","ब-2 ","ब-1","अ-2","अ-1"})</f>
        <v>0</v>
      </c>
      <c r="P145" s="161">
        <f>Data!$D147</f>
        <v>0</v>
      </c>
      <c r="Q145" s="161">
        <f>Data!C147</f>
        <v>0</v>
      </c>
      <c r="R145" s="162">
        <f>Data!E147</f>
        <v>0</v>
      </c>
      <c r="S145" s="163">
        <f>Data!G147</f>
        <v>0</v>
      </c>
      <c r="T145" s="164">
        <f>मराठी!AI147</f>
        <v>0</v>
      </c>
      <c r="U145" s="164">
        <f>इंग्रजी!AI147</f>
        <v>0</v>
      </c>
      <c r="V145" s="164">
        <f>गणित!AI147</f>
        <v>0</v>
      </c>
      <c r="W145" s="164">
        <f>चित्रकला!AA147</f>
        <v>0</v>
      </c>
      <c r="X145" s="164">
        <f>कार्यानुभव!AA147</f>
        <v>0</v>
      </c>
      <c r="Y145" s="164">
        <f>शा.शि.!AA147</f>
        <v>0</v>
      </c>
      <c r="Z145" s="157">
        <f t="shared" si="25"/>
        <v>0</v>
      </c>
      <c r="AA145" s="158">
        <f t="shared" si="27"/>
        <v>0</v>
      </c>
      <c r="AB145" s="165" t="str">
        <f t="shared" si="30"/>
        <v xml:space="preserve">अनुत्तीर्ण </v>
      </c>
      <c r="AC145" s="159">
        <f t="shared" si="31"/>
        <v>0</v>
      </c>
      <c r="AD145" s="160">
        <f>LOOKUP(AA145,{0,32,33,41,51,61,71,81,91},{0,"इ-1","ड","क-2 ","क-1","ब-2 ","ब-1","अ-2","अ-1"})</f>
        <v>0</v>
      </c>
      <c r="AE145" s="419">
        <f>Data!$L147</f>
        <v>0</v>
      </c>
    </row>
    <row r="146" spans="1:31" ht="26.25" customHeight="1">
      <c r="A146" s="153">
        <f>Data!$D148</f>
        <v>0</v>
      </c>
      <c r="B146" s="153">
        <f>Data!C148</f>
        <v>0</v>
      </c>
      <c r="C146" s="154">
        <f>Data!E148</f>
        <v>0</v>
      </c>
      <c r="D146" s="155">
        <f>Data!G148</f>
        <v>0</v>
      </c>
      <c r="E146" s="156">
        <f>मराठी!Q148</f>
        <v>0</v>
      </c>
      <c r="F146" s="156">
        <f>इंग्रजी!Q148</f>
        <v>0</v>
      </c>
      <c r="G146" s="156">
        <f>गणित!Q148</f>
        <v>0</v>
      </c>
      <c r="H146" s="156">
        <f>चित्रकला!M148</f>
        <v>0</v>
      </c>
      <c r="I146" s="156">
        <f>कार्यानुभव!M148</f>
        <v>0</v>
      </c>
      <c r="J146" s="156">
        <f>शा.शि.!M148</f>
        <v>0</v>
      </c>
      <c r="K146" s="157">
        <f t="shared" si="24"/>
        <v>0</v>
      </c>
      <c r="L146" s="158">
        <f t="shared" si="26"/>
        <v>0</v>
      </c>
      <c r="M146" s="165" t="str">
        <f t="shared" si="28"/>
        <v xml:space="preserve">अनुत्तीर्ण </v>
      </c>
      <c r="N146" s="159">
        <f t="shared" si="29"/>
        <v>0</v>
      </c>
      <c r="O146" s="160">
        <f>LOOKUP(L146,{0,32,33,41,51,61,71,81,91},{0,"इ-1","ड","क-2 ","क-1","ब-2 ","ब-1","अ-2","अ-1"})</f>
        <v>0</v>
      </c>
      <c r="P146" s="161">
        <f>Data!$D148</f>
        <v>0</v>
      </c>
      <c r="Q146" s="161">
        <f>Data!C148</f>
        <v>0</v>
      </c>
      <c r="R146" s="162">
        <f>Data!E148</f>
        <v>0</v>
      </c>
      <c r="S146" s="163">
        <f>Data!G148</f>
        <v>0</v>
      </c>
      <c r="T146" s="164">
        <f>मराठी!AI148</f>
        <v>0</v>
      </c>
      <c r="U146" s="164">
        <f>इंग्रजी!AI148</f>
        <v>0</v>
      </c>
      <c r="V146" s="164">
        <f>गणित!AI148</f>
        <v>0</v>
      </c>
      <c r="W146" s="164">
        <f>चित्रकला!AA148</f>
        <v>0</v>
      </c>
      <c r="X146" s="164">
        <f>कार्यानुभव!AA148</f>
        <v>0</v>
      </c>
      <c r="Y146" s="164">
        <f>शा.शि.!AA148</f>
        <v>0</v>
      </c>
      <c r="Z146" s="157">
        <f t="shared" si="25"/>
        <v>0</v>
      </c>
      <c r="AA146" s="158">
        <f t="shared" si="27"/>
        <v>0</v>
      </c>
      <c r="AB146" s="165" t="str">
        <f t="shared" si="30"/>
        <v xml:space="preserve">अनुत्तीर्ण </v>
      </c>
      <c r="AC146" s="159">
        <f t="shared" si="31"/>
        <v>0</v>
      </c>
      <c r="AD146" s="160">
        <f>LOOKUP(AA146,{0,32,33,41,51,61,71,81,91},{0,"इ-1","ड","क-2 ","क-1","ब-2 ","ब-1","अ-2","अ-1"})</f>
        <v>0</v>
      </c>
      <c r="AE146" s="419">
        <f>Data!$L148</f>
        <v>0</v>
      </c>
    </row>
    <row r="147" spans="1:31" ht="26.25" customHeight="1">
      <c r="A147" s="153">
        <f>Data!$D149</f>
        <v>0</v>
      </c>
      <c r="B147" s="153">
        <f>Data!C149</f>
        <v>0</v>
      </c>
      <c r="C147" s="154">
        <f>Data!E149</f>
        <v>0</v>
      </c>
      <c r="D147" s="155">
        <f>Data!G149</f>
        <v>0</v>
      </c>
      <c r="E147" s="156">
        <f>मराठी!Q149</f>
        <v>0</v>
      </c>
      <c r="F147" s="156">
        <f>इंग्रजी!Q149</f>
        <v>0</v>
      </c>
      <c r="G147" s="156">
        <f>गणित!Q149</f>
        <v>0</v>
      </c>
      <c r="H147" s="156">
        <f>चित्रकला!M149</f>
        <v>0</v>
      </c>
      <c r="I147" s="156">
        <f>कार्यानुभव!M149</f>
        <v>0</v>
      </c>
      <c r="J147" s="156">
        <f>शा.शि.!M149</f>
        <v>0</v>
      </c>
      <c r="K147" s="157">
        <f t="shared" si="24"/>
        <v>0</v>
      </c>
      <c r="L147" s="158">
        <f t="shared" si="26"/>
        <v>0</v>
      </c>
      <c r="M147" s="165" t="str">
        <f t="shared" si="28"/>
        <v xml:space="preserve">अनुत्तीर्ण </v>
      </c>
      <c r="N147" s="159">
        <f t="shared" si="29"/>
        <v>0</v>
      </c>
      <c r="O147" s="160">
        <f>LOOKUP(L147,{0,32,33,41,51,61,71,81,91},{0,"इ-1","ड","क-2 ","क-1","ब-2 ","ब-1","अ-2","अ-1"})</f>
        <v>0</v>
      </c>
      <c r="P147" s="161">
        <f>Data!$D149</f>
        <v>0</v>
      </c>
      <c r="Q147" s="161">
        <f>Data!C149</f>
        <v>0</v>
      </c>
      <c r="R147" s="162">
        <f>Data!E149</f>
        <v>0</v>
      </c>
      <c r="S147" s="163">
        <f>Data!G149</f>
        <v>0</v>
      </c>
      <c r="T147" s="164">
        <f>मराठी!AI149</f>
        <v>0</v>
      </c>
      <c r="U147" s="164">
        <f>इंग्रजी!AI149</f>
        <v>0</v>
      </c>
      <c r="V147" s="164">
        <f>गणित!AI149</f>
        <v>0</v>
      </c>
      <c r="W147" s="164">
        <f>चित्रकला!AA149</f>
        <v>0</v>
      </c>
      <c r="X147" s="164">
        <f>कार्यानुभव!AA149</f>
        <v>0</v>
      </c>
      <c r="Y147" s="164">
        <f>शा.शि.!AA149</f>
        <v>0</v>
      </c>
      <c r="Z147" s="157">
        <f t="shared" si="25"/>
        <v>0</v>
      </c>
      <c r="AA147" s="158">
        <f t="shared" si="27"/>
        <v>0</v>
      </c>
      <c r="AB147" s="165" t="str">
        <f t="shared" si="30"/>
        <v xml:space="preserve">अनुत्तीर्ण </v>
      </c>
      <c r="AC147" s="159">
        <f t="shared" si="31"/>
        <v>0</v>
      </c>
      <c r="AD147" s="160">
        <f>LOOKUP(AA147,{0,32,33,41,51,61,71,81,91},{0,"इ-1","ड","क-2 ","क-1","ब-2 ","ब-1","अ-2","अ-1"})</f>
        <v>0</v>
      </c>
      <c r="AE147" s="419">
        <f>Data!$L149</f>
        <v>0</v>
      </c>
    </row>
    <row r="148" spans="1:31" ht="26.25" customHeight="1">
      <c r="A148" s="153">
        <f>Data!$D150</f>
        <v>0</v>
      </c>
      <c r="B148" s="153">
        <f>Data!C150</f>
        <v>0</v>
      </c>
      <c r="C148" s="154">
        <f>Data!E150</f>
        <v>0</v>
      </c>
      <c r="D148" s="155">
        <f>Data!G150</f>
        <v>0</v>
      </c>
      <c r="E148" s="156">
        <f>मराठी!Q150</f>
        <v>0</v>
      </c>
      <c r="F148" s="156">
        <f>इंग्रजी!Q150</f>
        <v>0</v>
      </c>
      <c r="G148" s="156">
        <f>गणित!Q150</f>
        <v>0</v>
      </c>
      <c r="H148" s="156">
        <f>चित्रकला!M150</f>
        <v>0</v>
      </c>
      <c r="I148" s="156">
        <f>कार्यानुभव!M150</f>
        <v>0</v>
      </c>
      <c r="J148" s="156">
        <f>शा.शि.!M150</f>
        <v>0</v>
      </c>
      <c r="K148" s="157">
        <f t="shared" si="24"/>
        <v>0</v>
      </c>
      <c r="L148" s="158">
        <f t="shared" si="26"/>
        <v>0</v>
      </c>
      <c r="M148" s="165" t="str">
        <f t="shared" si="28"/>
        <v xml:space="preserve">अनुत्तीर्ण </v>
      </c>
      <c r="N148" s="159">
        <f t="shared" si="29"/>
        <v>0</v>
      </c>
      <c r="O148" s="160">
        <f>LOOKUP(L148,{0,32,33,41,51,61,71,81,91},{0,"इ-1","ड","क-2 ","क-1","ब-2 ","ब-1","अ-2","अ-1"})</f>
        <v>0</v>
      </c>
      <c r="P148" s="161">
        <f>Data!$D150</f>
        <v>0</v>
      </c>
      <c r="Q148" s="161">
        <f>Data!C150</f>
        <v>0</v>
      </c>
      <c r="R148" s="162">
        <f>Data!E150</f>
        <v>0</v>
      </c>
      <c r="S148" s="163">
        <f>Data!G150</f>
        <v>0</v>
      </c>
      <c r="T148" s="164">
        <f>मराठी!AI150</f>
        <v>0</v>
      </c>
      <c r="U148" s="164">
        <f>इंग्रजी!AI150</f>
        <v>0</v>
      </c>
      <c r="V148" s="164">
        <f>गणित!AI150</f>
        <v>0</v>
      </c>
      <c r="W148" s="164">
        <f>चित्रकला!AA150</f>
        <v>0</v>
      </c>
      <c r="X148" s="164">
        <f>कार्यानुभव!AA150</f>
        <v>0</v>
      </c>
      <c r="Y148" s="164">
        <f>शा.शि.!AA150</f>
        <v>0</v>
      </c>
      <c r="Z148" s="157">
        <f t="shared" si="25"/>
        <v>0</v>
      </c>
      <c r="AA148" s="158">
        <f t="shared" si="27"/>
        <v>0</v>
      </c>
      <c r="AB148" s="165" t="str">
        <f t="shared" si="30"/>
        <v xml:space="preserve">अनुत्तीर्ण </v>
      </c>
      <c r="AC148" s="159">
        <f t="shared" si="31"/>
        <v>0</v>
      </c>
      <c r="AD148" s="160">
        <f>LOOKUP(AA148,{0,32,33,41,51,61,71,81,91},{0,"इ-1","ड","क-2 ","क-1","ब-2 ","ब-1","अ-2","अ-1"})</f>
        <v>0</v>
      </c>
      <c r="AE148" s="419">
        <f>Data!$L150</f>
        <v>0</v>
      </c>
    </row>
    <row r="149" spans="1:31" ht="26.25" customHeight="1">
      <c r="A149" s="153">
        <f>Data!$D151</f>
        <v>0</v>
      </c>
      <c r="B149" s="153">
        <f>Data!C151</f>
        <v>0</v>
      </c>
      <c r="C149" s="154">
        <f>Data!E151</f>
        <v>0</v>
      </c>
      <c r="D149" s="155">
        <f>Data!G151</f>
        <v>0</v>
      </c>
      <c r="E149" s="156">
        <f>मराठी!Q151</f>
        <v>0</v>
      </c>
      <c r="F149" s="156">
        <f>इंग्रजी!Q151</f>
        <v>0</v>
      </c>
      <c r="G149" s="156">
        <f>गणित!Q151</f>
        <v>0</v>
      </c>
      <c r="H149" s="156">
        <f>चित्रकला!M151</f>
        <v>0</v>
      </c>
      <c r="I149" s="156">
        <f>कार्यानुभव!M151</f>
        <v>0</v>
      </c>
      <c r="J149" s="156">
        <f>शा.शि.!M151</f>
        <v>0</v>
      </c>
      <c r="K149" s="157">
        <f t="shared" si="24"/>
        <v>0</v>
      </c>
      <c r="L149" s="158">
        <f t="shared" si="26"/>
        <v>0</v>
      </c>
      <c r="M149" s="165" t="str">
        <f t="shared" si="28"/>
        <v xml:space="preserve">अनुत्तीर्ण </v>
      </c>
      <c r="N149" s="159">
        <f t="shared" si="29"/>
        <v>0</v>
      </c>
      <c r="O149" s="160">
        <f>LOOKUP(L149,{0,32,33,41,51,61,71,81,91},{0,"इ-1","ड","क-2 ","क-1","ब-2 ","ब-1","अ-2","अ-1"})</f>
        <v>0</v>
      </c>
      <c r="P149" s="161">
        <f>Data!$D151</f>
        <v>0</v>
      </c>
      <c r="Q149" s="161">
        <f>Data!C151</f>
        <v>0</v>
      </c>
      <c r="R149" s="162">
        <f>Data!E151</f>
        <v>0</v>
      </c>
      <c r="S149" s="163">
        <f>Data!G151</f>
        <v>0</v>
      </c>
      <c r="T149" s="164">
        <f>मराठी!AI151</f>
        <v>0</v>
      </c>
      <c r="U149" s="164">
        <f>इंग्रजी!AI151</f>
        <v>0</v>
      </c>
      <c r="V149" s="164">
        <f>गणित!AI151</f>
        <v>0</v>
      </c>
      <c r="W149" s="164">
        <f>चित्रकला!AA151</f>
        <v>0</v>
      </c>
      <c r="X149" s="164">
        <f>कार्यानुभव!AA151</f>
        <v>0</v>
      </c>
      <c r="Y149" s="164">
        <f>शा.शि.!AA151</f>
        <v>0</v>
      </c>
      <c r="Z149" s="157">
        <f t="shared" si="25"/>
        <v>0</v>
      </c>
      <c r="AA149" s="158">
        <f t="shared" si="27"/>
        <v>0</v>
      </c>
      <c r="AB149" s="165" t="str">
        <f t="shared" si="30"/>
        <v xml:space="preserve">अनुत्तीर्ण </v>
      </c>
      <c r="AC149" s="159">
        <f t="shared" si="31"/>
        <v>0</v>
      </c>
      <c r="AD149" s="160">
        <f>LOOKUP(AA149,{0,32,33,41,51,61,71,81,91},{0,"इ-1","ड","क-2 ","क-1","ब-2 ","ब-1","अ-2","अ-1"})</f>
        <v>0</v>
      </c>
      <c r="AE149" s="419">
        <f>Data!$L151</f>
        <v>0</v>
      </c>
    </row>
    <row r="150" spans="1:31" ht="26.25" customHeight="1">
      <c r="A150" s="153">
        <f>Data!$D152</f>
        <v>0</v>
      </c>
      <c r="B150" s="153">
        <f>Data!C152</f>
        <v>0</v>
      </c>
      <c r="C150" s="154">
        <f>Data!E152</f>
        <v>0</v>
      </c>
      <c r="D150" s="155">
        <f>Data!G152</f>
        <v>0</v>
      </c>
      <c r="E150" s="156">
        <f>मराठी!Q152</f>
        <v>0</v>
      </c>
      <c r="F150" s="156">
        <f>इंग्रजी!Q152</f>
        <v>0</v>
      </c>
      <c r="G150" s="156">
        <f>गणित!Q152</f>
        <v>0</v>
      </c>
      <c r="H150" s="156">
        <f>चित्रकला!M152</f>
        <v>0</v>
      </c>
      <c r="I150" s="156">
        <f>कार्यानुभव!M152</f>
        <v>0</v>
      </c>
      <c r="J150" s="156">
        <f>शा.शि.!M152</f>
        <v>0</v>
      </c>
      <c r="K150" s="157">
        <f t="shared" si="24"/>
        <v>0</v>
      </c>
      <c r="L150" s="158">
        <f t="shared" si="26"/>
        <v>0</v>
      </c>
      <c r="M150" s="165" t="str">
        <f t="shared" si="28"/>
        <v xml:space="preserve">अनुत्तीर्ण </v>
      </c>
      <c r="N150" s="159">
        <f t="shared" si="29"/>
        <v>0</v>
      </c>
      <c r="O150" s="160">
        <f>LOOKUP(L150,{0,32,33,41,51,61,71,81,91},{0,"इ-1","ड","क-2 ","क-1","ब-2 ","ब-1","अ-2","अ-1"})</f>
        <v>0</v>
      </c>
      <c r="P150" s="161">
        <f>Data!$D152</f>
        <v>0</v>
      </c>
      <c r="Q150" s="161">
        <f>Data!C152</f>
        <v>0</v>
      </c>
      <c r="R150" s="162">
        <f>Data!E152</f>
        <v>0</v>
      </c>
      <c r="S150" s="163">
        <f>Data!G152</f>
        <v>0</v>
      </c>
      <c r="T150" s="164">
        <f>मराठी!AI152</f>
        <v>0</v>
      </c>
      <c r="U150" s="164">
        <f>इंग्रजी!AI152</f>
        <v>0</v>
      </c>
      <c r="V150" s="164">
        <f>गणित!AI152</f>
        <v>0</v>
      </c>
      <c r="W150" s="164">
        <f>चित्रकला!AA152</f>
        <v>0</v>
      </c>
      <c r="X150" s="164">
        <f>कार्यानुभव!AA152</f>
        <v>0</v>
      </c>
      <c r="Y150" s="164">
        <f>शा.शि.!AA152</f>
        <v>0</v>
      </c>
      <c r="Z150" s="157">
        <f t="shared" si="25"/>
        <v>0</v>
      </c>
      <c r="AA150" s="158">
        <f t="shared" si="27"/>
        <v>0</v>
      </c>
      <c r="AB150" s="165" t="str">
        <f t="shared" si="30"/>
        <v xml:space="preserve">अनुत्तीर्ण </v>
      </c>
      <c r="AC150" s="159">
        <f t="shared" si="31"/>
        <v>0</v>
      </c>
      <c r="AD150" s="160">
        <f>LOOKUP(AA150,{0,32,33,41,51,61,71,81,91},{0,"इ-1","ड","क-2 ","क-1","ब-2 ","ब-1","अ-2","अ-1"})</f>
        <v>0</v>
      </c>
      <c r="AE150" s="419">
        <f>Data!$L152</f>
        <v>0</v>
      </c>
    </row>
    <row r="151" spans="1:31" ht="26.25" customHeight="1">
      <c r="A151" s="153">
        <f>Data!$D153</f>
        <v>0</v>
      </c>
      <c r="B151" s="153">
        <f>Data!C153</f>
        <v>0</v>
      </c>
      <c r="C151" s="154">
        <f>Data!E153</f>
        <v>0</v>
      </c>
      <c r="D151" s="155">
        <f>Data!G153</f>
        <v>0</v>
      </c>
      <c r="E151" s="156">
        <f>मराठी!Q153</f>
        <v>0</v>
      </c>
      <c r="F151" s="156">
        <f>इंग्रजी!Q153</f>
        <v>0</v>
      </c>
      <c r="G151" s="156">
        <f>गणित!Q153</f>
        <v>0</v>
      </c>
      <c r="H151" s="156">
        <f>चित्रकला!M153</f>
        <v>0</v>
      </c>
      <c r="I151" s="156">
        <f>कार्यानुभव!M153</f>
        <v>0</v>
      </c>
      <c r="J151" s="156">
        <f>शा.शि.!M153</f>
        <v>0</v>
      </c>
      <c r="K151" s="157">
        <f t="shared" si="24"/>
        <v>0</v>
      </c>
      <c r="L151" s="158">
        <f t="shared" si="26"/>
        <v>0</v>
      </c>
      <c r="M151" s="165" t="str">
        <f t="shared" si="28"/>
        <v xml:space="preserve">अनुत्तीर्ण </v>
      </c>
      <c r="N151" s="159">
        <f t="shared" si="29"/>
        <v>0</v>
      </c>
      <c r="O151" s="160">
        <f>LOOKUP(L151,{0,32,33,41,51,61,71,81,91},{0,"इ-1","ड","क-2 ","क-1","ब-2 ","ब-1","अ-2","अ-1"})</f>
        <v>0</v>
      </c>
      <c r="P151" s="161">
        <f>Data!$D153</f>
        <v>0</v>
      </c>
      <c r="Q151" s="161">
        <f>Data!C153</f>
        <v>0</v>
      </c>
      <c r="R151" s="162">
        <f>Data!E153</f>
        <v>0</v>
      </c>
      <c r="S151" s="163">
        <f>Data!G153</f>
        <v>0</v>
      </c>
      <c r="T151" s="164">
        <f>मराठी!AI153</f>
        <v>0</v>
      </c>
      <c r="U151" s="164">
        <f>इंग्रजी!AI153</f>
        <v>0</v>
      </c>
      <c r="V151" s="164">
        <f>गणित!AI153</f>
        <v>0</v>
      </c>
      <c r="W151" s="164">
        <f>चित्रकला!AA153</f>
        <v>0</v>
      </c>
      <c r="X151" s="164">
        <f>कार्यानुभव!AA153</f>
        <v>0</v>
      </c>
      <c r="Y151" s="164">
        <f>शा.शि.!AA153</f>
        <v>0</v>
      </c>
      <c r="Z151" s="157">
        <f t="shared" si="25"/>
        <v>0</v>
      </c>
      <c r="AA151" s="158">
        <f t="shared" si="27"/>
        <v>0</v>
      </c>
      <c r="AB151" s="165" t="str">
        <f t="shared" si="30"/>
        <v xml:space="preserve">अनुत्तीर्ण </v>
      </c>
      <c r="AC151" s="159">
        <f t="shared" si="31"/>
        <v>0</v>
      </c>
      <c r="AD151" s="160">
        <f>LOOKUP(AA151,{0,32,33,41,51,61,71,81,91},{0,"इ-1","ड","क-2 ","क-1","ब-2 ","ब-1","अ-2","अ-1"})</f>
        <v>0</v>
      </c>
      <c r="AE151" s="419">
        <f>Data!$L153</f>
        <v>0</v>
      </c>
    </row>
    <row r="152" spans="1:31" ht="26.25" customHeight="1">
      <c r="A152" s="153">
        <f>Data!$D154</f>
        <v>0</v>
      </c>
      <c r="B152" s="153">
        <f>Data!C154</f>
        <v>0</v>
      </c>
      <c r="C152" s="154">
        <f>Data!E154</f>
        <v>0</v>
      </c>
      <c r="D152" s="155">
        <f>Data!G154</f>
        <v>0</v>
      </c>
      <c r="E152" s="156">
        <f>मराठी!Q154</f>
        <v>0</v>
      </c>
      <c r="F152" s="156">
        <f>इंग्रजी!Q154</f>
        <v>0</v>
      </c>
      <c r="G152" s="156">
        <f>गणित!Q154</f>
        <v>0</v>
      </c>
      <c r="H152" s="156">
        <f>चित्रकला!M154</f>
        <v>0</v>
      </c>
      <c r="I152" s="156">
        <f>कार्यानुभव!M154</f>
        <v>0</v>
      </c>
      <c r="J152" s="156">
        <f>शा.शि.!M154</f>
        <v>0</v>
      </c>
      <c r="K152" s="157">
        <f t="shared" si="24"/>
        <v>0</v>
      </c>
      <c r="L152" s="158">
        <f t="shared" si="26"/>
        <v>0</v>
      </c>
      <c r="M152" s="165" t="str">
        <f t="shared" si="28"/>
        <v xml:space="preserve">अनुत्तीर्ण </v>
      </c>
      <c r="N152" s="159">
        <f t="shared" si="29"/>
        <v>0</v>
      </c>
      <c r="O152" s="160">
        <f>LOOKUP(L152,{0,32,33,41,51,61,71,81,91},{0,"इ-1","ड","क-2 ","क-1","ब-2 ","ब-1","अ-2","अ-1"})</f>
        <v>0</v>
      </c>
      <c r="P152" s="161">
        <f>Data!$D154</f>
        <v>0</v>
      </c>
      <c r="Q152" s="161">
        <f>Data!C154</f>
        <v>0</v>
      </c>
      <c r="R152" s="162">
        <f>Data!E154</f>
        <v>0</v>
      </c>
      <c r="S152" s="163">
        <f>Data!G154</f>
        <v>0</v>
      </c>
      <c r="T152" s="164">
        <f>मराठी!AI154</f>
        <v>0</v>
      </c>
      <c r="U152" s="164">
        <f>इंग्रजी!AI154</f>
        <v>0</v>
      </c>
      <c r="V152" s="164">
        <f>गणित!AI154</f>
        <v>0</v>
      </c>
      <c r="W152" s="164">
        <f>चित्रकला!AA154</f>
        <v>0</v>
      </c>
      <c r="X152" s="164">
        <f>कार्यानुभव!AA154</f>
        <v>0</v>
      </c>
      <c r="Y152" s="164">
        <f>शा.शि.!AA154</f>
        <v>0</v>
      </c>
      <c r="Z152" s="157">
        <f t="shared" si="25"/>
        <v>0</v>
      </c>
      <c r="AA152" s="158">
        <f t="shared" si="27"/>
        <v>0</v>
      </c>
      <c r="AB152" s="165" t="str">
        <f t="shared" si="30"/>
        <v xml:space="preserve">अनुत्तीर्ण </v>
      </c>
      <c r="AC152" s="159">
        <f t="shared" si="31"/>
        <v>0</v>
      </c>
      <c r="AD152" s="160">
        <f>LOOKUP(AA152,{0,32,33,41,51,61,71,81,91},{0,"इ-1","ड","क-2 ","क-1","ब-2 ","ब-1","अ-2","अ-1"})</f>
        <v>0</v>
      </c>
      <c r="AE152" s="419">
        <f>Data!$L154</f>
        <v>0</v>
      </c>
    </row>
    <row r="153" spans="1:31" ht="26.25" customHeight="1">
      <c r="A153" s="153">
        <f>Data!$D155</f>
        <v>0</v>
      </c>
      <c r="B153" s="153">
        <f>Data!C155</f>
        <v>0</v>
      </c>
      <c r="C153" s="154">
        <f>Data!E155</f>
        <v>0</v>
      </c>
      <c r="D153" s="155">
        <f>Data!G155</f>
        <v>0</v>
      </c>
      <c r="E153" s="156">
        <f>मराठी!Q155</f>
        <v>0</v>
      </c>
      <c r="F153" s="156">
        <f>इंग्रजी!Q155</f>
        <v>0</v>
      </c>
      <c r="G153" s="156">
        <f>गणित!Q155</f>
        <v>0</v>
      </c>
      <c r="H153" s="156">
        <f>चित्रकला!M155</f>
        <v>0</v>
      </c>
      <c r="I153" s="156">
        <f>कार्यानुभव!M155</f>
        <v>0</v>
      </c>
      <c r="J153" s="156">
        <f>शा.शि.!M155</f>
        <v>0</v>
      </c>
      <c r="K153" s="157">
        <f t="shared" si="24"/>
        <v>0</v>
      </c>
      <c r="L153" s="158">
        <f t="shared" si="26"/>
        <v>0</v>
      </c>
      <c r="M153" s="165" t="str">
        <f t="shared" si="28"/>
        <v xml:space="preserve">अनुत्तीर्ण </v>
      </c>
      <c r="N153" s="159">
        <f t="shared" si="29"/>
        <v>0</v>
      </c>
      <c r="O153" s="160">
        <f>LOOKUP(L153,{0,32,33,41,51,61,71,81,91},{0,"इ-1","ड","क-2 ","क-1","ब-2 ","ब-1","अ-2","अ-1"})</f>
        <v>0</v>
      </c>
      <c r="P153" s="161">
        <f>Data!$D155</f>
        <v>0</v>
      </c>
      <c r="Q153" s="161">
        <f>Data!C155</f>
        <v>0</v>
      </c>
      <c r="R153" s="162">
        <f>Data!E155</f>
        <v>0</v>
      </c>
      <c r="S153" s="163">
        <f>Data!G155</f>
        <v>0</v>
      </c>
      <c r="T153" s="164">
        <f>मराठी!AI155</f>
        <v>0</v>
      </c>
      <c r="U153" s="164">
        <f>इंग्रजी!AI155</f>
        <v>0</v>
      </c>
      <c r="V153" s="164">
        <f>गणित!AI155</f>
        <v>0</v>
      </c>
      <c r="W153" s="164">
        <f>चित्रकला!AA155</f>
        <v>0</v>
      </c>
      <c r="X153" s="164">
        <f>कार्यानुभव!AA155</f>
        <v>0</v>
      </c>
      <c r="Y153" s="164">
        <f>शा.शि.!AA155</f>
        <v>0</v>
      </c>
      <c r="Z153" s="157">
        <f t="shared" si="25"/>
        <v>0</v>
      </c>
      <c r="AA153" s="158">
        <f t="shared" si="27"/>
        <v>0</v>
      </c>
      <c r="AB153" s="165" t="str">
        <f t="shared" si="30"/>
        <v xml:space="preserve">अनुत्तीर्ण </v>
      </c>
      <c r="AC153" s="159">
        <f t="shared" si="31"/>
        <v>0</v>
      </c>
      <c r="AD153" s="160">
        <f>LOOKUP(AA153,{0,32,33,41,51,61,71,81,91},{0,"इ-1","ड","क-2 ","क-1","ब-2 ","ब-1","अ-2","अ-1"})</f>
        <v>0</v>
      </c>
      <c r="AE153" s="419">
        <f>Data!$L155</f>
        <v>0</v>
      </c>
    </row>
    <row r="154" spans="1:31" ht="26.25" customHeight="1">
      <c r="A154" s="153">
        <f>Data!$D156</f>
        <v>0</v>
      </c>
      <c r="B154" s="153">
        <f>Data!C156</f>
        <v>0</v>
      </c>
      <c r="C154" s="154">
        <f>Data!E156</f>
        <v>0</v>
      </c>
      <c r="D154" s="155">
        <f>Data!G156</f>
        <v>0</v>
      </c>
      <c r="E154" s="156">
        <f>मराठी!Q156</f>
        <v>0</v>
      </c>
      <c r="F154" s="156">
        <f>इंग्रजी!Q156</f>
        <v>0</v>
      </c>
      <c r="G154" s="156">
        <f>गणित!Q156</f>
        <v>0</v>
      </c>
      <c r="H154" s="156">
        <f>चित्रकला!M156</f>
        <v>0</v>
      </c>
      <c r="I154" s="156">
        <f>कार्यानुभव!M156</f>
        <v>0</v>
      </c>
      <c r="J154" s="156">
        <f>शा.शि.!M156</f>
        <v>0</v>
      </c>
      <c r="K154" s="157">
        <f t="shared" si="24"/>
        <v>0</v>
      </c>
      <c r="L154" s="158">
        <f t="shared" si="26"/>
        <v>0</v>
      </c>
      <c r="M154" s="165" t="str">
        <f t="shared" si="28"/>
        <v xml:space="preserve">अनुत्तीर्ण </v>
      </c>
      <c r="N154" s="159">
        <f t="shared" si="29"/>
        <v>0</v>
      </c>
      <c r="O154" s="160">
        <f>LOOKUP(L154,{0,32,33,41,51,61,71,81,91},{0,"इ-1","ड","क-2 ","क-1","ब-2 ","ब-1","अ-2","अ-1"})</f>
        <v>0</v>
      </c>
      <c r="P154" s="161">
        <f>Data!$D156</f>
        <v>0</v>
      </c>
      <c r="Q154" s="161">
        <f>Data!C156</f>
        <v>0</v>
      </c>
      <c r="R154" s="162">
        <f>Data!E156</f>
        <v>0</v>
      </c>
      <c r="S154" s="163">
        <f>Data!G156</f>
        <v>0</v>
      </c>
      <c r="T154" s="164">
        <f>मराठी!AI156</f>
        <v>0</v>
      </c>
      <c r="U154" s="164">
        <f>इंग्रजी!AI156</f>
        <v>0</v>
      </c>
      <c r="V154" s="164">
        <f>गणित!AI156</f>
        <v>0</v>
      </c>
      <c r="W154" s="164">
        <f>चित्रकला!AA156</f>
        <v>0</v>
      </c>
      <c r="X154" s="164">
        <f>कार्यानुभव!AA156</f>
        <v>0</v>
      </c>
      <c r="Y154" s="164">
        <f>शा.शि.!AA156</f>
        <v>0</v>
      </c>
      <c r="Z154" s="157">
        <f t="shared" si="25"/>
        <v>0</v>
      </c>
      <c r="AA154" s="158">
        <f t="shared" si="27"/>
        <v>0</v>
      </c>
      <c r="AB154" s="165" t="str">
        <f t="shared" si="30"/>
        <v xml:space="preserve">अनुत्तीर्ण </v>
      </c>
      <c r="AC154" s="159">
        <f t="shared" si="31"/>
        <v>0</v>
      </c>
      <c r="AD154" s="160">
        <f>LOOKUP(AA154,{0,32,33,41,51,61,71,81,91},{0,"इ-1","ड","क-2 ","क-1","ब-2 ","ब-1","अ-2","अ-1"})</f>
        <v>0</v>
      </c>
      <c r="AE154" s="419">
        <f>Data!$L156</f>
        <v>0</v>
      </c>
    </row>
    <row r="155" spans="1:31" ht="26.25" customHeight="1">
      <c r="A155" s="153">
        <f>Data!$D157</f>
        <v>0</v>
      </c>
      <c r="B155" s="153">
        <f>Data!C157</f>
        <v>0</v>
      </c>
      <c r="C155" s="154">
        <f>Data!E157</f>
        <v>0</v>
      </c>
      <c r="D155" s="155">
        <f>Data!G157</f>
        <v>0</v>
      </c>
      <c r="E155" s="156">
        <f>मराठी!Q157</f>
        <v>0</v>
      </c>
      <c r="F155" s="156">
        <f>इंग्रजी!Q157</f>
        <v>0</v>
      </c>
      <c r="G155" s="156">
        <f>गणित!Q157</f>
        <v>0</v>
      </c>
      <c r="H155" s="156">
        <f>चित्रकला!M157</f>
        <v>0</v>
      </c>
      <c r="I155" s="156">
        <f>कार्यानुभव!M157</f>
        <v>0</v>
      </c>
      <c r="J155" s="156">
        <f>शा.शि.!M157</f>
        <v>0</v>
      </c>
      <c r="K155" s="157">
        <f t="shared" si="24"/>
        <v>0</v>
      </c>
      <c r="L155" s="158">
        <f t="shared" si="26"/>
        <v>0</v>
      </c>
      <c r="M155" s="165" t="str">
        <f t="shared" si="28"/>
        <v xml:space="preserve">अनुत्तीर्ण </v>
      </c>
      <c r="N155" s="159">
        <f t="shared" si="29"/>
        <v>0</v>
      </c>
      <c r="O155" s="160">
        <f>LOOKUP(L155,{0,32,33,41,51,61,71,81,91},{0,"इ-1","ड","क-2 ","क-1","ब-2 ","ब-1","अ-2","अ-1"})</f>
        <v>0</v>
      </c>
      <c r="P155" s="161">
        <f>Data!$D157</f>
        <v>0</v>
      </c>
      <c r="Q155" s="161">
        <f>Data!C157</f>
        <v>0</v>
      </c>
      <c r="R155" s="162">
        <f>Data!E157</f>
        <v>0</v>
      </c>
      <c r="S155" s="163">
        <f>Data!G157</f>
        <v>0</v>
      </c>
      <c r="T155" s="164">
        <f>मराठी!AI157</f>
        <v>0</v>
      </c>
      <c r="U155" s="164">
        <f>इंग्रजी!AI157</f>
        <v>0</v>
      </c>
      <c r="V155" s="164">
        <f>गणित!AI157</f>
        <v>0</v>
      </c>
      <c r="W155" s="164">
        <f>चित्रकला!AA157</f>
        <v>0</v>
      </c>
      <c r="X155" s="164">
        <f>कार्यानुभव!AA157</f>
        <v>0</v>
      </c>
      <c r="Y155" s="164">
        <f>शा.शि.!AA157</f>
        <v>0</v>
      </c>
      <c r="Z155" s="157">
        <f t="shared" si="25"/>
        <v>0</v>
      </c>
      <c r="AA155" s="158">
        <f t="shared" si="27"/>
        <v>0</v>
      </c>
      <c r="AB155" s="165" t="str">
        <f t="shared" si="30"/>
        <v xml:space="preserve">अनुत्तीर्ण </v>
      </c>
      <c r="AC155" s="159">
        <f t="shared" si="31"/>
        <v>0</v>
      </c>
      <c r="AD155" s="160">
        <f>LOOKUP(AA155,{0,32,33,41,51,61,71,81,91},{0,"इ-1","ड","क-2 ","क-1","ब-2 ","ब-1","अ-2","अ-1"})</f>
        <v>0</v>
      </c>
      <c r="AE155" s="419">
        <f>Data!$L157</f>
        <v>0</v>
      </c>
    </row>
    <row r="156" spans="1:31" ht="26.25" customHeight="1">
      <c r="A156" s="153">
        <f>Data!$D158</f>
        <v>0</v>
      </c>
      <c r="B156" s="153">
        <f>Data!C158</f>
        <v>0</v>
      </c>
      <c r="C156" s="154">
        <f>Data!E158</f>
        <v>0</v>
      </c>
      <c r="D156" s="155">
        <f>Data!G158</f>
        <v>0</v>
      </c>
      <c r="E156" s="156">
        <f>मराठी!Q158</f>
        <v>0</v>
      </c>
      <c r="F156" s="156">
        <f>इंग्रजी!Q158</f>
        <v>0</v>
      </c>
      <c r="G156" s="156">
        <f>गणित!Q158</f>
        <v>0</v>
      </c>
      <c r="H156" s="156">
        <f>चित्रकला!M158</f>
        <v>0</v>
      </c>
      <c r="I156" s="156">
        <f>कार्यानुभव!M158</f>
        <v>0</v>
      </c>
      <c r="J156" s="156">
        <f>शा.शि.!M158</f>
        <v>0</v>
      </c>
      <c r="K156" s="157">
        <f t="shared" si="24"/>
        <v>0</v>
      </c>
      <c r="L156" s="158">
        <f t="shared" si="26"/>
        <v>0</v>
      </c>
      <c r="M156" s="165" t="str">
        <f t="shared" si="28"/>
        <v xml:space="preserve">अनुत्तीर्ण </v>
      </c>
      <c r="N156" s="159">
        <f t="shared" si="29"/>
        <v>0</v>
      </c>
      <c r="O156" s="160">
        <f>LOOKUP(L156,{0,32,33,41,51,61,71,81,91},{0,"इ-1","ड","क-2 ","क-1","ब-2 ","ब-1","अ-2","अ-1"})</f>
        <v>0</v>
      </c>
      <c r="P156" s="161">
        <f>Data!$D158</f>
        <v>0</v>
      </c>
      <c r="Q156" s="161">
        <f>Data!C158</f>
        <v>0</v>
      </c>
      <c r="R156" s="162">
        <f>Data!E158</f>
        <v>0</v>
      </c>
      <c r="S156" s="163">
        <f>Data!G158</f>
        <v>0</v>
      </c>
      <c r="T156" s="164">
        <f>मराठी!AI158</f>
        <v>0</v>
      </c>
      <c r="U156" s="164">
        <f>इंग्रजी!AI158</f>
        <v>0</v>
      </c>
      <c r="V156" s="164">
        <f>गणित!AI158</f>
        <v>0</v>
      </c>
      <c r="W156" s="164">
        <f>चित्रकला!AA158</f>
        <v>0</v>
      </c>
      <c r="X156" s="164">
        <f>कार्यानुभव!AA158</f>
        <v>0</v>
      </c>
      <c r="Y156" s="164">
        <f>शा.शि.!AA158</f>
        <v>0</v>
      </c>
      <c r="Z156" s="157">
        <f t="shared" si="25"/>
        <v>0</v>
      </c>
      <c r="AA156" s="158">
        <f t="shared" si="27"/>
        <v>0</v>
      </c>
      <c r="AB156" s="165" t="str">
        <f t="shared" si="30"/>
        <v xml:space="preserve">अनुत्तीर्ण </v>
      </c>
      <c r="AC156" s="159">
        <f t="shared" si="31"/>
        <v>0</v>
      </c>
      <c r="AD156" s="160">
        <f>LOOKUP(AA156,{0,32,33,41,51,61,71,81,91},{0,"इ-1","ड","क-2 ","क-1","ब-2 ","ब-1","अ-2","अ-1"})</f>
        <v>0</v>
      </c>
      <c r="AE156" s="419">
        <f>Data!$L158</f>
        <v>0</v>
      </c>
    </row>
    <row r="157" spans="1:31" ht="26.25" customHeight="1">
      <c r="A157" s="153">
        <f>Data!$D159</f>
        <v>0</v>
      </c>
      <c r="B157" s="153">
        <f>Data!C159</f>
        <v>0</v>
      </c>
      <c r="C157" s="154">
        <f>Data!E159</f>
        <v>0</v>
      </c>
      <c r="D157" s="155">
        <f>Data!G159</f>
        <v>0</v>
      </c>
      <c r="E157" s="156">
        <f>मराठी!Q159</f>
        <v>0</v>
      </c>
      <c r="F157" s="156">
        <f>इंग्रजी!Q159</f>
        <v>0</v>
      </c>
      <c r="G157" s="156">
        <f>गणित!Q159</f>
        <v>0</v>
      </c>
      <c r="H157" s="156">
        <f>चित्रकला!M159</f>
        <v>0</v>
      </c>
      <c r="I157" s="156">
        <f>कार्यानुभव!M159</f>
        <v>0</v>
      </c>
      <c r="J157" s="156">
        <f>शा.शि.!M159</f>
        <v>0</v>
      </c>
      <c r="K157" s="157">
        <f t="shared" si="24"/>
        <v>0</v>
      </c>
      <c r="L157" s="158">
        <f t="shared" si="26"/>
        <v>0</v>
      </c>
      <c r="M157" s="165" t="str">
        <f t="shared" si="28"/>
        <v xml:space="preserve">अनुत्तीर्ण </v>
      </c>
      <c r="N157" s="159">
        <f t="shared" si="29"/>
        <v>0</v>
      </c>
      <c r="O157" s="160">
        <f>LOOKUP(L157,{0,32,33,41,51,61,71,81,91},{0,"इ-1","ड","क-2 ","क-1","ब-2 ","ब-1","अ-2","अ-1"})</f>
        <v>0</v>
      </c>
      <c r="P157" s="161">
        <f>Data!$D159</f>
        <v>0</v>
      </c>
      <c r="Q157" s="161">
        <f>Data!C159</f>
        <v>0</v>
      </c>
      <c r="R157" s="162">
        <f>Data!E159</f>
        <v>0</v>
      </c>
      <c r="S157" s="163">
        <f>Data!G159</f>
        <v>0</v>
      </c>
      <c r="T157" s="164">
        <f>मराठी!AI159</f>
        <v>0</v>
      </c>
      <c r="U157" s="164">
        <f>इंग्रजी!AI159</f>
        <v>0</v>
      </c>
      <c r="V157" s="164">
        <f>गणित!AI159</f>
        <v>0</v>
      </c>
      <c r="W157" s="164">
        <f>चित्रकला!AA159</f>
        <v>0</v>
      </c>
      <c r="X157" s="164">
        <f>कार्यानुभव!AA159</f>
        <v>0</v>
      </c>
      <c r="Y157" s="164">
        <f>शा.शि.!AA159</f>
        <v>0</v>
      </c>
      <c r="Z157" s="157">
        <f t="shared" si="25"/>
        <v>0</v>
      </c>
      <c r="AA157" s="158">
        <f t="shared" si="27"/>
        <v>0</v>
      </c>
      <c r="AB157" s="165" t="str">
        <f t="shared" si="30"/>
        <v xml:space="preserve">अनुत्तीर्ण </v>
      </c>
      <c r="AC157" s="159">
        <f t="shared" si="31"/>
        <v>0</v>
      </c>
      <c r="AD157" s="160">
        <f>LOOKUP(AA157,{0,32,33,41,51,61,71,81,91},{0,"इ-1","ड","क-2 ","क-1","ब-2 ","ब-1","अ-2","अ-1"})</f>
        <v>0</v>
      </c>
      <c r="AE157" s="419">
        <f>Data!$L159</f>
        <v>0</v>
      </c>
    </row>
    <row r="158" spans="1:31" ht="26.25" customHeight="1">
      <c r="A158" s="153">
        <f>Data!$D160</f>
        <v>0</v>
      </c>
      <c r="B158" s="153">
        <f>Data!C160</f>
        <v>0</v>
      </c>
      <c r="C158" s="154">
        <f>Data!E160</f>
        <v>0</v>
      </c>
      <c r="D158" s="155">
        <f>Data!G160</f>
        <v>0</v>
      </c>
      <c r="E158" s="156">
        <f>मराठी!Q160</f>
        <v>0</v>
      </c>
      <c r="F158" s="156">
        <f>इंग्रजी!Q160</f>
        <v>0</v>
      </c>
      <c r="G158" s="156">
        <f>गणित!Q160</f>
        <v>0</v>
      </c>
      <c r="H158" s="156">
        <f>चित्रकला!M160</f>
        <v>0</v>
      </c>
      <c r="I158" s="156">
        <f>कार्यानुभव!M160</f>
        <v>0</v>
      </c>
      <c r="J158" s="156">
        <f>शा.शि.!M160</f>
        <v>0</v>
      </c>
      <c r="K158" s="157">
        <f t="shared" si="24"/>
        <v>0</v>
      </c>
      <c r="L158" s="158">
        <f t="shared" si="26"/>
        <v>0</v>
      </c>
      <c r="M158" s="165" t="str">
        <f t="shared" si="28"/>
        <v xml:space="preserve">अनुत्तीर्ण </v>
      </c>
      <c r="N158" s="159">
        <f t="shared" si="29"/>
        <v>0</v>
      </c>
      <c r="O158" s="160">
        <f>LOOKUP(L158,{0,32,33,41,51,61,71,81,91},{0,"इ-1","ड","क-2 ","क-1","ब-2 ","ब-1","अ-2","अ-1"})</f>
        <v>0</v>
      </c>
      <c r="P158" s="161">
        <f>Data!$D160</f>
        <v>0</v>
      </c>
      <c r="Q158" s="161">
        <f>Data!C160</f>
        <v>0</v>
      </c>
      <c r="R158" s="162">
        <f>Data!E160</f>
        <v>0</v>
      </c>
      <c r="S158" s="163">
        <f>Data!G160</f>
        <v>0</v>
      </c>
      <c r="T158" s="164">
        <f>मराठी!AI160</f>
        <v>0</v>
      </c>
      <c r="U158" s="164">
        <f>इंग्रजी!AI160</f>
        <v>0</v>
      </c>
      <c r="V158" s="164">
        <f>गणित!AI160</f>
        <v>0</v>
      </c>
      <c r="W158" s="164">
        <f>चित्रकला!AA160</f>
        <v>0</v>
      </c>
      <c r="X158" s="164">
        <f>कार्यानुभव!AA160</f>
        <v>0</v>
      </c>
      <c r="Y158" s="164">
        <f>शा.शि.!AA160</f>
        <v>0</v>
      </c>
      <c r="Z158" s="157">
        <f t="shared" si="25"/>
        <v>0</v>
      </c>
      <c r="AA158" s="158">
        <f t="shared" si="27"/>
        <v>0</v>
      </c>
      <c r="AB158" s="165" t="str">
        <f t="shared" si="30"/>
        <v xml:space="preserve">अनुत्तीर्ण </v>
      </c>
      <c r="AC158" s="159">
        <f t="shared" si="31"/>
        <v>0</v>
      </c>
      <c r="AD158" s="160">
        <f>LOOKUP(AA158,{0,32,33,41,51,61,71,81,91},{0,"इ-1","ड","क-2 ","क-1","ब-2 ","ब-1","अ-2","अ-1"})</f>
        <v>0</v>
      </c>
      <c r="AE158" s="419">
        <f>Data!$L160</f>
        <v>0</v>
      </c>
    </row>
    <row r="159" spans="1:31" ht="26.25" customHeight="1">
      <c r="A159" s="153">
        <f>Data!$D161</f>
        <v>0</v>
      </c>
      <c r="B159" s="153">
        <f>Data!C161</f>
        <v>0</v>
      </c>
      <c r="C159" s="154">
        <f>Data!E161</f>
        <v>0</v>
      </c>
      <c r="D159" s="155">
        <f>Data!G161</f>
        <v>0</v>
      </c>
      <c r="E159" s="156">
        <f>मराठी!Q161</f>
        <v>0</v>
      </c>
      <c r="F159" s="156">
        <f>इंग्रजी!Q161</f>
        <v>0</v>
      </c>
      <c r="G159" s="156">
        <f>गणित!Q161</f>
        <v>0</v>
      </c>
      <c r="H159" s="156">
        <f>चित्रकला!M161</f>
        <v>0</v>
      </c>
      <c r="I159" s="156">
        <f>कार्यानुभव!M161</f>
        <v>0</v>
      </c>
      <c r="J159" s="156">
        <f>शा.शि.!M161</f>
        <v>0</v>
      </c>
      <c r="K159" s="157">
        <f t="shared" si="24"/>
        <v>0</v>
      </c>
      <c r="L159" s="158">
        <f t="shared" si="26"/>
        <v>0</v>
      </c>
      <c r="M159" s="165" t="str">
        <f t="shared" si="28"/>
        <v xml:space="preserve">अनुत्तीर्ण </v>
      </c>
      <c r="N159" s="159">
        <f t="shared" si="29"/>
        <v>0</v>
      </c>
      <c r="O159" s="160">
        <f>LOOKUP(L159,{0,32,33,41,51,61,71,81,91},{0,"इ-1","ड","क-2 ","क-1","ब-2 ","ब-1","अ-2","अ-1"})</f>
        <v>0</v>
      </c>
      <c r="P159" s="161">
        <f>Data!$D161</f>
        <v>0</v>
      </c>
      <c r="Q159" s="161">
        <f>Data!C161</f>
        <v>0</v>
      </c>
      <c r="R159" s="162">
        <f>Data!E161</f>
        <v>0</v>
      </c>
      <c r="S159" s="163">
        <f>Data!G161</f>
        <v>0</v>
      </c>
      <c r="T159" s="164">
        <f>मराठी!AI161</f>
        <v>0</v>
      </c>
      <c r="U159" s="164">
        <f>इंग्रजी!AI161</f>
        <v>0</v>
      </c>
      <c r="V159" s="164">
        <f>गणित!AI161</f>
        <v>0</v>
      </c>
      <c r="W159" s="164">
        <f>चित्रकला!AA161</f>
        <v>0</v>
      </c>
      <c r="X159" s="164">
        <f>कार्यानुभव!AA161</f>
        <v>0</v>
      </c>
      <c r="Y159" s="164">
        <f>शा.शि.!AA161</f>
        <v>0</v>
      </c>
      <c r="Z159" s="157">
        <f t="shared" si="25"/>
        <v>0</v>
      </c>
      <c r="AA159" s="158">
        <f t="shared" si="27"/>
        <v>0</v>
      </c>
      <c r="AB159" s="165" t="str">
        <f t="shared" si="30"/>
        <v xml:space="preserve">अनुत्तीर्ण </v>
      </c>
      <c r="AC159" s="159">
        <f t="shared" si="31"/>
        <v>0</v>
      </c>
      <c r="AD159" s="160">
        <f>LOOKUP(AA159,{0,32,33,41,51,61,71,81,91},{0,"इ-1","ड","क-2 ","क-1","ब-2 ","ब-1","अ-2","अ-1"})</f>
        <v>0</v>
      </c>
      <c r="AE159" s="419">
        <f>Data!$L161</f>
        <v>0</v>
      </c>
    </row>
    <row r="160" spans="1:31" ht="26.25" customHeight="1">
      <c r="A160" s="153">
        <f>Data!$D162</f>
        <v>0</v>
      </c>
      <c r="B160" s="153">
        <f>Data!C162</f>
        <v>0</v>
      </c>
      <c r="C160" s="154">
        <f>Data!E162</f>
        <v>0</v>
      </c>
      <c r="D160" s="155">
        <f>Data!G162</f>
        <v>0</v>
      </c>
      <c r="E160" s="156">
        <f>मराठी!Q162</f>
        <v>0</v>
      </c>
      <c r="F160" s="156">
        <f>इंग्रजी!Q162</f>
        <v>0</v>
      </c>
      <c r="G160" s="156">
        <f>गणित!Q162</f>
        <v>0</v>
      </c>
      <c r="H160" s="156">
        <f>चित्रकला!M162</f>
        <v>0</v>
      </c>
      <c r="I160" s="156">
        <f>कार्यानुभव!M162</f>
        <v>0</v>
      </c>
      <c r="J160" s="156">
        <f>शा.शि.!M162</f>
        <v>0</v>
      </c>
      <c r="K160" s="157">
        <f t="shared" si="24"/>
        <v>0</v>
      </c>
      <c r="L160" s="158">
        <f t="shared" si="26"/>
        <v>0</v>
      </c>
      <c r="M160" s="165" t="str">
        <f t="shared" si="28"/>
        <v xml:space="preserve">अनुत्तीर्ण </v>
      </c>
      <c r="N160" s="159">
        <f t="shared" si="29"/>
        <v>0</v>
      </c>
      <c r="O160" s="160">
        <f>LOOKUP(L160,{0,32,33,41,51,61,71,81,91},{0,"इ-1","ड","क-2 ","क-1","ब-2 ","ब-1","अ-2","अ-1"})</f>
        <v>0</v>
      </c>
      <c r="P160" s="161">
        <f>Data!$D162</f>
        <v>0</v>
      </c>
      <c r="Q160" s="161">
        <f>Data!C162</f>
        <v>0</v>
      </c>
      <c r="R160" s="162">
        <f>Data!E162</f>
        <v>0</v>
      </c>
      <c r="S160" s="163">
        <f>Data!G162</f>
        <v>0</v>
      </c>
      <c r="T160" s="164">
        <f>मराठी!AI162</f>
        <v>0</v>
      </c>
      <c r="U160" s="164">
        <f>इंग्रजी!AI162</f>
        <v>0</v>
      </c>
      <c r="V160" s="164">
        <f>गणित!AI162</f>
        <v>0</v>
      </c>
      <c r="W160" s="164">
        <f>चित्रकला!AA162</f>
        <v>0</v>
      </c>
      <c r="X160" s="164">
        <f>कार्यानुभव!AA162</f>
        <v>0</v>
      </c>
      <c r="Y160" s="164">
        <f>शा.शि.!AA162</f>
        <v>0</v>
      </c>
      <c r="Z160" s="157">
        <f t="shared" si="25"/>
        <v>0</v>
      </c>
      <c r="AA160" s="158">
        <f t="shared" si="27"/>
        <v>0</v>
      </c>
      <c r="AB160" s="165" t="str">
        <f t="shared" si="30"/>
        <v xml:space="preserve">अनुत्तीर्ण </v>
      </c>
      <c r="AC160" s="159">
        <f t="shared" si="31"/>
        <v>0</v>
      </c>
      <c r="AD160" s="160">
        <f>LOOKUP(AA160,{0,32,33,41,51,61,71,81,91},{0,"इ-1","ड","क-2 ","क-1","ब-2 ","ब-1","अ-2","अ-1"})</f>
        <v>0</v>
      </c>
      <c r="AE160" s="419">
        <f>Data!$L162</f>
        <v>0</v>
      </c>
    </row>
    <row r="161" spans="1:31" ht="26.25" customHeight="1">
      <c r="A161" s="153">
        <f>Data!$D163</f>
        <v>0</v>
      </c>
      <c r="B161" s="153">
        <f>Data!C163</f>
        <v>0</v>
      </c>
      <c r="C161" s="154">
        <f>Data!E163</f>
        <v>0</v>
      </c>
      <c r="D161" s="155">
        <f>Data!G163</f>
        <v>0</v>
      </c>
      <c r="E161" s="156">
        <f>मराठी!Q163</f>
        <v>0</v>
      </c>
      <c r="F161" s="156">
        <f>इंग्रजी!Q163</f>
        <v>0</v>
      </c>
      <c r="G161" s="156">
        <f>गणित!Q163</f>
        <v>0</v>
      </c>
      <c r="H161" s="156">
        <f>चित्रकला!M163</f>
        <v>0</v>
      </c>
      <c r="I161" s="156">
        <f>कार्यानुभव!M163</f>
        <v>0</v>
      </c>
      <c r="J161" s="156">
        <f>शा.शि.!M163</f>
        <v>0</v>
      </c>
      <c r="K161" s="157">
        <f t="shared" si="24"/>
        <v>0</v>
      </c>
      <c r="L161" s="158">
        <f t="shared" si="26"/>
        <v>0</v>
      </c>
      <c r="M161" s="165" t="str">
        <f t="shared" si="28"/>
        <v xml:space="preserve">अनुत्तीर्ण </v>
      </c>
      <c r="N161" s="159">
        <f t="shared" si="29"/>
        <v>0</v>
      </c>
      <c r="O161" s="160">
        <f>LOOKUP(L161,{0,32,33,41,51,61,71,81,91},{0,"इ-1","ड","क-2 ","क-1","ब-2 ","ब-1","अ-2","अ-1"})</f>
        <v>0</v>
      </c>
      <c r="P161" s="161">
        <f>Data!$D163</f>
        <v>0</v>
      </c>
      <c r="Q161" s="161">
        <f>Data!C163</f>
        <v>0</v>
      </c>
      <c r="R161" s="162">
        <f>Data!E163</f>
        <v>0</v>
      </c>
      <c r="S161" s="163">
        <f>Data!G163</f>
        <v>0</v>
      </c>
      <c r="T161" s="164">
        <f>मराठी!AI163</f>
        <v>0</v>
      </c>
      <c r="U161" s="164">
        <f>इंग्रजी!AI163</f>
        <v>0</v>
      </c>
      <c r="V161" s="164">
        <f>गणित!AI163</f>
        <v>0</v>
      </c>
      <c r="W161" s="164">
        <f>चित्रकला!AA163</f>
        <v>0</v>
      </c>
      <c r="X161" s="164">
        <f>कार्यानुभव!AA163</f>
        <v>0</v>
      </c>
      <c r="Y161" s="164">
        <f>शा.शि.!AA163</f>
        <v>0</v>
      </c>
      <c r="Z161" s="157">
        <f t="shared" si="25"/>
        <v>0</v>
      </c>
      <c r="AA161" s="158">
        <f t="shared" si="27"/>
        <v>0</v>
      </c>
      <c r="AB161" s="165" t="str">
        <f t="shared" si="30"/>
        <v xml:space="preserve">अनुत्तीर्ण </v>
      </c>
      <c r="AC161" s="159">
        <f t="shared" si="31"/>
        <v>0</v>
      </c>
      <c r="AD161" s="160">
        <f>LOOKUP(AA161,{0,32,33,41,51,61,71,81,91},{0,"इ-1","ड","क-2 ","क-1","ब-2 ","ब-1","अ-2","अ-1"})</f>
        <v>0</v>
      </c>
      <c r="AE161" s="419">
        <f>Data!$L163</f>
        <v>0</v>
      </c>
    </row>
    <row r="162" spans="1:31" ht="26.25" customHeight="1">
      <c r="A162" s="153">
        <f>Data!$D164</f>
        <v>0</v>
      </c>
      <c r="B162" s="153">
        <f>Data!C164</f>
        <v>0</v>
      </c>
      <c r="C162" s="154">
        <f>Data!E164</f>
        <v>0</v>
      </c>
      <c r="D162" s="155">
        <f>Data!G164</f>
        <v>0</v>
      </c>
      <c r="E162" s="156">
        <f>मराठी!Q164</f>
        <v>0</v>
      </c>
      <c r="F162" s="156">
        <f>इंग्रजी!Q164</f>
        <v>0</v>
      </c>
      <c r="G162" s="156">
        <f>गणित!Q164</f>
        <v>0</v>
      </c>
      <c r="H162" s="156">
        <f>चित्रकला!M164</f>
        <v>0</v>
      </c>
      <c r="I162" s="156">
        <f>कार्यानुभव!M164</f>
        <v>0</v>
      </c>
      <c r="J162" s="156">
        <f>शा.शि.!M164</f>
        <v>0</v>
      </c>
      <c r="K162" s="157">
        <f t="shared" si="24"/>
        <v>0</v>
      </c>
      <c r="L162" s="158">
        <f t="shared" si="26"/>
        <v>0</v>
      </c>
      <c r="M162" s="165" t="str">
        <f t="shared" si="28"/>
        <v xml:space="preserve">अनुत्तीर्ण </v>
      </c>
      <c r="N162" s="159">
        <f t="shared" si="29"/>
        <v>0</v>
      </c>
      <c r="O162" s="160">
        <f>LOOKUP(L162,{0,32,33,41,51,61,71,81,91},{0,"इ-1","ड","क-2 ","क-1","ब-2 ","ब-1","अ-2","अ-1"})</f>
        <v>0</v>
      </c>
      <c r="P162" s="161">
        <f>Data!$D164</f>
        <v>0</v>
      </c>
      <c r="Q162" s="161">
        <f>Data!C164</f>
        <v>0</v>
      </c>
      <c r="R162" s="162">
        <f>Data!E164</f>
        <v>0</v>
      </c>
      <c r="S162" s="163">
        <f>Data!G164</f>
        <v>0</v>
      </c>
      <c r="T162" s="164">
        <f>मराठी!AI164</f>
        <v>0</v>
      </c>
      <c r="U162" s="164">
        <f>इंग्रजी!AI164</f>
        <v>0</v>
      </c>
      <c r="V162" s="164">
        <f>गणित!AI164</f>
        <v>0</v>
      </c>
      <c r="W162" s="164">
        <f>चित्रकला!AA164</f>
        <v>0</v>
      </c>
      <c r="X162" s="164">
        <f>कार्यानुभव!AA164</f>
        <v>0</v>
      </c>
      <c r="Y162" s="164">
        <f>शा.शि.!AA164</f>
        <v>0</v>
      </c>
      <c r="Z162" s="157">
        <f t="shared" si="25"/>
        <v>0</v>
      </c>
      <c r="AA162" s="158">
        <f t="shared" si="27"/>
        <v>0</v>
      </c>
      <c r="AB162" s="165" t="str">
        <f t="shared" si="30"/>
        <v xml:space="preserve">अनुत्तीर्ण </v>
      </c>
      <c r="AC162" s="159">
        <f t="shared" si="31"/>
        <v>0</v>
      </c>
      <c r="AD162" s="160">
        <f>LOOKUP(AA162,{0,32,33,41,51,61,71,81,91},{0,"इ-1","ड","क-2 ","क-1","ब-2 ","ब-1","अ-2","अ-1"})</f>
        <v>0</v>
      </c>
      <c r="AE162" s="419">
        <f>Data!$L164</f>
        <v>0</v>
      </c>
    </row>
    <row r="163" spans="1:31" ht="26.25" customHeight="1">
      <c r="A163" s="153">
        <f>Data!$D165</f>
        <v>0</v>
      </c>
      <c r="B163" s="153">
        <f>Data!C165</f>
        <v>0</v>
      </c>
      <c r="C163" s="154">
        <f>Data!E165</f>
        <v>0</v>
      </c>
      <c r="D163" s="155">
        <f>Data!G165</f>
        <v>0</v>
      </c>
      <c r="E163" s="156">
        <f>मराठी!Q165</f>
        <v>0</v>
      </c>
      <c r="F163" s="156">
        <f>इंग्रजी!Q165</f>
        <v>0</v>
      </c>
      <c r="G163" s="156">
        <f>गणित!Q165</f>
        <v>0</v>
      </c>
      <c r="H163" s="156">
        <f>चित्रकला!M165</f>
        <v>0</v>
      </c>
      <c r="I163" s="156">
        <f>कार्यानुभव!M165</f>
        <v>0</v>
      </c>
      <c r="J163" s="156">
        <f>शा.शि.!M165</f>
        <v>0</v>
      </c>
      <c r="K163" s="157">
        <f t="shared" si="24"/>
        <v>0</v>
      </c>
      <c r="L163" s="158">
        <f t="shared" si="26"/>
        <v>0</v>
      </c>
      <c r="M163" s="165" t="str">
        <f t="shared" si="28"/>
        <v xml:space="preserve">अनुत्तीर्ण </v>
      </c>
      <c r="N163" s="159">
        <f t="shared" si="29"/>
        <v>0</v>
      </c>
      <c r="O163" s="160">
        <f>LOOKUP(L163,{0,32,33,41,51,61,71,81,91},{0,"इ-1","ड","क-2 ","क-1","ब-2 ","ब-1","अ-2","अ-1"})</f>
        <v>0</v>
      </c>
      <c r="P163" s="161">
        <f>Data!$D165</f>
        <v>0</v>
      </c>
      <c r="Q163" s="161">
        <f>Data!C165</f>
        <v>0</v>
      </c>
      <c r="R163" s="162">
        <f>Data!E165</f>
        <v>0</v>
      </c>
      <c r="S163" s="163">
        <f>Data!G165</f>
        <v>0</v>
      </c>
      <c r="T163" s="164">
        <f>मराठी!AI165</f>
        <v>0</v>
      </c>
      <c r="U163" s="164">
        <f>इंग्रजी!AI165</f>
        <v>0</v>
      </c>
      <c r="V163" s="164">
        <f>गणित!AI165</f>
        <v>0</v>
      </c>
      <c r="W163" s="164">
        <f>चित्रकला!AA165</f>
        <v>0</v>
      </c>
      <c r="X163" s="164">
        <f>कार्यानुभव!AA165</f>
        <v>0</v>
      </c>
      <c r="Y163" s="164">
        <f>शा.शि.!AA165</f>
        <v>0</v>
      </c>
      <c r="Z163" s="157">
        <f t="shared" si="25"/>
        <v>0</v>
      </c>
      <c r="AA163" s="158">
        <f t="shared" si="27"/>
        <v>0</v>
      </c>
      <c r="AB163" s="165" t="str">
        <f t="shared" si="30"/>
        <v xml:space="preserve">अनुत्तीर्ण </v>
      </c>
      <c r="AC163" s="159">
        <f t="shared" si="31"/>
        <v>0</v>
      </c>
      <c r="AD163" s="160">
        <f>LOOKUP(AA163,{0,32,33,41,51,61,71,81,91},{0,"इ-1","ड","क-2 ","क-1","ब-2 ","ब-1","अ-2","अ-1"})</f>
        <v>0</v>
      </c>
      <c r="AE163" s="419">
        <f>Data!$L165</f>
        <v>0</v>
      </c>
    </row>
    <row r="164" spans="1:31" ht="26.25" customHeight="1">
      <c r="A164" s="153">
        <f>Data!$D166</f>
        <v>0</v>
      </c>
      <c r="B164" s="153">
        <f>Data!C166</f>
        <v>0</v>
      </c>
      <c r="C164" s="154">
        <f>Data!E166</f>
        <v>0</v>
      </c>
      <c r="D164" s="155">
        <f>Data!G166</f>
        <v>0</v>
      </c>
      <c r="E164" s="156">
        <f>मराठी!Q166</f>
        <v>0</v>
      </c>
      <c r="F164" s="156">
        <f>इंग्रजी!Q166</f>
        <v>0</v>
      </c>
      <c r="G164" s="156">
        <f>गणित!Q166</f>
        <v>0</v>
      </c>
      <c r="H164" s="156">
        <f>चित्रकला!M166</f>
        <v>0</v>
      </c>
      <c r="I164" s="156">
        <f>कार्यानुभव!M166</f>
        <v>0</v>
      </c>
      <c r="J164" s="156">
        <f>शा.शि.!M166</f>
        <v>0</v>
      </c>
      <c r="K164" s="157">
        <f t="shared" si="24"/>
        <v>0</v>
      </c>
      <c r="L164" s="158">
        <f t="shared" si="26"/>
        <v>0</v>
      </c>
      <c r="M164" s="165" t="str">
        <f t="shared" si="28"/>
        <v xml:space="preserve">अनुत्तीर्ण </v>
      </c>
      <c r="N164" s="159">
        <f t="shared" si="29"/>
        <v>0</v>
      </c>
      <c r="O164" s="160">
        <f>LOOKUP(L164,{0,32,33,41,51,61,71,81,91},{0,"इ-1","ड","क-2 ","क-1","ब-2 ","ब-1","अ-2","अ-1"})</f>
        <v>0</v>
      </c>
      <c r="P164" s="161">
        <f>Data!$D166</f>
        <v>0</v>
      </c>
      <c r="Q164" s="161">
        <f>Data!C166</f>
        <v>0</v>
      </c>
      <c r="R164" s="162">
        <f>Data!E166</f>
        <v>0</v>
      </c>
      <c r="S164" s="163">
        <f>Data!G166</f>
        <v>0</v>
      </c>
      <c r="T164" s="164">
        <f>मराठी!AI166</f>
        <v>0</v>
      </c>
      <c r="U164" s="164">
        <f>इंग्रजी!AI166</f>
        <v>0</v>
      </c>
      <c r="V164" s="164">
        <f>गणित!AI166</f>
        <v>0</v>
      </c>
      <c r="W164" s="164">
        <f>चित्रकला!AA166</f>
        <v>0</v>
      </c>
      <c r="X164" s="164">
        <f>कार्यानुभव!AA166</f>
        <v>0</v>
      </c>
      <c r="Y164" s="164">
        <f>शा.शि.!AA166</f>
        <v>0</v>
      </c>
      <c r="Z164" s="157">
        <f t="shared" si="25"/>
        <v>0</v>
      </c>
      <c r="AA164" s="158">
        <f t="shared" si="27"/>
        <v>0</v>
      </c>
      <c r="AB164" s="165" t="str">
        <f t="shared" si="30"/>
        <v xml:space="preserve">अनुत्तीर्ण </v>
      </c>
      <c r="AC164" s="159">
        <f t="shared" si="31"/>
        <v>0</v>
      </c>
      <c r="AD164" s="160">
        <f>LOOKUP(AA164,{0,32,33,41,51,61,71,81,91},{0,"इ-1","ड","क-2 ","क-1","ब-2 ","ब-1","अ-2","अ-1"})</f>
        <v>0</v>
      </c>
      <c r="AE164" s="419">
        <f>Data!$L166</f>
        <v>0</v>
      </c>
    </row>
    <row r="165" spans="1:31" ht="26.25" customHeight="1">
      <c r="A165" s="153">
        <f>Data!$D167</f>
        <v>0</v>
      </c>
      <c r="B165" s="153">
        <f>Data!C167</f>
        <v>0</v>
      </c>
      <c r="C165" s="154">
        <f>Data!E167</f>
        <v>0</v>
      </c>
      <c r="D165" s="155">
        <f>Data!G167</f>
        <v>0</v>
      </c>
      <c r="E165" s="156">
        <f>मराठी!Q167</f>
        <v>0</v>
      </c>
      <c r="F165" s="156">
        <f>इंग्रजी!Q167</f>
        <v>0</v>
      </c>
      <c r="G165" s="156">
        <f>गणित!Q167</f>
        <v>0</v>
      </c>
      <c r="H165" s="156">
        <f>चित्रकला!M167</f>
        <v>0</v>
      </c>
      <c r="I165" s="156">
        <f>कार्यानुभव!M167</f>
        <v>0</v>
      </c>
      <c r="J165" s="156">
        <f>शा.शि.!M167</f>
        <v>0</v>
      </c>
      <c r="K165" s="157">
        <f t="shared" si="24"/>
        <v>0</v>
      </c>
      <c r="L165" s="158">
        <f t="shared" ref="L165:L196" si="32">(K165/6)</f>
        <v>0</v>
      </c>
      <c r="M165" s="165" t="str">
        <f t="shared" si="28"/>
        <v xml:space="preserve">अनुत्तीर्ण </v>
      </c>
      <c r="N165" s="159">
        <f t="shared" si="29"/>
        <v>0</v>
      </c>
      <c r="O165" s="160">
        <f>LOOKUP(L165,{0,32,33,41,51,61,71,81,91},{0,"इ-1","ड","क-2 ","क-1","ब-2 ","ब-1","अ-2","अ-1"})</f>
        <v>0</v>
      </c>
      <c r="P165" s="161">
        <f>Data!$D167</f>
        <v>0</v>
      </c>
      <c r="Q165" s="161">
        <f>Data!C167</f>
        <v>0</v>
      </c>
      <c r="R165" s="162">
        <f>Data!E167</f>
        <v>0</v>
      </c>
      <c r="S165" s="163">
        <f>Data!G167</f>
        <v>0</v>
      </c>
      <c r="T165" s="164">
        <f>मराठी!AI167</f>
        <v>0</v>
      </c>
      <c r="U165" s="164">
        <f>इंग्रजी!AI167</f>
        <v>0</v>
      </c>
      <c r="V165" s="164">
        <f>गणित!AI167</f>
        <v>0</v>
      </c>
      <c r="W165" s="164">
        <f>चित्रकला!AA167</f>
        <v>0</v>
      </c>
      <c r="X165" s="164">
        <f>कार्यानुभव!AA167</f>
        <v>0</v>
      </c>
      <c r="Y165" s="164">
        <f>शा.शि.!AA167</f>
        <v>0</v>
      </c>
      <c r="Z165" s="157">
        <f t="shared" si="25"/>
        <v>0</v>
      </c>
      <c r="AA165" s="158">
        <f t="shared" ref="AA165:AA196" si="33">(Z165/6)</f>
        <v>0</v>
      </c>
      <c r="AB165" s="165" t="str">
        <f t="shared" si="30"/>
        <v xml:space="preserve">अनुत्तीर्ण </v>
      </c>
      <c r="AC165" s="159">
        <f t="shared" si="31"/>
        <v>0</v>
      </c>
      <c r="AD165" s="160">
        <f>LOOKUP(AA165,{0,32,33,41,51,61,71,81,91},{0,"इ-1","ड","क-2 ","क-1","ब-2 ","ब-1","अ-2","अ-1"})</f>
        <v>0</v>
      </c>
      <c r="AE165" s="419">
        <f>Data!$L167</f>
        <v>0</v>
      </c>
    </row>
    <row r="166" spans="1:31" ht="26.25" customHeight="1">
      <c r="A166" s="153">
        <f>Data!$D168</f>
        <v>0</v>
      </c>
      <c r="B166" s="153">
        <f>Data!C168</f>
        <v>0</v>
      </c>
      <c r="C166" s="154">
        <f>Data!E168</f>
        <v>0</v>
      </c>
      <c r="D166" s="155">
        <f>Data!G168</f>
        <v>0</v>
      </c>
      <c r="E166" s="156">
        <f>मराठी!Q168</f>
        <v>0</v>
      </c>
      <c r="F166" s="156">
        <f>इंग्रजी!Q168</f>
        <v>0</v>
      </c>
      <c r="G166" s="156">
        <f>गणित!Q168</f>
        <v>0</v>
      </c>
      <c r="H166" s="156">
        <f>चित्रकला!M168</f>
        <v>0</v>
      </c>
      <c r="I166" s="156">
        <f>कार्यानुभव!M168</f>
        <v>0</v>
      </c>
      <c r="J166" s="156">
        <f>शा.शि.!M168</f>
        <v>0</v>
      </c>
      <c r="K166" s="157">
        <f t="shared" si="24"/>
        <v>0</v>
      </c>
      <c r="L166" s="158">
        <f t="shared" si="32"/>
        <v>0</v>
      </c>
      <c r="M166" s="165" t="str">
        <f t="shared" si="28"/>
        <v xml:space="preserve">अनुत्तीर्ण </v>
      </c>
      <c r="N166" s="159">
        <f t="shared" si="29"/>
        <v>0</v>
      </c>
      <c r="O166" s="160">
        <f>LOOKUP(L166,{0,32,33,41,51,61,71,81,91},{0,"इ-1","ड","क-2 ","क-1","ब-2 ","ब-1","अ-2","अ-1"})</f>
        <v>0</v>
      </c>
      <c r="P166" s="161">
        <f>Data!$D168</f>
        <v>0</v>
      </c>
      <c r="Q166" s="161">
        <f>Data!C168</f>
        <v>0</v>
      </c>
      <c r="R166" s="162">
        <f>Data!E168</f>
        <v>0</v>
      </c>
      <c r="S166" s="163">
        <f>Data!G168</f>
        <v>0</v>
      </c>
      <c r="T166" s="164">
        <f>मराठी!AI168</f>
        <v>0</v>
      </c>
      <c r="U166" s="164">
        <f>इंग्रजी!AI168</f>
        <v>0</v>
      </c>
      <c r="V166" s="164">
        <f>गणित!AI168</f>
        <v>0</v>
      </c>
      <c r="W166" s="164">
        <f>चित्रकला!AA168</f>
        <v>0</v>
      </c>
      <c r="X166" s="164">
        <f>कार्यानुभव!AA168</f>
        <v>0</v>
      </c>
      <c r="Y166" s="164">
        <f>शा.शि.!AA168</f>
        <v>0</v>
      </c>
      <c r="Z166" s="157">
        <f t="shared" si="25"/>
        <v>0</v>
      </c>
      <c r="AA166" s="158">
        <f t="shared" si="33"/>
        <v>0</v>
      </c>
      <c r="AB166" s="165" t="str">
        <f t="shared" si="30"/>
        <v xml:space="preserve">अनुत्तीर्ण </v>
      </c>
      <c r="AC166" s="159">
        <f t="shared" si="31"/>
        <v>0</v>
      </c>
      <c r="AD166" s="160">
        <f>LOOKUP(AA166,{0,32,33,41,51,61,71,81,91},{0,"इ-1","ड","क-2 ","क-1","ब-2 ","ब-1","अ-2","अ-1"})</f>
        <v>0</v>
      </c>
      <c r="AE166" s="419">
        <f>Data!$L168</f>
        <v>0</v>
      </c>
    </row>
    <row r="167" spans="1:31" ht="26.25" customHeight="1">
      <c r="A167" s="153">
        <f>Data!$D169</f>
        <v>0</v>
      </c>
      <c r="B167" s="153">
        <f>Data!C169</f>
        <v>0</v>
      </c>
      <c r="C167" s="154">
        <f>Data!E169</f>
        <v>0</v>
      </c>
      <c r="D167" s="155">
        <f>Data!G169</f>
        <v>0</v>
      </c>
      <c r="E167" s="156">
        <f>मराठी!Q169</f>
        <v>0</v>
      </c>
      <c r="F167" s="156">
        <f>इंग्रजी!Q169</f>
        <v>0</v>
      </c>
      <c r="G167" s="156">
        <f>गणित!Q169</f>
        <v>0</v>
      </c>
      <c r="H167" s="156">
        <f>चित्रकला!M169</f>
        <v>0</v>
      </c>
      <c r="I167" s="156">
        <f>कार्यानुभव!M169</f>
        <v>0</v>
      </c>
      <c r="J167" s="156">
        <f>शा.शि.!M169</f>
        <v>0</v>
      </c>
      <c r="K167" s="157">
        <f t="shared" si="24"/>
        <v>0</v>
      </c>
      <c r="L167" s="158">
        <f t="shared" si="32"/>
        <v>0</v>
      </c>
      <c r="M167" s="165" t="str">
        <f t="shared" si="28"/>
        <v xml:space="preserve">अनुत्तीर्ण </v>
      </c>
      <c r="N167" s="159">
        <f t="shared" si="29"/>
        <v>0</v>
      </c>
      <c r="O167" s="160">
        <f>LOOKUP(L167,{0,32,33,41,51,61,71,81,91},{0,"इ-1","ड","क-2 ","क-1","ब-2 ","ब-1","अ-2","अ-1"})</f>
        <v>0</v>
      </c>
      <c r="P167" s="161">
        <f>Data!$D169</f>
        <v>0</v>
      </c>
      <c r="Q167" s="161">
        <f>Data!C169</f>
        <v>0</v>
      </c>
      <c r="R167" s="162">
        <f>Data!E169</f>
        <v>0</v>
      </c>
      <c r="S167" s="163">
        <f>Data!G169</f>
        <v>0</v>
      </c>
      <c r="T167" s="164">
        <f>मराठी!AI169</f>
        <v>0</v>
      </c>
      <c r="U167" s="164">
        <f>इंग्रजी!AI169</f>
        <v>0</v>
      </c>
      <c r="V167" s="164">
        <f>गणित!AI169</f>
        <v>0</v>
      </c>
      <c r="W167" s="164">
        <f>चित्रकला!AA169</f>
        <v>0</v>
      </c>
      <c r="X167" s="164">
        <f>कार्यानुभव!AA169</f>
        <v>0</v>
      </c>
      <c r="Y167" s="164">
        <f>शा.शि.!AA169</f>
        <v>0</v>
      </c>
      <c r="Z167" s="157">
        <f t="shared" si="25"/>
        <v>0</v>
      </c>
      <c r="AA167" s="158">
        <f t="shared" si="33"/>
        <v>0</v>
      </c>
      <c r="AB167" s="165" t="str">
        <f t="shared" si="30"/>
        <v xml:space="preserve">अनुत्तीर्ण </v>
      </c>
      <c r="AC167" s="159">
        <f t="shared" si="31"/>
        <v>0</v>
      </c>
      <c r="AD167" s="160">
        <f>LOOKUP(AA167,{0,32,33,41,51,61,71,81,91},{0,"इ-1","ड","क-2 ","क-1","ब-2 ","ब-1","अ-2","अ-1"})</f>
        <v>0</v>
      </c>
      <c r="AE167" s="419">
        <f>Data!$L169</f>
        <v>0</v>
      </c>
    </row>
    <row r="168" spans="1:31" ht="26.25" customHeight="1">
      <c r="A168" s="153">
        <f>Data!$D170</f>
        <v>0</v>
      </c>
      <c r="B168" s="153">
        <f>Data!C170</f>
        <v>0</v>
      </c>
      <c r="C168" s="154">
        <f>Data!E170</f>
        <v>0</v>
      </c>
      <c r="D168" s="155">
        <f>Data!G170</f>
        <v>0</v>
      </c>
      <c r="E168" s="156">
        <f>मराठी!Q170</f>
        <v>0</v>
      </c>
      <c r="F168" s="156">
        <f>इंग्रजी!Q170</f>
        <v>0</v>
      </c>
      <c r="G168" s="156">
        <f>गणित!Q170</f>
        <v>0</v>
      </c>
      <c r="H168" s="156">
        <f>चित्रकला!M170</f>
        <v>0</v>
      </c>
      <c r="I168" s="156">
        <f>कार्यानुभव!M170</f>
        <v>0</v>
      </c>
      <c r="J168" s="156">
        <f>शा.शि.!M170</f>
        <v>0</v>
      </c>
      <c r="K168" s="157">
        <f t="shared" si="24"/>
        <v>0</v>
      </c>
      <c r="L168" s="158">
        <f t="shared" si="32"/>
        <v>0</v>
      </c>
      <c r="M168" s="165" t="str">
        <f t="shared" si="28"/>
        <v xml:space="preserve">अनुत्तीर्ण </v>
      </c>
      <c r="N168" s="159">
        <f t="shared" si="29"/>
        <v>0</v>
      </c>
      <c r="O168" s="160">
        <f>LOOKUP(L168,{0,32,33,41,51,61,71,81,91},{0,"इ-1","ड","क-2 ","क-1","ब-2 ","ब-1","अ-2","अ-1"})</f>
        <v>0</v>
      </c>
      <c r="P168" s="161">
        <f>Data!$D170</f>
        <v>0</v>
      </c>
      <c r="Q168" s="161">
        <f>Data!C170</f>
        <v>0</v>
      </c>
      <c r="R168" s="162">
        <f>Data!E170</f>
        <v>0</v>
      </c>
      <c r="S168" s="163">
        <f>Data!G170</f>
        <v>0</v>
      </c>
      <c r="T168" s="164">
        <f>मराठी!AI170</f>
        <v>0</v>
      </c>
      <c r="U168" s="164">
        <f>इंग्रजी!AI170</f>
        <v>0</v>
      </c>
      <c r="V168" s="164">
        <f>गणित!AI170</f>
        <v>0</v>
      </c>
      <c r="W168" s="164">
        <f>चित्रकला!AA170</f>
        <v>0</v>
      </c>
      <c r="X168" s="164">
        <f>कार्यानुभव!AA170</f>
        <v>0</v>
      </c>
      <c r="Y168" s="164">
        <f>शा.शि.!AA170</f>
        <v>0</v>
      </c>
      <c r="Z168" s="157">
        <f t="shared" si="25"/>
        <v>0</v>
      </c>
      <c r="AA168" s="158">
        <f t="shared" si="33"/>
        <v>0</v>
      </c>
      <c r="AB168" s="165" t="str">
        <f t="shared" si="30"/>
        <v xml:space="preserve">अनुत्तीर्ण </v>
      </c>
      <c r="AC168" s="159">
        <f t="shared" si="31"/>
        <v>0</v>
      </c>
      <c r="AD168" s="160">
        <f>LOOKUP(AA168,{0,32,33,41,51,61,71,81,91},{0,"इ-1","ड","क-2 ","क-1","ब-2 ","ब-1","अ-2","अ-1"})</f>
        <v>0</v>
      </c>
      <c r="AE168" s="419">
        <f>Data!$L170</f>
        <v>0</v>
      </c>
    </row>
    <row r="169" spans="1:31" ht="26.25" customHeight="1">
      <c r="A169" s="153">
        <f>Data!$D171</f>
        <v>0</v>
      </c>
      <c r="B169" s="153">
        <f>Data!C171</f>
        <v>0</v>
      </c>
      <c r="C169" s="154">
        <f>Data!E171</f>
        <v>0</v>
      </c>
      <c r="D169" s="155">
        <f>Data!G171</f>
        <v>0</v>
      </c>
      <c r="E169" s="156">
        <f>मराठी!Q171</f>
        <v>0</v>
      </c>
      <c r="F169" s="156">
        <f>इंग्रजी!Q171</f>
        <v>0</v>
      </c>
      <c r="G169" s="156">
        <f>गणित!Q171</f>
        <v>0</v>
      </c>
      <c r="H169" s="156">
        <f>चित्रकला!M171</f>
        <v>0</v>
      </c>
      <c r="I169" s="156">
        <f>कार्यानुभव!M171</f>
        <v>0</v>
      </c>
      <c r="J169" s="156">
        <f>शा.शि.!M171</f>
        <v>0</v>
      </c>
      <c r="K169" s="157">
        <f t="shared" si="24"/>
        <v>0</v>
      </c>
      <c r="L169" s="158">
        <f t="shared" si="32"/>
        <v>0</v>
      </c>
      <c r="M169" s="165" t="str">
        <f t="shared" si="28"/>
        <v xml:space="preserve">अनुत्तीर्ण </v>
      </c>
      <c r="N169" s="159">
        <f t="shared" si="29"/>
        <v>0</v>
      </c>
      <c r="O169" s="160">
        <f>LOOKUP(L169,{0,32,33,41,51,61,71,81,91},{0,"इ-1","ड","क-2 ","क-1","ब-2 ","ब-1","अ-2","अ-1"})</f>
        <v>0</v>
      </c>
      <c r="P169" s="161">
        <f>Data!$D171</f>
        <v>0</v>
      </c>
      <c r="Q169" s="161">
        <f>Data!C171</f>
        <v>0</v>
      </c>
      <c r="R169" s="162">
        <f>Data!E171</f>
        <v>0</v>
      </c>
      <c r="S169" s="163">
        <f>Data!G171</f>
        <v>0</v>
      </c>
      <c r="T169" s="164">
        <f>मराठी!AI171</f>
        <v>0</v>
      </c>
      <c r="U169" s="164">
        <f>इंग्रजी!AI171</f>
        <v>0</v>
      </c>
      <c r="V169" s="164">
        <f>गणित!AI171</f>
        <v>0</v>
      </c>
      <c r="W169" s="164">
        <f>चित्रकला!AA171</f>
        <v>0</v>
      </c>
      <c r="X169" s="164">
        <f>कार्यानुभव!AA171</f>
        <v>0</v>
      </c>
      <c r="Y169" s="164">
        <f>शा.शि.!AA171</f>
        <v>0</v>
      </c>
      <c r="Z169" s="157">
        <f t="shared" si="25"/>
        <v>0</v>
      </c>
      <c r="AA169" s="158">
        <f t="shared" si="33"/>
        <v>0</v>
      </c>
      <c r="AB169" s="165" t="str">
        <f t="shared" si="30"/>
        <v xml:space="preserve">अनुत्तीर्ण </v>
      </c>
      <c r="AC169" s="159">
        <f t="shared" si="31"/>
        <v>0</v>
      </c>
      <c r="AD169" s="160">
        <f>LOOKUP(AA169,{0,32,33,41,51,61,71,81,91},{0,"इ-1","ड","क-2 ","क-1","ब-2 ","ब-1","अ-2","अ-1"})</f>
        <v>0</v>
      </c>
      <c r="AE169" s="419">
        <f>Data!$L171</f>
        <v>0</v>
      </c>
    </row>
    <row r="170" spans="1:31" ht="26.25" customHeight="1">
      <c r="A170" s="153">
        <f>Data!$D172</f>
        <v>0</v>
      </c>
      <c r="B170" s="153">
        <f>Data!C172</f>
        <v>0</v>
      </c>
      <c r="C170" s="154">
        <f>Data!E172</f>
        <v>0</v>
      </c>
      <c r="D170" s="155">
        <f>Data!G172</f>
        <v>0</v>
      </c>
      <c r="E170" s="156">
        <f>मराठी!Q172</f>
        <v>0</v>
      </c>
      <c r="F170" s="156">
        <f>इंग्रजी!Q172</f>
        <v>0</v>
      </c>
      <c r="G170" s="156">
        <f>गणित!Q172</f>
        <v>0</v>
      </c>
      <c r="H170" s="156">
        <f>चित्रकला!M172</f>
        <v>0</v>
      </c>
      <c r="I170" s="156">
        <f>कार्यानुभव!M172</f>
        <v>0</v>
      </c>
      <c r="J170" s="156">
        <f>शा.शि.!M172</f>
        <v>0</v>
      </c>
      <c r="K170" s="157">
        <f t="shared" si="24"/>
        <v>0</v>
      </c>
      <c r="L170" s="158">
        <f t="shared" si="32"/>
        <v>0</v>
      </c>
      <c r="M170" s="165" t="str">
        <f t="shared" si="28"/>
        <v xml:space="preserve">अनुत्तीर्ण </v>
      </c>
      <c r="N170" s="159">
        <f t="shared" si="29"/>
        <v>0</v>
      </c>
      <c r="O170" s="160">
        <f>LOOKUP(L170,{0,32,33,41,51,61,71,81,91},{0,"इ-1","ड","क-2 ","क-1","ब-2 ","ब-1","अ-2","अ-1"})</f>
        <v>0</v>
      </c>
      <c r="P170" s="161">
        <f>Data!$D172</f>
        <v>0</v>
      </c>
      <c r="Q170" s="161">
        <f>Data!C172</f>
        <v>0</v>
      </c>
      <c r="R170" s="162">
        <f>Data!E172</f>
        <v>0</v>
      </c>
      <c r="S170" s="163">
        <f>Data!G172</f>
        <v>0</v>
      </c>
      <c r="T170" s="164">
        <f>मराठी!AI172</f>
        <v>0</v>
      </c>
      <c r="U170" s="164">
        <f>इंग्रजी!AI172</f>
        <v>0</v>
      </c>
      <c r="V170" s="164">
        <f>गणित!AI172</f>
        <v>0</v>
      </c>
      <c r="W170" s="164">
        <f>चित्रकला!AA172</f>
        <v>0</v>
      </c>
      <c r="X170" s="164">
        <f>कार्यानुभव!AA172</f>
        <v>0</v>
      </c>
      <c r="Y170" s="164">
        <f>शा.शि.!AA172</f>
        <v>0</v>
      </c>
      <c r="Z170" s="157">
        <f t="shared" si="25"/>
        <v>0</v>
      </c>
      <c r="AA170" s="158">
        <f t="shared" si="33"/>
        <v>0</v>
      </c>
      <c r="AB170" s="165" t="str">
        <f t="shared" si="30"/>
        <v xml:space="preserve">अनुत्तीर्ण </v>
      </c>
      <c r="AC170" s="159">
        <f t="shared" si="31"/>
        <v>0</v>
      </c>
      <c r="AD170" s="160">
        <f>LOOKUP(AA170,{0,32,33,41,51,61,71,81,91},{0,"इ-1","ड","क-2 ","क-1","ब-2 ","ब-1","अ-2","अ-1"})</f>
        <v>0</v>
      </c>
      <c r="AE170" s="419">
        <f>Data!$L172</f>
        <v>0</v>
      </c>
    </row>
    <row r="171" spans="1:31" ht="26.25" customHeight="1">
      <c r="A171" s="153">
        <f>Data!$D173</f>
        <v>0</v>
      </c>
      <c r="B171" s="153">
        <f>Data!C173</f>
        <v>0</v>
      </c>
      <c r="C171" s="154">
        <f>Data!E173</f>
        <v>0</v>
      </c>
      <c r="D171" s="155">
        <f>Data!G173</f>
        <v>0</v>
      </c>
      <c r="E171" s="156">
        <f>मराठी!Q173</f>
        <v>0</v>
      </c>
      <c r="F171" s="156">
        <f>इंग्रजी!Q173</f>
        <v>0</v>
      </c>
      <c r="G171" s="156">
        <f>गणित!Q173</f>
        <v>0</v>
      </c>
      <c r="H171" s="156">
        <f>चित्रकला!M173</f>
        <v>0</v>
      </c>
      <c r="I171" s="156">
        <f>कार्यानुभव!M173</f>
        <v>0</v>
      </c>
      <c r="J171" s="156">
        <f>शा.शि.!M173</f>
        <v>0</v>
      </c>
      <c r="K171" s="157">
        <f t="shared" si="24"/>
        <v>0</v>
      </c>
      <c r="L171" s="158">
        <f t="shared" si="32"/>
        <v>0</v>
      </c>
      <c r="M171" s="165" t="str">
        <f t="shared" si="28"/>
        <v xml:space="preserve">अनुत्तीर्ण </v>
      </c>
      <c r="N171" s="159">
        <f t="shared" si="29"/>
        <v>0</v>
      </c>
      <c r="O171" s="160">
        <f>LOOKUP(L171,{0,32,33,41,51,61,71,81,91},{0,"इ-1","ड","क-2 ","क-1","ब-2 ","ब-1","अ-2","अ-1"})</f>
        <v>0</v>
      </c>
      <c r="P171" s="161">
        <f>Data!$D173</f>
        <v>0</v>
      </c>
      <c r="Q171" s="161">
        <f>Data!C173</f>
        <v>0</v>
      </c>
      <c r="R171" s="162">
        <f>Data!E173</f>
        <v>0</v>
      </c>
      <c r="S171" s="163">
        <f>Data!G173</f>
        <v>0</v>
      </c>
      <c r="T171" s="164">
        <f>मराठी!AI173</f>
        <v>0</v>
      </c>
      <c r="U171" s="164">
        <f>इंग्रजी!AI173</f>
        <v>0</v>
      </c>
      <c r="V171" s="164">
        <f>गणित!AI173</f>
        <v>0</v>
      </c>
      <c r="W171" s="164">
        <f>चित्रकला!AA173</f>
        <v>0</v>
      </c>
      <c r="X171" s="164">
        <f>कार्यानुभव!AA173</f>
        <v>0</v>
      </c>
      <c r="Y171" s="164">
        <f>शा.शि.!AA173</f>
        <v>0</v>
      </c>
      <c r="Z171" s="157">
        <f t="shared" si="25"/>
        <v>0</v>
      </c>
      <c r="AA171" s="158">
        <f t="shared" si="33"/>
        <v>0</v>
      </c>
      <c r="AB171" s="165" t="str">
        <f t="shared" si="30"/>
        <v xml:space="preserve">अनुत्तीर्ण </v>
      </c>
      <c r="AC171" s="159">
        <f t="shared" si="31"/>
        <v>0</v>
      </c>
      <c r="AD171" s="160">
        <f>LOOKUP(AA171,{0,32,33,41,51,61,71,81,91},{0,"इ-1","ड","क-2 ","क-1","ब-2 ","ब-1","अ-2","अ-1"})</f>
        <v>0</v>
      </c>
      <c r="AE171" s="419">
        <f>Data!$L173</f>
        <v>0</v>
      </c>
    </row>
    <row r="172" spans="1:31" ht="26.25" customHeight="1">
      <c r="A172" s="153">
        <f>Data!$D174</f>
        <v>0</v>
      </c>
      <c r="B172" s="153">
        <f>Data!C174</f>
        <v>0</v>
      </c>
      <c r="C172" s="154">
        <f>Data!E174</f>
        <v>0</v>
      </c>
      <c r="D172" s="155">
        <f>Data!G174</f>
        <v>0</v>
      </c>
      <c r="E172" s="156">
        <f>मराठी!Q174</f>
        <v>0</v>
      </c>
      <c r="F172" s="156">
        <f>इंग्रजी!Q174</f>
        <v>0</v>
      </c>
      <c r="G172" s="156">
        <f>गणित!Q174</f>
        <v>0</v>
      </c>
      <c r="H172" s="156">
        <f>चित्रकला!M174</f>
        <v>0</v>
      </c>
      <c r="I172" s="156">
        <f>कार्यानुभव!M174</f>
        <v>0</v>
      </c>
      <c r="J172" s="156">
        <f>शा.शि.!M174</f>
        <v>0</v>
      </c>
      <c r="K172" s="157">
        <f t="shared" si="24"/>
        <v>0</v>
      </c>
      <c r="L172" s="158">
        <f t="shared" si="32"/>
        <v>0</v>
      </c>
      <c r="M172" s="165" t="str">
        <f t="shared" si="28"/>
        <v xml:space="preserve">अनुत्तीर्ण </v>
      </c>
      <c r="N172" s="159">
        <f t="shared" si="29"/>
        <v>0</v>
      </c>
      <c r="O172" s="160">
        <f>LOOKUP(L172,{0,32,33,41,51,61,71,81,91},{0,"इ-1","ड","क-2 ","क-1","ब-2 ","ब-1","अ-2","अ-1"})</f>
        <v>0</v>
      </c>
      <c r="P172" s="161">
        <f>Data!$D174</f>
        <v>0</v>
      </c>
      <c r="Q172" s="161">
        <f>Data!C174</f>
        <v>0</v>
      </c>
      <c r="R172" s="162">
        <f>Data!E174</f>
        <v>0</v>
      </c>
      <c r="S172" s="163">
        <f>Data!G174</f>
        <v>0</v>
      </c>
      <c r="T172" s="164">
        <f>मराठी!AI174</f>
        <v>0</v>
      </c>
      <c r="U172" s="164">
        <f>इंग्रजी!AI174</f>
        <v>0</v>
      </c>
      <c r="V172" s="164">
        <f>गणित!AI174</f>
        <v>0</v>
      </c>
      <c r="W172" s="164">
        <f>चित्रकला!AA174</f>
        <v>0</v>
      </c>
      <c r="X172" s="164">
        <f>कार्यानुभव!AA174</f>
        <v>0</v>
      </c>
      <c r="Y172" s="164">
        <f>शा.शि.!AA174</f>
        <v>0</v>
      </c>
      <c r="Z172" s="157">
        <f t="shared" si="25"/>
        <v>0</v>
      </c>
      <c r="AA172" s="158">
        <f t="shared" si="33"/>
        <v>0</v>
      </c>
      <c r="AB172" s="165" t="str">
        <f t="shared" si="30"/>
        <v xml:space="preserve">अनुत्तीर्ण </v>
      </c>
      <c r="AC172" s="159">
        <f t="shared" si="31"/>
        <v>0</v>
      </c>
      <c r="AD172" s="160">
        <f>LOOKUP(AA172,{0,32,33,41,51,61,71,81,91},{0,"इ-1","ड","क-2 ","क-1","ब-2 ","ब-1","अ-2","अ-1"})</f>
        <v>0</v>
      </c>
      <c r="AE172" s="419">
        <f>Data!$L174</f>
        <v>0</v>
      </c>
    </row>
    <row r="173" spans="1:31" ht="26.25" customHeight="1">
      <c r="A173" s="153">
        <f>Data!$D175</f>
        <v>0</v>
      </c>
      <c r="B173" s="153">
        <f>Data!C175</f>
        <v>0</v>
      </c>
      <c r="C173" s="154">
        <f>Data!E175</f>
        <v>0</v>
      </c>
      <c r="D173" s="155">
        <f>Data!G175</f>
        <v>0</v>
      </c>
      <c r="E173" s="156">
        <f>मराठी!Q175</f>
        <v>0</v>
      </c>
      <c r="F173" s="156">
        <f>इंग्रजी!Q175</f>
        <v>0</v>
      </c>
      <c r="G173" s="156">
        <f>गणित!Q175</f>
        <v>0</v>
      </c>
      <c r="H173" s="156">
        <f>चित्रकला!M175</f>
        <v>0</v>
      </c>
      <c r="I173" s="156">
        <f>कार्यानुभव!M175</f>
        <v>0</v>
      </c>
      <c r="J173" s="156">
        <f>शा.शि.!M175</f>
        <v>0</v>
      </c>
      <c r="K173" s="157">
        <f t="shared" si="24"/>
        <v>0</v>
      </c>
      <c r="L173" s="158">
        <f t="shared" si="32"/>
        <v>0</v>
      </c>
      <c r="M173" s="165" t="str">
        <f t="shared" si="28"/>
        <v xml:space="preserve">अनुत्तीर्ण </v>
      </c>
      <c r="N173" s="159">
        <f t="shared" si="29"/>
        <v>0</v>
      </c>
      <c r="O173" s="160">
        <f>LOOKUP(L173,{0,32,33,41,51,61,71,81,91},{0,"इ-1","ड","क-2 ","क-1","ब-2 ","ब-1","अ-2","अ-1"})</f>
        <v>0</v>
      </c>
      <c r="P173" s="161">
        <f>Data!$D175</f>
        <v>0</v>
      </c>
      <c r="Q173" s="161">
        <f>Data!C175</f>
        <v>0</v>
      </c>
      <c r="R173" s="162">
        <f>Data!E175</f>
        <v>0</v>
      </c>
      <c r="S173" s="163">
        <f>Data!G175</f>
        <v>0</v>
      </c>
      <c r="T173" s="164">
        <f>मराठी!AI175</f>
        <v>0</v>
      </c>
      <c r="U173" s="164">
        <f>इंग्रजी!AI175</f>
        <v>0</v>
      </c>
      <c r="V173" s="164">
        <f>गणित!AI175</f>
        <v>0</v>
      </c>
      <c r="W173" s="164">
        <f>चित्रकला!AA175</f>
        <v>0</v>
      </c>
      <c r="X173" s="164">
        <f>कार्यानुभव!AA175</f>
        <v>0</v>
      </c>
      <c r="Y173" s="164">
        <f>शा.शि.!AA175</f>
        <v>0</v>
      </c>
      <c r="Z173" s="157">
        <f t="shared" si="25"/>
        <v>0</v>
      </c>
      <c r="AA173" s="158">
        <f t="shared" si="33"/>
        <v>0</v>
      </c>
      <c r="AB173" s="165" t="str">
        <f t="shared" si="30"/>
        <v xml:space="preserve">अनुत्तीर्ण </v>
      </c>
      <c r="AC173" s="159">
        <f t="shared" si="31"/>
        <v>0</v>
      </c>
      <c r="AD173" s="160">
        <f>LOOKUP(AA173,{0,32,33,41,51,61,71,81,91},{0,"इ-1","ड","क-2 ","क-1","ब-2 ","ब-1","अ-2","अ-1"})</f>
        <v>0</v>
      </c>
      <c r="AE173" s="419">
        <f>Data!$L175</f>
        <v>0</v>
      </c>
    </row>
    <row r="174" spans="1:31" ht="26.25" customHeight="1">
      <c r="A174" s="153">
        <f>Data!$D176</f>
        <v>0</v>
      </c>
      <c r="B174" s="153">
        <f>Data!C176</f>
        <v>0</v>
      </c>
      <c r="C174" s="154">
        <f>Data!E176</f>
        <v>0</v>
      </c>
      <c r="D174" s="155">
        <f>Data!G176</f>
        <v>0</v>
      </c>
      <c r="E174" s="156">
        <f>मराठी!Q176</f>
        <v>0</v>
      </c>
      <c r="F174" s="156">
        <f>इंग्रजी!Q176</f>
        <v>0</v>
      </c>
      <c r="G174" s="156">
        <f>गणित!Q176</f>
        <v>0</v>
      </c>
      <c r="H174" s="156">
        <f>चित्रकला!M176</f>
        <v>0</v>
      </c>
      <c r="I174" s="156">
        <f>कार्यानुभव!M176</f>
        <v>0</v>
      </c>
      <c r="J174" s="156">
        <f>शा.शि.!M176</f>
        <v>0</v>
      </c>
      <c r="K174" s="157">
        <f t="shared" si="24"/>
        <v>0</v>
      </c>
      <c r="L174" s="158">
        <f t="shared" si="32"/>
        <v>0</v>
      </c>
      <c r="M174" s="165" t="str">
        <f t="shared" si="28"/>
        <v xml:space="preserve">अनुत्तीर्ण </v>
      </c>
      <c r="N174" s="159">
        <f t="shared" si="29"/>
        <v>0</v>
      </c>
      <c r="O174" s="160">
        <f>LOOKUP(L174,{0,32,33,41,51,61,71,81,91},{0,"इ-1","ड","क-2 ","क-1","ब-2 ","ब-1","अ-2","अ-1"})</f>
        <v>0</v>
      </c>
      <c r="P174" s="161">
        <f>Data!$D176</f>
        <v>0</v>
      </c>
      <c r="Q174" s="161">
        <f>Data!C176</f>
        <v>0</v>
      </c>
      <c r="R174" s="162">
        <f>Data!E176</f>
        <v>0</v>
      </c>
      <c r="S174" s="163">
        <f>Data!G176</f>
        <v>0</v>
      </c>
      <c r="T174" s="164">
        <f>मराठी!AI176</f>
        <v>0</v>
      </c>
      <c r="U174" s="164">
        <f>इंग्रजी!AI176</f>
        <v>0</v>
      </c>
      <c r="V174" s="164">
        <f>गणित!AI176</f>
        <v>0</v>
      </c>
      <c r="W174" s="164">
        <f>चित्रकला!AA176</f>
        <v>0</v>
      </c>
      <c r="X174" s="164">
        <f>कार्यानुभव!AA176</f>
        <v>0</v>
      </c>
      <c r="Y174" s="164">
        <f>शा.शि.!AA176</f>
        <v>0</v>
      </c>
      <c r="Z174" s="157">
        <f t="shared" si="25"/>
        <v>0</v>
      </c>
      <c r="AA174" s="158">
        <f t="shared" si="33"/>
        <v>0</v>
      </c>
      <c r="AB174" s="165" t="str">
        <f t="shared" si="30"/>
        <v xml:space="preserve">अनुत्तीर्ण </v>
      </c>
      <c r="AC174" s="159">
        <f t="shared" si="31"/>
        <v>0</v>
      </c>
      <c r="AD174" s="160">
        <f>LOOKUP(AA174,{0,32,33,41,51,61,71,81,91},{0,"इ-1","ड","क-2 ","क-1","ब-2 ","ब-1","अ-2","अ-1"})</f>
        <v>0</v>
      </c>
      <c r="AE174" s="419">
        <f>Data!$L176</f>
        <v>0</v>
      </c>
    </row>
    <row r="175" spans="1:31" ht="26.25" customHeight="1">
      <c r="A175" s="153">
        <f>Data!$D177</f>
        <v>0</v>
      </c>
      <c r="B175" s="153">
        <f>Data!C177</f>
        <v>0</v>
      </c>
      <c r="C175" s="154">
        <f>Data!E177</f>
        <v>0</v>
      </c>
      <c r="D175" s="155">
        <f>Data!G177</f>
        <v>0</v>
      </c>
      <c r="E175" s="156">
        <f>मराठी!Q177</f>
        <v>0</v>
      </c>
      <c r="F175" s="156">
        <f>इंग्रजी!Q177</f>
        <v>0</v>
      </c>
      <c r="G175" s="156">
        <f>गणित!Q177</f>
        <v>0</v>
      </c>
      <c r="H175" s="156">
        <f>चित्रकला!M177</f>
        <v>0</v>
      </c>
      <c r="I175" s="156">
        <f>कार्यानुभव!M177</f>
        <v>0</v>
      </c>
      <c r="J175" s="156">
        <f>शा.शि.!M177</f>
        <v>0</v>
      </c>
      <c r="K175" s="157">
        <f t="shared" si="24"/>
        <v>0</v>
      </c>
      <c r="L175" s="158">
        <f t="shared" si="32"/>
        <v>0</v>
      </c>
      <c r="M175" s="165" t="str">
        <f t="shared" si="28"/>
        <v xml:space="preserve">अनुत्तीर्ण </v>
      </c>
      <c r="N175" s="159">
        <f t="shared" si="29"/>
        <v>0</v>
      </c>
      <c r="O175" s="160">
        <f>LOOKUP(L175,{0,32,33,41,51,61,71,81,91},{0,"इ-1","ड","क-2 ","क-1","ब-2 ","ब-1","अ-2","अ-1"})</f>
        <v>0</v>
      </c>
      <c r="P175" s="161">
        <f>Data!$D177</f>
        <v>0</v>
      </c>
      <c r="Q175" s="161">
        <f>Data!C177</f>
        <v>0</v>
      </c>
      <c r="R175" s="162">
        <f>Data!E177</f>
        <v>0</v>
      </c>
      <c r="S175" s="163">
        <f>Data!G177</f>
        <v>0</v>
      </c>
      <c r="T175" s="164">
        <f>मराठी!AI177</f>
        <v>0</v>
      </c>
      <c r="U175" s="164">
        <f>इंग्रजी!AI177</f>
        <v>0</v>
      </c>
      <c r="V175" s="164">
        <f>गणित!AI177</f>
        <v>0</v>
      </c>
      <c r="W175" s="164">
        <f>चित्रकला!AA177</f>
        <v>0</v>
      </c>
      <c r="X175" s="164">
        <f>कार्यानुभव!AA177</f>
        <v>0</v>
      </c>
      <c r="Y175" s="164">
        <f>शा.शि.!AA177</f>
        <v>0</v>
      </c>
      <c r="Z175" s="157">
        <f t="shared" si="25"/>
        <v>0</v>
      </c>
      <c r="AA175" s="158">
        <f t="shared" si="33"/>
        <v>0</v>
      </c>
      <c r="AB175" s="165" t="str">
        <f t="shared" si="30"/>
        <v xml:space="preserve">अनुत्तीर्ण </v>
      </c>
      <c r="AC175" s="159">
        <f t="shared" si="31"/>
        <v>0</v>
      </c>
      <c r="AD175" s="160">
        <f>LOOKUP(AA175,{0,32,33,41,51,61,71,81,91},{0,"इ-1","ड","क-2 ","क-1","ब-2 ","ब-1","अ-2","अ-1"})</f>
        <v>0</v>
      </c>
      <c r="AE175" s="419">
        <f>Data!$L177</f>
        <v>0</v>
      </c>
    </row>
    <row r="176" spans="1:31" ht="26.25" customHeight="1">
      <c r="A176" s="153">
        <f>Data!$D178</f>
        <v>0</v>
      </c>
      <c r="B176" s="153">
        <f>Data!C178</f>
        <v>0</v>
      </c>
      <c r="C176" s="154">
        <f>Data!E178</f>
        <v>0</v>
      </c>
      <c r="D176" s="155">
        <f>Data!G178</f>
        <v>0</v>
      </c>
      <c r="E176" s="156">
        <f>मराठी!Q178</f>
        <v>0</v>
      </c>
      <c r="F176" s="156">
        <f>इंग्रजी!Q178</f>
        <v>0</v>
      </c>
      <c r="G176" s="156">
        <f>गणित!Q178</f>
        <v>0</v>
      </c>
      <c r="H176" s="156">
        <f>चित्रकला!M178</f>
        <v>0</v>
      </c>
      <c r="I176" s="156">
        <f>कार्यानुभव!M178</f>
        <v>0</v>
      </c>
      <c r="J176" s="156">
        <f>शा.शि.!M178</f>
        <v>0</v>
      </c>
      <c r="K176" s="157">
        <f t="shared" si="24"/>
        <v>0</v>
      </c>
      <c r="L176" s="158">
        <f t="shared" si="32"/>
        <v>0</v>
      </c>
      <c r="M176" s="165" t="str">
        <f t="shared" si="28"/>
        <v xml:space="preserve">अनुत्तीर्ण </v>
      </c>
      <c r="N176" s="159">
        <f t="shared" si="29"/>
        <v>0</v>
      </c>
      <c r="O176" s="160">
        <f>LOOKUP(L176,{0,32,33,41,51,61,71,81,91},{0,"इ-1","ड","क-2 ","क-1","ब-2 ","ब-1","अ-2","अ-1"})</f>
        <v>0</v>
      </c>
      <c r="P176" s="161">
        <f>Data!$D178</f>
        <v>0</v>
      </c>
      <c r="Q176" s="161">
        <f>Data!C178</f>
        <v>0</v>
      </c>
      <c r="R176" s="162">
        <f>Data!E178</f>
        <v>0</v>
      </c>
      <c r="S176" s="163">
        <f>Data!G178</f>
        <v>0</v>
      </c>
      <c r="T176" s="164">
        <f>मराठी!AI178</f>
        <v>0</v>
      </c>
      <c r="U176" s="164">
        <f>इंग्रजी!AI178</f>
        <v>0</v>
      </c>
      <c r="V176" s="164">
        <f>गणित!AI178</f>
        <v>0</v>
      </c>
      <c r="W176" s="164">
        <f>चित्रकला!AA178</f>
        <v>0</v>
      </c>
      <c r="X176" s="164">
        <f>कार्यानुभव!AA178</f>
        <v>0</v>
      </c>
      <c r="Y176" s="164">
        <f>शा.शि.!AA178</f>
        <v>0</v>
      </c>
      <c r="Z176" s="157">
        <f t="shared" si="25"/>
        <v>0</v>
      </c>
      <c r="AA176" s="158">
        <f t="shared" si="33"/>
        <v>0</v>
      </c>
      <c r="AB176" s="165" t="str">
        <f t="shared" si="30"/>
        <v xml:space="preserve">अनुत्तीर्ण </v>
      </c>
      <c r="AC176" s="159">
        <f t="shared" si="31"/>
        <v>0</v>
      </c>
      <c r="AD176" s="160">
        <f>LOOKUP(AA176,{0,32,33,41,51,61,71,81,91},{0,"इ-1","ड","क-2 ","क-1","ब-2 ","ब-1","अ-2","अ-1"})</f>
        <v>0</v>
      </c>
      <c r="AE176" s="419">
        <f>Data!$L178</f>
        <v>0</v>
      </c>
    </row>
    <row r="177" spans="1:31" ht="26.25" customHeight="1">
      <c r="A177" s="153">
        <f>Data!$D179</f>
        <v>0</v>
      </c>
      <c r="B177" s="153">
        <f>Data!C179</f>
        <v>0</v>
      </c>
      <c r="C177" s="154">
        <f>Data!E179</f>
        <v>0</v>
      </c>
      <c r="D177" s="155">
        <f>Data!G179</f>
        <v>0</v>
      </c>
      <c r="E177" s="156">
        <f>मराठी!Q179</f>
        <v>0</v>
      </c>
      <c r="F177" s="156">
        <f>इंग्रजी!Q179</f>
        <v>0</v>
      </c>
      <c r="G177" s="156">
        <f>गणित!Q179</f>
        <v>0</v>
      </c>
      <c r="H177" s="156">
        <f>चित्रकला!M179</f>
        <v>0</v>
      </c>
      <c r="I177" s="156">
        <f>कार्यानुभव!M179</f>
        <v>0</v>
      </c>
      <c r="J177" s="156">
        <f>शा.शि.!M179</f>
        <v>0</v>
      </c>
      <c r="K177" s="157">
        <f t="shared" si="24"/>
        <v>0</v>
      </c>
      <c r="L177" s="158">
        <f t="shared" si="32"/>
        <v>0</v>
      </c>
      <c r="M177" s="165" t="str">
        <f t="shared" si="28"/>
        <v xml:space="preserve">अनुत्तीर्ण </v>
      </c>
      <c r="N177" s="159">
        <f t="shared" si="29"/>
        <v>0</v>
      </c>
      <c r="O177" s="160">
        <f>LOOKUP(L177,{0,32,33,41,51,61,71,81,91},{0,"इ-1","ड","क-2 ","क-1","ब-2 ","ब-1","अ-2","अ-1"})</f>
        <v>0</v>
      </c>
      <c r="P177" s="161">
        <f>Data!$D179</f>
        <v>0</v>
      </c>
      <c r="Q177" s="161">
        <f>Data!C179</f>
        <v>0</v>
      </c>
      <c r="R177" s="162">
        <f>Data!E179</f>
        <v>0</v>
      </c>
      <c r="S177" s="163">
        <f>Data!G179</f>
        <v>0</v>
      </c>
      <c r="T177" s="164">
        <f>मराठी!AI179</f>
        <v>0</v>
      </c>
      <c r="U177" s="164">
        <f>इंग्रजी!AI179</f>
        <v>0</v>
      </c>
      <c r="V177" s="164">
        <f>गणित!AI179</f>
        <v>0</v>
      </c>
      <c r="W177" s="164">
        <f>चित्रकला!AA179</f>
        <v>0</v>
      </c>
      <c r="X177" s="164">
        <f>कार्यानुभव!AA179</f>
        <v>0</v>
      </c>
      <c r="Y177" s="164">
        <f>शा.शि.!AA179</f>
        <v>0</v>
      </c>
      <c r="Z177" s="157">
        <f t="shared" si="25"/>
        <v>0</v>
      </c>
      <c r="AA177" s="158">
        <f t="shared" si="33"/>
        <v>0</v>
      </c>
      <c r="AB177" s="165" t="str">
        <f t="shared" si="30"/>
        <v xml:space="preserve">अनुत्तीर्ण </v>
      </c>
      <c r="AC177" s="159">
        <f t="shared" si="31"/>
        <v>0</v>
      </c>
      <c r="AD177" s="160">
        <f>LOOKUP(AA177,{0,32,33,41,51,61,71,81,91},{0,"इ-1","ड","क-2 ","क-1","ब-2 ","ब-1","अ-2","अ-1"})</f>
        <v>0</v>
      </c>
      <c r="AE177" s="419">
        <f>Data!$L179</f>
        <v>0</v>
      </c>
    </row>
    <row r="178" spans="1:31" ht="26.25" customHeight="1">
      <c r="A178" s="153">
        <f>Data!$D180</f>
        <v>0</v>
      </c>
      <c r="B178" s="153">
        <f>Data!C180</f>
        <v>0</v>
      </c>
      <c r="C178" s="154">
        <f>Data!E180</f>
        <v>0</v>
      </c>
      <c r="D178" s="155">
        <f>Data!G180</f>
        <v>0</v>
      </c>
      <c r="E178" s="156">
        <f>मराठी!Q180</f>
        <v>0</v>
      </c>
      <c r="F178" s="156">
        <f>इंग्रजी!Q180</f>
        <v>0</v>
      </c>
      <c r="G178" s="156">
        <f>गणित!Q180</f>
        <v>0</v>
      </c>
      <c r="H178" s="156">
        <f>चित्रकला!M180</f>
        <v>0</v>
      </c>
      <c r="I178" s="156">
        <f>कार्यानुभव!M180</f>
        <v>0</v>
      </c>
      <c r="J178" s="156">
        <f>शा.शि.!M180</f>
        <v>0</v>
      </c>
      <c r="K178" s="157">
        <f t="shared" si="24"/>
        <v>0</v>
      </c>
      <c r="L178" s="158">
        <f t="shared" si="32"/>
        <v>0</v>
      </c>
      <c r="M178" s="165" t="str">
        <f t="shared" si="28"/>
        <v xml:space="preserve">अनुत्तीर्ण </v>
      </c>
      <c r="N178" s="159">
        <f t="shared" si="29"/>
        <v>0</v>
      </c>
      <c r="O178" s="160">
        <f>LOOKUP(L178,{0,32,33,41,51,61,71,81,91},{0,"इ-1","ड","क-2 ","क-1","ब-2 ","ब-1","अ-2","अ-1"})</f>
        <v>0</v>
      </c>
      <c r="P178" s="161">
        <f>Data!$D180</f>
        <v>0</v>
      </c>
      <c r="Q178" s="161">
        <f>Data!C180</f>
        <v>0</v>
      </c>
      <c r="R178" s="162">
        <f>Data!E180</f>
        <v>0</v>
      </c>
      <c r="S178" s="163">
        <f>Data!G180</f>
        <v>0</v>
      </c>
      <c r="T178" s="164">
        <f>मराठी!AI180</f>
        <v>0</v>
      </c>
      <c r="U178" s="164">
        <f>इंग्रजी!AI180</f>
        <v>0</v>
      </c>
      <c r="V178" s="164">
        <f>गणित!AI180</f>
        <v>0</v>
      </c>
      <c r="W178" s="164">
        <f>चित्रकला!AA180</f>
        <v>0</v>
      </c>
      <c r="X178" s="164">
        <f>कार्यानुभव!AA180</f>
        <v>0</v>
      </c>
      <c r="Y178" s="164">
        <f>शा.शि.!AA180</f>
        <v>0</v>
      </c>
      <c r="Z178" s="157">
        <f t="shared" si="25"/>
        <v>0</v>
      </c>
      <c r="AA178" s="158">
        <f t="shared" si="33"/>
        <v>0</v>
      </c>
      <c r="AB178" s="165" t="str">
        <f t="shared" si="30"/>
        <v xml:space="preserve">अनुत्तीर्ण </v>
      </c>
      <c r="AC178" s="159">
        <f t="shared" si="31"/>
        <v>0</v>
      </c>
      <c r="AD178" s="160">
        <f>LOOKUP(AA178,{0,32,33,41,51,61,71,81,91},{0,"इ-1","ड","क-2 ","क-1","ब-2 ","ब-1","अ-2","अ-1"})</f>
        <v>0</v>
      </c>
      <c r="AE178" s="419">
        <f>Data!$L180</f>
        <v>0</v>
      </c>
    </row>
    <row r="179" spans="1:31" ht="26.25" customHeight="1">
      <c r="A179" s="153">
        <f>Data!$D181</f>
        <v>0</v>
      </c>
      <c r="B179" s="153">
        <f>Data!C181</f>
        <v>0</v>
      </c>
      <c r="C179" s="154">
        <f>Data!E181</f>
        <v>0</v>
      </c>
      <c r="D179" s="155">
        <f>Data!G181</f>
        <v>0</v>
      </c>
      <c r="E179" s="156">
        <f>मराठी!Q181</f>
        <v>0</v>
      </c>
      <c r="F179" s="156">
        <f>इंग्रजी!Q181</f>
        <v>0</v>
      </c>
      <c r="G179" s="156">
        <f>गणित!Q181</f>
        <v>0</v>
      </c>
      <c r="H179" s="156">
        <f>चित्रकला!M181</f>
        <v>0</v>
      </c>
      <c r="I179" s="156">
        <f>कार्यानुभव!M181</f>
        <v>0</v>
      </c>
      <c r="J179" s="156">
        <f>शा.शि.!M181</f>
        <v>0</v>
      </c>
      <c r="K179" s="157">
        <f t="shared" si="24"/>
        <v>0</v>
      </c>
      <c r="L179" s="158">
        <f t="shared" si="32"/>
        <v>0</v>
      </c>
      <c r="M179" s="165" t="str">
        <f t="shared" si="28"/>
        <v xml:space="preserve">अनुत्तीर्ण </v>
      </c>
      <c r="N179" s="159">
        <f t="shared" si="29"/>
        <v>0</v>
      </c>
      <c r="O179" s="160">
        <f>LOOKUP(L179,{0,32,33,41,51,61,71,81,91},{0,"इ-1","ड","क-2 ","क-1","ब-2 ","ब-1","अ-2","अ-1"})</f>
        <v>0</v>
      </c>
      <c r="P179" s="161">
        <f>Data!$D181</f>
        <v>0</v>
      </c>
      <c r="Q179" s="161">
        <f>Data!C181</f>
        <v>0</v>
      </c>
      <c r="R179" s="162">
        <f>Data!E181</f>
        <v>0</v>
      </c>
      <c r="S179" s="163">
        <f>Data!G181</f>
        <v>0</v>
      </c>
      <c r="T179" s="164">
        <f>मराठी!AI181</f>
        <v>0</v>
      </c>
      <c r="U179" s="164">
        <f>इंग्रजी!AI181</f>
        <v>0</v>
      </c>
      <c r="V179" s="164">
        <f>गणित!AI181</f>
        <v>0</v>
      </c>
      <c r="W179" s="164">
        <f>चित्रकला!AA181</f>
        <v>0</v>
      </c>
      <c r="X179" s="164">
        <f>कार्यानुभव!AA181</f>
        <v>0</v>
      </c>
      <c r="Y179" s="164">
        <f>शा.शि.!AA181</f>
        <v>0</v>
      </c>
      <c r="Z179" s="157">
        <f t="shared" si="25"/>
        <v>0</v>
      </c>
      <c r="AA179" s="158">
        <f t="shared" si="33"/>
        <v>0</v>
      </c>
      <c r="AB179" s="165" t="str">
        <f t="shared" si="30"/>
        <v xml:space="preserve">अनुत्तीर्ण </v>
      </c>
      <c r="AC179" s="159">
        <f t="shared" si="31"/>
        <v>0</v>
      </c>
      <c r="AD179" s="160">
        <f>LOOKUP(AA179,{0,32,33,41,51,61,71,81,91},{0,"इ-1","ड","क-2 ","क-1","ब-2 ","ब-1","अ-2","अ-1"})</f>
        <v>0</v>
      </c>
      <c r="AE179" s="419">
        <f>Data!$L181</f>
        <v>0</v>
      </c>
    </row>
    <row r="180" spans="1:31" ht="26.25" customHeight="1">
      <c r="A180" s="153">
        <f>Data!$D182</f>
        <v>0</v>
      </c>
      <c r="B180" s="153">
        <f>Data!C182</f>
        <v>0</v>
      </c>
      <c r="C180" s="154">
        <f>Data!E182</f>
        <v>0</v>
      </c>
      <c r="D180" s="155">
        <f>Data!G182</f>
        <v>0</v>
      </c>
      <c r="E180" s="156">
        <f>मराठी!Q182</f>
        <v>0</v>
      </c>
      <c r="F180" s="156">
        <f>इंग्रजी!Q182</f>
        <v>0</v>
      </c>
      <c r="G180" s="156">
        <f>गणित!Q182</f>
        <v>0</v>
      </c>
      <c r="H180" s="156">
        <f>चित्रकला!M182</f>
        <v>0</v>
      </c>
      <c r="I180" s="156">
        <f>कार्यानुभव!M182</f>
        <v>0</v>
      </c>
      <c r="J180" s="156">
        <f>शा.शि.!M182</f>
        <v>0</v>
      </c>
      <c r="K180" s="157">
        <f t="shared" si="24"/>
        <v>0</v>
      </c>
      <c r="L180" s="158">
        <f t="shared" si="32"/>
        <v>0</v>
      </c>
      <c r="M180" s="165" t="str">
        <f t="shared" si="28"/>
        <v xml:space="preserve">अनुत्तीर्ण </v>
      </c>
      <c r="N180" s="159">
        <f t="shared" si="29"/>
        <v>0</v>
      </c>
      <c r="O180" s="160">
        <f>LOOKUP(L180,{0,32,33,41,51,61,71,81,91},{0,"इ-1","ड","क-2 ","क-1","ब-2 ","ब-1","अ-2","अ-1"})</f>
        <v>0</v>
      </c>
      <c r="P180" s="161">
        <f>Data!$D182</f>
        <v>0</v>
      </c>
      <c r="Q180" s="161">
        <f>Data!C182</f>
        <v>0</v>
      </c>
      <c r="R180" s="162">
        <f>Data!E182</f>
        <v>0</v>
      </c>
      <c r="S180" s="163">
        <f>Data!G182</f>
        <v>0</v>
      </c>
      <c r="T180" s="164">
        <f>मराठी!AI182</f>
        <v>0</v>
      </c>
      <c r="U180" s="164">
        <f>इंग्रजी!AI182</f>
        <v>0</v>
      </c>
      <c r="V180" s="164">
        <f>गणित!AI182</f>
        <v>0</v>
      </c>
      <c r="W180" s="164">
        <f>चित्रकला!AA182</f>
        <v>0</v>
      </c>
      <c r="X180" s="164">
        <f>कार्यानुभव!AA182</f>
        <v>0</v>
      </c>
      <c r="Y180" s="164">
        <f>शा.शि.!AA182</f>
        <v>0</v>
      </c>
      <c r="Z180" s="157">
        <f t="shared" si="25"/>
        <v>0</v>
      </c>
      <c r="AA180" s="158">
        <f t="shared" si="33"/>
        <v>0</v>
      </c>
      <c r="AB180" s="165" t="str">
        <f t="shared" si="30"/>
        <v xml:space="preserve">अनुत्तीर्ण </v>
      </c>
      <c r="AC180" s="159">
        <f t="shared" si="31"/>
        <v>0</v>
      </c>
      <c r="AD180" s="160">
        <f>LOOKUP(AA180,{0,32,33,41,51,61,71,81,91},{0,"इ-1","ड","क-2 ","क-1","ब-2 ","ब-1","अ-2","अ-1"})</f>
        <v>0</v>
      </c>
      <c r="AE180" s="419">
        <f>Data!$L182</f>
        <v>0</v>
      </c>
    </row>
    <row r="181" spans="1:31" ht="26.25" customHeight="1">
      <c r="A181" s="153">
        <f>Data!$D183</f>
        <v>0</v>
      </c>
      <c r="B181" s="153">
        <f>Data!C183</f>
        <v>0</v>
      </c>
      <c r="C181" s="154">
        <f>Data!E183</f>
        <v>0</v>
      </c>
      <c r="D181" s="155">
        <f>Data!G183</f>
        <v>0</v>
      </c>
      <c r="E181" s="156">
        <f>मराठी!Q183</f>
        <v>0</v>
      </c>
      <c r="F181" s="156">
        <f>इंग्रजी!Q183</f>
        <v>0</v>
      </c>
      <c r="G181" s="156">
        <f>गणित!Q183</f>
        <v>0</v>
      </c>
      <c r="H181" s="156">
        <f>चित्रकला!M183</f>
        <v>0</v>
      </c>
      <c r="I181" s="156">
        <f>कार्यानुभव!M183</f>
        <v>0</v>
      </c>
      <c r="J181" s="156">
        <f>शा.शि.!M183</f>
        <v>0</v>
      </c>
      <c r="K181" s="157">
        <f t="shared" si="24"/>
        <v>0</v>
      </c>
      <c r="L181" s="158">
        <f t="shared" si="32"/>
        <v>0</v>
      </c>
      <c r="M181" s="165" t="str">
        <f t="shared" si="28"/>
        <v xml:space="preserve">अनुत्तीर्ण </v>
      </c>
      <c r="N181" s="159">
        <f t="shared" si="29"/>
        <v>0</v>
      </c>
      <c r="O181" s="160">
        <f>LOOKUP(L181,{0,32,33,41,51,61,71,81,91},{0,"इ-1","ड","क-2 ","क-1","ब-2 ","ब-1","अ-2","अ-1"})</f>
        <v>0</v>
      </c>
      <c r="P181" s="161">
        <f>Data!$D183</f>
        <v>0</v>
      </c>
      <c r="Q181" s="161">
        <f>Data!C183</f>
        <v>0</v>
      </c>
      <c r="R181" s="162">
        <f>Data!E183</f>
        <v>0</v>
      </c>
      <c r="S181" s="163">
        <f>Data!G183</f>
        <v>0</v>
      </c>
      <c r="T181" s="164">
        <f>मराठी!AI183</f>
        <v>0</v>
      </c>
      <c r="U181" s="164">
        <f>इंग्रजी!AI183</f>
        <v>0</v>
      </c>
      <c r="V181" s="164">
        <f>गणित!AI183</f>
        <v>0</v>
      </c>
      <c r="W181" s="164">
        <f>चित्रकला!AA183</f>
        <v>0</v>
      </c>
      <c r="X181" s="164">
        <f>कार्यानुभव!AA183</f>
        <v>0</v>
      </c>
      <c r="Y181" s="164">
        <f>शा.शि.!AA183</f>
        <v>0</v>
      </c>
      <c r="Z181" s="157">
        <f t="shared" si="25"/>
        <v>0</v>
      </c>
      <c r="AA181" s="158">
        <f t="shared" si="33"/>
        <v>0</v>
      </c>
      <c r="AB181" s="165" t="str">
        <f t="shared" si="30"/>
        <v xml:space="preserve">अनुत्तीर्ण </v>
      </c>
      <c r="AC181" s="159">
        <f t="shared" si="31"/>
        <v>0</v>
      </c>
      <c r="AD181" s="160">
        <f>LOOKUP(AA181,{0,32,33,41,51,61,71,81,91},{0,"इ-1","ड","क-2 ","क-1","ब-2 ","ब-1","अ-2","अ-1"})</f>
        <v>0</v>
      </c>
      <c r="AE181" s="419">
        <f>Data!$L183</f>
        <v>0</v>
      </c>
    </row>
    <row r="182" spans="1:31" ht="26.25" customHeight="1">
      <c r="A182" s="153">
        <f>Data!$D184</f>
        <v>0</v>
      </c>
      <c r="B182" s="153">
        <f>Data!C184</f>
        <v>0</v>
      </c>
      <c r="C182" s="154">
        <f>Data!E184</f>
        <v>0</v>
      </c>
      <c r="D182" s="155">
        <f>Data!G184</f>
        <v>0</v>
      </c>
      <c r="E182" s="156">
        <f>मराठी!Q184</f>
        <v>0</v>
      </c>
      <c r="F182" s="156">
        <f>इंग्रजी!Q184</f>
        <v>0</v>
      </c>
      <c r="G182" s="156">
        <f>गणित!Q184</f>
        <v>0</v>
      </c>
      <c r="H182" s="156">
        <f>चित्रकला!M184</f>
        <v>0</v>
      </c>
      <c r="I182" s="156">
        <f>कार्यानुभव!M184</f>
        <v>0</v>
      </c>
      <c r="J182" s="156">
        <f>शा.शि.!M184</f>
        <v>0</v>
      </c>
      <c r="K182" s="157">
        <f t="shared" si="24"/>
        <v>0</v>
      </c>
      <c r="L182" s="158">
        <f t="shared" si="32"/>
        <v>0</v>
      </c>
      <c r="M182" s="165" t="str">
        <f t="shared" si="28"/>
        <v xml:space="preserve">अनुत्तीर्ण </v>
      </c>
      <c r="N182" s="159">
        <f t="shared" si="29"/>
        <v>0</v>
      </c>
      <c r="O182" s="160">
        <f>LOOKUP(L182,{0,32,33,41,51,61,71,81,91},{0,"इ-1","ड","क-2 ","क-1","ब-2 ","ब-1","अ-2","अ-1"})</f>
        <v>0</v>
      </c>
      <c r="P182" s="161">
        <f>Data!$D184</f>
        <v>0</v>
      </c>
      <c r="Q182" s="161">
        <f>Data!C184</f>
        <v>0</v>
      </c>
      <c r="R182" s="162">
        <f>Data!E184</f>
        <v>0</v>
      </c>
      <c r="S182" s="163">
        <f>Data!G184</f>
        <v>0</v>
      </c>
      <c r="T182" s="164">
        <f>मराठी!AI184</f>
        <v>0</v>
      </c>
      <c r="U182" s="164">
        <f>इंग्रजी!AI184</f>
        <v>0</v>
      </c>
      <c r="V182" s="164">
        <f>गणित!AI184</f>
        <v>0</v>
      </c>
      <c r="W182" s="164">
        <f>चित्रकला!AA184</f>
        <v>0</v>
      </c>
      <c r="X182" s="164">
        <f>कार्यानुभव!AA184</f>
        <v>0</v>
      </c>
      <c r="Y182" s="164">
        <f>शा.शि.!AA184</f>
        <v>0</v>
      </c>
      <c r="Z182" s="157">
        <f t="shared" si="25"/>
        <v>0</v>
      </c>
      <c r="AA182" s="158">
        <f t="shared" si="33"/>
        <v>0</v>
      </c>
      <c r="AB182" s="165" t="str">
        <f t="shared" si="30"/>
        <v xml:space="preserve">अनुत्तीर्ण </v>
      </c>
      <c r="AC182" s="159">
        <f t="shared" si="31"/>
        <v>0</v>
      </c>
      <c r="AD182" s="160">
        <f>LOOKUP(AA182,{0,32,33,41,51,61,71,81,91},{0,"इ-1","ड","क-2 ","क-1","ब-2 ","ब-1","अ-2","अ-1"})</f>
        <v>0</v>
      </c>
      <c r="AE182" s="419">
        <f>Data!$L184</f>
        <v>0</v>
      </c>
    </row>
    <row r="183" spans="1:31" ht="26.25" customHeight="1">
      <c r="A183" s="153">
        <f>Data!$D185</f>
        <v>0</v>
      </c>
      <c r="B183" s="153">
        <f>Data!C185</f>
        <v>0</v>
      </c>
      <c r="C183" s="154">
        <f>Data!E185</f>
        <v>0</v>
      </c>
      <c r="D183" s="155">
        <f>Data!G185</f>
        <v>0</v>
      </c>
      <c r="E183" s="156">
        <f>मराठी!Q185</f>
        <v>0</v>
      </c>
      <c r="F183" s="156">
        <f>इंग्रजी!Q185</f>
        <v>0</v>
      </c>
      <c r="G183" s="156">
        <f>गणित!Q185</f>
        <v>0</v>
      </c>
      <c r="H183" s="156">
        <f>चित्रकला!M185</f>
        <v>0</v>
      </c>
      <c r="I183" s="156">
        <f>कार्यानुभव!M185</f>
        <v>0</v>
      </c>
      <c r="J183" s="156">
        <f>शा.शि.!M185</f>
        <v>0</v>
      </c>
      <c r="K183" s="157">
        <f t="shared" si="24"/>
        <v>0</v>
      </c>
      <c r="L183" s="158">
        <f t="shared" si="32"/>
        <v>0</v>
      </c>
      <c r="M183" s="165" t="str">
        <f t="shared" si="28"/>
        <v xml:space="preserve">अनुत्तीर्ण </v>
      </c>
      <c r="N183" s="159">
        <f t="shared" si="29"/>
        <v>0</v>
      </c>
      <c r="O183" s="160">
        <f>LOOKUP(L183,{0,32,33,41,51,61,71,81,91},{0,"इ-1","ड","क-2 ","क-1","ब-2 ","ब-1","अ-2","अ-1"})</f>
        <v>0</v>
      </c>
      <c r="P183" s="161">
        <f>Data!$D185</f>
        <v>0</v>
      </c>
      <c r="Q183" s="161">
        <f>Data!C185</f>
        <v>0</v>
      </c>
      <c r="R183" s="162">
        <f>Data!E185</f>
        <v>0</v>
      </c>
      <c r="S183" s="163">
        <f>Data!G185</f>
        <v>0</v>
      </c>
      <c r="T183" s="164">
        <f>मराठी!AI185</f>
        <v>0</v>
      </c>
      <c r="U183" s="164">
        <f>इंग्रजी!AI185</f>
        <v>0</v>
      </c>
      <c r="V183" s="164">
        <f>गणित!AI185</f>
        <v>0</v>
      </c>
      <c r="W183" s="164">
        <f>चित्रकला!AA185</f>
        <v>0</v>
      </c>
      <c r="X183" s="164">
        <f>कार्यानुभव!AA185</f>
        <v>0</v>
      </c>
      <c r="Y183" s="164">
        <f>शा.शि.!AA185</f>
        <v>0</v>
      </c>
      <c r="Z183" s="157">
        <f t="shared" si="25"/>
        <v>0</v>
      </c>
      <c r="AA183" s="158">
        <f t="shared" si="33"/>
        <v>0</v>
      </c>
      <c r="AB183" s="165" t="str">
        <f t="shared" si="30"/>
        <v xml:space="preserve">अनुत्तीर्ण </v>
      </c>
      <c r="AC183" s="159">
        <f t="shared" si="31"/>
        <v>0</v>
      </c>
      <c r="AD183" s="160">
        <f>LOOKUP(AA183,{0,32,33,41,51,61,71,81,91},{0,"इ-1","ड","क-2 ","क-1","ब-2 ","ब-1","अ-2","अ-1"})</f>
        <v>0</v>
      </c>
      <c r="AE183" s="419">
        <f>Data!$L185</f>
        <v>0</v>
      </c>
    </row>
    <row r="184" spans="1:31" ht="26.25" customHeight="1">
      <c r="A184" s="153">
        <f>Data!$D186</f>
        <v>0</v>
      </c>
      <c r="B184" s="153">
        <f>Data!C186</f>
        <v>0</v>
      </c>
      <c r="C184" s="154">
        <f>Data!E186</f>
        <v>0</v>
      </c>
      <c r="D184" s="155">
        <f>Data!G186</f>
        <v>0</v>
      </c>
      <c r="E184" s="156">
        <f>मराठी!Q186</f>
        <v>0</v>
      </c>
      <c r="F184" s="156">
        <f>इंग्रजी!Q186</f>
        <v>0</v>
      </c>
      <c r="G184" s="156">
        <f>गणित!Q186</f>
        <v>0</v>
      </c>
      <c r="H184" s="156">
        <f>चित्रकला!M186</f>
        <v>0</v>
      </c>
      <c r="I184" s="156">
        <f>कार्यानुभव!M186</f>
        <v>0</v>
      </c>
      <c r="J184" s="156">
        <f>शा.शि.!M186</f>
        <v>0</v>
      </c>
      <c r="K184" s="157">
        <f t="shared" si="24"/>
        <v>0</v>
      </c>
      <c r="L184" s="158">
        <f t="shared" si="32"/>
        <v>0</v>
      </c>
      <c r="M184" s="165" t="str">
        <f t="shared" si="28"/>
        <v xml:space="preserve">अनुत्तीर्ण </v>
      </c>
      <c r="N184" s="159">
        <f t="shared" si="29"/>
        <v>0</v>
      </c>
      <c r="O184" s="160">
        <f>LOOKUP(L184,{0,32,33,41,51,61,71,81,91},{0,"इ-1","ड","क-2 ","क-1","ब-2 ","ब-1","अ-2","अ-1"})</f>
        <v>0</v>
      </c>
      <c r="P184" s="161">
        <f>Data!$D186</f>
        <v>0</v>
      </c>
      <c r="Q184" s="161">
        <f>Data!C186</f>
        <v>0</v>
      </c>
      <c r="R184" s="162">
        <f>Data!E186</f>
        <v>0</v>
      </c>
      <c r="S184" s="163">
        <f>Data!G186</f>
        <v>0</v>
      </c>
      <c r="T184" s="164">
        <f>मराठी!AI186</f>
        <v>0</v>
      </c>
      <c r="U184" s="164">
        <f>इंग्रजी!AI186</f>
        <v>0</v>
      </c>
      <c r="V184" s="164">
        <f>गणित!AI186</f>
        <v>0</v>
      </c>
      <c r="W184" s="164">
        <f>चित्रकला!AA186</f>
        <v>0</v>
      </c>
      <c r="X184" s="164">
        <f>कार्यानुभव!AA186</f>
        <v>0</v>
      </c>
      <c r="Y184" s="164">
        <f>शा.शि.!AA186</f>
        <v>0</v>
      </c>
      <c r="Z184" s="157">
        <f t="shared" si="25"/>
        <v>0</v>
      </c>
      <c r="AA184" s="158">
        <f t="shared" si="33"/>
        <v>0</v>
      </c>
      <c r="AB184" s="165" t="str">
        <f t="shared" si="30"/>
        <v xml:space="preserve">अनुत्तीर्ण </v>
      </c>
      <c r="AC184" s="159">
        <f t="shared" si="31"/>
        <v>0</v>
      </c>
      <c r="AD184" s="160">
        <f>LOOKUP(AA184,{0,32,33,41,51,61,71,81,91},{0,"इ-1","ड","क-2 ","क-1","ब-2 ","ब-1","अ-2","अ-1"})</f>
        <v>0</v>
      </c>
      <c r="AE184" s="419">
        <f>Data!$L186</f>
        <v>0</v>
      </c>
    </row>
    <row r="185" spans="1:31" ht="26.25" customHeight="1">
      <c r="A185" s="153">
        <f>Data!$D187</f>
        <v>0</v>
      </c>
      <c r="B185" s="153">
        <f>Data!C187</f>
        <v>0</v>
      </c>
      <c r="C185" s="154">
        <f>Data!E187</f>
        <v>0</v>
      </c>
      <c r="D185" s="155">
        <f>Data!G187</f>
        <v>0</v>
      </c>
      <c r="E185" s="156">
        <f>मराठी!Q187</f>
        <v>0</v>
      </c>
      <c r="F185" s="156">
        <f>इंग्रजी!Q187</f>
        <v>0</v>
      </c>
      <c r="G185" s="156">
        <f>गणित!Q187</f>
        <v>0</v>
      </c>
      <c r="H185" s="156">
        <f>चित्रकला!M187</f>
        <v>0</v>
      </c>
      <c r="I185" s="156">
        <f>कार्यानुभव!M187</f>
        <v>0</v>
      </c>
      <c r="J185" s="156">
        <f>शा.शि.!M187</f>
        <v>0</v>
      </c>
      <c r="K185" s="157">
        <f t="shared" si="24"/>
        <v>0</v>
      </c>
      <c r="L185" s="158">
        <f t="shared" si="32"/>
        <v>0</v>
      </c>
      <c r="M185" s="165" t="str">
        <f t="shared" si="28"/>
        <v xml:space="preserve">अनुत्तीर्ण </v>
      </c>
      <c r="N185" s="159">
        <f t="shared" si="29"/>
        <v>0</v>
      </c>
      <c r="O185" s="160">
        <f>LOOKUP(L185,{0,32,33,41,51,61,71,81,91},{0,"इ-1","ड","क-2 ","क-1","ब-2 ","ब-1","अ-2","अ-1"})</f>
        <v>0</v>
      </c>
      <c r="P185" s="161">
        <f>Data!$D187</f>
        <v>0</v>
      </c>
      <c r="Q185" s="161">
        <f>Data!C187</f>
        <v>0</v>
      </c>
      <c r="R185" s="162">
        <f>Data!E187</f>
        <v>0</v>
      </c>
      <c r="S185" s="163">
        <f>Data!G187</f>
        <v>0</v>
      </c>
      <c r="T185" s="164">
        <f>मराठी!AI187</f>
        <v>0</v>
      </c>
      <c r="U185" s="164">
        <f>इंग्रजी!AI187</f>
        <v>0</v>
      </c>
      <c r="V185" s="164">
        <f>गणित!AI187</f>
        <v>0</v>
      </c>
      <c r="W185" s="164">
        <f>चित्रकला!AA187</f>
        <v>0</v>
      </c>
      <c r="X185" s="164">
        <f>कार्यानुभव!AA187</f>
        <v>0</v>
      </c>
      <c r="Y185" s="164">
        <f>शा.शि.!AA187</f>
        <v>0</v>
      </c>
      <c r="Z185" s="157">
        <f t="shared" si="25"/>
        <v>0</v>
      </c>
      <c r="AA185" s="158">
        <f t="shared" si="33"/>
        <v>0</v>
      </c>
      <c r="AB185" s="165" t="str">
        <f t="shared" si="30"/>
        <v xml:space="preserve">अनुत्तीर्ण </v>
      </c>
      <c r="AC185" s="159">
        <f t="shared" si="31"/>
        <v>0</v>
      </c>
      <c r="AD185" s="160">
        <f>LOOKUP(AA185,{0,32,33,41,51,61,71,81,91},{0,"इ-1","ड","क-2 ","क-1","ब-2 ","ब-1","अ-2","अ-1"})</f>
        <v>0</v>
      </c>
      <c r="AE185" s="419">
        <f>Data!$L187</f>
        <v>0</v>
      </c>
    </row>
    <row r="186" spans="1:31" ht="26.25" customHeight="1">
      <c r="A186" s="153">
        <f>Data!$D188</f>
        <v>0</v>
      </c>
      <c r="B186" s="153">
        <f>Data!C188</f>
        <v>0</v>
      </c>
      <c r="C186" s="154">
        <f>Data!E188</f>
        <v>0</v>
      </c>
      <c r="D186" s="155">
        <f>Data!G188</f>
        <v>0</v>
      </c>
      <c r="E186" s="156">
        <f>मराठी!Q188</f>
        <v>0</v>
      </c>
      <c r="F186" s="156">
        <f>इंग्रजी!Q188</f>
        <v>0</v>
      </c>
      <c r="G186" s="156">
        <f>गणित!Q188</f>
        <v>0</v>
      </c>
      <c r="H186" s="156">
        <f>चित्रकला!M188</f>
        <v>0</v>
      </c>
      <c r="I186" s="156">
        <f>कार्यानुभव!M188</f>
        <v>0</v>
      </c>
      <c r="J186" s="156">
        <f>शा.शि.!M188</f>
        <v>0</v>
      </c>
      <c r="K186" s="157">
        <f t="shared" si="24"/>
        <v>0</v>
      </c>
      <c r="L186" s="158">
        <f t="shared" si="32"/>
        <v>0</v>
      </c>
      <c r="M186" s="165" t="str">
        <f t="shared" si="28"/>
        <v xml:space="preserve">अनुत्तीर्ण </v>
      </c>
      <c r="N186" s="159">
        <f t="shared" si="29"/>
        <v>0</v>
      </c>
      <c r="O186" s="160">
        <f>LOOKUP(L186,{0,32,33,41,51,61,71,81,91},{0,"इ-1","ड","क-2 ","क-1","ब-2 ","ब-1","अ-2","अ-1"})</f>
        <v>0</v>
      </c>
      <c r="P186" s="161">
        <f>Data!$D188</f>
        <v>0</v>
      </c>
      <c r="Q186" s="161">
        <f>Data!C188</f>
        <v>0</v>
      </c>
      <c r="R186" s="162">
        <f>Data!E188</f>
        <v>0</v>
      </c>
      <c r="S186" s="163">
        <f>Data!G188</f>
        <v>0</v>
      </c>
      <c r="T186" s="164">
        <f>मराठी!AI188</f>
        <v>0</v>
      </c>
      <c r="U186" s="164">
        <f>इंग्रजी!AI188</f>
        <v>0</v>
      </c>
      <c r="V186" s="164">
        <f>गणित!AI188</f>
        <v>0</v>
      </c>
      <c r="W186" s="164">
        <f>चित्रकला!AA188</f>
        <v>0</v>
      </c>
      <c r="X186" s="164">
        <f>कार्यानुभव!AA188</f>
        <v>0</v>
      </c>
      <c r="Y186" s="164">
        <f>शा.शि.!AA188</f>
        <v>0</v>
      </c>
      <c r="Z186" s="157">
        <f t="shared" si="25"/>
        <v>0</v>
      </c>
      <c r="AA186" s="158">
        <f t="shared" si="33"/>
        <v>0</v>
      </c>
      <c r="AB186" s="165" t="str">
        <f t="shared" si="30"/>
        <v xml:space="preserve">अनुत्तीर्ण </v>
      </c>
      <c r="AC186" s="159">
        <f t="shared" si="31"/>
        <v>0</v>
      </c>
      <c r="AD186" s="160">
        <f>LOOKUP(AA186,{0,32,33,41,51,61,71,81,91},{0,"इ-1","ड","क-2 ","क-1","ब-2 ","ब-1","अ-2","अ-1"})</f>
        <v>0</v>
      </c>
      <c r="AE186" s="419">
        <f>Data!$L188</f>
        <v>0</v>
      </c>
    </row>
    <row r="187" spans="1:31" ht="26.25" customHeight="1">
      <c r="A187" s="153">
        <f>Data!$D189</f>
        <v>0</v>
      </c>
      <c r="B187" s="153">
        <f>Data!C189</f>
        <v>0</v>
      </c>
      <c r="C187" s="154">
        <f>Data!E189</f>
        <v>0</v>
      </c>
      <c r="D187" s="155">
        <f>Data!G189</f>
        <v>0</v>
      </c>
      <c r="E187" s="156">
        <f>मराठी!Q189</f>
        <v>0</v>
      </c>
      <c r="F187" s="156">
        <f>इंग्रजी!Q189</f>
        <v>0</v>
      </c>
      <c r="G187" s="156">
        <f>गणित!Q189</f>
        <v>0</v>
      </c>
      <c r="H187" s="156">
        <f>चित्रकला!M189</f>
        <v>0</v>
      </c>
      <c r="I187" s="156">
        <f>कार्यानुभव!M189</f>
        <v>0</v>
      </c>
      <c r="J187" s="156">
        <f>शा.शि.!M189</f>
        <v>0</v>
      </c>
      <c r="K187" s="157">
        <f t="shared" si="24"/>
        <v>0</v>
      </c>
      <c r="L187" s="158">
        <f t="shared" si="32"/>
        <v>0</v>
      </c>
      <c r="M187" s="165" t="str">
        <f t="shared" si="28"/>
        <v xml:space="preserve">अनुत्तीर्ण </v>
      </c>
      <c r="N187" s="159">
        <f t="shared" si="29"/>
        <v>0</v>
      </c>
      <c r="O187" s="160">
        <f>LOOKUP(L187,{0,32,33,41,51,61,71,81,91},{0,"इ-1","ड","क-2 ","क-1","ब-2 ","ब-1","अ-2","अ-1"})</f>
        <v>0</v>
      </c>
      <c r="P187" s="161">
        <f>Data!$D189</f>
        <v>0</v>
      </c>
      <c r="Q187" s="161">
        <f>Data!C189</f>
        <v>0</v>
      </c>
      <c r="R187" s="162">
        <f>Data!E189</f>
        <v>0</v>
      </c>
      <c r="S187" s="163">
        <f>Data!G189</f>
        <v>0</v>
      </c>
      <c r="T187" s="164">
        <f>मराठी!AI189</f>
        <v>0</v>
      </c>
      <c r="U187" s="164">
        <f>इंग्रजी!AI189</f>
        <v>0</v>
      </c>
      <c r="V187" s="164">
        <f>गणित!AI189</f>
        <v>0</v>
      </c>
      <c r="W187" s="164">
        <f>चित्रकला!AA189</f>
        <v>0</v>
      </c>
      <c r="X187" s="164">
        <f>कार्यानुभव!AA189</f>
        <v>0</v>
      </c>
      <c r="Y187" s="164">
        <f>शा.शि.!AA189</f>
        <v>0</v>
      </c>
      <c r="Z187" s="157">
        <f t="shared" si="25"/>
        <v>0</v>
      </c>
      <c r="AA187" s="158">
        <f t="shared" si="33"/>
        <v>0</v>
      </c>
      <c r="AB187" s="165" t="str">
        <f t="shared" si="30"/>
        <v xml:space="preserve">अनुत्तीर्ण </v>
      </c>
      <c r="AC187" s="159">
        <f t="shared" si="31"/>
        <v>0</v>
      </c>
      <c r="AD187" s="160">
        <f>LOOKUP(AA187,{0,32,33,41,51,61,71,81,91},{0,"इ-1","ड","क-2 ","क-1","ब-2 ","ब-1","अ-2","अ-1"})</f>
        <v>0</v>
      </c>
      <c r="AE187" s="419">
        <f>Data!$L189</f>
        <v>0</v>
      </c>
    </row>
    <row r="188" spans="1:31" ht="26.25" customHeight="1">
      <c r="A188" s="153">
        <f>Data!$D190</f>
        <v>0</v>
      </c>
      <c r="B188" s="153">
        <f>Data!C190</f>
        <v>0</v>
      </c>
      <c r="C188" s="154">
        <f>Data!E190</f>
        <v>0</v>
      </c>
      <c r="D188" s="155">
        <f>Data!G190</f>
        <v>0</v>
      </c>
      <c r="E188" s="156">
        <f>मराठी!Q190</f>
        <v>0</v>
      </c>
      <c r="F188" s="156">
        <f>इंग्रजी!Q190</f>
        <v>0</v>
      </c>
      <c r="G188" s="156">
        <f>गणित!Q190</f>
        <v>0</v>
      </c>
      <c r="H188" s="156">
        <f>चित्रकला!M190</f>
        <v>0</v>
      </c>
      <c r="I188" s="156">
        <f>कार्यानुभव!M190</f>
        <v>0</v>
      </c>
      <c r="J188" s="156">
        <f>शा.शि.!M190</f>
        <v>0</v>
      </c>
      <c r="K188" s="157">
        <f t="shared" si="24"/>
        <v>0</v>
      </c>
      <c r="L188" s="158">
        <f t="shared" si="32"/>
        <v>0</v>
      </c>
      <c r="M188" s="165" t="str">
        <f t="shared" si="28"/>
        <v xml:space="preserve">अनुत्तीर्ण </v>
      </c>
      <c r="N188" s="159">
        <f t="shared" si="29"/>
        <v>0</v>
      </c>
      <c r="O188" s="160">
        <f>LOOKUP(L188,{0,32,33,41,51,61,71,81,91},{0,"इ-1","ड","क-2 ","क-1","ब-2 ","ब-1","अ-2","अ-1"})</f>
        <v>0</v>
      </c>
      <c r="P188" s="161">
        <f>Data!$D190</f>
        <v>0</v>
      </c>
      <c r="Q188" s="161">
        <f>Data!C190</f>
        <v>0</v>
      </c>
      <c r="R188" s="162">
        <f>Data!E190</f>
        <v>0</v>
      </c>
      <c r="S188" s="163">
        <f>Data!G190</f>
        <v>0</v>
      </c>
      <c r="T188" s="164">
        <f>मराठी!AI190</f>
        <v>0</v>
      </c>
      <c r="U188" s="164">
        <f>इंग्रजी!AI190</f>
        <v>0</v>
      </c>
      <c r="V188" s="164">
        <f>गणित!AI190</f>
        <v>0</v>
      </c>
      <c r="W188" s="164">
        <f>चित्रकला!AA190</f>
        <v>0</v>
      </c>
      <c r="X188" s="164">
        <f>कार्यानुभव!AA190</f>
        <v>0</v>
      </c>
      <c r="Y188" s="164">
        <f>शा.शि.!AA190</f>
        <v>0</v>
      </c>
      <c r="Z188" s="157">
        <f t="shared" si="25"/>
        <v>0</v>
      </c>
      <c r="AA188" s="158">
        <f t="shared" si="33"/>
        <v>0</v>
      </c>
      <c r="AB188" s="165" t="str">
        <f t="shared" si="30"/>
        <v xml:space="preserve">अनुत्तीर्ण </v>
      </c>
      <c r="AC188" s="159">
        <f t="shared" si="31"/>
        <v>0</v>
      </c>
      <c r="AD188" s="160">
        <f>LOOKUP(AA188,{0,32,33,41,51,61,71,81,91},{0,"इ-1","ड","क-2 ","क-1","ब-2 ","ब-1","अ-2","अ-1"})</f>
        <v>0</v>
      </c>
      <c r="AE188" s="419">
        <f>Data!$L190</f>
        <v>0</v>
      </c>
    </row>
    <row r="189" spans="1:31" ht="26.25" customHeight="1">
      <c r="A189" s="153">
        <f>Data!$D191</f>
        <v>0</v>
      </c>
      <c r="B189" s="153">
        <f>Data!C191</f>
        <v>0</v>
      </c>
      <c r="C189" s="154">
        <f>Data!E191</f>
        <v>0</v>
      </c>
      <c r="D189" s="155">
        <f>Data!G191</f>
        <v>0</v>
      </c>
      <c r="E189" s="156">
        <f>मराठी!Q191</f>
        <v>0</v>
      </c>
      <c r="F189" s="156">
        <f>इंग्रजी!Q191</f>
        <v>0</v>
      </c>
      <c r="G189" s="156">
        <f>गणित!Q191</f>
        <v>0</v>
      </c>
      <c r="H189" s="156">
        <f>चित्रकला!M191</f>
        <v>0</v>
      </c>
      <c r="I189" s="156">
        <f>कार्यानुभव!M191</f>
        <v>0</v>
      </c>
      <c r="J189" s="156">
        <f>शा.शि.!M191</f>
        <v>0</v>
      </c>
      <c r="K189" s="157">
        <f t="shared" si="24"/>
        <v>0</v>
      </c>
      <c r="L189" s="158">
        <f t="shared" si="32"/>
        <v>0</v>
      </c>
      <c r="M189" s="165" t="str">
        <f t="shared" si="28"/>
        <v xml:space="preserve">अनुत्तीर्ण </v>
      </c>
      <c r="N189" s="159">
        <f t="shared" si="29"/>
        <v>0</v>
      </c>
      <c r="O189" s="160">
        <f>LOOKUP(L189,{0,32,33,41,51,61,71,81,91},{0,"इ-1","ड","क-2 ","क-1","ब-2 ","ब-1","अ-2","अ-1"})</f>
        <v>0</v>
      </c>
      <c r="P189" s="161">
        <f>Data!$D191</f>
        <v>0</v>
      </c>
      <c r="Q189" s="161">
        <f>Data!C191</f>
        <v>0</v>
      </c>
      <c r="R189" s="162">
        <f>Data!E191</f>
        <v>0</v>
      </c>
      <c r="S189" s="163">
        <f>Data!G191</f>
        <v>0</v>
      </c>
      <c r="T189" s="164">
        <f>मराठी!AI191</f>
        <v>0</v>
      </c>
      <c r="U189" s="164">
        <f>इंग्रजी!AI191</f>
        <v>0</v>
      </c>
      <c r="V189" s="164">
        <f>गणित!AI191</f>
        <v>0</v>
      </c>
      <c r="W189" s="164">
        <f>चित्रकला!AA191</f>
        <v>0</v>
      </c>
      <c r="X189" s="164">
        <f>कार्यानुभव!AA191</f>
        <v>0</v>
      </c>
      <c r="Y189" s="164">
        <f>शा.शि.!AA191</f>
        <v>0</v>
      </c>
      <c r="Z189" s="157">
        <f t="shared" si="25"/>
        <v>0</v>
      </c>
      <c r="AA189" s="158">
        <f t="shared" si="33"/>
        <v>0</v>
      </c>
      <c r="AB189" s="165" t="str">
        <f t="shared" si="30"/>
        <v xml:space="preserve">अनुत्तीर्ण </v>
      </c>
      <c r="AC189" s="159">
        <f t="shared" si="31"/>
        <v>0</v>
      </c>
      <c r="AD189" s="160">
        <f>LOOKUP(AA189,{0,32,33,41,51,61,71,81,91},{0,"इ-1","ड","क-2 ","क-1","ब-2 ","ब-1","अ-2","अ-1"})</f>
        <v>0</v>
      </c>
      <c r="AE189" s="419">
        <f>Data!$L191</f>
        <v>0</v>
      </c>
    </row>
    <row r="190" spans="1:31" ht="26.25" customHeight="1">
      <c r="A190" s="153">
        <f>Data!$D192</f>
        <v>0</v>
      </c>
      <c r="B190" s="153">
        <f>Data!C192</f>
        <v>0</v>
      </c>
      <c r="C190" s="154">
        <f>Data!E192</f>
        <v>0</v>
      </c>
      <c r="D190" s="155">
        <f>Data!G192</f>
        <v>0</v>
      </c>
      <c r="E190" s="156">
        <f>मराठी!Q192</f>
        <v>0</v>
      </c>
      <c r="F190" s="156">
        <f>इंग्रजी!Q192</f>
        <v>0</v>
      </c>
      <c r="G190" s="156">
        <f>गणित!Q192</f>
        <v>0</v>
      </c>
      <c r="H190" s="156">
        <f>चित्रकला!M192</f>
        <v>0</v>
      </c>
      <c r="I190" s="156">
        <f>कार्यानुभव!M192</f>
        <v>0</v>
      </c>
      <c r="J190" s="156">
        <f>शा.शि.!M192</f>
        <v>0</v>
      </c>
      <c r="K190" s="157">
        <f t="shared" si="24"/>
        <v>0</v>
      </c>
      <c r="L190" s="158">
        <f t="shared" si="32"/>
        <v>0</v>
      </c>
      <c r="M190" s="165" t="str">
        <f t="shared" si="28"/>
        <v xml:space="preserve">अनुत्तीर्ण </v>
      </c>
      <c r="N190" s="159">
        <f t="shared" si="29"/>
        <v>0</v>
      </c>
      <c r="O190" s="160">
        <f>LOOKUP(L190,{0,32,33,41,51,61,71,81,91},{0,"इ-1","ड","क-2 ","क-1","ब-2 ","ब-1","अ-2","अ-1"})</f>
        <v>0</v>
      </c>
      <c r="P190" s="161">
        <f>Data!$D192</f>
        <v>0</v>
      </c>
      <c r="Q190" s="161">
        <f>Data!C192</f>
        <v>0</v>
      </c>
      <c r="R190" s="162">
        <f>Data!E192</f>
        <v>0</v>
      </c>
      <c r="S190" s="163">
        <f>Data!G192</f>
        <v>0</v>
      </c>
      <c r="T190" s="164">
        <f>मराठी!AI192</f>
        <v>0</v>
      </c>
      <c r="U190" s="164">
        <f>इंग्रजी!AI192</f>
        <v>0</v>
      </c>
      <c r="V190" s="164">
        <f>गणित!AI192</f>
        <v>0</v>
      </c>
      <c r="W190" s="164">
        <f>चित्रकला!AA192</f>
        <v>0</v>
      </c>
      <c r="X190" s="164">
        <f>कार्यानुभव!AA192</f>
        <v>0</v>
      </c>
      <c r="Y190" s="164">
        <f>शा.शि.!AA192</f>
        <v>0</v>
      </c>
      <c r="Z190" s="157">
        <f t="shared" si="25"/>
        <v>0</v>
      </c>
      <c r="AA190" s="158">
        <f t="shared" si="33"/>
        <v>0</v>
      </c>
      <c r="AB190" s="165" t="str">
        <f t="shared" si="30"/>
        <v xml:space="preserve">अनुत्तीर्ण </v>
      </c>
      <c r="AC190" s="159">
        <f t="shared" si="31"/>
        <v>0</v>
      </c>
      <c r="AD190" s="160">
        <f>LOOKUP(AA190,{0,32,33,41,51,61,71,81,91},{0,"इ-1","ड","क-2 ","क-1","ब-2 ","ब-1","अ-2","अ-1"})</f>
        <v>0</v>
      </c>
      <c r="AE190" s="419">
        <f>Data!$L192</f>
        <v>0</v>
      </c>
    </row>
    <row r="191" spans="1:31" ht="26.25" customHeight="1">
      <c r="A191" s="153">
        <f>Data!$D193</f>
        <v>0</v>
      </c>
      <c r="B191" s="153">
        <f>Data!C193</f>
        <v>0</v>
      </c>
      <c r="C191" s="154">
        <f>Data!E193</f>
        <v>0</v>
      </c>
      <c r="D191" s="155">
        <f>Data!G193</f>
        <v>0</v>
      </c>
      <c r="E191" s="156">
        <f>मराठी!Q193</f>
        <v>0</v>
      </c>
      <c r="F191" s="156">
        <f>इंग्रजी!Q193</f>
        <v>0</v>
      </c>
      <c r="G191" s="156">
        <f>गणित!Q193</f>
        <v>0</v>
      </c>
      <c r="H191" s="156">
        <f>चित्रकला!M193</f>
        <v>0</v>
      </c>
      <c r="I191" s="156">
        <f>कार्यानुभव!M193</f>
        <v>0</v>
      </c>
      <c r="J191" s="156">
        <f>शा.शि.!M193</f>
        <v>0</v>
      </c>
      <c r="K191" s="157">
        <f t="shared" si="24"/>
        <v>0</v>
      </c>
      <c r="L191" s="158">
        <f t="shared" si="32"/>
        <v>0</v>
      </c>
      <c r="M191" s="165" t="str">
        <f t="shared" si="28"/>
        <v xml:space="preserve">अनुत्तीर्ण </v>
      </c>
      <c r="N191" s="159">
        <f t="shared" si="29"/>
        <v>0</v>
      </c>
      <c r="O191" s="160">
        <f>LOOKUP(L191,{0,32,33,41,51,61,71,81,91},{0,"इ-1","ड","क-2 ","क-1","ब-2 ","ब-1","अ-2","अ-1"})</f>
        <v>0</v>
      </c>
      <c r="P191" s="161">
        <f>Data!$D193</f>
        <v>0</v>
      </c>
      <c r="Q191" s="161">
        <f>Data!C193</f>
        <v>0</v>
      </c>
      <c r="R191" s="162">
        <f>Data!E193</f>
        <v>0</v>
      </c>
      <c r="S191" s="163">
        <f>Data!G193</f>
        <v>0</v>
      </c>
      <c r="T191" s="164">
        <f>मराठी!AI193</f>
        <v>0</v>
      </c>
      <c r="U191" s="164">
        <f>इंग्रजी!AI193</f>
        <v>0</v>
      </c>
      <c r="V191" s="164">
        <f>गणित!AI193</f>
        <v>0</v>
      </c>
      <c r="W191" s="164">
        <f>चित्रकला!AA193</f>
        <v>0</v>
      </c>
      <c r="X191" s="164">
        <f>कार्यानुभव!AA193</f>
        <v>0</v>
      </c>
      <c r="Y191" s="164">
        <f>शा.शि.!AA193</f>
        <v>0</v>
      </c>
      <c r="Z191" s="157">
        <f t="shared" si="25"/>
        <v>0</v>
      </c>
      <c r="AA191" s="158">
        <f t="shared" si="33"/>
        <v>0</v>
      </c>
      <c r="AB191" s="165" t="str">
        <f t="shared" si="30"/>
        <v xml:space="preserve">अनुत्तीर्ण </v>
      </c>
      <c r="AC191" s="159">
        <f t="shared" si="31"/>
        <v>0</v>
      </c>
      <c r="AD191" s="160">
        <f>LOOKUP(AA191,{0,32,33,41,51,61,71,81,91},{0,"इ-1","ड","क-2 ","क-1","ब-2 ","ब-1","अ-2","अ-1"})</f>
        <v>0</v>
      </c>
      <c r="AE191" s="419">
        <f>Data!$L193</f>
        <v>0</v>
      </c>
    </row>
    <row r="192" spans="1:31" ht="26.25" customHeight="1">
      <c r="A192" s="153">
        <f>Data!$D194</f>
        <v>0</v>
      </c>
      <c r="B192" s="153">
        <f>Data!C194</f>
        <v>0</v>
      </c>
      <c r="C192" s="154">
        <f>Data!E194</f>
        <v>0</v>
      </c>
      <c r="D192" s="155">
        <f>Data!G194</f>
        <v>0</v>
      </c>
      <c r="E192" s="156">
        <f>मराठी!Q194</f>
        <v>0</v>
      </c>
      <c r="F192" s="156">
        <f>इंग्रजी!Q194</f>
        <v>0</v>
      </c>
      <c r="G192" s="156">
        <f>गणित!Q194</f>
        <v>0</v>
      </c>
      <c r="H192" s="156">
        <f>चित्रकला!M194</f>
        <v>0</v>
      </c>
      <c r="I192" s="156">
        <f>कार्यानुभव!M194</f>
        <v>0</v>
      </c>
      <c r="J192" s="156">
        <f>शा.शि.!M194</f>
        <v>0</v>
      </c>
      <c r="K192" s="157">
        <f t="shared" si="24"/>
        <v>0</v>
      </c>
      <c r="L192" s="158">
        <f t="shared" si="32"/>
        <v>0</v>
      </c>
      <c r="M192" s="165" t="str">
        <f t="shared" si="28"/>
        <v xml:space="preserve">अनुत्तीर्ण </v>
      </c>
      <c r="N192" s="159">
        <f t="shared" si="29"/>
        <v>0</v>
      </c>
      <c r="O192" s="160">
        <f>LOOKUP(L192,{0,32,33,41,51,61,71,81,91},{0,"इ-1","ड","क-2 ","क-1","ब-2 ","ब-1","अ-2","अ-1"})</f>
        <v>0</v>
      </c>
      <c r="P192" s="161">
        <f>Data!$D194</f>
        <v>0</v>
      </c>
      <c r="Q192" s="161">
        <f>Data!C194</f>
        <v>0</v>
      </c>
      <c r="R192" s="162">
        <f>Data!E194</f>
        <v>0</v>
      </c>
      <c r="S192" s="163">
        <f>Data!G194</f>
        <v>0</v>
      </c>
      <c r="T192" s="164">
        <f>मराठी!AI194</f>
        <v>0</v>
      </c>
      <c r="U192" s="164">
        <f>इंग्रजी!AI194</f>
        <v>0</v>
      </c>
      <c r="V192" s="164">
        <f>गणित!AI194</f>
        <v>0</v>
      </c>
      <c r="W192" s="164">
        <f>चित्रकला!AA194</f>
        <v>0</v>
      </c>
      <c r="X192" s="164">
        <f>कार्यानुभव!AA194</f>
        <v>0</v>
      </c>
      <c r="Y192" s="164">
        <f>शा.शि.!AA194</f>
        <v>0</v>
      </c>
      <c r="Z192" s="157">
        <f t="shared" si="25"/>
        <v>0</v>
      </c>
      <c r="AA192" s="158">
        <f t="shared" si="33"/>
        <v>0</v>
      </c>
      <c r="AB192" s="165" t="str">
        <f t="shared" si="30"/>
        <v xml:space="preserve">अनुत्तीर्ण </v>
      </c>
      <c r="AC192" s="159">
        <f t="shared" si="31"/>
        <v>0</v>
      </c>
      <c r="AD192" s="160">
        <f>LOOKUP(AA192,{0,32,33,41,51,61,71,81,91},{0,"इ-1","ड","क-2 ","क-1","ब-2 ","ब-1","अ-2","अ-1"})</f>
        <v>0</v>
      </c>
      <c r="AE192" s="419">
        <f>Data!$L194</f>
        <v>0</v>
      </c>
    </row>
    <row r="193" spans="1:31" ht="26.25" customHeight="1">
      <c r="A193" s="153">
        <f>Data!$D195</f>
        <v>0</v>
      </c>
      <c r="B193" s="153">
        <f>Data!C195</f>
        <v>0</v>
      </c>
      <c r="C193" s="154">
        <f>Data!E195</f>
        <v>0</v>
      </c>
      <c r="D193" s="155">
        <f>Data!G195</f>
        <v>0</v>
      </c>
      <c r="E193" s="156">
        <f>मराठी!Q195</f>
        <v>0</v>
      </c>
      <c r="F193" s="156">
        <f>इंग्रजी!Q195</f>
        <v>0</v>
      </c>
      <c r="G193" s="156">
        <f>गणित!Q195</f>
        <v>0</v>
      </c>
      <c r="H193" s="156">
        <f>चित्रकला!M195</f>
        <v>0</v>
      </c>
      <c r="I193" s="156">
        <f>कार्यानुभव!M195</f>
        <v>0</v>
      </c>
      <c r="J193" s="156">
        <f>शा.शि.!M195</f>
        <v>0</v>
      </c>
      <c r="K193" s="157">
        <f t="shared" si="24"/>
        <v>0</v>
      </c>
      <c r="L193" s="158">
        <f t="shared" si="32"/>
        <v>0</v>
      </c>
      <c r="M193" s="165" t="str">
        <f t="shared" si="28"/>
        <v xml:space="preserve">अनुत्तीर्ण </v>
      </c>
      <c r="N193" s="159">
        <f t="shared" si="29"/>
        <v>0</v>
      </c>
      <c r="O193" s="160">
        <f>LOOKUP(L193,{0,32,33,41,51,61,71,81,91},{0,"इ-1","ड","क-2 ","क-1","ब-2 ","ब-1","अ-2","अ-1"})</f>
        <v>0</v>
      </c>
      <c r="P193" s="161">
        <f>Data!$D195</f>
        <v>0</v>
      </c>
      <c r="Q193" s="161">
        <f>Data!C195</f>
        <v>0</v>
      </c>
      <c r="R193" s="162">
        <f>Data!E195</f>
        <v>0</v>
      </c>
      <c r="S193" s="163">
        <f>Data!G195</f>
        <v>0</v>
      </c>
      <c r="T193" s="164">
        <f>मराठी!AI195</f>
        <v>0</v>
      </c>
      <c r="U193" s="164">
        <f>इंग्रजी!AI195</f>
        <v>0</v>
      </c>
      <c r="V193" s="164">
        <f>गणित!AI195</f>
        <v>0</v>
      </c>
      <c r="W193" s="164">
        <f>चित्रकला!AA195</f>
        <v>0</v>
      </c>
      <c r="X193" s="164">
        <f>कार्यानुभव!AA195</f>
        <v>0</v>
      </c>
      <c r="Y193" s="164">
        <f>शा.शि.!AA195</f>
        <v>0</v>
      </c>
      <c r="Z193" s="157">
        <f t="shared" si="25"/>
        <v>0</v>
      </c>
      <c r="AA193" s="158">
        <f t="shared" si="33"/>
        <v>0</v>
      </c>
      <c r="AB193" s="165" t="str">
        <f t="shared" si="30"/>
        <v xml:space="preserve">अनुत्तीर्ण </v>
      </c>
      <c r="AC193" s="159">
        <f t="shared" si="31"/>
        <v>0</v>
      </c>
      <c r="AD193" s="160">
        <f>LOOKUP(AA193,{0,32,33,41,51,61,71,81,91},{0,"इ-1","ड","क-2 ","क-1","ब-2 ","ब-1","अ-2","अ-1"})</f>
        <v>0</v>
      </c>
      <c r="AE193" s="419">
        <f>Data!$L195</f>
        <v>0</v>
      </c>
    </row>
    <row r="194" spans="1:31" ht="26.25" customHeight="1">
      <c r="A194" s="153">
        <f>Data!$D196</f>
        <v>0</v>
      </c>
      <c r="B194" s="153">
        <f>Data!C196</f>
        <v>0</v>
      </c>
      <c r="C194" s="154">
        <f>Data!E196</f>
        <v>0</v>
      </c>
      <c r="D194" s="155">
        <f>Data!G196</f>
        <v>0</v>
      </c>
      <c r="E194" s="156">
        <f>मराठी!Q196</f>
        <v>0</v>
      </c>
      <c r="F194" s="156">
        <f>इंग्रजी!Q196</f>
        <v>0</v>
      </c>
      <c r="G194" s="156">
        <f>गणित!Q196</f>
        <v>0</v>
      </c>
      <c r="H194" s="156">
        <f>चित्रकला!M196</f>
        <v>0</v>
      </c>
      <c r="I194" s="156">
        <f>कार्यानुभव!M196</f>
        <v>0</v>
      </c>
      <c r="J194" s="156">
        <f>शा.शि.!M196</f>
        <v>0</v>
      </c>
      <c r="K194" s="157">
        <f t="shared" si="24"/>
        <v>0</v>
      </c>
      <c r="L194" s="158">
        <f t="shared" si="32"/>
        <v>0</v>
      </c>
      <c r="M194" s="165" t="str">
        <f t="shared" si="28"/>
        <v xml:space="preserve">अनुत्तीर्ण </v>
      </c>
      <c r="N194" s="159">
        <f t="shared" si="29"/>
        <v>0</v>
      </c>
      <c r="O194" s="160">
        <f>LOOKUP(L194,{0,32,33,41,51,61,71,81,91},{0,"इ-1","ड","क-2 ","क-1","ब-2 ","ब-1","अ-2","अ-1"})</f>
        <v>0</v>
      </c>
      <c r="P194" s="161">
        <f>Data!$D196</f>
        <v>0</v>
      </c>
      <c r="Q194" s="161">
        <f>Data!C196</f>
        <v>0</v>
      </c>
      <c r="R194" s="162">
        <f>Data!E196</f>
        <v>0</v>
      </c>
      <c r="S194" s="163">
        <f>Data!G196</f>
        <v>0</v>
      </c>
      <c r="T194" s="164">
        <f>मराठी!AI196</f>
        <v>0</v>
      </c>
      <c r="U194" s="164">
        <f>इंग्रजी!AI196</f>
        <v>0</v>
      </c>
      <c r="V194" s="164">
        <f>गणित!AI196</f>
        <v>0</v>
      </c>
      <c r="W194" s="164">
        <f>चित्रकला!AA196</f>
        <v>0</v>
      </c>
      <c r="X194" s="164">
        <f>कार्यानुभव!AA196</f>
        <v>0</v>
      </c>
      <c r="Y194" s="164">
        <f>शा.शि.!AA196</f>
        <v>0</v>
      </c>
      <c r="Z194" s="157">
        <f t="shared" si="25"/>
        <v>0</v>
      </c>
      <c r="AA194" s="158">
        <f t="shared" si="33"/>
        <v>0</v>
      </c>
      <c r="AB194" s="165" t="str">
        <f t="shared" si="30"/>
        <v xml:space="preserve">अनुत्तीर्ण </v>
      </c>
      <c r="AC194" s="159">
        <f t="shared" si="31"/>
        <v>0</v>
      </c>
      <c r="AD194" s="160">
        <f>LOOKUP(AA194,{0,32,33,41,51,61,71,81,91},{0,"इ-1","ड","क-2 ","क-1","ब-2 ","ब-1","अ-2","अ-1"})</f>
        <v>0</v>
      </c>
      <c r="AE194" s="419">
        <f>Data!$L196</f>
        <v>0</v>
      </c>
    </row>
    <row r="195" spans="1:31" ht="26.25" customHeight="1">
      <c r="A195" s="153">
        <f>Data!$D197</f>
        <v>0</v>
      </c>
      <c r="B195" s="153">
        <f>Data!C197</f>
        <v>0</v>
      </c>
      <c r="C195" s="154">
        <f>Data!E197</f>
        <v>0</v>
      </c>
      <c r="D195" s="155">
        <f>Data!G197</f>
        <v>0</v>
      </c>
      <c r="E195" s="156">
        <f>मराठी!Q197</f>
        <v>0</v>
      </c>
      <c r="F195" s="156">
        <f>इंग्रजी!Q197</f>
        <v>0</v>
      </c>
      <c r="G195" s="156">
        <f>गणित!Q197</f>
        <v>0</v>
      </c>
      <c r="H195" s="156">
        <f>चित्रकला!M197</f>
        <v>0</v>
      </c>
      <c r="I195" s="156">
        <f>कार्यानुभव!M197</f>
        <v>0</v>
      </c>
      <c r="J195" s="156">
        <f>शा.शि.!M197</f>
        <v>0</v>
      </c>
      <c r="K195" s="157">
        <f t="shared" si="24"/>
        <v>0</v>
      </c>
      <c r="L195" s="158">
        <f t="shared" si="32"/>
        <v>0</v>
      </c>
      <c r="M195" s="165" t="str">
        <f t="shared" si="28"/>
        <v xml:space="preserve">अनुत्तीर्ण </v>
      </c>
      <c r="N195" s="159">
        <f t="shared" si="29"/>
        <v>0</v>
      </c>
      <c r="O195" s="160">
        <f>LOOKUP(L195,{0,32,33,41,51,61,71,81,91},{0,"इ-1","ड","क-2 ","क-1","ब-2 ","ब-1","अ-2","अ-1"})</f>
        <v>0</v>
      </c>
      <c r="P195" s="161">
        <f>Data!$D197</f>
        <v>0</v>
      </c>
      <c r="Q195" s="161">
        <f>Data!C197</f>
        <v>0</v>
      </c>
      <c r="R195" s="162">
        <f>Data!E197</f>
        <v>0</v>
      </c>
      <c r="S195" s="163">
        <f>Data!G197</f>
        <v>0</v>
      </c>
      <c r="T195" s="164">
        <f>मराठी!AI197</f>
        <v>0</v>
      </c>
      <c r="U195" s="164">
        <f>इंग्रजी!AI197</f>
        <v>0</v>
      </c>
      <c r="V195" s="164">
        <f>गणित!AI197</f>
        <v>0</v>
      </c>
      <c r="W195" s="164">
        <f>चित्रकला!AA197</f>
        <v>0</v>
      </c>
      <c r="X195" s="164">
        <f>कार्यानुभव!AA197</f>
        <v>0</v>
      </c>
      <c r="Y195" s="164">
        <f>शा.शि.!AA197</f>
        <v>0</v>
      </c>
      <c r="Z195" s="157">
        <f t="shared" si="25"/>
        <v>0</v>
      </c>
      <c r="AA195" s="158">
        <f t="shared" si="33"/>
        <v>0</v>
      </c>
      <c r="AB195" s="165" t="str">
        <f t="shared" si="30"/>
        <v xml:space="preserve">अनुत्तीर्ण </v>
      </c>
      <c r="AC195" s="159">
        <f t="shared" si="31"/>
        <v>0</v>
      </c>
      <c r="AD195" s="160">
        <f>LOOKUP(AA195,{0,32,33,41,51,61,71,81,91},{0,"इ-1","ड","क-2 ","क-1","ब-2 ","ब-1","अ-2","अ-1"})</f>
        <v>0</v>
      </c>
      <c r="AE195" s="419">
        <f>Data!$L197</f>
        <v>0</v>
      </c>
    </row>
    <row r="196" spans="1:31" ht="26.25" customHeight="1">
      <c r="A196" s="153">
        <f>Data!$D198</f>
        <v>0</v>
      </c>
      <c r="B196" s="153">
        <f>Data!C198</f>
        <v>0</v>
      </c>
      <c r="C196" s="154">
        <f>Data!E198</f>
        <v>0</v>
      </c>
      <c r="D196" s="155">
        <f>Data!G198</f>
        <v>0</v>
      </c>
      <c r="E196" s="156">
        <f>मराठी!Q198</f>
        <v>0</v>
      </c>
      <c r="F196" s="156">
        <f>इंग्रजी!Q198</f>
        <v>0</v>
      </c>
      <c r="G196" s="156">
        <f>गणित!Q198</f>
        <v>0</v>
      </c>
      <c r="H196" s="156">
        <f>चित्रकला!M198</f>
        <v>0</v>
      </c>
      <c r="I196" s="156">
        <f>कार्यानुभव!M198</f>
        <v>0</v>
      </c>
      <c r="J196" s="156">
        <f>शा.शि.!M198</f>
        <v>0</v>
      </c>
      <c r="K196" s="157">
        <f t="shared" ref="K196:K204" si="34">SUM(E196:J196)</f>
        <v>0</v>
      </c>
      <c r="L196" s="158">
        <f t="shared" si="32"/>
        <v>0</v>
      </c>
      <c r="M196" s="165" t="str">
        <f t="shared" si="28"/>
        <v xml:space="preserve">अनुत्तीर्ण </v>
      </c>
      <c r="N196" s="159">
        <f t="shared" si="29"/>
        <v>0</v>
      </c>
      <c r="O196" s="160">
        <f>LOOKUP(L196,{0,32,33,41,51,61,71,81,91},{0,"इ-1","ड","क-2 ","क-1","ब-2 ","ब-1","अ-2","अ-1"})</f>
        <v>0</v>
      </c>
      <c r="P196" s="161">
        <f>Data!$D198</f>
        <v>0</v>
      </c>
      <c r="Q196" s="161">
        <f>Data!C198</f>
        <v>0</v>
      </c>
      <c r="R196" s="162">
        <f>Data!E198</f>
        <v>0</v>
      </c>
      <c r="S196" s="163">
        <f>Data!G198</f>
        <v>0</v>
      </c>
      <c r="T196" s="164">
        <f>मराठी!AI198</f>
        <v>0</v>
      </c>
      <c r="U196" s="164">
        <f>इंग्रजी!AI198</f>
        <v>0</v>
      </c>
      <c r="V196" s="164">
        <f>गणित!AI198</f>
        <v>0</v>
      </c>
      <c r="W196" s="164">
        <f>चित्रकला!AA198</f>
        <v>0</v>
      </c>
      <c r="X196" s="164">
        <f>कार्यानुभव!AA198</f>
        <v>0</v>
      </c>
      <c r="Y196" s="164">
        <f>शा.शि.!AA198</f>
        <v>0</v>
      </c>
      <c r="Z196" s="157">
        <f t="shared" ref="Z196:Z204" si="35">SUM(T196:Y196)</f>
        <v>0</v>
      </c>
      <c r="AA196" s="158">
        <f t="shared" si="33"/>
        <v>0</v>
      </c>
      <c r="AB196" s="165" t="str">
        <f t="shared" si="30"/>
        <v xml:space="preserve">अनुत्तीर्ण </v>
      </c>
      <c r="AC196" s="159">
        <f t="shared" si="31"/>
        <v>0</v>
      </c>
      <c r="AD196" s="160">
        <f>LOOKUP(AA196,{0,32,33,41,51,61,71,81,91},{0,"इ-1","ड","क-2 ","क-1","ब-2 ","ब-1","अ-2","अ-1"})</f>
        <v>0</v>
      </c>
      <c r="AE196" s="419">
        <f>Data!$L198</f>
        <v>0</v>
      </c>
    </row>
    <row r="197" spans="1:31" ht="26.25" customHeight="1">
      <c r="A197" s="153">
        <f>Data!$D199</f>
        <v>0</v>
      </c>
      <c r="B197" s="153">
        <f>Data!C199</f>
        <v>0</v>
      </c>
      <c r="C197" s="154">
        <f>Data!E199</f>
        <v>0</v>
      </c>
      <c r="D197" s="155">
        <f>Data!G199</f>
        <v>0</v>
      </c>
      <c r="E197" s="156">
        <f>मराठी!Q199</f>
        <v>0</v>
      </c>
      <c r="F197" s="156">
        <f>इंग्रजी!Q199</f>
        <v>0</v>
      </c>
      <c r="G197" s="156">
        <f>गणित!Q199</f>
        <v>0</v>
      </c>
      <c r="H197" s="156">
        <f>चित्रकला!M199</f>
        <v>0</v>
      </c>
      <c r="I197" s="156">
        <f>कार्यानुभव!M199</f>
        <v>0</v>
      </c>
      <c r="J197" s="156">
        <f>शा.शि.!M199</f>
        <v>0</v>
      </c>
      <c r="K197" s="157">
        <f t="shared" si="34"/>
        <v>0</v>
      </c>
      <c r="L197" s="158">
        <f t="shared" ref="L197:L204" si="36">(K197/6)</f>
        <v>0</v>
      </c>
      <c r="M197" s="165" t="str">
        <f t="shared" si="28"/>
        <v xml:space="preserve">अनुत्तीर्ण </v>
      </c>
      <c r="N197" s="159">
        <f t="shared" si="29"/>
        <v>0</v>
      </c>
      <c r="O197" s="160">
        <f>LOOKUP(L197,{0,32,33,41,51,61,71,81,91},{0,"इ-1","ड","क-2 ","क-1","ब-2 ","ब-1","अ-2","अ-1"})</f>
        <v>0</v>
      </c>
      <c r="P197" s="161">
        <f>Data!$D199</f>
        <v>0</v>
      </c>
      <c r="Q197" s="161">
        <f>Data!C199</f>
        <v>0</v>
      </c>
      <c r="R197" s="162">
        <f>Data!E199</f>
        <v>0</v>
      </c>
      <c r="S197" s="163">
        <f>Data!G199</f>
        <v>0</v>
      </c>
      <c r="T197" s="164">
        <f>मराठी!AI199</f>
        <v>0</v>
      </c>
      <c r="U197" s="164">
        <f>इंग्रजी!AI199</f>
        <v>0</v>
      </c>
      <c r="V197" s="164">
        <f>गणित!AI199</f>
        <v>0</v>
      </c>
      <c r="W197" s="164">
        <f>चित्रकला!AA199</f>
        <v>0</v>
      </c>
      <c r="X197" s="164">
        <f>कार्यानुभव!AA199</f>
        <v>0</v>
      </c>
      <c r="Y197" s="164">
        <f>शा.शि.!AA199</f>
        <v>0</v>
      </c>
      <c r="Z197" s="157">
        <f t="shared" si="35"/>
        <v>0</v>
      </c>
      <c r="AA197" s="158">
        <f t="shared" ref="AA197:AA204" si="37">(Z197/6)</f>
        <v>0</v>
      </c>
      <c r="AB197" s="165" t="str">
        <f t="shared" si="30"/>
        <v xml:space="preserve">अनुत्तीर्ण </v>
      </c>
      <c r="AC197" s="159">
        <f t="shared" si="31"/>
        <v>0</v>
      </c>
      <c r="AD197" s="160">
        <f>LOOKUP(AA197,{0,32,33,41,51,61,71,81,91},{0,"इ-1","ड","क-2 ","क-1","ब-2 ","ब-1","अ-2","अ-1"})</f>
        <v>0</v>
      </c>
      <c r="AE197" s="419">
        <f>Data!$L199</f>
        <v>0</v>
      </c>
    </row>
    <row r="198" spans="1:31" ht="26.25" customHeight="1">
      <c r="A198" s="153">
        <f>Data!$D200</f>
        <v>0</v>
      </c>
      <c r="B198" s="153">
        <f>Data!C200</f>
        <v>0</v>
      </c>
      <c r="C198" s="154">
        <f>Data!E200</f>
        <v>0</v>
      </c>
      <c r="D198" s="155">
        <f>Data!G200</f>
        <v>0</v>
      </c>
      <c r="E198" s="156">
        <f>मराठी!Q200</f>
        <v>0</v>
      </c>
      <c r="F198" s="156">
        <f>इंग्रजी!Q200</f>
        <v>0</v>
      </c>
      <c r="G198" s="156">
        <f>गणित!Q200</f>
        <v>0</v>
      </c>
      <c r="H198" s="156">
        <f>चित्रकला!M200</f>
        <v>0</v>
      </c>
      <c r="I198" s="156">
        <f>कार्यानुभव!M200</f>
        <v>0</v>
      </c>
      <c r="J198" s="156">
        <f>शा.शि.!M200</f>
        <v>0</v>
      </c>
      <c r="K198" s="157">
        <f t="shared" si="34"/>
        <v>0</v>
      </c>
      <c r="L198" s="158">
        <f t="shared" si="36"/>
        <v>0</v>
      </c>
      <c r="M198" s="165" t="str">
        <f t="shared" si="28"/>
        <v xml:space="preserve">अनुत्तीर्ण </v>
      </c>
      <c r="N198" s="159">
        <f t="shared" si="29"/>
        <v>0</v>
      </c>
      <c r="O198" s="160">
        <f>LOOKUP(L198,{0,32,33,41,51,61,71,81,91},{0,"इ-1","ड","क-2 ","क-1","ब-2 ","ब-1","अ-2","अ-1"})</f>
        <v>0</v>
      </c>
      <c r="P198" s="161">
        <f>Data!$D200</f>
        <v>0</v>
      </c>
      <c r="Q198" s="161">
        <f>Data!C200</f>
        <v>0</v>
      </c>
      <c r="R198" s="162">
        <f>Data!E200</f>
        <v>0</v>
      </c>
      <c r="S198" s="163">
        <f>Data!G200</f>
        <v>0</v>
      </c>
      <c r="T198" s="164">
        <f>मराठी!AI200</f>
        <v>0</v>
      </c>
      <c r="U198" s="164">
        <f>इंग्रजी!AI200</f>
        <v>0</v>
      </c>
      <c r="V198" s="164">
        <f>गणित!AI200</f>
        <v>0</v>
      </c>
      <c r="W198" s="164">
        <f>चित्रकला!AA200</f>
        <v>0</v>
      </c>
      <c r="X198" s="164">
        <f>कार्यानुभव!AA200</f>
        <v>0</v>
      </c>
      <c r="Y198" s="164">
        <f>शा.शि.!AA200</f>
        <v>0</v>
      </c>
      <c r="Z198" s="157">
        <f t="shared" si="35"/>
        <v>0</v>
      </c>
      <c r="AA198" s="158">
        <f t="shared" si="37"/>
        <v>0</v>
      </c>
      <c r="AB198" s="165" t="str">
        <f t="shared" si="30"/>
        <v xml:space="preserve">अनुत्तीर्ण </v>
      </c>
      <c r="AC198" s="159">
        <f t="shared" si="31"/>
        <v>0</v>
      </c>
      <c r="AD198" s="160">
        <f>LOOKUP(AA198,{0,32,33,41,51,61,71,81,91},{0,"इ-1","ड","क-2 ","क-1","ब-2 ","ब-1","अ-2","अ-1"})</f>
        <v>0</v>
      </c>
      <c r="AE198" s="419">
        <f>Data!$L200</f>
        <v>0</v>
      </c>
    </row>
    <row r="199" spans="1:31" ht="26.25" customHeight="1">
      <c r="A199" s="153">
        <f>Data!$D201</f>
        <v>0</v>
      </c>
      <c r="B199" s="153">
        <f>Data!C201</f>
        <v>0</v>
      </c>
      <c r="C199" s="154">
        <f>Data!E201</f>
        <v>0</v>
      </c>
      <c r="D199" s="155">
        <f>Data!G201</f>
        <v>0</v>
      </c>
      <c r="E199" s="156">
        <f>मराठी!Q201</f>
        <v>0</v>
      </c>
      <c r="F199" s="156">
        <f>इंग्रजी!Q201</f>
        <v>0</v>
      </c>
      <c r="G199" s="156">
        <f>गणित!Q201</f>
        <v>0</v>
      </c>
      <c r="H199" s="156">
        <f>चित्रकला!M201</f>
        <v>0</v>
      </c>
      <c r="I199" s="156">
        <f>कार्यानुभव!M201</f>
        <v>0</v>
      </c>
      <c r="J199" s="156">
        <f>शा.शि.!M201</f>
        <v>0</v>
      </c>
      <c r="K199" s="157">
        <f t="shared" si="34"/>
        <v>0</v>
      </c>
      <c r="L199" s="158">
        <f t="shared" si="36"/>
        <v>0</v>
      </c>
      <c r="M199" s="165" t="str">
        <f t="shared" si="28"/>
        <v xml:space="preserve">अनुत्तीर्ण </v>
      </c>
      <c r="N199" s="159">
        <f t="shared" si="29"/>
        <v>0</v>
      </c>
      <c r="O199" s="160">
        <f>LOOKUP(L199,{0,32,33,41,51,61,71,81,91},{0,"इ-1","ड","क-2 ","क-1","ब-2 ","ब-1","अ-2","अ-1"})</f>
        <v>0</v>
      </c>
      <c r="P199" s="161">
        <f>Data!$D201</f>
        <v>0</v>
      </c>
      <c r="Q199" s="161">
        <f>Data!C201</f>
        <v>0</v>
      </c>
      <c r="R199" s="162">
        <f>Data!E201</f>
        <v>0</v>
      </c>
      <c r="S199" s="163">
        <f>Data!G201</f>
        <v>0</v>
      </c>
      <c r="T199" s="164">
        <f>मराठी!AI201</f>
        <v>0</v>
      </c>
      <c r="U199" s="164">
        <f>इंग्रजी!AI201</f>
        <v>0</v>
      </c>
      <c r="V199" s="164">
        <f>गणित!AI201</f>
        <v>0</v>
      </c>
      <c r="W199" s="164">
        <f>चित्रकला!AA201</f>
        <v>0</v>
      </c>
      <c r="X199" s="164">
        <f>कार्यानुभव!AA201</f>
        <v>0</v>
      </c>
      <c r="Y199" s="164">
        <f>शा.शि.!AA201</f>
        <v>0</v>
      </c>
      <c r="Z199" s="157">
        <f t="shared" si="35"/>
        <v>0</v>
      </c>
      <c r="AA199" s="158">
        <f t="shared" si="37"/>
        <v>0</v>
      </c>
      <c r="AB199" s="165" t="str">
        <f t="shared" si="30"/>
        <v xml:space="preserve">अनुत्तीर्ण </v>
      </c>
      <c r="AC199" s="159">
        <f t="shared" si="31"/>
        <v>0</v>
      </c>
      <c r="AD199" s="160">
        <f>LOOKUP(AA199,{0,32,33,41,51,61,71,81,91},{0,"इ-1","ड","क-2 ","क-1","ब-2 ","ब-1","अ-2","अ-1"})</f>
        <v>0</v>
      </c>
      <c r="AE199" s="419">
        <f>Data!$L201</f>
        <v>0</v>
      </c>
    </row>
    <row r="200" spans="1:31" ht="26.25" customHeight="1">
      <c r="A200" s="153">
        <f>Data!$D202</f>
        <v>0</v>
      </c>
      <c r="B200" s="153">
        <f>Data!C202</f>
        <v>0</v>
      </c>
      <c r="C200" s="154">
        <f>Data!E202</f>
        <v>0</v>
      </c>
      <c r="D200" s="155">
        <f>Data!G202</f>
        <v>0</v>
      </c>
      <c r="E200" s="156">
        <f>मराठी!Q202</f>
        <v>0</v>
      </c>
      <c r="F200" s="156">
        <f>इंग्रजी!Q202</f>
        <v>0</v>
      </c>
      <c r="G200" s="156">
        <f>गणित!Q202</f>
        <v>0</v>
      </c>
      <c r="H200" s="156">
        <f>चित्रकला!M202</f>
        <v>0</v>
      </c>
      <c r="I200" s="156">
        <f>कार्यानुभव!M202</f>
        <v>0</v>
      </c>
      <c r="J200" s="156">
        <f>शा.शि.!M202</f>
        <v>0</v>
      </c>
      <c r="K200" s="157">
        <f t="shared" si="34"/>
        <v>0</v>
      </c>
      <c r="L200" s="158">
        <f t="shared" si="36"/>
        <v>0</v>
      </c>
      <c r="M200" s="165" t="str">
        <f t="shared" ref="M200:M204" si="38">IF(+OR(L200&lt;=34,L200&lt;=34),"अनुत्तीर्ण ","उत्तीर्ण")</f>
        <v xml:space="preserve">अनुत्तीर्ण </v>
      </c>
      <c r="N200" s="159">
        <f t="shared" ref="N200:N204" si="39">IF(L200&gt;0,RANK(L200,$L$5:$L$71),0)</f>
        <v>0</v>
      </c>
      <c r="O200" s="160">
        <f>LOOKUP(L200,{0,32,33,41,51,61,71,81,91},{0,"इ-1","ड","क-2 ","क-1","ब-2 ","ब-1","अ-2","अ-1"})</f>
        <v>0</v>
      </c>
      <c r="P200" s="161">
        <f>Data!$D202</f>
        <v>0</v>
      </c>
      <c r="Q200" s="161">
        <f>Data!C202</f>
        <v>0</v>
      </c>
      <c r="R200" s="162">
        <f>Data!E202</f>
        <v>0</v>
      </c>
      <c r="S200" s="163">
        <f>Data!G202</f>
        <v>0</v>
      </c>
      <c r="T200" s="164">
        <f>मराठी!AI202</f>
        <v>0</v>
      </c>
      <c r="U200" s="164">
        <f>इंग्रजी!AI202</f>
        <v>0</v>
      </c>
      <c r="V200" s="164">
        <f>गणित!AI202</f>
        <v>0</v>
      </c>
      <c r="W200" s="164">
        <f>चित्रकला!AA202</f>
        <v>0</v>
      </c>
      <c r="X200" s="164">
        <f>कार्यानुभव!AA202</f>
        <v>0</v>
      </c>
      <c r="Y200" s="164">
        <f>शा.शि.!AA202</f>
        <v>0</v>
      </c>
      <c r="Z200" s="157">
        <f t="shared" si="35"/>
        <v>0</v>
      </c>
      <c r="AA200" s="158">
        <f t="shared" si="37"/>
        <v>0</v>
      </c>
      <c r="AB200" s="165" t="str">
        <f t="shared" ref="AB200:AB204" si="40">IF(+OR(AA200&lt;=34,AA200&lt;=34),"अनुत्तीर्ण ","उत्तीर्ण")</f>
        <v xml:space="preserve">अनुत्तीर्ण </v>
      </c>
      <c r="AC200" s="159">
        <f t="shared" ref="AC200:AC204" si="41">IF(AA200&gt;0,RANK(AA200,$AA$5:$AA$71),0)</f>
        <v>0</v>
      </c>
      <c r="AD200" s="160">
        <f>LOOKUP(AA200,{0,32,33,41,51,61,71,81,91},{0,"इ-1","ड","क-2 ","क-1","ब-2 ","ब-1","अ-2","अ-1"})</f>
        <v>0</v>
      </c>
      <c r="AE200" s="419">
        <f>Data!$L202</f>
        <v>0</v>
      </c>
    </row>
    <row r="201" spans="1:31" ht="26.25" customHeight="1">
      <c r="A201" s="153">
        <f>Data!$D203</f>
        <v>0</v>
      </c>
      <c r="B201" s="153">
        <f>Data!C203</f>
        <v>0</v>
      </c>
      <c r="C201" s="154">
        <f>Data!E203</f>
        <v>0</v>
      </c>
      <c r="D201" s="155">
        <f>Data!G203</f>
        <v>0</v>
      </c>
      <c r="E201" s="156">
        <f>मराठी!Q203</f>
        <v>0</v>
      </c>
      <c r="F201" s="156">
        <f>इंग्रजी!Q203</f>
        <v>0</v>
      </c>
      <c r="G201" s="156">
        <f>गणित!Q203</f>
        <v>0</v>
      </c>
      <c r="H201" s="156">
        <f>चित्रकला!M203</f>
        <v>0</v>
      </c>
      <c r="I201" s="156">
        <f>कार्यानुभव!M203</f>
        <v>0</v>
      </c>
      <c r="J201" s="156">
        <f>शा.शि.!M203</f>
        <v>0</v>
      </c>
      <c r="K201" s="157">
        <f t="shared" si="34"/>
        <v>0</v>
      </c>
      <c r="L201" s="158">
        <f t="shared" si="36"/>
        <v>0</v>
      </c>
      <c r="M201" s="165" t="str">
        <f t="shared" si="38"/>
        <v xml:space="preserve">अनुत्तीर्ण </v>
      </c>
      <c r="N201" s="159">
        <f t="shared" si="39"/>
        <v>0</v>
      </c>
      <c r="O201" s="160">
        <f>LOOKUP(L201,{0,32,33,41,51,61,71,81,91},{0,"इ-1","ड","क-2 ","क-1","ब-2 ","ब-1","अ-2","अ-1"})</f>
        <v>0</v>
      </c>
      <c r="P201" s="161">
        <f>Data!$D203</f>
        <v>0</v>
      </c>
      <c r="Q201" s="161">
        <f>Data!C203</f>
        <v>0</v>
      </c>
      <c r="R201" s="162">
        <f>Data!E203</f>
        <v>0</v>
      </c>
      <c r="S201" s="163">
        <f>Data!G203</f>
        <v>0</v>
      </c>
      <c r="T201" s="164">
        <f>मराठी!AI203</f>
        <v>0</v>
      </c>
      <c r="U201" s="164">
        <f>इंग्रजी!AI203</f>
        <v>0</v>
      </c>
      <c r="V201" s="164">
        <f>गणित!AI203</f>
        <v>0</v>
      </c>
      <c r="W201" s="164">
        <f>चित्रकला!AA203</f>
        <v>0</v>
      </c>
      <c r="X201" s="164">
        <f>कार्यानुभव!AA203</f>
        <v>0</v>
      </c>
      <c r="Y201" s="164">
        <f>शा.शि.!AA203</f>
        <v>0</v>
      </c>
      <c r="Z201" s="157">
        <f t="shared" si="35"/>
        <v>0</v>
      </c>
      <c r="AA201" s="158">
        <f t="shared" si="37"/>
        <v>0</v>
      </c>
      <c r="AB201" s="165" t="str">
        <f t="shared" si="40"/>
        <v xml:space="preserve">अनुत्तीर्ण </v>
      </c>
      <c r="AC201" s="159">
        <f t="shared" si="41"/>
        <v>0</v>
      </c>
      <c r="AD201" s="160">
        <f>LOOKUP(AA201,{0,32,33,41,51,61,71,81,91},{0,"इ-1","ड","क-2 ","क-1","ब-2 ","ब-1","अ-2","अ-1"})</f>
        <v>0</v>
      </c>
      <c r="AE201" s="419">
        <f>Data!$L203</f>
        <v>0</v>
      </c>
    </row>
    <row r="202" spans="1:31" ht="26.25" customHeight="1">
      <c r="A202" s="153">
        <f>Data!$D204</f>
        <v>0</v>
      </c>
      <c r="B202" s="153">
        <f>Data!C204</f>
        <v>0</v>
      </c>
      <c r="C202" s="154">
        <f>Data!E204</f>
        <v>0</v>
      </c>
      <c r="D202" s="155">
        <f>Data!G204</f>
        <v>0</v>
      </c>
      <c r="E202" s="156">
        <f>मराठी!Q204</f>
        <v>0</v>
      </c>
      <c r="F202" s="156">
        <f>इंग्रजी!Q204</f>
        <v>0</v>
      </c>
      <c r="G202" s="156">
        <f>गणित!Q204</f>
        <v>0</v>
      </c>
      <c r="H202" s="156">
        <f>चित्रकला!M204</f>
        <v>0</v>
      </c>
      <c r="I202" s="156">
        <f>कार्यानुभव!M204</f>
        <v>0</v>
      </c>
      <c r="J202" s="156">
        <f>शा.शि.!M204</f>
        <v>0</v>
      </c>
      <c r="K202" s="157">
        <f t="shared" si="34"/>
        <v>0</v>
      </c>
      <c r="L202" s="158">
        <f t="shared" si="36"/>
        <v>0</v>
      </c>
      <c r="M202" s="165" t="str">
        <f t="shared" si="38"/>
        <v xml:space="preserve">अनुत्तीर्ण </v>
      </c>
      <c r="N202" s="159">
        <f t="shared" si="39"/>
        <v>0</v>
      </c>
      <c r="O202" s="160">
        <f>LOOKUP(L202,{0,32,33,41,51,61,71,81,91},{0,"इ-1","ड","क-2 ","क-1","ब-2 ","ब-1","अ-2","अ-1"})</f>
        <v>0</v>
      </c>
      <c r="P202" s="161">
        <f>Data!$D204</f>
        <v>0</v>
      </c>
      <c r="Q202" s="161">
        <f>Data!C204</f>
        <v>0</v>
      </c>
      <c r="R202" s="162">
        <f>Data!E204</f>
        <v>0</v>
      </c>
      <c r="S202" s="163">
        <f>Data!G204</f>
        <v>0</v>
      </c>
      <c r="T202" s="164">
        <f>मराठी!AI204</f>
        <v>0</v>
      </c>
      <c r="U202" s="164">
        <f>इंग्रजी!AI204</f>
        <v>0</v>
      </c>
      <c r="V202" s="164">
        <f>गणित!AI204</f>
        <v>0</v>
      </c>
      <c r="W202" s="164">
        <f>चित्रकला!AA204</f>
        <v>0</v>
      </c>
      <c r="X202" s="164">
        <f>कार्यानुभव!AA204</f>
        <v>0</v>
      </c>
      <c r="Y202" s="164">
        <f>शा.शि.!AA204</f>
        <v>0</v>
      </c>
      <c r="Z202" s="157">
        <f t="shared" si="35"/>
        <v>0</v>
      </c>
      <c r="AA202" s="158">
        <f t="shared" si="37"/>
        <v>0</v>
      </c>
      <c r="AB202" s="165" t="str">
        <f t="shared" si="40"/>
        <v xml:space="preserve">अनुत्तीर्ण </v>
      </c>
      <c r="AC202" s="159">
        <f t="shared" si="41"/>
        <v>0</v>
      </c>
      <c r="AD202" s="160">
        <f>LOOKUP(AA202,{0,32,33,41,51,61,71,81,91},{0,"इ-1","ड","क-2 ","क-1","ब-2 ","ब-1","अ-2","अ-1"})</f>
        <v>0</v>
      </c>
      <c r="AE202" s="419">
        <f>Data!$L204</f>
        <v>0</v>
      </c>
    </row>
    <row r="203" spans="1:31" ht="26.25" customHeight="1">
      <c r="A203" s="153">
        <f>Data!$D205</f>
        <v>0</v>
      </c>
      <c r="B203" s="153">
        <f>Data!C205</f>
        <v>0</v>
      </c>
      <c r="C203" s="154">
        <f>Data!E205</f>
        <v>0</v>
      </c>
      <c r="D203" s="155">
        <f>Data!G205</f>
        <v>0</v>
      </c>
      <c r="E203" s="156">
        <f>मराठी!Q205</f>
        <v>0</v>
      </c>
      <c r="F203" s="156">
        <f>इंग्रजी!Q205</f>
        <v>0</v>
      </c>
      <c r="G203" s="156">
        <f>गणित!Q205</f>
        <v>0</v>
      </c>
      <c r="H203" s="156">
        <f>चित्रकला!M205</f>
        <v>0</v>
      </c>
      <c r="I203" s="156">
        <f>कार्यानुभव!M205</f>
        <v>0</v>
      </c>
      <c r="J203" s="156">
        <f>शा.शि.!M205</f>
        <v>0</v>
      </c>
      <c r="K203" s="157">
        <f t="shared" si="34"/>
        <v>0</v>
      </c>
      <c r="L203" s="158">
        <f t="shared" si="36"/>
        <v>0</v>
      </c>
      <c r="M203" s="165" t="str">
        <f t="shared" si="38"/>
        <v xml:space="preserve">अनुत्तीर्ण </v>
      </c>
      <c r="N203" s="159">
        <f t="shared" si="39"/>
        <v>0</v>
      </c>
      <c r="O203" s="160">
        <f>LOOKUP(L203,{0,32,33,41,51,61,71,81,91},{0,"इ-1","ड","क-2 ","क-1","ब-2 ","ब-1","अ-2","अ-1"})</f>
        <v>0</v>
      </c>
      <c r="P203" s="161">
        <f>Data!$D205</f>
        <v>0</v>
      </c>
      <c r="Q203" s="161">
        <f>Data!C205</f>
        <v>0</v>
      </c>
      <c r="R203" s="162">
        <f>Data!E205</f>
        <v>0</v>
      </c>
      <c r="S203" s="163">
        <f>Data!G205</f>
        <v>0</v>
      </c>
      <c r="T203" s="164">
        <f>मराठी!AI205</f>
        <v>0</v>
      </c>
      <c r="U203" s="164">
        <f>इंग्रजी!AI205</f>
        <v>0</v>
      </c>
      <c r="V203" s="164">
        <f>गणित!AI205</f>
        <v>0</v>
      </c>
      <c r="W203" s="164">
        <f>चित्रकला!AA205</f>
        <v>0</v>
      </c>
      <c r="X203" s="164">
        <f>कार्यानुभव!AA205</f>
        <v>0</v>
      </c>
      <c r="Y203" s="164">
        <f>शा.शि.!AA205</f>
        <v>0</v>
      </c>
      <c r="Z203" s="157">
        <f t="shared" si="35"/>
        <v>0</v>
      </c>
      <c r="AA203" s="158">
        <f t="shared" si="37"/>
        <v>0</v>
      </c>
      <c r="AB203" s="165" t="str">
        <f t="shared" si="40"/>
        <v xml:space="preserve">अनुत्तीर्ण </v>
      </c>
      <c r="AC203" s="159">
        <f t="shared" si="41"/>
        <v>0</v>
      </c>
      <c r="AD203" s="160">
        <f>LOOKUP(AA203,{0,32,33,41,51,61,71,81,91},{0,"इ-1","ड","क-2 ","क-1","ब-2 ","ब-1","अ-2","अ-1"})</f>
        <v>0</v>
      </c>
      <c r="AE203" s="419">
        <f>Data!$L205</f>
        <v>0</v>
      </c>
    </row>
    <row r="204" spans="1:31" ht="26.25" customHeight="1">
      <c r="A204" s="153">
        <f>Data!$D206</f>
        <v>0</v>
      </c>
      <c r="B204" s="153">
        <f>Data!C206</f>
        <v>0</v>
      </c>
      <c r="C204" s="154">
        <f>Data!E206</f>
        <v>0</v>
      </c>
      <c r="D204" s="155">
        <f>Data!G206</f>
        <v>0</v>
      </c>
      <c r="E204" s="156">
        <f>मराठी!Q206</f>
        <v>0</v>
      </c>
      <c r="F204" s="156">
        <f>इंग्रजी!Q206</f>
        <v>0</v>
      </c>
      <c r="G204" s="156">
        <f>गणित!Q206</f>
        <v>0</v>
      </c>
      <c r="H204" s="156">
        <f>चित्रकला!M206</f>
        <v>0</v>
      </c>
      <c r="I204" s="156">
        <f>कार्यानुभव!M206</f>
        <v>0</v>
      </c>
      <c r="J204" s="156">
        <f>शा.शि.!M206</f>
        <v>0</v>
      </c>
      <c r="K204" s="157">
        <f t="shared" si="34"/>
        <v>0</v>
      </c>
      <c r="L204" s="158">
        <f t="shared" si="36"/>
        <v>0</v>
      </c>
      <c r="M204" s="165" t="str">
        <f t="shared" si="38"/>
        <v xml:space="preserve">अनुत्तीर्ण </v>
      </c>
      <c r="N204" s="159">
        <f t="shared" si="39"/>
        <v>0</v>
      </c>
      <c r="O204" s="160">
        <f>LOOKUP(L204,{0,32,33,41,51,61,71,81,91},{0,"इ-1","ड","क-2 ","क-1","ब-2 ","ब-1","अ-2","अ-1"})</f>
        <v>0</v>
      </c>
      <c r="P204" s="161">
        <f>Data!$D206</f>
        <v>0</v>
      </c>
      <c r="Q204" s="161">
        <f>Data!C206</f>
        <v>0</v>
      </c>
      <c r="R204" s="162">
        <f>Data!E206</f>
        <v>0</v>
      </c>
      <c r="S204" s="163">
        <f>Data!G206</f>
        <v>0</v>
      </c>
      <c r="T204" s="164">
        <f>मराठी!AI206</f>
        <v>0</v>
      </c>
      <c r="U204" s="164">
        <f>इंग्रजी!AI206</f>
        <v>0</v>
      </c>
      <c r="V204" s="164">
        <f>गणित!AI206</f>
        <v>0</v>
      </c>
      <c r="W204" s="164">
        <f>चित्रकला!AA206</f>
        <v>0</v>
      </c>
      <c r="X204" s="164">
        <f>कार्यानुभव!AA206</f>
        <v>0</v>
      </c>
      <c r="Y204" s="164">
        <f>शा.शि.!AA206</f>
        <v>0</v>
      </c>
      <c r="Z204" s="157">
        <f t="shared" si="35"/>
        <v>0</v>
      </c>
      <c r="AA204" s="158">
        <f t="shared" si="37"/>
        <v>0</v>
      </c>
      <c r="AB204" s="165" t="str">
        <f t="shared" si="40"/>
        <v xml:space="preserve">अनुत्तीर्ण </v>
      </c>
      <c r="AC204" s="159">
        <f t="shared" si="41"/>
        <v>0</v>
      </c>
      <c r="AD204" s="160">
        <f>LOOKUP(AA204,{0,32,33,41,51,61,71,81,91},{0,"इ-1","ड","क-2 ","क-1","ब-2 ","ब-1","अ-2","अ-1"})</f>
        <v>0</v>
      </c>
      <c r="AE204" s="419">
        <f>Data!$L206</f>
        <v>0</v>
      </c>
    </row>
  </sheetData>
  <sheetProtection algorithmName="SHA-512" hashValue="T4uan9NfuUVhTlAGuARxAV+bSLUUdJwux4YfnRHPoES5EF6tdwabFkBvZn4Z/RMq8ZKbBuCt6pGJb7Td12P+JQ==" saltValue="gSDb1qWln6R8oqVsHzbv5g==" spinCount="100000" sheet="1" formatCells="0" formatColumns="0" formatRows="0"/>
  <mergeCells count="23">
    <mergeCell ref="A1:O1"/>
    <mergeCell ref="A3:A4"/>
    <mergeCell ref="B3:B4"/>
    <mergeCell ref="C3:C4"/>
    <mergeCell ref="E3"/>
    <mergeCell ref="G3"/>
    <mergeCell ref="M3:M4"/>
    <mergeCell ref="N3:N4"/>
    <mergeCell ref="A2:O2"/>
    <mergeCell ref="F3"/>
    <mergeCell ref="D3:D4"/>
    <mergeCell ref="L3:L4"/>
    <mergeCell ref="O3:O4"/>
    <mergeCell ref="P1:AD1"/>
    <mergeCell ref="P2:AD2"/>
    <mergeCell ref="P3:P4"/>
    <mergeCell ref="Q3:Q4"/>
    <mergeCell ref="R3:R4"/>
    <mergeCell ref="AA3:AA4"/>
    <mergeCell ref="AD3:AD4"/>
    <mergeCell ref="S3:S4"/>
    <mergeCell ref="AB3:AB4"/>
    <mergeCell ref="AC3:AC4"/>
  </mergeCells>
  <conditionalFormatting sqref="E4:K4 T4:Z4">
    <cfRule type="containsText" dxfId="55" priority="101" stopIfTrue="1" operator="containsText" text="Sun">
      <formula>NOT(ISERROR(SEARCH("Sun",E4)))</formula>
    </cfRule>
  </conditionalFormatting>
  <conditionalFormatting sqref="M6:O204 A6:J204">
    <cfRule type="expression" dxfId="54" priority="12">
      <formula>$A6&gt;0</formula>
    </cfRule>
  </conditionalFormatting>
  <conditionalFormatting sqref="O6:O204">
    <cfRule type="expression" dxfId="53" priority="11">
      <formula>$K6</formula>
    </cfRule>
  </conditionalFormatting>
  <conditionalFormatting sqref="M6:N204">
    <cfRule type="expression" dxfId="52" priority="10">
      <formula>$L6</formula>
    </cfRule>
  </conditionalFormatting>
  <conditionalFormatting sqref="AB6:AD204 P6:Y204">
    <cfRule type="expression" dxfId="51" priority="9">
      <formula>$P6&gt;0</formula>
    </cfRule>
  </conditionalFormatting>
  <conditionalFormatting sqref="AD6:AD204">
    <cfRule type="expression" dxfId="50" priority="8">
      <formula>$Z6&gt;0</formula>
    </cfRule>
  </conditionalFormatting>
  <conditionalFormatting sqref="AB6:AC204">
    <cfRule type="expression" dxfId="49" priority="7">
      <formula>$AA6&gt;0</formula>
    </cfRule>
  </conditionalFormatting>
  <conditionalFormatting sqref="K5:L204">
    <cfRule type="expression" dxfId="48" priority="6">
      <formula>$A5&gt;0</formula>
    </cfRule>
  </conditionalFormatting>
  <conditionalFormatting sqref="K5:K204">
    <cfRule type="expression" dxfId="47" priority="5">
      <formula>$K5</formula>
    </cfRule>
  </conditionalFormatting>
  <conditionalFormatting sqref="L5:L204">
    <cfRule type="expression" dxfId="46" priority="4">
      <formula>$L5</formula>
    </cfRule>
  </conditionalFormatting>
  <conditionalFormatting sqref="Z5:AA204">
    <cfRule type="expression" dxfId="45" priority="3">
      <formula>$A5&gt;0</formula>
    </cfRule>
  </conditionalFormatting>
  <conditionalFormatting sqref="Z5:Z204">
    <cfRule type="expression" dxfId="44" priority="2">
      <formula>$K5</formula>
    </cfRule>
  </conditionalFormatting>
  <conditionalFormatting sqref="AA5:AA204">
    <cfRule type="expression" dxfId="43" priority="1">
      <formula>$L5</formula>
    </cfRule>
  </conditionalFormatting>
  <pageMargins left="0.55000000000000004" right="0.55000000000000004" top="0.3" bottom="0.3" header="0" footer="0"/>
  <pageSetup paperSize="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203"/>
  <sheetViews>
    <sheetView showZeros="0" view="pageLayout" zoomScale="90" zoomScaleSheetLayoutView="100" zoomScalePageLayoutView="90" workbookViewId="0">
      <selection activeCell="R4" sqref="R4"/>
    </sheetView>
  </sheetViews>
  <sheetFormatPr defaultRowHeight="12.75"/>
  <cols>
    <col min="1" max="1" width="5.42578125" style="166" customWidth="1"/>
    <col min="2" max="2" width="6.85546875" style="167" customWidth="1"/>
    <col min="3" max="3" width="28.5703125" style="167" customWidth="1"/>
    <col min="4" max="9" width="8.7109375" style="139" customWidth="1"/>
    <col min="10" max="10" width="5.42578125" style="139" customWidth="1"/>
    <col min="11" max="11" width="6.85546875" style="139" customWidth="1"/>
    <col min="12" max="12" width="28.5703125" style="139" customWidth="1"/>
    <col min="13" max="18" width="8.7109375" style="139" customWidth="1"/>
    <col min="19" max="16384" width="9.140625" style="139"/>
  </cols>
  <sheetData>
    <row r="1" spans="1:18" ht="24.75" customHeight="1">
      <c r="A1" s="801" t="str">
        <f>Links!E3</f>
        <v>सौ.एस.पी.पाटील माध्यमिक विद्यामंदिर आमडदे, ता. भडगाव, जि. जळगाव.</v>
      </c>
      <c r="B1" s="801"/>
      <c r="C1" s="801"/>
      <c r="D1" s="801"/>
      <c r="E1" s="801"/>
      <c r="F1" s="801"/>
      <c r="G1" s="801"/>
      <c r="H1" s="801"/>
      <c r="I1" s="801"/>
      <c r="J1" s="801" t="str">
        <f>Links!E3</f>
        <v>सौ.एस.पी.पाटील माध्यमिक विद्यामंदिर आमडदे, ता. भडगाव, जि. जळगाव.</v>
      </c>
      <c r="K1" s="801"/>
      <c r="L1" s="801"/>
      <c r="M1" s="801"/>
      <c r="N1" s="801"/>
      <c r="O1" s="801"/>
      <c r="P1" s="801"/>
      <c r="Q1" s="801"/>
      <c r="R1" s="801"/>
    </row>
    <row r="2" spans="1:18" ht="24.75" customHeight="1">
      <c r="A2" s="824" t="s">
        <v>592</v>
      </c>
      <c r="B2" s="824"/>
      <c r="C2" s="824"/>
      <c r="D2" s="824"/>
      <c r="E2" s="824"/>
      <c r="F2" s="824"/>
      <c r="G2" s="824"/>
      <c r="H2" s="824"/>
      <c r="I2" s="824"/>
      <c r="J2" s="824" t="s">
        <v>635</v>
      </c>
      <c r="K2" s="824"/>
      <c r="L2" s="824"/>
      <c r="M2" s="824"/>
      <c r="N2" s="824"/>
      <c r="O2" s="824"/>
      <c r="P2" s="824"/>
      <c r="Q2" s="824"/>
      <c r="R2" s="824"/>
    </row>
    <row r="3" spans="1:18" ht="49.5" customHeight="1">
      <c r="A3" s="169" t="s">
        <v>7</v>
      </c>
      <c r="B3" s="145" t="s">
        <v>8</v>
      </c>
      <c r="C3" s="170" t="s">
        <v>6</v>
      </c>
      <c r="D3" s="144" t="s">
        <v>177</v>
      </c>
      <c r="E3" s="144" t="s">
        <v>165</v>
      </c>
      <c r="F3" s="144" t="s">
        <v>178</v>
      </c>
      <c r="G3" s="140" t="s">
        <v>59</v>
      </c>
      <c r="H3" s="141" t="s">
        <v>54</v>
      </c>
      <c r="I3" s="142" t="s">
        <v>168</v>
      </c>
      <c r="J3" s="169" t="s">
        <v>7</v>
      </c>
      <c r="K3" s="145" t="s">
        <v>8</v>
      </c>
      <c r="L3" s="170" t="s">
        <v>6</v>
      </c>
      <c r="M3" s="144" t="s">
        <v>177</v>
      </c>
      <c r="N3" s="144" t="s">
        <v>165</v>
      </c>
      <c r="O3" s="144" t="s">
        <v>178</v>
      </c>
      <c r="P3" s="140" t="s">
        <v>59</v>
      </c>
      <c r="Q3" s="141" t="s">
        <v>54</v>
      </c>
      <c r="R3" s="142" t="s">
        <v>168</v>
      </c>
    </row>
    <row r="4" spans="1:18" s="35" customFormat="1" ht="25.5" customHeight="1">
      <c r="A4" s="147">
        <f>Data!$D7</f>
        <v>1</v>
      </c>
      <c r="B4" s="147" t="str">
        <f>Data!C7</f>
        <v>6583</v>
      </c>
      <c r="C4" s="148" t="str">
        <f>Data!E7</f>
        <v>आराध्या प्रकाश पाटील</v>
      </c>
      <c r="D4" s="150">
        <f>मराठी!R7</f>
        <v>0</v>
      </c>
      <c r="E4" s="150">
        <f>इंग्रजी!R7</f>
        <v>0</v>
      </c>
      <c r="F4" s="150">
        <f>गणित!R7</f>
        <v>0</v>
      </c>
      <c r="G4" s="150">
        <f>चित्रकला!N7</f>
        <v>0</v>
      </c>
      <c r="H4" s="150">
        <f>कार्यानुभव!N7</f>
        <v>0</v>
      </c>
      <c r="I4" s="150">
        <f>शा.शि.!N7</f>
        <v>0</v>
      </c>
      <c r="J4" s="147">
        <f>Data!$D7</f>
        <v>1</v>
      </c>
      <c r="K4" s="147" t="str">
        <f>Data!C7</f>
        <v>6583</v>
      </c>
      <c r="L4" s="148" t="str">
        <f>Data!E7</f>
        <v>आराध्या प्रकाश पाटील</v>
      </c>
      <c r="M4" s="150">
        <f>मराठी!AJ7</f>
        <v>0</v>
      </c>
      <c r="N4" s="150">
        <f>इंग्रजी!AJ7</f>
        <v>0</v>
      </c>
      <c r="O4" s="150">
        <f>गणित!AJ7</f>
        <v>0</v>
      </c>
      <c r="P4" s="150">
        <f>चित्रकला!AB7</f>
        <v>0</v>
      </c>
      <c r="Q4" s="150">
        <f>कार्यानुभव!AB7</f>
        <v>0</v>
      </c>
      <c r="R4" s="150">
        <f>शा.शि.!AB7</f>
        <v>0</v>
      </c>
    </row>
    <row r="5" spans="1:18" ht="25.5" customHeight="1">
      <c r="A5" s="153">
        <f>Data!$D8</f>
        <v>2</v>
      </c>
      <c r="B5" s="153">
        <f>Data!C8</f>
        <v>6588</v>
      </c>
      <c r="C5" s="154" t="str">
        <f>Data!E8</f>
        <v>साक्षी राजेश पाटील</v>
      </c>
      <c r="D5" s="156">
        <f>मराठी!R8</f>
        <v>0</v>
      </c>
      <c r="E5" s="156">
        <f>इंग्रजी!R8</f>
        <v>0</v>
      </c>
      <c r="F5" s="156">
        <f>गणित!R8</f>
        <v>0</v>
      </c>
      <c r="G5" s="156">
        <f>चित्रकला!N8</f>
        <v>0</v>
      </c>
      <c r="H5" s="156">
        <f>कार्यानुभव!N8</f>
        <v>0</v>
      </c>
      <c r="I5" s="156">
        <f>शा.शि.!N8</f>
        <v>0</v>
      </c>
      <c r="J5" s="153">
        <f>Data!$D8</f>
        <v>2</v>
      </c>
      <c r="K5" s="153">
        <f>Data!C8</f>
        <v>6588</v>
      </c>
      <c r="L5" s="154" t="str">
        <f>Data!E8</f>
        <v>साक्षी राजेश पाटील</v>
      </c>
      <c r="M5" s="156">
        <f>मराठी!AJ8</f>
        <v>0</v>
      </c>
      <c r="N5" s="156">
        <f>इंग्रजी!AJ8</f>
        <v>0</v>
      </c>
      <c r="O5" s="156">
        <f>गणित!AJ8</f>
        <v>0</v>
      </c>
      <c r="P5" s="156">
        <f>चित्रकला!AB8</f>
        <v>0</v>
      </c>
      <c r="Q5" s="156">
        <f>कार्यानुभव!AB8</f>
        <v>0</v>
      </c>
      <c r="R5" s="156">
        <f>शा.शि.!AB8</f>
        <v>0</v>
      </c>
    </row>
    <row r="6" spans="1:18" ht="25.5" customHeight="1">
      <c r="A6" s="153">
        <f>Data!$D9</f>
        <v>3</v>
      </c>
      <c r="B6" s="153">
        <f>Data!C9</f>
        <v>6573</v>
      </c>
      <c r="C6" s="154" t="str">
        <f>Data!E9</f>
        <v>शौर्य यश पाटील</v>
      </c>
      <c r="D6" s="156">
        <f>मराठी!R9</f>
        <v>0</v>
      </c>
      <c r="E6" s="156">
        <f>इंग्रजी!R9</f>
        <v>0</v>
      </c>
      <c r="F6" s="156">
        <f>गणित!R9</f>
        <v>0</v>
      </c>
      <c r="G6" s="156">
        <f>चित्रकला!N9</f>
        <v>0</v>
      </c>
      <c r="H6" s="156">
        <f>कार्यानुभव!N9</f>
        <v>0</v>
      </c>
      <c r="I6" s="156">
        <f>शा.शि.!N9</f>
        <v>0</v>
      </c>
      <c r="J6" s="153">
        <f>Data!$D9</f>
        <v>3</v>
      </c>
      <c r="K6" s="153">
        <f>Data!C9</f>
        <v>6573</v>
      </c>
      <c r="L6" s="154" t="str">
        <f>Data!E9</f>
        <v>शौर्य यश पाटील</v>
      </c>
      <c r="M6" s="156">
        <f>मराठी!AJ9</f>
        <v>0</v>
      </c>
      <c r="N6" s="156">
        <f>इंग्रजी!AJ9</f>
        <v>0</v>
      </c>
      <c r="O6" s="156">
        <f>गणित!AJ9</f>
        <v>0</v>
      </c>
      <c r="P6" s="156">
        <f>चित्रकला!AB9</f>
        <v>0</v>
      </c>
      <c r="Q6" s="156">
        <f>कार्यानुभव!AB9</f>
        <v>0</v>
      </c>
      <c r="R6" s="156">
        <f>शा.शि.!AB9</f>
        <v>0</v>
      </c>
    </row>
    <row r="7" spans="1:18" ht="25.5" customHeight="1">
      <c r="A7" s="153">
        <f>Data!$D10</f>
        <v>0</v>
      </c>
      <c r="B7" s="153">
        <f>Data!C10</f>
        <v>0</v>
      </c>
      <c r="C7" s="154">
        <f>Data!E10</f>
        <v>0</v>
      </c>
      <c r="D7" s="156">
        <f>मराठी!R10</f>
        <v>0</v>
      </c>
      <c r="E7" s="156">
        <f>इंग्रजी!R10</f>
        <v>0</v>
      </c>
      <c r="F7" s="156">
        <f>गणित!R10</f>
        <v>0</v>
      </c>
      <c r="G7" s="156">
        <f>चित्रकला!N10</f>
        <v>0</v>
      </c>
      <c r="H7" s="156">
        <f>कार्यानुभव!N10</f>
        <v>0</v>
      </c>
      <c r="I7" s="156">
        <f>शा.शि.!N10</f>
        <v>0</v>
      </c>
      <c r="J7" s="153">
        <f>Data!$D10</f>
        <v>0</v>
      </c>
      <c r="K7" s="153">
        <f>Data!C10</f>
        <v>0</v>
      </c>
      <c r="L7" s="154">
        <f>Data!E10</f>
        <v>0</v>
      </c>
      <c r="M7" s="156">
        <f>मराठी!AJ10</f>
        <v>0</v>
      </c>
      <c r="N7" s="156">
        <f>इंग्रजी!AJ10</f>
        <v>0</v>
      </c>
      <c r="O7" s="156">
        <f>गणित!AJ10</f>
        <v>0</v>
      </c>
      <c r="P7" s="156">
        <f>चित्रकला!AB10</f>
        <v>0</v>
      </c>
      <c r="Q7" s="156">
        <f>कार्यानुभव!AB10</f>
        <v>0</v>
      </c>
      <c r="R7" s="156">
        <f>शा.शि.!AB10</f>
        <v>0</v>
      </c>
    </row>
    <row r="8" spans="1:18" ht="25.5" customHeight="1">
      <c r="A8" s="153">
        <f>Data!$D11</f>
        <v>0</v>
      </c>
      <c r="B8" s="153">
        <f>Data!C11</f>
        <v>0</v>
      </c>
      <c r="C8" s="154">
        <f>Data!E11</f>
        <v>0</v>
      </c>
      <c r="D8" s="156">
        <f>मराठी!R11</f>
        <v>0</v>
      </c>
      <c r="E8" s="156">
        <f>इंग्रजी!R11</f>
        <v>0</v>
      </c>
      <c r="F8" s="156">
        <f>गणित!R11</f>
        <v>0</v>
      </c>
      <c r="G8" s="156">
        <f>चित्रकला!N11</f>
        <v>0</v>
      </c>
      <c r="H8" s="156">
        <f>कार्यानुभव!N11</f>
        <v>0</v>
      </c>
      <c r="I8" s="156">
        <f>शा.शि.!N11</f>
        <v>0</v>
      </c>
      <c r="J8" s="153">
        <f>Data!$D11</f>
        <v>0</v>
      </c>
      <c r="K8" s="153">
        <f>Data!C11</f>
        <v>0</v>
      </c>
      <c r="L8" s="154">
        <f>Data!E11</f>
        <v>0</v>
      </c>
      <c r="M8" s="156">
        <f>मराठी!AJ11</f>
        <v>0</v>
      </c>
      <c r="N8" s="156">
        <f>इंग्रजी!AJ11</f>
        <v>0</v>
      </c>
      <c r="O8" s="156">
        <f>गणित!AJ11</f>
        <v>0</v>
      </c>
      <c r="P8" s="156">
        <f>चित्रकला!AB11</f>
        <v>0</v>
      </c>
      <c r="Q8" s="156">
        <f>कार्यानुभव!AB11</f>
        <v>0</v>
      </c>
      <c r="R8" s="156">
        <f>शा.शि.!AB11</f>
        <v>0</v>
      </c>
    </row>
    <row r="9" spans="1:18" ht="25.5" customHeight="1">
      <c r="A9" s="153">
        <f>Data!$D12</f>
        <v>0</v>
      </c>
      <c r="B9" s="153">
        <f>Data!C12</f>
        <v>0</v>
      </c>
      <c r="C9" s="154">
        <f>Data!E12</f>
        <v>0</v>
      </c>
      <c r="D9" s="156">
        <f>मराठी!R12</f>
        <v>0</v>
      </c>
      <c r="E9" s="156">
        <f>इंग्रजी!R12</f>
        <v>0</v>
      </c>
      <c r="F9" s="156">
        <f>गणित!R12</f>
        <v>0</v>
      </c>
      <c r="G9" s="156">
        <f>चित्रकला!N12</f>
        <v>0</v>
      </c>
      <c r="H9" s="156">
        <f>कार्यानुभव!N12</f>
        <v>0</v>
      </c>
      <c r="I9" s="156">
        <f>शा.शि.!N12</f>
        <v>0</v>
      </c>
      <c r="J9" s="153">
        <f>Data!$D12</f>
        <v>0</v>
      </c>
      <c r="K9" s="153">
        <f>Data!C12</f>
        <v>0</v>
      </c>
      <c r="L9" s="154">
        <f>Data!E12</f>
        <v>0</v>
      </c>
      <c r="M9" s="156">
        <f>मराठी!AJ12</f>
        <v>0</v>
      </c>
      <c r="N9" s="156">
        <f>इंग्रजी!AJ12</f>
        <v>0</v>
      </c>
      <c r="O9" s="156">
        <f>गणित!AJ12</f>
        <v>0</v>
      </c>
      <c r="P9" s="156">
        <f>चित्रकला!AB12</f>
        <v>0</v>
      </c>
      <c r="Q9" s="156">
        <f>कार्यानुभव!AB12</f>
        <v>0</v>
      </c>
      <c r="R9" s="156">
        <f>शा.शि.!AB12</f>
        <v>0</v>
      </c>
    </row>
    <row r="10" spans="1:18" ht="25.5" customHeight="1">
      <c r="A10" s="153">
        <f>Data!$D13</f>
        <v>0</v>
      </c>
      <c r="B10" s="153">
        <f>Data!C13</f>
        <v>0</v>
      </c>
      <c r="C10" s="154">
        <f>Data!E13</f>
        <v>0</v>
      </c>
      <c r="D10" s="156">
        <f>मराठी!R13</f>
        <v>0</v>
      </c>
      <c r="E10" s="156">
        <f>इंग्रजी!R13</f>
        <v>0</v>
      </c>
      <c r="F10" s="156">
        <f>गणित!R13</f>
        <v>0</v>
      </c>
      <c r="G10" s="156">
        <f>चित्रकला!N13</f>
        <v>0</v>
      </c>
      <c r="H10" s="156">
        <f>कार्यानुभव!N13</f>
        <v>0</v>
      </c>
      <c r="I10" s="156">
        <f>शा.शि.!N13</f>
        <v>0</v>
      </c>
      <c r="J10" s="153">
        <f>Data!$D13</f>
        <v>0</v>
      </c>
      <c r="K10" s="153">
        <f>Data!C13</f>
        <v>0</v>
      </c>
      <c r="L10" s="154">
        <f>Data!E13</f>
        <v>0</v>
      </c>
      <c r="M10" s="156">
        <f>मराठी!AJ13</f>
        <v>0</v>
      </c>
      <c r="N10" s="156">
        <f>इंग्रजी!AJ13</f>
        <v>0</v>
      </c>
      <c r="O10" s="156">
        <f>गणित!AJ13</f>
        <v>0</v>
      </c>
      <c r="P10" s="156">
        <f>चित्रकला!AB13</f>
        <v>0</v>
      </c>
      <c r="Q10" s="156">
        <f>कार्यानुभव!AB13</f>
        <v>0</v>
      </c>
      <c r="R10" s="156">
        <f>शा.शि.!AB13</f>
        <v>0</v>
      </c>
    </row>
    <row r="11" spans="1:18" ht="25.5" customHeight="1">
      <c r="A11" s="153">
        <f>Data!$D14</f>
        <v>0</v>
      </c>
      <c r="B11" s="153">
        <f>Data!C14</f>
        <v>0</v>
      </c>
      <c r="C11" s="154">
        <f>Data!E14</f>
        <v>0</v>
      </c>
      <c r="D11" s="156">
        <f>मराठी!R14</f>
        <v>0</v>
      </c>
      <c r="E11" s="156">
        <f>इंग्रजी!R14</f>
        <v>0</v>
      </c>
      <c r="F11" s="156">
        <f>गणित!R14</f>
        <v>0</v>
      </c>
      <c r="G11" s="156">
        <f>चित्रकला!N14</f>
        <v>0</v>
      </c>
      <c r="H11" s="156">
        <f>कार्यानुभव!N14</f>
        <v>0</v>
      </c>
      <c r="I11" s="156">
        <f>शा.शि.!N14</f>
        <v>0</v>
      </c>
      <c r="J11" s="153">
        <f>Data!$D14</f>
        <v>0</v>
      </c>
      <c r="K11" s="153">
        <f>Data!C14</f>
        <v>0</v>
      </c>
      <c r="L11" s="154">
        <f>Data!E14</f>
        <v>0</v>
      </c>
      <c r="M11" s="156">
        <f>मराठी!AJ14</f>
        <v>0</v>
      </c>
      <c r="N11" s="156">
        <f>इंग्रजी!AJ14</f>
        <v>0</v>
      </c>
      <c r="O11" s="156">
        <f>गणित!AJ14</f>
        <v>0</v>
      </c>
      <c r="P11" s="156">
        <f>चित्रकला!AB14</f>
        <v>0</v>
      </c>
      <c r="Q11" s="156">
        <f>कार्यानुभव!AB14</f>
        <v>0</v>
      </c>
      <c r="R11" s="156">
        <f>शा.शि.!AB14</f>
        <v>0</v>
      </c>
    </row>
    <row r="12" spans="1:18" ht="25.5" customHeight="1">
      <c r="A12" s="153">
        <f>Data!$D15</f>
        <v>0</v>
      </c>
      <c r="B12" s="153">
        <f>Data!C15</f>
        <v>0</v>
      </c>
      <c r="C12" s="154">
        <f>Data!E15</f>
        <v>0</v>
      </c>
      <c r="D12" s="156">
        <f>मराठी!R15</f>
        <v>0</v>
      </c>
      <c r="E12" s="156">
        <f>इंग्रजी!R15</f>
        <v>0</v>
      </c>
      <c r="F12" s="156">
        <f>गणित!R15</f>
        <v>0</v>
      </c>
      <c r="G12" s="156">
        <f>चित्रकला!N15</f>
        <v>0</v>
      </c>
      <c r="H12" s="156">
        <f>कार्यानुभव!N15</f>
        <v>0</v>
      </c>
      <c r="I12" s="156">
        <f>शा.शि.!N15</f>
        <v>0</v>
      </c>
      <c r="J12" s="153">
        <f>Data!$D15</f>
        <v>0</v>
      </c>
      <c r="K12" s="153">
        <f>Data!C15</f>
        <v>0</v>
      </c>
      <c r="L12" s="154">
        <f>Data!E15</f>
        <v>0</v>
      </c>
      <c r="M12" s="156">
        <f>मराठी!AJ15</f>
        <v>0</v>
      </c>
      <c r="N12" s="156">
        <f>इंग्रजी!AJ15</f>
        <v>0</v>
      </c>
      <c r="O12" s="156">
        <f>गणित!AJ15</f>
        <v>0</v>
      </c>
      <c r="P12" s="156">
        <f>चित्रकला!AB15</f>
        <v>0</v>
      </c>
      <c r="Q12" s="156">
        <f>कार्यानुभव!AB15</f>
        <v>0</v>
      </c>
      <c r="R12" s="156">
        <f>शा.शि.!AB15</f>
        <v>0</v>
      </c>
    </row>
    <row r="13" spans="1:18" ht="25.5" customHeight="1">
      <c r="A13" s="153">
        <f>Data!$D16</f>
        <v>0</v>
      </c>
      <c r="B13" s="153">
        <f>Data!C16</f>
        <v>0</v>
      </c>
      <c r="C13" s="154">
        <f>Data!E16</f>
        <v>0</v>
      </c>
      <c r="D13" s="156">
        <f>मराठी!R16</f>
        <v>0</v>
      </c>
      <c r="E13" s="156">
        <f>इंग्रजी!R16</f>
        <v>0</v>
      </c>
      <c r="F13" s="156">
        <f>गणित!R16</f>
        <v>0</v>
      </c>
      <c r="G13" s="156">
        <f>चित्रकला!N16</f>
        <v>0</v>
      </c>
      <c r="H13" s="156">
        <f>कार्यानुभव!N16</f>
        <v>0</v>
      </c>
      <c r="I13" s="156">
        <f>शा.शि.!N16</f>
        <v>0</v>
      </c>
      <c r="J13" s="153">
        <f>Data!$D16</f>
        <v>0</v>
      </c>
      <c r="K13" s="153">
        <f>Data!C16</f>
        <v>0</v>
      </c>
      <c r="L13" s="154">
        <f>Data!E16</f>
        <v>0</v>
      </c>
      <c r="M13" s="156">
        <f>मराठी!AJ16</f>
        <v>0</v>
      </c>
      <c r="N13" s="156">
        <f>इंग्रजी!AJ16</f>
        <v>0</v>
      </c>
      <c r="O13" s="156">
        <f>गणित!AJ16</f>
        <v>0</v>
      </c>
      <c r="P13" s="156">
        <f>चित्रकला!AB16</f>
        <v>0</v>
      </c>
      <c r="Q13" s="156">
        <f>कार्यानुभव!AB16</f>
        <v>0</v>
      </c>
      <c r="R13" s="156">
        <f>शा.शि.!AB16</f>
        <v>0</v>
      </c>
    </row>
    <row r="14" spans="1:18" ht="25.5" customHeight="1">
      <c r="A14" s="153">
        <f>Data!$D17</f>
        <v>0</v>
      </c>
      <c r="B14" s="153">
        <f>Data!C17</f>
        <v>0</v>
      </c>
      <c r="C14" s="154">
        <f>Data!E17</f>
        <v>0</v>
      </c>
      <c r="D14" s="156">
        <f>मराठी!R17</f>
        <v>0</v>
      </c>
      <c r="E14" s="156">
        <f>इंग्रजी!R17</f>
        <v>0</v>
      </c>
      <c r="F14" s="156">
        <f>गणित!R17</f>
        <v>0</v>
      </c>
      <c r="G14" s="156">
        <f>चित्रकला!N17</f>
        <v>0</v>
      </c>
      <c r="H14" s="156">
        <f>कार्यानुभव!N17</f>
        <v>0</v>
      </c>
      <c r="I14" s="156">
        <f>शा.शि.!N17</f>
        <v>0</v>
      </c>
      <c r="J14" s="153">
        <f>Data!$D17</f>
        <v>0</v>
      </c>
      <c r="K14" s="153">
        <f>Data!C17</f>
        <v>0</v>
      </c>
      <c r="L14" s="154">
        <f>Data!E17</f>
        <v>0</v>
      </c>
      <c r="M14" s="156">
        <f>मराठी!AJ17</f>
        <v>0</v>
      </c>
      <c r="N14" s="156">
        <f>इंग्रजी!AJ17</f>
        <v>0</v>
      </c>
      <c r="O14" s="156">
        <f>गणित!AJ17</f>
        <v>0</v>
      </c>
      <c r="P14" s="156">
        <f>चित्रकला!AB17</f>
        <v>0</v>
      </c>
      <c r="Q14" s="156">
        <f>कार्यानुभव!AB17</f>
        <v>0</v>
      </c>
      <c r="R14" s="156">
        <f>शा.शि.!AB17</f>
        <v>0</v>
      </c>
    </row>
    <row r="15" spans="1:18" ht="25.5" customHeight="1">
      <c r="A15" s="153">
        <f>Data!$D18</f>
        <v>0</v>
      </c>
      <c r="B15" s="153">
        <f>Data!C18</f>
        <v>0</v>
      </c>
      <c r="C15" s="154">
        <f>Data!E18</f>
        <v>0</v>
      </c>
      <c r="D15" s="156">
        <f>मराठी!R18</f>
        <v>0</v>
      </c>
      <c r="E15" s="156">
        <f>इंग्रजी!R18</f>
        <v>0</v>
      </c>
      <c r="F15" s="156">
        <f>गणित!R18</f>
        <v>0</v>
      </c>
      <c r="G15" s="156">
        <f>चित्रकला!N18</f>
        <v>0</v>
      </c>
      <c r="H15" s="156">
        <f>कार्यानुभव!N18</f>
        <v>0</v>
      </c>
      <c r="I15" s="156">
        <f>शा.शि.!N18</f>
        <v>0</v>
      </c>
      <c r="J15" s="153">
        <f>Data!$D18</f>
        <v>0</v>
      </c>
      <c r="K15" s="153">
        <f>Data!C18</f>
        <v>0</v>
      </c>
      <c r="L15" s="154">
        <f>Data!E18</f>
        <v>0</v>
      </c>
      <c r="M15" s="156">
        <f>मराठी!AJ18</f>
        <v>0</v>
      </c>
      <c r="N15" s="156">
        <f>इंग्रजी!AJ18</f>
        <v>0</v>
      </c>
      <c r="O15" s="156">
        <f>गणित!AJ18</f>
        <v>0</v>
      </c>
      <c r="P15" s="156">
        <f>चित्रकला!AB18</f>
        <v>0</v>
      </c>
      <c r="Q15" s="156">
        <f>कार्यानुभव!AB18</f>
        <v>0</v>
      </c>
      <c r="R15" s="156">
        <f>शा.शि.!AB18</f>
        <v>0</v>
      </c>
    </row>
    <row r="16" spans="1:18" ht="25.5" customHeight="1">
      <c r="A16" s="153">
        <f>Data!$D19</f>
        <v>0</v>
      </c>
      <c r="B16" s="153">
        <f>Data!C19</f>
        <v>0</v>
      </c>
      <c r="C16" s="154">
        <f>Data!E19</f>
        <v>0</v>
      </c>
      <c r="D16" s="156">
        <f>मराठी!R19</f>
        <v>0</v>
      </c>
      <c r="E16" s="156">
        <f>इंग्रजी!R19</f>
        <v>0</v>
      </c>
      <c r="F16" s="156">
        <f>गणित!R19</f>
        <v>0</v>
      </c>
      <c r="G16" s="156">
        <f>चित्रकला!N19</f>
        <v>0</v>
      </c>
      <c r="H16" s="156">
        <f>कार्यानुभव!N19</f>
        <v>0</v>
      </c>
      <c r="I16" s="156">
        <f>शा.शि.!N19</f>
        <v>0</v>
      </c>
      <c r="J16" s="153">
        <f>Data!$D19</f>
        <v>0</v>
      </c>
      <c r="K16" s="153">
        <f>Data!C19</f>
        <v>0</v>
      </c>
      <c r="L16" s="154">
        <f>Data!E19</f>
        <v>0</v>
      </c>
      <c r="M16" s="156">
        <f>मराठी!AJ19</f>
        <v>0</v>
      </c>
      <c r="N16" s="156">
        <f>इंग्रजी!AJ19</f>
        <v>0</v>
      </c>
      <c r="O16" s="156">
        <f>गणित!AJ19</f>
        <v>0</v>
      </c>
      <c r="P16" s="156">
        <f>चित्रकला!AB19</f>
        <v>0</v>
      </c>
      <c r="Q16" s="156">
        <f>कार्यानुभव!AB19</f>
        <v>0</v>
      </c>
      <c r="R16" s="156">
        <f>शा.शि.!AB19</f>
        <v>0</v>
      </c>
    </row>
    <row r="17" spans="1:18" ht="25.5" customHeight="1">
      <c r="A17" s="153">
        <f>Data!$D20</f>
        <v>0</v>
      </c>
      <c r="B17" s="153">
        <f>Data!C20</f>
        <v>0</v>
      </c>
      <c r="C17" s="154">
        <f>Data!E20</f>
        <v>0</v>
      </c>
      <c r="D17" s="156">
        <f>मराठी!R20</f>
        <v>0</v>
      </c>
      <c r="E17" s="156">
        <f>इंग्रजी!R20</f>
        <v>0</v>
      </c>
      <c r="F17" s="156">
        <f>गणित!R20</f>
        <v>0</v>
      </c>
      <c r="G17" s="156">
        <f>चित्रकला!N20</f>
        <v>0</v>
      </c>
      <c r="H17" s="156">
        <f>कार्यानुभव!N20</f>
        <v>0</v>
      </c>
      <c r="I17" s="156">
        <f>शा.शि.!N20</f>
        <v>0</v>
      </c>
      <c r="J17" s="153">
        <f>Data!$D20</f>
        <v>0</v>
      </c>
      <c r="K17" s="153">
        <f>Data!C20</f>
        <v>0</v>
      </c>
      <c r="L17" s="154">
        <f>Data!E20</f>
        <v>0</v>
      </c>
      <c r="M17" s="156">
        <f>मराठी!AJ20</f>
        <v>0</v>
      </c>
      <c r="N17" s="156">
        <f>इंग्रजी!AJ20</f>
        <v>0</v>
      </c>
      <c r="O17" s="156">
        <f>गणित!AJ20</f>
        <v>0</v>
      </c>
      <c r="P17" s="156">
        <f>चित्रकला!AB20</f>
        <v>0</v>
      </c>
      <c r="Q17" s="156">
        <f>कार्यानुभव!AB20</f>
        <v>0</v>
      </c>
      <c r="R17" s="156">
        <f>शा.शि.!AB20</f>
        <v>0</v>
      </c>
    </row>
    <row r="18" spans="1:18" ht="25.5" customHeight="1">
      <c r="A18" s="153">
        <f>Data!$D21</f>
        <v>0</v>
      </c>
      <c r="B18" s="153">
        <f>Data!C21</f>
        <v>0</v>
      </c>
      <c r="C18" s="154">
        <f>Data!E21</f>
        <v>0</v>
      </c>
      <c r="D18" s="156">
        <f>मराठी!R21</f>
        <v>0</v>
      </c>
      <c r="E18" s="156">
        <f>इंग्रजी!R21</f>
        <v>0</v>
      </c>
      <c r="F18" s="156">
        <f>गणित!R21</f>
        <v>0</v>
      </c>
      <c r="G18" s="156">
        <f>चित्रकला!N21</f>
        <v>0</v>
      </c>
      <c r="H18" s="156">
        <f>कार्यानुभव!N21</f>
        <v>0</v>
      </c>
      <c r="I18" s="156">
        <f>शा.शि.!N21</f>
        <v>0</v>
      </c>
      <c r="J18" s="153">
        <f>Data!$D21</f>
        <v>0</v>
      </c>
      <c r="K18" s="153">
        <f>Data!C21</f>
        <v>0</v>
      </c>
      <c r="L18" s="154">
        <f>Data!E21</f>
        <v>0</v>
      </c>
      <c r="M18" s="156">
        <f>मराठी!AJ21</f>
        <v>0</v>
      </c>
      <c r="N18" s="156">
        <f>इंग्रजी!AJ21</f>
        <v>0</v>
      </c>
      <c r="O18" s="156">
        <f>गणित!AJ21</f>
        <v>0</v>
      </c>
      <c r="P18" s="156">
        <f>चित्रकला!AB21</f>
        <v>0</v>
      </c>
      <c r="Q18" s="156">
        <f>कार्यानुभव!AB21</f>
        <v>0</v>
      </c>
      <c r="R18" s="156">
        <f>शा.शि.!AB21</f>
        <v>0</v>
      </c>
    </row>
    <row r="19" spans="1:18" ht="25.5" customHeight="1">
      <c r="A19" s="153">
        <f>Data!$D22</f>
        <v>0</v>
      </c>
      <c r="B19" s="153">
        <f>Data!C22</f>
        <v>0</v>
      </c>
      <c r="C19" s="154">
        <f>Data!E22</f>
        <v>0</v>
      </c>
      <c r="D19" s="156">
        <f>मराठी!R22</f>
        <v>0</v>
      </c>
      <c r="E19" s="156">
        <f>इंग्रजी!R22</f>
        <v>0</v>
      </c>
      <c r="F19" s="156">
        <f>गणित!R22</f>
        <v>0</v>
      </c>
      <c r="G19" s="156">
        <f>चित्रकला!N22</f>
        <v>0</v>
      </c>
      <c r="H19" s="156">
        <f>कार्यानुभव!N22</f>
        <v>0</v>
      </c>
      <c r="I19" s="156">
        <f>शा.शि.!N22</f>
        <v>0</v>
      </c>
      <c r="J19" s="153">
        <f>Data!$D22</f>
        <v>0</v>
      </c>
      <c r="K19" s="153">
        <f>Data!C22</f>
        <v>0</v>
      </c>
      <c r="L19" s="154">
        <f>Data!E22</f>
        <v>0</v>
      </c>
      <c r="M19" s="156">
        <f>मराठी!AJ22</f>
        <v>0</v>
      </c>
      <c r="N19" s="156">
        <f>इंग्रजी!AJ22</f>
        <v>0</v>
      </c>
      <c r="O19" s="156">
        <f>गणित!AJ22</f>
        <v>0</v>
      </c>
      <c r="P19" s="156">
        <f>चित्रकला!AB22</f>
        <v>0</v>
      </c>
      <c r="Q19" s="156">
        <f>कार्यानुभव!AB22</f>
        <v>0</v>
      </c>
      <c r="R19" s="156">
        <f>शा.शि.!AB22</f>
        <v>0</v>
      </c>
    </row>
    <row r="20" spans="1:18" ht="25.5" customHeight="1">
      <c r="A20" s="153">
        <f>Data!$D23</f>
        <v>0</v>
      </c>
      <c r="B20" s="153">
        <f>Data!C23</f>
        <v>0</v>
      </c>
      <c r="C20" s="154">
        <f>Data!E23</f>
        <v>0</v>
      </c>
      <c r="D20" s="156">
        <f>मराठी!R23</f>
        <v>0</v>
      </c>
      <c r="E20" s="156">
        <f>इंग्रजी!R23</f>
        <v>0</v>
      </c>
      <c r="F20" s="156">
        <f>गणित!R23</f>
        <v>0</v>
      </c>
      <c r="G20" s="156">
        <f>चित्रकला!N23</f>
        <v>0</v>
      </c>
      <c r="H20" s="156">
        <f>कार्यानुभव!N23</f>
        <v>0</v>
      </c>
      <c r="I20" s="156">
        <f>शा.शि.!N23</f>
        <v>0</v>
      </c>
      <c r="J20" s="153">
        <f>Data!$D23</f>
        <v>0</v>
      </c>
      <c r="K20" s="153">
        <f>Data!C23</f>
        <v>0</v>
      </c>
      <c r="L20" s="154">
        <f>Data!E23</f>
        <v>0</v>
      </c>
      <c r="M20" s="156">
        <f>मराठी!AJ23</f>
        <v>0</v>
      </c>
      <c r="N20" s="156">
        <f>इंग्रजी!AJ23</f>
        <v>0</v>
      </c>
      <c r="O20" s="156">
        <f>गणित!AJ23</f>
        <v>0</v>
      </c>
      <c r="P20" s="156">
        <f>चित्रकला!AB23</f>
        <v>0</v>
      </c>
      <c r="Q20" s="156">
        <f>कार्यानुभव!AB23</f>
        <v>0</v>
      </c>
      <c r="R20" s="156">
        <f>शा.शि.!AB23</f>
        <v>0</v>
      </c>
    </row>
    <row r="21" spans="1:18" ht="25.5" customHeight="1">
      <c r="A21" s="153">
        <f>Data!$D24</f>
        <v>0</v>
      </c>
      <c r="B21" s="153">
        <f>Data!C24</f>
        <v>0</v>
      </c>
      <c r="C21" s="154">
        <f>Data!E24</f>
        <v>0</v>
      </c>
      <c r="D21" s="156">
        <f>मराठी!R24</f>
        <v>0</v>
      </c>
      <c r="E21" s="156">
        <f>इंग्रजी!R24</f>
        <v>0</v>
      </c>
      <c r="F21" s="156">
        <f>गणित!R24</f>
        <v>0</v>
      </c>
      <c r="G21" s="156">
        <f>चित्रकला!N24</f>
        <v>0</v>
      </c>
      <c r="H21" s="156">
        <f>कार्यानुभव!N24</f>
        <v>0</v>
      </c>
      <c r="I21" s="156">
        <f>शा.शि.!N24</f>
        <v>0</v>
      </c>
      <c r="J21" s="153">
        <f>Data!$D24</f>
        <v>0</v>
      </c>
      <c r="K21" s="153">
        <f>Data!C24</f>
        <v>0</v>
      </c>
      <c r="L21" s="154">
        <f>Data!E24</f>
        <v>0</v>
      </c>
      <c r="M21" s="156">
        <f>मराठी!AJ24</f>
        <v>0</v>
      </c>
      <c r="N21" s="156">
        <f>इंग्रजी!AJ24</f>
        <v>0</v>
      </c>
      <c r="O21" s="156">
        <f>गणित!AJ24</f>
        <v>0</v>
      </c>
      <c r="P21" s="156">
        <f>चित्रकला!AB24</f>
        <v>0</v>
      </c>
      <c r="Q21" s="156">
        <f>कार्यानुभव!AB24</f>
        <v>0</v>
      </c>
      <c r="R21" s="156">
        <f>शा.शि.!AB24</f>
        <v>0</v>
      </c>
    </row>
    <row r="22" spans="1:18" ht="25.5" customHeight="1">
      <c r="A22" s="153">
        <f>Data!$D25</f>
        <v>0</v>
      </c>
      <c r="B22" s="153">
        <f>Data!C25</f>
        <v>0</v>
      </c>
      <c r="C22" s="154">
        <f>Data!E25</f>
        <v>0</v>
      </c>
      <c r="D22" s="156">
        <f>मराठी!R25</f>
        <v>0</v>
      </c>
      <c r="E22" s="156">
        <f>इंग्रजी!R25</f>
        <v>0</v>
      </c>
      <c r="F22" s="156">
        <f>गणित!R25</f>
        <v>0</v>
      </c>
      <c r="G22" s="156">
        <f>चित्रकला!N25</f>
        <v>0</v>
      </c>
      <c r="H22" s="156">
        <f>कार्यानुभव!N25</f>
        <v>0</v>
      </c>
      <c r="I22" s="156">
        <f>शा.शि.!N25</f>
        <v>0</v>
      </c>
      <c r="J22" s="153">
        <f>Data!$D25</f>
        <v>0</v>
      </c>
      <c r="K22" s="153">
        <f>Data!C25</f>
        <v>0</v>
      </c>
      <c r="L22" s="154">
        <f>Data!E25</f>
        <v>0</v>
      </c>
      <c r="M22" s="156">
        <f>मराठी!AJ25</f>
        <v>0</v>
      </c>
      <c r="N22" s="156">
        <f>इंग्रजी!AJ25</f>
        <v>0</v>
      </c>
      <c r="O22" s="156">
        <f>गणित!AJ25</f>
        <v>0</v>
      </c>
      <c r="P22" s="156">
        <f>चित्रकला!AB25</f>
        <v>0</v>
      </c>
      <c r="Q22" s="156">
        <f>कार्यानुभव!AB25</f>
        <v>0</v>
      </c>
      <c r="R22" s="156">
        <f>शा.शि.!AB25</f>
        <v>0</v>
      </c>
    </row>
    <row r="23" spans="1:18" ht="25.5" customHeight="1">
      <c r="A23" s="153">
        <f>Data!$D26</f>
        <v>0</v>
      </c>
      <c r="B23" s="153">
        <f>Data!C26</f>
        <v>0</v>
      </c>
      <c r="C23" s="154">
        <f>Data!E26</f>
        <v>0</v>
      </c>
      <c r="D23" s="156">
        <f>मराठी!R26</f>
        <v>0</v>
      </c>
      <c r="E23" s="156">
        <f>इंग्रजी!R26</f>
        <v>0</v>
      </c>
      <c r="F23" s="156">
        <f>गणित!R26</f>
        <v>0</v>
      </c>
      <c r="G23" s="156">
        <f>चित्रकला!N26</f>
        <v>0</v>
      </c>
      <c r="H23" s="156">
        <f>कार्यानुभव!N26</f>
        <v>0</v>
      </c>
      <c r="I23" s="156">
        <f>शा.शि.!N26</f>
        <v>0</v>
      </c>
      <c r="J23" s="153">
        <f>Data!$D26</f>
        <v>0</v>
      </c>
      <c r="K23" s="153">
        <f>Data!C26</f>
        <v>0</v>
      </c>
      <c r="L23" s="154">
        <f>Data!E26</f>
        <v>0</v>
      </c>
      <c r="M23" s="156">
        <f>मराठी!AJ26</f>
        <v>0</v>
      </c>
      <c r="N23" s="156">
        <f>इंग्रजी!AJ26</f>
        <v>0</v>
      </c>
      <c r="O23" s="156">
        <f>गणित!AJ26</f>
        <v>0</v>
      </c>
      <c r="P23" s="156">
        <f>चित्रकला!AB26</f>
        <v>0</v>
      </c>
      <c r="Q23" s="156">
        <f>कार्यानुभव!AB26</f>
        <v>0</v>
      </c>
      <c r="R23" s="156">
        <f>शा.शि.!AB26</f>
        <v>0</v>
      </c>
    </row>
    <row r="24" spans="1:18" ht="25.5" customHeight="1">
      <c r="A24" s="153">
        <f>Data!$D27</f>
        <v>0</v>
      </c>
      <c r="B24" s="153">
        <f>Data!C27</f>
        <v>0</v>
      </c>
      <c r="C24" s="154">
        <f>Data!E27</f>
        <v>0</v>
      </c>
      <c r="D24" s="156">
        <f>मराठी!R27</f>
        <v>0</v>
      </c>
      <c r="E24" s="156">
        <f>इंग्रजी!R27</f>
        <v>0</v>
      </c>
      <c r="F24" s="156">
        <f>गणित!R27</f>
        <v>0</v>
      </c>
      <c r="G24" s="156">
        <f>चित्रकला!N27</f>
        <v>0</v>
      </c>
      <c r="H24" s="156">
        <f>कार्यानुभव!N27</f>
        <v>0</v>
      </c>
      <c r="I24" s="156">
        <f>शा.शि.!N27</f>
        <v>0</v>
      </c>
      <c r="J24" s="153">
        <f>Data!$D27</f>
        <v>0</v>
      </c>
      <c r="K24" s="153">
        <f>Data!C27</f>
        <v>0</v>
      </c>
      <c r="L24" s="154">
        <f>Data!E27</f>
        <v>0</v>
      </c>
      <c r="M24" s="156">
        <f>मराठी!AJ27</f>
        <v>0</v>
      </c>
      <c r="N24" s="156">
        <f>इंग्रजी!AJ27</f>
        <v>0</v>
      </c>
      <c r="O24" s="156">
        <f>गणित!AJ27</f>
        <v>0</v>
      </c>
      <c r="P24" s="156">
        <f>चित्रकला!AB27</f>
        <v>0</v>
      </c>
      <c r="Q24" s="156">
        <f>कार्यानुभव!AB27</f>
        <v>0</v>
      </c>
      <c r="R24" s="156">
        <f>शा.शि.!AB27</f>
        <v>0</v>
      </c>
    </row>
    <row r="25" spans="1:18" ht="25.5" customHeight="1">
      <c r="A25" s="153">
        <f>Data!$D28</f>
        <v>0</v>
      </c>
      <c r="B25" s="153">
        <f>Data!C28</f>
        <v>0</v>
      </c>
      <c r="C25" s="154">
        <f>Data!E28</f>
        <v>0</v>
      </c>
      <c r="D25" s="156">
        <f>मराठी!R28</f>
        <v>0</v>
      </c>
      <c r="E25" s="156">
        <f>इंग्रजी!R28</f>
        <v>0</v>
      </c>
      <c r="F25" s="156">
        <f>गणित!R28</f>
        <v>0</v>
      </c>
      <c r="G25" s="156">
        <f>चित्रकला!N28</f>
        <v>0</v>
      </c>
      <c r="H25" s="156">
        <f>कार्यानुभव!N28</f>
        <v>0</v>
      </c>
      <c r="I25" s="156">
        <f>शा.शि.!N28</f>
        <v>0</v>
      </c>
      <c r="J25" s="153">
        <f>Data!$D28</f>
        <v>0</v>
      </c>
      <c r="K25" s="153">
        <f>Data!C28</f>
        <v>0</v>
      </c>
      <c r="L25" s="154">
        <f>Data!E28</f>
        <v>0</v>
      </c>
      <c r="M25" s="156">
        <f>मराठी!AJ28</f>
        <v>0</v>
      </c>
      <c r="N25" s="156">
        <f>इंग्रजी!AJ28</f>
        <v>0</v>
      </c>
      <c r="O25" s="156">
        <f>गणित!AJ28</f>
        <v>0</v>
      </c>
      <c r="P25" s="156">
        <f>चित्रकला!AB28</f>
        <v>0</v>
      </c>
      <c r="Q25" s="156">
        <f>कार्यानुभव!AB28</f>
        <v>0</v>
      </c>
      <c r="R25" s="156">
        <f>शा.शि.!AB28</f>
        <v>0</v>
      </c>
    </row>
    <row r="26" spans="1:18" ht="25.5" customHeight="1">
      <c r="A26" s="153">
        <f>Data!$D29</f>
        <v>0</v>
      </c>
      <c r="B26" s="153">
        <f>Data!C29</f>
        <v>0</v>
      </c>
      <c r="C26" s="154">
        <f>Data!E29</f>
        <v>0</v>
      </c>
      <c r="D26" s="156">
        <f>मराठी!R29</f>
        <v>0</v>
      </c>
      <c r="E26" s="156">
        <f>इंग्रजी!R29</f>
        <v>0</v>
      </c>
      <c r="F26" s="156">
        <f>गणित!R29</f>
        <v>0</v>
      </c>
      <c r="G26" s="156">
        <f>चित्रकला!N29</f>
        <v>0</v>
      </c>
      <c r="H26" s="156">
        <f>कार्यानुभव!N29</f>
        <v>0</v>
      </c>
      <c r="I26" s="156">
        <f>शा.शि.!N29</f>
        <v>0</v>
      </c>
      <c r="J26" s="153">
        <f>Data!$D29</f>
        <v>0</v>
      </c>
      <c r="K26" s="153">
        <f>Data!C29</f>
        <v>0</v>
      </c>
      <c r="L26" s="154">
        <f>Data!E29</f>
        <v>0</v>
      </c>
      <c r="M26" s="156">
        <f>मराठी!AJ29</f>
        <v>0</v>
      </c>
      <c r="N26" s="156">
        <f>इंग्रजी!AJ29</f>
        <v>0</v>
      </c>
      <c r="O26" s="156">
        <f>गणित!AJ29</f>
        <v>0</v>
      </c>
      <c r="P26" s="156">
        <f>चित्रकला!AB29</f>
        <v>0</v>
      </c>
      <c r="Q26" s="156">
        <f>कार्यानुभव!AB29</f>
        <v>0</v>
      </c>
      <c r="R26" s="156">
        <f>शा.शि.!AB29</f>
        <v>0</v>
      </c>
    </row>
    <row r="27" spans="1:18" ht="25.5" customHeight="1">
      <c r="A27" s="153">
        <f>Data!$D30</f>
        <v>0</v>
      </c>
      <c r="B27" s="153">
        <f>Data!C30</f>
        <v>0</v>
      </c>
      <c r="C27" s="154">
        <f>Data!E30</f>
        <v>0</v>
      </c>
      <c r="D27" s="156">
        <f>मराठी!R30</f>
        <v>0</v>
      </c>
      <c r="E27" s="156">
        <f>इंग्रजी!R30</f>
        <v>0</v>
      </c>
      <c r="F27" s="156">
        <f>गणित!R30</f>
        <v>0</v>
      </c>
      <c r="G27" s="156">
        <f>चित्रकला!N30</f>
        <v>0</v>
      </c>
      <c r="H27" s="156">
        <f>कार्यानुभव!N30</f>
        <v>0</v>
      </c>
      <c r="I27" s="156">
        <f>शा.शि.!N30</f>
        <v>0</v>
      </c>
      <c r="J27" s="153">
        <f>Data!$D30</f>
        <v>0</v>
      </c>
      <c r="K27" s="153">
        <f>Data!C30</f>
        <v>0</v>
      </c>
      <c r="L27" s="154">
        <f>Data!E30</f>
        <v>0</v>
      </c>
      <c r="M27" s="156">
        <f>मराठी!AJ30</f>
        <v>0</v>
      </c>
      <c r="N27" s="156">
        <f>इंग्रजी!AJ30</f>
        <v>0</v>
      </c>
      <c r="O27" s="156">
        <f>गणित!AJ30</f>
        <v>0</v>
      </c>
      <c r="P27" s="156">
        <f>चित्रकला!AB30</f>
        <v>0</v>
      </c>
      <c r="Q27" s="156">
        <f>कार्यानुभव!AB30</f>
        <v>0</v>
      </c>
      <c r="R27" s="156">
        <f>शा.शि.!AB30</f>
        <v>0</v>
      </c>
    </row>
    <row r="28" spans="1:18" ht="25.5" customHeight="1">
      <c r="A28" s="153">
        <f>Data!$D31</f>
        <v>0</v>
      </c>
      <c r="B28" s="153">
        <f>Data!C31</f>
        <v>0</v>
      </c>
      <c r="C28" s="154">
        <f>Data!E31</f>
        <v>0</v>
      </c>
      <c r="D28" s="156">
        <f>मराठी!R31</f>
        <v>0</v>
      </c>
      <c r="E28" s="156">
        <f>इंग्रजी!R31</f>
        <v>0</v>
      </c>
      <c r="F28" s="156">
        <f>गणित!R31</f>
        <v>0</v>
      </c>
      <c r="G28" s="156">
        <f>चित्रकला!N31</f>
        <v>0</v>
      </c>
      <c r="H28" s="156">
        <f>कार्यानुभव!N31</f>
        <v>0</v>
      </c>
      <c r="I28" s="156">
        <f>शा.शि.!N31</f>
        <v>0</v>
      </c>
      <c r="J28" s="153">
        <f>Data!$D31</f>
        <v>0</v>
      </c>
      <c r="K28" s="153">
        <f>Data!C31</f>
        <v>0</v>
      </c>
      <c r="L28" s="154">
        <f>Data!E31</f>
        <v>0</v>
      </c>
      <c r="M28" s="156">
        <f>मराठी!AJ31</f>
        <v>0</v>
      </c>
      <c r="N28" s="156">
        <f>इंग्रजी!AJ31</f>
        <v>0</v>
      </c>
      <c r="O28" s="156">
        <f>गणित!AJ31</f>
        <v>0</v>
      </c>
      <c r="P28" s="156">
        <f>चित्रकला!AB31</f>
        <v>0</v>
      </c>
      <c r="Q28" s="156">
        <f>कार्यानुभव!AB31</f>
        <v>0</v>
      </c>
      <c r="R28" s="156">
        <f>शा.शि.!AB31</f>
        <v>0</v>
      </c>
    </row>
    <row r="29" spans="1:18" ht="25.5" customHeight="1">
      <c r="A29" s="153">
        <f>Data!$D32</f>
        <v>0</v>
      </c>
      <c r="B29" s="153">
        <f>Data!C32</f>
        <v>0</v>
      </c>
      <c r="C29" s="154">
        <f>Data!E32</f>
        <v>0</v>
      </c>
      <c r="D29" s="156">
        <f>मराठी!R32</f>
        <v>0</v>
      </c>
      <c r="E29" s="156">
        <f>इंग्रजी!R32</f>
        <v>0</v>
      </c>
      <c r="F29" s="156">
        <f>गणित!R32</f>
        <v>0</v>
      </c>
      <c r="G29" s="156">
        <f>चित्रकला!N32</f>
        <v>0</v>
      </c>
      <c r="H29" s="156">
        <f>कार्यानुभव!N32</f>
        <v>0</v>
      </c>
      <c r="I29" s="156">
        <f>शा.शि.!N32</f>
        <v>0</v>
      </c>
      <c r="J29" s="153">
        <f>Data!$D32</f>
        <v>0</v>
      </c>
      <c r="K29" s="153">
        <f>Data!C32</f>
        <v>0</v>
      </c>
      <c r="L29" s="154">
        <f>Data!E32</f>
        <v>0</v>
      </c>
      <c r="M29" s="156">
        <f>मराठी!AJ32</f>
        <v>0</v>
      </c>
      <c r="N29" s="156">
        <f>इंग्रजी!AJ32</f>
        <v>0</v>
      </c>
      <c r="O29" s="156">
        <f>गणित!AJ32</f>
        <v>0</v>
      </c>
      <c r="P29" s="156">
        <f>चित्रकला!AB32</f>
        <v>0</v>
      </c>
      <c r="Q29" s="156">
        <f>कार्यानुभव!AB32</f>
        <v>0</v>
      </c>
      <c r="R29" s="156">
        <f>शा.शि.!AB32</f>
        <v>0</v>
      </c>
    </row>
    <row r="30" spans="1:18" ht="25.5" customHeight="1">
      <c r="A30" s="153">
        <f>Data!$D33</f>
        <v>0</v>
      </c>
      <c r="B30" s="153">
        <f>Data!C33</f>
        <v>0</v>
      </c>
      <c r="C30" s="154">
        <f>Data!E33</f>
        <v>0</v>
      </c>
      <c r="D30" s="156">
        <f>मराठी!R33</f>
        <v>0</v>
      </c>
      <c r="E30" s="156">
        <f>इंग्रजी!R33</f>
        <v>0</v>
      </c>
      <c r="F30" s="156">
        <f>गणित!R33</f>
        <v>0</v>
      </c>
      <c r="G30" s="156">
        <f>चित्रकला!N33</f>
        <v>0</v>
      </c>
      <c r="H30" s="156">
        <f>कार्यानुभव!N33</f>
        <v>0</v>
      </c>
      <c r="I30" s="156">
        <f>शा.शि.!N33</f>
        <v>0</v>
      </c>
      <c r="J30" s="153">
        <f>Data!$D33</f>
        <v>0</v>
      </c>
      <c r="K30" s="153">
        <f>Data!C33</f>
        <v>0</v>
      </c>
      <c r="L30" s="154">
        <f>Data!E33</f>
        <v>0</v>
      </c>
      <c r="M30" s="156">
        <f>मराठी!AJ33</f>
        <v>0</v>
      </c>
      <c r="N30" s="156">
        <f>इंग्रजी!AJ33</f>
        <v>0</v>
      </c>
      <c r="O30" s="156">
        <f>गणित!AJ33</f>
        <v>0</v>
      </c>
      <c r="P30" s="156">
        <f>चित्रकला!AB33</f>
        <v>0</v>
      </c>
      <c r="Q30" s="156">
        <f>कार्यानुभव!AB33</f>
        <v>0</v>
      </c>
      <c r="R30" s="156">
        <f>शा.शि.!AB33</f>
        <v>0</v>
      </c>
    </row>
    <row r="31" spans="1:18" ht="25.5" customHeight="1">
      <c r="A31" s="153">
        <f>Data!$D34</f>
        <v>0</v>
      </c>
      <c r="B31" s="153">
        <f>Data!C34</f>
        <v>0</v>
      </c>
      <c r="C31" s="154">
        <f>Data!E34</f>
        <v>0</v>
      </c>
      <c r="D31" s="156">
        <f>मराठी!R34</f>
        <v>0</v>
      </c>
      <c r="E31" s="156">
        <f>इंग्रजी!R34</f>
        <v>0</v>
      </c>
      <c r="F31" s="156">
        <f>गणित!R34</f>
        <v>0</v>
      </c>
      <c r="G31" s="156">
        <f>चित्रकला!N34</f>
        <v>0</v>
      </c>
      <c r="H31" s="156">
        <f>कार्यानुभव!N34</f>
        <v>0</v>
      </c>
      <c r="I31" s="156">
        <f>शा.शि.!N34</f>
        <v>0</v>
      </c>
      <c r="J31" s="153">
        <f>Data!$D34</f>
        <v>0</v>
      </c>
      <c r="K31" s="153">
        <f>Data!C34</f>
        <v>0</v>
      </c>
      <c r="L31" s="154">
        <f>Data!E34</f>
        <v>0</v>
      </c>
      <c r="M31" s="156">
        <f>मराठी!AJ34</f>
        <v>0</v>
      </c>
      <c r="N31" s="156">
        <f>इंग्रजी!AJ34</f>
        <v>0</v>
      </c>
      <c r="O31" s="156">
        <f>गणित!AJ34</f>
        <v>0</v>
      </c>
      <c r="P31" s="156">
        <f>चित्रकला!AB34</f>
        <v>0</v>
      </c>
      <c r="Q31" s="156">
        <f>कार्यानुभव!AB34</f>
        <v>0</v>
      </c>
      <c r="R31" s="156">
        <f>शा.शि.!AB34</f>
        <v>0</v>
      </c>
    </row>
    <row r="32" spans="1:18" ht="25.5" customHeight="1">
      <c r="A32" s="153">
        <f>Data!$D35</f>
        <v>0</v>
      </c>
      <c r="B32" s="153">
        <f>Data!C35</f>
        <v>0</v>
      </c>
      <c r="C32" s="154">
        <f>Data!E35</f>
        <v>0</v>
      </c>
      <c r="D32" s="156">
        <f>मराठी!R35</f>
        <v>0</v>
      </c>
      <c r="E32" s="156">
        <f>इंग्रजी!R35</f>
        <v>0</v>
      </c>
      <c r="F32" s="156">
        <f>गणित!R35</f>
        <v>0</v>
      </c>
      <c r="G32" s="156">
        <f>चित्रकला!N35</f>
        <v>0</v>
      </c>
      <c r="H32" s="156">
        <f>कार्यानुभव!N35</f>
        <v>0</v>
      </c>
      <c r="I32" s="156">
        <f>शा.शि.!N35</f>
        <v>0</v>
      </c>
      <c r="J32" s="153">
        <f>Data!$D35</f>
        <v>0</v>
      </c>
      <c r="K32" s="153">
        <f>Data!C35</f>
        <v>0</v>
      </c>
      <c r="L32" s="154">
        <f>Data!E35</f>
        <v>0</v>
      </c>
      <c r="M32" s="156">
        <f>मराठी!AJ35</f>
        <v>0</v>
      </c>
      <c r="N32" s="156">
        <f>इंग्रजी!AJ35</f>
        <v>0</v>
      </c>
      <c r="O32" s="156">
        <f>गणित!AJ35</f>
        <v>0</v>
      </c>
      <c r="P32" s="156">
        <f>चित्रकला!AB35</f>
        <v>0</v>
      </c>
      <c r="Q32" s="156">
        <f>कार्यानुभव!AB35</f>
        <v>0</v>
      </c>
      <c r="R32" s="156">
        <f>शा.शि.!AB35</f>
        <v>0</v>
      </c>
    </row>
    <row r="33" spans="1:18" ht="25.5" customHeight="1">
      <c r="A33" s="153">
        <f>Data!$D36</f>
        <v>0</v>
      </c>
      <c r="B33" s="153">
        <f>Data!C36</f>
        <v>0</v>
      </c>
      <c r="C33" s="154">
        <f>Data!E36</f>
        <v>0</v>
      </c>
      <c r="D33" s="156">
        <f>मराठी!R36</f>
        <v>0</v>
      </c>
      <c r="E33" s="156">
        <f>इंग्रजी!R36</f>
        <v>0</v>
      </c>
      <c r="F33" s="156">
        <f>गणित!R36</f>
        <v>0</v>
      </c>
      <c r="G33" s="156">
        <f>चित्रकला!N36</f>
        <v>0</v>
      </c>
      <c r="H33" s="156">
        <f>कार्यानुभव!N36</f>
        <v>0</v>
      </c>
      <c r="I33" s="156">
        <f>शा.शि.!N36</f>
        <v>0</v>
      </c>
      <c r="J33" s="153">
        <f>Data!$D36</f>
        <v>0</v>
      </c>
      <c r="K33" s="153">
        <f>Data!C36</f>
        <v>0</v>
      </c>
      <c r="L33" s="154">
        <f>Data!E36</f>
        <v>0</v>
      </c>
      <c r="M33" s="156">
        <f>मराठी!AJ36</f>
        <v>0</v>
      </c>
      <c r="N33" s="156">
        <f>इंग्रजी!AJ36</f>
        <v>0</v>
      </c>
      <c r="O33" s="156">
        <f>गणित!AJ36</f>
        <v>0</v>
      </c>
      <c r="P33" s="156">
        <f>चित्रकला!AB36</f>
        <v>0</v>
      </c>
      <c r="Q33" s="156">
        <f>कार्यानुभव!AB36</f>
        <v>0</v>
      </c>
      <c r="R33" s="156">
        <f>शा.शि.!AB36</f>
        <v>0</v>
      </c>
    </row>
    <row r="34" spans="1:18" ht="25.5" customHeight="1">
      <c r="A34" s="153">
        <f>Data!$D37</f>
        <v>0</v>
      </c>
      <c r="B34" s="153">
        <f>Data!C37</f>
        <v>0</v>
      </c>
      <c r="C34" s="154">
        <f>Data!E37</f>
        <v>0</v>
      </c>
      <c r="D34" s="156">
        <f>मराठी!R37</f>
        <v>0</v>
      </c>
      <c r="E34" s="156">
        <f>इंग्रजी!R37</f>
        <v>0</v>
      </c>
      <c r="F34" s="156">
        <f>गणित!R37</f>
        <v>0</v>
      </c>
      <c r="G34" s="156">
        <f>चित्रकला!N37</f>
        <v>0</v>
      </c>
      <c r="H34" s="156">
        <f>कार्यानुभव!N37</f>
        <v>0</v>
      </c>
      <c r="I34" s="156">
        <f>शा.शि.!N37</f>
        <v>0</v>
      </c>
      <c r="J34" s="153">
        <f>Data!$D37</f>
        <v>0</v>
      </c>
      <c r="K34" s="153">
        <f>Data!C37</f>
        <v>0</v>
      </c>
      <c r="L34" s="154">
        <f>Data!E37</f>
        <v>0</v>
      </c>
      <c r="M34" s="156">
        <f>मराठी!AJ37</f>
        <v>0</v>
      </c>
      <c r="N34" s="156">
        <f>इंग्रजी!AJ37</f>
        <v>0</v>
      </c>
      <c r="O34" s="156">
        <f>गणित!AJ37</f>
        <v>0</v>
      </c>
      <c r="P34" s="156">
        <f>चित्रकला!AB37</f>
        <v>0</v>
      </c>
      <c r="Q34" s="156">
        <f>कार्यानुभव!AB37</f>
        <v>0</v>
      </c>
      <c r="R34" s="156">
        <f>शा.शि.!AB37</f>
        <v>0</v>
      </c>
    </row>
    <row r="35" spans="1:18" ht="25.5" customHeight="1">
      <c r="A35" s="153">
        <f>Data!$D38</f>
        <v>0</v>
      </c>
      <c r="B35" s="153">
        <f>Data!C38</f>
        <v>0</v>
      </c>
      <c r="C35" s="154">
        <f>Data!E38</f>
        <v>0</v>
      </c>
      <c r="D35" s="156">
        <f>मराठी!R38</f>
        <v>0</v>
      </c>
      <c r="E35" s="156">
        <f>इंग्रजी!R38</f>
        <v>0</v>
      </c>
      <c r="F35" s="156">
        <f>गणित!R38</f>
        <v>0</v>
      </c>
      <c r="G35" s="156">
        <f>चित्रकला!N38</f>
        <v>0</v>
      </c>
      <c r="H35" s="156">
        <f>कार्यानुभव!N38</f>
        <v>0</v>
      </c>
      <c r="I35" s="156">
        <f>शा.शि.!N38</f>
        <v>0</v>
      </c>
      <c r="J35" s="153">
        <f>Data!$D38</f>
        <v>0</v>
      </c>
      <c r="K35" s="153">
        <f>Data!C38</f>
        <v>0</v>
      </c>
      <c r="L35" s="154">
        <f>Data!E38</f>
        <v>0</v>
      </c>
      <c r="M35" s="156">
        <f>मराठी!AJ38</f>
        <v>0</v>
      </c>
      <c r="N35" s="156">
        <f>इंग्रजी!AJ38</f>
        <v>0</v>
      </c>
      <c r="O35" s="156">
        <f>गणित!AJ38</f>
        <v>0</v>
      </c>
      <c r="P35" s="156">
        <f>चित्रकला!AB38</f>
        <v>0</v>
      </c>
      <c r="Q35" s="156">
        <f>कार्यानुभव!AB38</f>
        <v>0</v>
      </c>
      <c r="R35" s="156">
        <f>शा.शि.!AB38</f>
        <v>0</v>
      </c>
    </row>
    <row r="36" spans="1:18" ht="25.5" customHeight="1">
      <c r="A36" s="153">
        <f>Data!$D39</f>
        <v>0</v>
      </c>
      <c r="B36" s="153">
        <f>Data!C39</f>
        <v>0</v>
      </c>
      <c r="C36" s="154">
        <f>Data!E39</f>
        <v>0</v>
      </c>
      <c r="D36" s="156">
        <f>मराठी!R39</f>
        <v>0</v>
      </c>
      <c r="E36" s="156">
        <f>इंग्रजी!R39</f>
        <v>0</v>
      </c>
      <c r="F36" s="156">
        <f>गणित!R39</f>
        <v>0</v>
      </c>
      <c r="G36" s="156">
        <f>चित्रकला!N39</f>
        <v>0</v>
      </c>
      <c r="H36" s="156">
        <f>कार्यानुभव!N39</f>
        <v>0</v>
      </c>
      <c r="I36" s="156">
        <f>शा.शि.!N39</f>
        <v>0</v>
      </c>
      <c r="J36" s="153">
        <f>Data!$D39</f>
        <v>0</v>
      </c>
      <c r="K36" s="153">
        <f>Data!C39</f>
        <v>0</v>
      </c>
      <c r="L36" s="154">
        <f>Data!E39</f>
        <v>0</v>
      </c>
      <c r="M36" s="156">
        <f>मराठी!AJ39</f>
        <v>0</v>
      </c>
      <c r="N36" s="156">
        <f>इंग्रजी!AJ39</f>
        <v>0</v>
      </c>
      <c r="O36" s="156">
        <f>गणित!AJ39</f>
        <v>0</v>
      </c>
      <c r="P36" s="156">
        <f>चित्रकला!AB39</f>
        <v>0</v>
      </c>
      <c r="Q36" s="156">
        <f>कार्यानुभव!AB39</f>
        <v>0</v>
      </c>
      <c r="R36" s="156">
        <f>शा.शि.!AB39</f>
        <v>0</v>
      </c>
    </row>
    <row r="37" spans="1:18" ht="25.5" customHeight="1">
      <c r="A37" s="153">
        <f>Data!$D40</f>
        <v>0</v>
      </c>
      <c r="B37" s="153">
        <f>Data!C40</f>
        <v>0</v>
      </c>
      <c r="C37" s="154">
        <f>Data!E40</f>
        <v>0</v>
      </c>
      <c r="D37" s="156">
        <f>मराठी!R40</f>
        <v>0</v>
      </c>
      <c r="E37" s="156">
        <f>इंग्रजी!R40</f>
        <v>0</v>
      </c>
      <c r="F37" s="156">
        <f>गणित!R40</f>
        <v>0</v>
      </c>
      <c r="G37" s="156">
        <f>चित्रकला!N40</f>
        <v>0</v>
      </c>
      <c r="H37" s="156">
        <f>कार्यानुभव!N40</f>
        <v>0</v>
      </c>
      <c r="I37" s="156">
        <f>शा.शि.!N40</f>
        <v>0</v>
      </c>
      <c r="J37" s="153">
        <f>Data!$D40</f>
        <v>0</v>
      </c>
      <c r="K37" s="153">
        <f>Data!C40</f>
        <v>0</v>
      </c>
      <c r="L37" s="154">
        <f>Data!E40</f>
        <v>0</v>
      </c>
      <c r="M37" s="156">
        <f>मराठी!AJ40</f>
        <v>0</v>
      </c>
      <c r="N37" s="156">
        <f>इंग्रजी!AJ40</f>
        <v>0</v>
      </c>
      <c r="O37" s="156">
        <f>गणित!AJ40</f>
        <v>0</v>
      </c>
      <c r="P37" s="156">
        <f>चित्रकला!AB40</f>
        <v>0</v>
      </c>
      <c r="Q37" s="156">
        <f>कार्यानुभव!AB40</f>
        <v>0</v>
      </c>
      <c r="R37" s="156">
        <f>शा.शि.!AB40</f>
        <v>0</v>
      </c>
    </row>
    <row r="38" spans="1:18" ht="25.5" customHeight="1">
      <c r="A38" s="153">
        <f>Data!$D41</f>
        <v>0</v>
      </c>
      <c r="B38" s="153">
        <f>Data!C41</f>
        <v>0</v>
      </c>
      <c r="C38" s="154">
        <f>Data!E41</f>
        <v>0</v>
      </c>
      <c r="D38" s="156">
        <f>मराठी!R41</f>
        <v>0</v>
      </c>
      <c r="E38" s="156">
        <f>इंग्रजी!R41</f>
        <v>0</v>
      </c>
      <c r="F38" s="156">
        <f>गणित!R41</f>
        <v>0</v>
      </c>
      <c r="G38" s="156">
        <f>चित्रकला!N41</f>
        <v>0</v>
      </c>
      <c r="H38" s="156">
        <f>कार्यानुभव!N41</f>
        <v>0</v>
      </c>
      <c r="I38" s="156">
        <f>शा.शि.!N41</f>
        <v>0</v>
      </c>
      <c r="J38" s="153">
        <f>Data!$D41</f>
        <v>0</v>
      </c>
      <c r="K38" s="153">
        <f>Data!C41</f>
        <v>0</v>
      </c>
      <c r="L38" s="154">
        <f>Data!E41</f>
        <v>0</v>
      </c>
      <c r="M38" s="156">
        <f>मराठी!AJ41</f>
        <v>0</v>
      </c>
      <c r="N38" s="156">
        <f>इंग्रजी!AJ41</f>
        <v>0</v>
      </c>
      <c r="O38" s="156">
        <f>गणित!AJ41</f>
        <v>0</v>
      </c>
      <c r="P38" s="156">
        <f>चित्रकला!AB41</f>
        <v>0</v>
      </c>
      <c r="Q38" s="156">
        <f>कार्यानुभव!AB41</f>
        <v>0</v>
      </c>
      <c r="R38" s="156">
        <f>शा.शि.!AB41</f>
        <v>0</v>
      </c>
    </row>
    <row r="39" spans="1:18" ht="25.5" customHeight="1">
      <c r="A39" s="153">
        <f>Data!$D42</f>
        <v>0</v>
      </c>
      <c r="B39" s="153">
        <f>Data!C42</f>
        <v>0</v>
      </c>
      <c r="C39" s="154">
        <f>Data!E42</f>
        <v>0</v>
      </c>
      <c r="D39" s="156">
        <f>मराठी!R42</f>
        <v>0</v>
      </c>
      <c r="E39" s="156">
        <f>इंग्रजी!R42</f>
        <v>0</v>
      </c>
      <c r="F39" s="156">
        <f>गणित!R42</f>
        <v>0</v>
      </c>
      <c r="G39" s="156">
        <f>चित्रकला!N42</f>
        <v>0</v>
      </c>
      <c r="H39" s="156">
        <f>कार्यानुभव!N42</f>
        <v>0</v>
      </c>
      <c r="I39" s="156">
        <f>शा.शि.!N42</f>
        <v>0</v>
      </c>
      <c r="J39" s="153">
        <f>Data!$D42</f>
        <v>0</v>
      </c>
      <c r="K39" s="153">
        <f>Data!C42</f>
        <v>0</v>
      </c>
      <c r="L39" s="154">
        <f>Data!E42</f>
        <v>0</v>
      </c>
      <c r="M39" s="156">
        <f>मराठी!AJ42</f>
        <v>0</v>
      </c>
      <c r="N39" s="156">
        <f>इंग्रजी!AJ42</f>
        <v>0</v>
      </c>
      <c r="O39" s="156">
        <f>गणित!AJ42</f>
        <v>0</v>
      </c>
      <c r="P39" s="156">
        <f>चित्रकला!AB42</f>
        <v>0</v>
      </c>
      <c r="Q39" s="156">
        <f>कार्यानुभव!AB42</f>
        <v>0</v>
      </c>
      <c r="R39" s="156">
        <f>शा.शि.!AB42</f>
        <v>0</v>
      </c>
    </row>
    <row r="40" spans="1:18" ht="25.5" customHeight="1">
      <c r="A40" s="153">
        <f>Data!$D43</f>
        <v>0</v>
      </c>
      <c r="B40" s="153">
        <f>Data!C43</f>
        <v>0</v>
      </c>
      <c r="C40" s="154">
        <f>Data!E43</f>
        <v>0</v>
      </c>
      <c r="D40" s="156">
        <f>मराठी!R43</f>
        <v>0</v>
      </c>
      <c r="E40" s="156">
        <f>इंग्रजी!R43</f>
        <v>0</v>
      </c>
      <c r="F40" s="156">
        <f>गणित!R43</f>
        <v>0</v>
      </c>
      <c r="G40" s="156">
        <f>चित्रकला!N43</f>
        <v>0</v>
      </c>
      <c r="H40" s="156">
        <f>कार्यानुभव!N43</f>
        <v>0</v>
      </c>
      <c r="I40" s="156">
        <f>शा.शि.!N43</f>
        <v>0</v>
      </c>
      <c r="J40" s="153">
        <f>Data!$D43</f>
        <v>0</v>
      </c>
      <c r="K40" s="153">
        <f>Data!C43</f>
        <v>0</v>
      </c>
      <c r="L40" s="154">
        <f>Data!E43</f>
        <v>0</v>
      </c>
      <c r="M40" s="156">
        <f>मराठी!AJ43</f>
        <v>0</v>
      </c>
      <c r="N40" s="156">
        <f>इंग्रजी!AJ43</f>
        <v>0</v>
      </c>
      <c r="O40" s="156">
        <f>गणित!AJ43</f>
        <v>0</v>
      </c>
      <c r="P40" s="156">
        <f>चित्रकला!AB43</f>
        <v>0</v>
      </c>
      <c r="Q40" s="156">
        <f>कार्यानुभव!AB43</f>
        <v>0</v>
      </c>
      <c r="R40" s="156">
        <f>शा.शि.!AB43</f>
        <v>0</v>
      </c>
    </row>
    <row r="41" spans="1:18" ht="25.5" customHeight="1">
      <c r="A41" s="153">
        <f>Data!$D44</f>
        <v>0</v>
      </c>
      <c r="B41" s="153">
        <f>Data!C44</f>
        <v>0</v>
      </c>
      <c r="C41" s="154">
        <f>Data!E44</f>
        <v>0</v>
      </c>
      <c r="D41" s="156">
        <f>मराठी!R44</f>
        <v>0</v>
      </c>
      <c r="E41" s="156">
        <f>इंग्रजी!R44</f>
        <v>0</v>
      </c>
      <c r="F41" s="156">
        <f>गणित!R44</f>
        <v>0</v>
      </c>
      <c r="G41" s="156">
        <f>चित्रकला!N44</f>
        <v>0</v>
      </c>
      <c r="H41" s="156">
        <f>कार्यानुभव!N44</f>
        <v>0</v>
      </c>
      <c r="I41" s="156">
        <f>शा.शि.!N44</f>
        <v>0</v>
      </c>
      <c r="J41" s="153">
        <f>Data!$D44</f>
        <v>0</v>
      </c>
      <c r="K41" s="153">
        <f>Data!C44</f>
        <v>0</v>
      </c>
      <c r="L41" s="154">
        <f>Data!E44</f>
        <v>0</v>
      </c>
      <c r="M41" s="156">
        <f>मराठी!AJ44</f>
        <v>0</v>
      </c>
      <c r="N41" s="156">
        <f>इंग्रजी!AJ44</f>
        <v>0</v>
      </c>
      <c r="O41" s="156">
        <f>गणित!AJ44</f>
        <v>0</v>
      </c>
      <c r="P41" s="156">
        <f>चित्रकला!AB44</f>
        <v>0</v>
      </c>
      <c r="Q41" s="156">
        <f>कार्यानुभव!AB44</f>
        <v>0</v>
      </c>
      <c r="R41" s="156">
        <f>शा.शि.!AB44</f>
        <v>0</v>
      </c>
    </row>
    <row r="42" spans="1:18" ht="25.5" customHeight="1">
      <c r="A42" s="153">
        <f>Data!$D45</f>
        <v>0</v>
      </c>
      <c r="B42" s="153">
        <f>Data!C45</f>
        <v>0</v>
      </c>
      <c r="C42" s="154">
        <f>Data!E45</f>
        <v>0</v>
      </c>
      <c r="D42" s="156">
        <f>मराठी!R45</f>
        <v>0</v>
      </c>
      <c r="E42" s="156">
        <f>इंग्रजी!R45</f>
        <v>0</v>
      </c>
      <c r="F42" s="156">
        <f>गणित!R45</f>
        <v>0</v>
      </c>
      <c r="G42" s="156">
        <f>चित्रकला!N45</f>
        <v>0</v>
      </c>
      <c r="H42" s="156">
        <f>कार्यानुभव!N45</f>
        <v>0</v>
      </c>
      <c r="I42" s="156">
        <f>शा.शि.!N45</f>
        <v>0</v>
      </c>
      <c r="J42" s="153">
        <f>Data!$D45</f>
        <v>0</v>
      </c>
      <c r="K42" s="153">
        <f>Data!C45</f>
        <v>0</v>
      </c>
      <c r="L42" s="154">
        <f>Data!E45</f>
        <v>0</v>
      </c>
      <c r="M42" s="156">
        <f>मराठी!AJ45</f>
        <v>0</v>
      </c>
      <c r="N42" s="156">
        <f>इंग्रजी!AJ45</f>
        <v>0</v>
      </c>
      <c r="O42" s="156">
        <f>गणित!AJ45</f>
        <v>0</v>
      </c>
      <c r="P42" s="156">
        <f>चित्रकला!AB45</f>
        <v>0</v>
      </c>
      <c r="Q42" s="156">
        <f>कार्यानुभव!AB45</f>
        <v>0</v>
      </c>
      <c r="R42" s="156">
        <f>शा.शि.!AB45</f>
        <v>0</v>
      </c>
    </row>
    <row r="43" spans="1:18" ht="25.5" customHeight="1">
      <c r="A43" s="153">
        <f>Data!$D46</f>
        <v>0</v>
      </c>
      <c r="B43" s="153">
        <f>Data!C46</f>
        <v>0</v>
      </c>
      <c r="C43" s="154">
        <f>Data!E46</f>
        <v>0</v>
      </c>
      <c r="D43" s="156">
        <f>मराठी!R46</f>
        <v>0</v>
      </c>
      <c r="E43" s="156">
        <f>इंग्रजी!R46</f>
        <v>0</v>
      </c>
      <c r="F43" s="156">
        <f>गणित!R46</f>
        <v>0</v>
      </c>
      <c r="G43" s="156">
        <f>चित्रकला!N46</f>
        <v>0</v>
      </c>
      <c r="H43" s="156">
        <f>कार्यानुभव!N46</f>
        <v>0</v>
      </c>
      <c r="I43" s="156">
        <f>शा.शि.!N46</f>
        <v>0</v>
      </c>
      <c r="J43" s="153">
        <f>Data!$D46</f>
        <v>0</v>
      </c>
      <c r="K43" s="153">
        <f>Data!C46</f>
        <v>0</v>
      </c>
      <c r="L43" s="154">
        <f>Data!E46</f>
        <v>0</v>
      </c>
      <c r="M43" s="156">
        <f>मराठी!AJ46</f>
        <v>0</v>
      </c>
      <c r="N43" s="156">
        <f>इंग्रजी!AJ46</f>
        <v>0</v>
      </c>
      <c r="O43" s="156">
        <f>गणित!AJ46</f>
        <v>0</v>
      </c>
      <c r="P43" s="156">
        <f>चित्रकला!AB46</f>
        <v>0</v>
      </c>
      <c r="Q43" s="156">
        <f>कार्यानुभव!AB46</f>
        <v>0</v>
      </c>
      <c r="R43" s="156">
        <f>शा.शि.!AB46</f>
        <v>0</v>
      </c>
    </row>
    <row r="44" spans="1:18" ht="25.5" customHeight="1">
      <c r="A44" s="153">
        <f>Data!$D47</f>
        <v>0</v>
      </c>
      <c r="B44" s="153">
        <f>Data!C47</f>
        <v>0</v>
      </c>
      <c r="C44" s="154">
        <f>Data!E47</f>
        <v>0</v>
      </c>
      <c r="D44" s="156">
        <f>मराठी!R47</f>
        <v>0</v>
      </c>
      <c r="E44" s="156">
        <f>इंग्रजी!R47</f>
        <v>0</v>
      </c>
      <c r="F44" s="156">
        <f>गणित!R47</f>
        <v>0</v>
      </c>
      <c r="G44" s="156">
        <f>चित्रकला!N47</f>
        <v>0</v>
      </c>
      <c r="H44" s="156">
        <f>कार्यानुभव!N47</f>
        <v>0</v>
      </c>
      <c r="I44" s="156">
        <f>शा.शि.!N47</f>
        <v>0</v>
      </c>
      <c r="J44" s="153">
        <f>Data!$D47</f>
        <v>0</v>
      </c>
      <c r="K44" s="153">
        <f>Data!C47</f>
        <v>0</v>
      </c>
      <c r="L44" s="154">
        <f>Data!E47</f>
        <v>0</v>
      </c>
      <c r="M44" s="156">
        <f>मराठी!AJ47</f>
        <v>0</v>
      </c>
      <c r="N44" s="156">
        <f>इंग्रजी!AJ47</f>
        <v>0</v>
      </c>
      <c r="O44" s="156">
        <f>गणित!AJ47</f>
        <v>0</v>
      </c>
      <c r="P44" s="156">
        <f>चित्रकला!AB47</f>
        <v>0</v>
      </c>
      <c r="Q44" s="156">
        <f>कार्यानुभव!AB47</f>
        <v>0</v>
      </c>
      <c r="R44" s="156">
        <f>शा.शि.!AB47</f>
        <v>0</v>
      </c>
    </row>
    <row r="45" spans="1:18" ht="25.5" customHeight="1">
      <c r="A45" s="153">
        <f>Data!$D48</f>
        <v>0</v>
      </c>
      <c r="B45" s="153">
        <f>Data!C48</f>
        <v>0</v>
      </c>
      <c r="C45" s="154">
        <f>Data!E48</f>
        <v>0</v>
      </c>
      <c r="D45" s="156">
        <f>मराठी!R48</f>
        <v>0</v>
      </c>
      <c r="E45" s="156">
        <f>इंग्रजी!R48</f>
        <v>0</v>
      </c>
      <c r="F45" s="156">
        <f>गणित!R48</f>
        <v>0</v>
      </c>
      <c r="G45" s="156">
        <f>चित्रकला!N48</f>
        <v>0</v>
      </c>
      <c r="H45" s="156">
        <f>कार्यानुभव!N48</f>
        <v>0</v>
      </c>
      <c r="I45" s="156">
        <f>शा.शि.!N48</f>
        <v>0</v>
      </c>
      <c r="J45" s="153">
        <f>Data!$D48</f>
        <v>0</v>
      </c>
      <c r="K45" s="153">
        <f>Data!C48</f>
        <v>0</v>
      </c>
      <c r="L45" s="154">
        <f>Data!E48</f>
        <v>0</v>
      </c>
      <c r="M45" s="156">
        <f>मराठी!AJ48</f>
        <v>0</v>
      </c>
      <c r="N45" s="156">
        <f>इंग्रजी!AJ48</f>
        <v>0</v>
      </c>
      <c r="O45" s="156">
        <f>गणित!AJ48</f>
        <v>0</v>
      </c>
      <c r="P45" s="156">
        <f>चित्रकला!AB48</f>
        <v>0</v>
      </c>
      <c r="Q45" s="156">
        <f>कार्यानुभव!AB48</f>
        <v>0</v>
      </c>
      <c r="R45" s="156">
        <f>शा.शि.!AB48</f>
        <v>0</v>
      </c>
    </row>
    <row r="46" spans="1:18" ht="25.5" customHeight="1">
      <c r="A46" s="153">
        <f>Data!$D49</f>
        <v>0</v>
      </c>
      <c r="B46" s="153">
        <f>Data!C49</f>
        <v>0</v>
      </c>
      <c r="C46" s="154">
        <f>Data!E49</f>
        <v>0</v>
      </c>
      <c r="D46" s="156">
        <f>मराठी!R49</f>
        <v>0</v>
      </c>
      <c r="E46" s="156">
        <f>इंग्रजी!R49</f>
        <v>0</v>
      </c>
      <c r="F46" s="156">
        <f>गणित!R49</f>
        <v>0</v>
      </c>
      <c r="G46" s="156">
        <f>चित्रकला!N49</f>
        <v>0</v>
      </c>
      <c r="H46" s="156">
        <f>कार्यानुभव!N49</f>
        <v>0</v>
      </c>
      <c r="I46" s="156">
        <f>शा.शि.!N49</f>
        <v>0</v>
      </c>
      <c r="J46" s="153">
        <f>Data!$D49</f>
        <v>0</v>
      </c>
      <c r="K46" s="153">
        <f>Data!C49</f>
        <v>0</v>
      </c>
      <c r="L46" s="154">
        <f>Data!E49</f>
        <v>0</v>
      </c>
      <c r="M46" s="156">
        <f>मराठी!AJ49</f>
        <v>0</v>
      </c>
      <c r="N46" s="156">
        <f>इंग्रजी!AJ49</f>
        <v>0</v>
      </c>
      <c r="O46" s="156">
        <f>गणित!AJ49</f>
        <v>0</v>
      </c>
      <c r="P46" s="156">
        <f>चित्रकला!AB49</f>
        <v>0</v>
      </c>
      <c r="Q46" s="156">
        <f>कार्यानुभव!AB49</f>
        <v>0</v>
      </c>
      <c r="R46" s="156">
        <f>शा.शि.!AB49</f>
        <v>0</v>
      </c>
    </row>
    <row r="47" spans="1:18" ht="25.5" customHeight="1">
      <c r="A47" s="153">
        <f>Data!$D50</f>
        <v>0</v>
      </c>
      <c r="B47" s="153">
        <f>Data!C50</f>
        <v>0</v>
      </c>
      <c r="C47" s="154">
        <f>Data!E50</f>
        <v>0</v>
      </c>
      <c r="D47" s="156">
        <f>मराठी!R50</f>
        <v>0</v>
      </c>
      <c r="E47" s="156">
        <f>इंग्रजी!R50</f>
        <v>0</v>
      </c>
      <c r="F47" s="156">
        <f>गणित!R50</f>
        <v>0</v>
      </c>
      <c r="G47" s="156">
        <f>चित्रकला!N50</f>
        <v>0</v>
      </c>
      <c r="H47" s="156">
        <f>कार्यानुभव!N50</f>
        <v>0</v>
      </c>
      <c r="I47" s="156">
        <f>शा.शि.!N50</f>
        <v>0</v>
      </c>
      <c r="J47" s="153">
        <f>Data!$D50</f>
        <v>0</v>
      </c>
      <c r="K47" s="153">
        <f>Data!C50</f>
        <v>0</v>
      </c>
      <c r="L47" s="154">
        <f>Data!E50</f>
        <v>0</v>
      </c>
      <c r="M47" s="156">
        <f>मराठी!AJ50</f>
        <v>0</v>
      </c>
      <c r="N47" s="156">
        <f>इंग्रजी!AJ50</f>
        <v>0</v>
      </c>
      <c r="O47" s="156">
        <f>गणित!AJ50</f>
        <v>0</v>
      </c>
      <c r="P47" s="156">
        <f>चित्रकला!AB50</f>
        <v>0</v>
      </c>
      <c r="Q47" s="156">
        <f>कार्यानुभव!AB50</f>
        <v>0</v>
      </c>
      <c r="R47" s="156">
        <f>शा.शि.!AB50</f>
        <v>0</v>
      </c>
    </row>
    <row r="48" spans="1:18" ht="25.5" customHeight="1">
      <c r="A48" s="153">
        <f>Data!$D51</f>
        <v>0</v>
      </c>
      <c r="B48" s="153">
        <f>Data!C51</f>
        <v>0</v>
      </c>
      <c r="C48" s="154">
        <f>Data!E51</f>
        <v>0</v>
      </c>
      <c r="D48" s="156">
        <f>मराठी!R51</f>
        <v>0</v>
      </c>
      <c r="E48" s="156">
        <f>इंग्रजी!R51</f>
        <v>0</v>
      </c>
      <c r="F48" s="156">
        <f>गणित!R51</f>
        <v>0</v>
      </c>
      <c r="G48" s="156">
        <f>चित्रकला!N51</f>
        <v>0</v>
      </c>
      <c r="H48" s="156">
        <f>कार्यानुभव!N51</f>
        <v>0</v>
      </c>
      <c r="I48" s="156">
        <f>शा.शि.!N51</f>
        <v>0</v>
      </c>
      <c r="J48" s="153">
        <f>Data!$D51</f>
        <v>0</v>
      </c>
      <c r="K48" s="153">
        <f>Data!C51</f>
        <v>0</v>
      </c>
      <c r="L48" s="154">
        <f>Data!E51</f>
        <v>0</v>
      </c>
      <c r="M48" s="156">
        <f>मराठी!AJ51</f>
        <v>0</v>
      </c>
      <c r="N48" s="156">
        <f>इंग्रजी!AJ51</f>
        <v>0</v>
      </c>
      <c r="O48" s="156">
        <f>गणित!AJ51</f>
        <v>0</v>
      </c>
      <c r="P48" s="156">
        <f>चित्रकला!AB51</f>
        <v>0</v>
      </c>
      <c r="Q48" s="156">
        <f>कार्यानुभव!AB51</f>
        <v>0</v>
      </c>
      <c r="R48" s="156">
        <f>शा.शि.!AB51</f>
        <v>0</v>
      </c>
    </row>
    <row r="49" spans="1:18" ht="25.5" customHeight="1">
      <c r="A49" s="153">
        <f>Data!$D52</f>
        <v>0</v>
      </c>
      <c r="B49" s="153">
        <f>Data!C52</f>
        <v>0</v>
      </c>
      <c r="C49" s="154">
        <f>Data!E52</f>
        <v>0</v>
      </c>
      <c r="D49" s="156">
        <f>मराठी!R52</f>
        <v>0</v>
      </c>
      <c r="E49" s="156">
        <f>इंग्रजी!R52</f>
        <v>0</v>
      </c>
      <c r="F49" s="156">
        <f>गणित!R52</f>
        <v>0</v>
      </c>
      <c r="G49" s="156">
        <f>चित्रकला!N52</f>
        <v>0</v>
      </c>
      <c r="H49" s="156">
        <f>कार्यानुभव!N52</f>
        <v>0</v>
      </c>
      <c r="I49" s="156">
        <f>शा.शि.!N52</f>
        <v>0</v>
      </c>
      <c r="J49" s="153">
        <f>Data!$D52</f>
        <v>0</v>
      </c>
      <c r="K49" s="153">
        <f>Data!C52</f>
        <v>0</v>
      </c>
      <c r="L49" s="154">
        <f>Data!E52</f>
        <v>0</v>
      </c>
      <c r="M49" s="156">
        <f>मराठी!AJ52</f>
        <v>0</v>
      </c>
      <c r="N49" s="156">
        <f>इंग्रजी!AJ52</f>
        <v>0</v>
      </c>
      <c r="O49" s="156">
        <f>गणित!AJ52</f>
        <v>0</v>
      </c>
      <c r="P49" s="156">
        <f>चित्रकला!AB52</f>
        <v>0</v>
      </c>
      <c r="Q49" s="156">
        <f>कार्यानुभव!AB52</f>
        <v>0</v>
      </c>
      <c r="R49" s="156">
        <f>शा.शि.!AB52</f>
        <v>0</v>
      </c>
    </row>
    <row r="50" spans="1:18" ht="25.5" customHeight="1">
      <c r="A50" s="153">
        <f>Data!$D53</f>
        <v>0</v>
      </c>
      <c r="B50" s="153">
        <f>Data!C53</f>
        <v>0</v>
      </c>
      <c r="C50" s="154">
        <f>Data!E53</f>
        <v>0</v>
      </c>
      <c r="D50" s="156">
        <f>मराठी!R53</f>
        <v>0</v>
      </c>
      <c r="E50" s="156">
        <f>इंग्रजी!R53</f>
        <v>0</v>
      </c>
      <c r="F50" s="156">
        <f>गणित!R53</f>
        <v>0</v>
      </c>
      <c r="G50" s="156">
        <f>चित्रकला!N53</f>
        <v>0</v>
      </c>
      <c r="H50" s="156">
        <f>कार्यानुभव!N53</f>
        <v>0</v>
      </c>
      <c r="I50" s="156">
        <f>शा.शि.!N53</f>
        <v>0</v>
      </c>
      <c r="J50" s="153">
        <f>Data!$D53</f>
        <v>0</v>
      </c>
      <c r="K50" s="153">
        <f>Data!C53</f>
        <v>0</v>
      </c>
      <c r="L50" s="154">
        <f>Data!E53</f>
        <v>0</v>
      </c>
      <c r="M50" s="156">
        <f>मराठी!AJ53</f>
        <v>0</v>
      </c>
      <c r="N50" s="156">
        <f>इंग्रजी!AJ53</f>
        <v>0</v>
      </c>
      <c r="O50" s="156">
        <f>गणित!AJ53</f>
        <v>0</v>
      </c>
      <c r="P50" s="156">
        <f>चित्रकला!AB53</f>
        <v>0</v>
      </c>
      <c r="Q50" s="156">
        <f>कार्यानुभव!AB53</f>
        <v>0</v>
      </c>
      <c r="R50" s="156">
        <f>शा.शि.!AB53</f>
        <v>0</v>
      </c>
    </row>
    <row r="51" spans="1:18" ht="25.5" customHeight="1">
      <c r="A51" s="153">
        <f>Data!$D54</f>
        <v>0</v>
      </c>
      <c r="B51" s="153">
        <f>Data!C54</f>
        <v>0</v>
      </c>
      <c r="C51" s="154">
        <f>Data!E54</f>
        <v>0</v>
      </c>
      <c r="D51" s="156">
        <f>मराठी!R54</f>
        <v>0</v>
      </c>
      <c r="E51" s="156">
        <f>इंग्रजी!R54</f>
        <v>0</v>
      </c>
      <c r="F51" s="156">
        <f>गणित!R54</f>
        <v>0</v>
      </c>
      <c r="G51" s="156">
        <f>चित्रकला!N54</f>
        <v>0</v>
      </c>
      <c r="H51" s="156">
        <f>कार्यानुभव!N54</f>
        <v>0</v>
      </c>
      <c r="I51" s="156">
        <f>शा.शि.!N54</f>
        <v>0</v>
      </c>
      <c r="J51" s="153">
        <f>Data!$D54</f>
        <v>0</v>
      </c>
      <c r="K51" s="153">
        <f>Data!C54</f>
        <v>0</v>
      </c>
      <c r="L51" s="154">
        <f>Data!E54</f>
        <v>0</v>
      </c>
      <c r="M51" s="156">
        <f>मराठी!AJ54</f>
        <v>0</v>
      </c>
      <c r="N51" s="156">
        <f>इंग्रजी!AJ54</f>
        <v>0</v>
      </c>
      <c r="O51" s="156">
        <f>गणित!AJ54</f>
        <v>0</v>
      </c>
      <c r="P51" s="156">
        <f>चित्रकला!AB54</f>
        <v>0</v>
      </c>
      <c r="Q51" s="156">
        <f>कार्यानुभव!AB54</f>
        <v>0</v>
      </c>
      <c r="R51" s="156">
        <f>शा.शि.!AB54</f>
        <v>0</v>
      </c>
    </row>
    <row r="52" spans="1:18" ht="25.5" customHeight="1">
      <c r="A52" s="153">
        <f>Data!$D55</f>
        <v>0</v>
      </c>
      <c r="B52" s="153">
        <f>Data!C55</f>
        <v>0</v>
      </c>
      <c r="C52" s="154">
        <f>Data!E55</f>
        <v>0</v>
      </c>
      <c r="D52" s="156">
        <f>मराठी!R55</f>
        <v>0</v>
      </c>
      <c r="E52" s="156">
        <f>इंग्रजी!R55</f>
        <v>0</v>
      </c>
      <c r="F52" s="156">
        <f>गणित!R55</f>
        <v>0</v>
      </c>
      <c r="G52" s="156">
        <f>चित्रकला!N55</f>
        <v>0</v>
      </c>
      <c r="H52" s="156">
        <f>कार्यानुभव!N55</f>
        <v>0</v>
      </c>
      <c r="I52" s="156">
        <f>शा.शि.!N55</f>
        <v>0</v>
      </c>
      <c r="J52" s="153">
        <f>Data!$D55</f>
        <v>0</v>
      </c>
      <c r="K52" s="153">
        <f>Data!C55</f>
        <v>0</v>
      </c>
      <c r="L52" s="154">
        <f>Data!E55</f>
        <v>0</v>
      </c>
      <c r="M52" s="156">
        <f>मराठी!AJ55</f>
        <v>0</v>
      </c>
      <c r="N52" s="156">
        <f>इंग्रजी!AJ55</f>
        <v>0</v>
      </c>
      <c r="O52" s="156">
        <f>गणित!AJ55</f>
        <v>0</v>
      </c>
      <c r="P52" s="156">
        <f>चित्रकला!AB55</f>
        <v>0</v>
      </c>
      <c r="Q52" s="156">
        <f>कार्यानुभव!AB55</f>
        <v>0</v>
      </c>
      <c r="R52" s="156">
        <f>शा.शि.!AB55</f>
        <v>0</v>
      </c>
    </row>
    <row r="53" spans="1:18" ht="25.5" customHeight="1">
      <c r="A53" s="153">
        <f>Data!$D56</f>
        <v>0</v>
      </c>
      <c r="B53" s="153">
        <f>Data!C56</f>
        <v>0</v>
      </c>
      <c r="C53" s="154">
        <f>Data!E56</f>
        <v>0</v>
      </c>
      <c r="D53" s="156">
        <f>मराठी!R56</f>
        <v>0</v>
      </c>
      <c r="E53" s="156">
        <f>इंग्रजी!R56</f>
        <v>0</v>
      </c>
      <c r="F53" s="156">
        <f>गणित!R56</f>
        <v>0</v>
      </c>
      <c r="G53" s="156">
        <f>चित्रकला!N56</f>
        <v>0</v>
      </c>
      <c r="H53" s="156">
        <f>कार्यानुभव!N56</f>
        <v>0</v>
      </c>
      <c r="I53" s="156">
        <f>शा.शि.!N56</f>
        <v>0</v>
      </c>
      <c r="J53" s="153">
        <f>Data!$D56</f>
        <v>0</v>
      </c>
      <c r="K53" s="153">
        <f>Data!C56</f>
        <v>0</v>
      </c>
      <c r="L53" s="154">
        <f>Data!E56</f>
        <v>0</v>
      </c>
      <c r="M53" s="156">
        <f>मराठी!AJ56</f>
        <v>0</v>
      </c>
      <c r="N53" s="156">
        <f>इंग्रजी!AJ56</f>
        <v>0</v>
      </c>
      <c r="O53" s="156">
        <f>गणित!AJ56</f>
        <v>0</v>
      </c>
      <c r="P53" s="156">
        <f>चित्रकला!AB56</f>
        <v>0</v>
      </c>
      <c r="Q53" s="156">
        <f>कार्यानुभव!AB56</f>
        <v>0</v>
      </c>
      <c r="R53" s="156">
        <f>शा.शि.!AB56</f>
        <v>0</v>
      </c>
    </row>
    <row r="54" spans="1:18" ht="25.5" customHeight="1">
      <c r="A54" s="153">
        <f>Data!$D57</f>
        <v>0</v>
      </c>
      <c r="B54" s="153">
        <f>Data!C57</f>
        <v>0</v>
      </c>
      <c r="C54" s="154">
        <f>Data!E57</f>
        <v>0</v>
      </c>
      <c r="D54" s="156">
        <f>मराठी!R57</f>
        <v>0</v>
      </c>
      <c r="E54" s="156">
        <f>इंग्रजी!R57</f>
        <v>0</v>
      </c>
      <c r="F54" s="156">
        <f>गणित!R57</f>
        <v>0</v>
      </c>
      <c r="G54" s="156">
        <f>चित्रकला!N57</f>
        <v>0</v>
      </c>
      <c r="H54" s="156">
        <f>कार्यानुभव!N57</f>
        <v>0</v>
      </c>
      <c r="I54" s="156">
        <f>शा.शि.!N57</f>
        <v>0</v>
      </c>
      <c r="J54" s="153">
        <f>Data!$D57</f>
        <v>0</v>
      </c>
      <c r="K54" s="153">
        <f>Data!C57</f>
        <v>0</v>
      </c>
      <c r="L54" s="154">
        <f>Data!E57</f>
        <v>0</v>
      </c>
      <c r="M54" s="156">
        <f>मराठी!AJ57</f>
        <v>0</v>
      </c>
      <c r="N54" s="156">
        <f>इंग्रजी!AJ57</f>
        <v>0</v>
      </c>
      <c r="O54" s="156">
        <f>गणित!AJ57</f>
        <v>0</v>
      </c>
      <c r="P54" s="156">
        <f>चित्रकला!AB57</f>
        <v>0</v>
      </c>
      <c r="Q54" s="156">
        <f>कार्यानुभव!AB57</f>
        <v>0</v>
      </c>
      <c r="R54" s="156">
        <f>शा.शि.!AB57</f>
        <v>0</v>
      </c>
    </row>
    <row r="55" spans="1:18" ht="25.5" customHeight="1">
      <c r="A55" s="153">
        <f>Data!$D58</f>
        <v>0</v>
      </c>
      <c r="B55" s="153">
        <f>Data!C58</f>
        <v>0</v>
      </c>
      <c r="C55" s="154">
        <f>Data!E58</f>
        <v>0</v>
      </c>
      <c r="D55" s="156">
        <f>मराठी!R58</f>
        <v>0</v>
      </c>
      <c r="E55" s="156">
        <f>इंग्रजी!R58</f>
        <v>0</v>
      </c>
      <c r="F55" s="156">
        <f>गणित!R58</f>
        <v>0</v>
      </c>
      <c r="G55" s="156">
        <f>चित्रकला!N58</f>
        <v>0</v>
      </c>
      <c r="H55" s="156">
        <f>कार्यानुभव!N58</f>
        <v>0</v>
      </c>
      <c r="I55" s="156">
        <f>शा.शि.!N58</f>
        <v>0</v>
      </c>
      <c r="J55" s="153">
        <f>Data!$D58</f>
        <v>0</v>
      </c>
      <c r="K55" s="153">
        <f>Data!C58</f>
        <v>0</v>
      </c>
      <c r="L55" s="154">
        <f>Data!E58</f>
        <v>0</v>
      </c>
      <c r="M55" s="156">
        <f>मराठी!AJ58</f>
        <v>0</v>
      </c>
      <c r="N55" s="156">
        <f>इंग्रजी!AJ58</f>
        <v>0</v>
      </c>
      <c r="O55" s="156">
        <f>गणित!AJ58</f>
        <v>0</v>
      </c>
      <c r="P55" s="156">
        <f>चित्रकला!AB58</f>
        <v>0</v>
      </c>
      <c r="Q55" s="156">
        <f>कार्यानुभव!AB58</f>
        <v>0</v>
      </c>
      <c r="R55" s="156">
        <f>शा.शि.!AB58</f>
        <v>0</v>
      </c>
    </row>
    <row r="56" spans="1:18" ht="25.5" customHeight="1">
      <c r="A56" s="153">
        <f>Data!$D59</f>
        <v>0</v>
      </c>
      <c r="B56" s="153">
        <f>Data!C59</f>
        <v>0</v>
      </c>
      <c r="C56" s="154">
        <f>Data!E59</f>
        <v>0</v>
      </c>
      <c r="D56" s="156">
        <f>मराठी!R59</f>
        <v>0</v>
      </c>
      <c r="E56" s="156">
        <f>इंग्रजी!R59</f>
        <v>0</v>
      </c>
      <c r="F56" s="156">
        <f>गणित!R59</f>
        <v>0</v>
      </c>
      <c r="G56" s="156">
        <f>चित्रकला!N59</f>
        <v>0</v>
      </c>
      <c r="H56" s="156">
        <f>कार्यानुभव!N59</f>
        <v>0</v>
      </c>
      <c r="I56" s="156">
        <f>शा.शि.!N59</f>
        <v>0</v>
      </c>
      <c r="J56" s="153">
        <f>Data!$D59</f>
        <v>0</v>
      </c>
      <c r="K56" s="153">
        <f>Data!C59</f>
        <v>0</v>
      </c>
      <c r="L56" s="154">
        <f>Data!E59</f>
        <v>0</v>
      </c>
      <c r="M56" s="156">
        <f>मराठी!AJ59</f>
        <v>0</v>
      </c>
      <c r="N56" s="156">
        <f>इंग्रजी!AJ59</f>
        <v>0</v>
      </c>
      <c r="O56" s="156">
        <f>गणित!AJ59</f>
        <v>0</v>
      </c>
      <c r="P56" s="156">
        <f>चित्रकला!AB59</f>
        <v>0</v>
      </c>
      <c r="Q56" s="156">
        <f>कार्यानुभव!AB59</f>
        <v>0</v>
      </c>
      <c r="R56" s="156">
        <f>शा.शि.!AB59</f>
        <v>0</v>
      </c>
    </row>
    <row r="57" spans="1:18" ht="25.5" customHeight="1">
      <c r="A57" s="153">
        <f>Data!$D60</f>
        <v>0</v>
      </c>
      <c r="B57" s="153">
        <f>Data!C60</f>
        <v>0</v>
      </c>
      <c r="C57" s="154">
        <f>Data!E60</f>
        <v>0</v>
      </c>
      <c r="D57" s="156">
        <f>मराठी!R60</f>
        <v>0</v>
      </c>
      <c r="E57" s="156">
        <f>इंग्रजी!R60</f>
        <v>0</v>
      </c>
      <c r="F57" s="156">
        <f>गणित!R60</f>
        <v>0</v>
      </c>
      <c r="G57" s="156">
        <f>चित्रकला!N60</f>
        <v>0</v>
      </c>
      <c r="H57" s="156">
        <f>कार्यानुभव!N60</f>
        <v>0</v>
      </c>
      <c r="I57" s="156">
        <f>शा.शि.!N60</f>
        <v>0</v>
      </c>
      <c r="J57" s="153">
        <f>Data!$D60</f>
        <v>0</v>
      </c>
      <c r="K57" s="153">
        <f>Data!C60</f>
        <v>0</v>
      </c>
      <c r="L57" s="154">
        <f>Data!E60</f>
        <v>0</v>
      </c>
      <c r="M57" s="156">
        <f>मराठी!AJ60</f>
        <v>0</v>
      </c>
      <c r="N57" s="156">
        <f>इंग्रजी!AJ60</f>
        <v>0</v>
      </c>
      <c r="O57" s="156">
        <f>गणित!AJ60</f>
        <v>0</v>
      </c>
      <c r="P57" s="156">
        <f>चित्रकला!AB60</f>
        <v>0</v>
      </c>
      <c r="Q57" s="156">
        <f>कार्यानुभव!AB60</f>
        <v>0</v>
      </c>
      <c r="R57" s="156">
        <f>शा.शि.!AB60</f>
        <v>0</v>
      </c>
    </row>
    <row r="58" spans="1:18" ht="25.5" customHeight="1">
      <c r="A58" s="153">
        <f>Data!$D61</f>
        <v>0</v>
      </c>
      <c r="B58" s="153">
        <f>Data!C61</f>
        <v>0</v>
      </c>
      <c r="C58" s="154">
        <f>Data!E61</f>
        <v>0</v>
      </c>
      <c r="D58" s="156">
        <f>मराठी!R61</f>
        <v>0</v>
      </c>
      <c r="E58" s="156">
        <f>इंग्रजी!R61</f>
        <v>0</v>
      </c>
      <c r="F58" s="156">
        <f>गणित!R61</f>
        <v>0</v>
      </c>
      <c r="G58" s="156">
        <f>चित्रकला!N61</f>
        <v>0</v>
      </c>
      <c r="H58" s="156">
        <f>कार्यानुभव!N61</f>
        <v>0</v>
      </c>
      <c r="I58" s="156">
        <f>शा.शि.!N61</f>
        <v>0</v>
      </c>
      <c r="J58" s="153">
        <f>Data!$D61</f>
        <v>0</v>
      </c>
      <c r="K58" s="153">
        <f>Data!C61</f>
        <v>0</v>
      </c>
      <c r="L58" s="154">
        <f>Data!E61</f>
        <v>0</v>
      </c>
      <c r="M58" s="156">
        <f>मराठी!AJ61</f>
        <v>0</v>
      </c>
      <c r="N58" s="156">
        <f>इंग्रजी!AJ61</f>
        <v>0</v>
      </c>
      <c r="O58" s="156">
        <f>गणित!AJ61</f>
        <v>0</v>
      </c>
      <c r="P58" s="156">
        <f>चित्रकला!AB61</f>
        <v>0</v>
      </c>
      <c r="Q58" s="156">
        <f>कार्यानुभव!AB61</f>
        <v>0</v>
      </c>
      <c r="R58" s="156">
        <f>शा.शि.!AB61</f>
        <v>0</v>
      </c>
    </row>
    <row r="59" spans="1:18" ht="25.5" customHeight="1">
      <c r="A59" s="153">
        <f>Data!$D62</f>
        <v>0</v>
      </c>
      <c r="B59" s="153">
        <f>Data!C62</f>
        <v>0</v>
      </c>
      <c r="C59" s="154">
        <f>Data!E62</f>
        <v>0</v>
      </c>
      <c r="D59" s="156">
        <f>मराठी!R62</f>
        <v>0</v>
      </c>
      <c r="E59" s="156">
        <f>इंग्रजी!R62</f>
        <v>0</v>
      </c>
      <c r="F59" s="156">
        <f>गणित!R62</f>
        <v>0</v>
      </c>
      <c r="G59" s="156">
        <f>चित्रकला!N62</f>
        <v>0</v>
      </c>
      <c r="H59" s="156">
        <f>कार्यानुभव!N62</f>
        <v>0</v>
      </c>
      <c r="I59" s="156">
        <f>शा.शि.!N62</f>
        <v>0</v>
      </c>
      <c r="J59" s="153">
        <f>Data!$D62</f>
        <v>0</v>
      </c>
      <c r="K59" s="153">
        <f>Data!C62</f>
        <v>0</v>
      </c>
      <c r="L59" s="154">
        <f>Data!E62</f>
        <v>0</v>
      </c>
      <c r="M59" s="156">
        <f>मराठी!AJ62</f>
        <v>0</v>
      </c>
      <c r="N59" s="156">
        <f>इंग्रजी!AJ62</f>
        <v>0</v>
      </c>
      <c r="O59" s="156">
        <f>गणित!AJ62</f>
        <v>0</v>
      </c>
      <c r="P59" s="156">
        <f>चित्रकला!AB62</f>
        <v>0</v>
      </c>
      <c r="Q59" s="156">
        <f>कार्यानुभव!AB62</f>
        <v>0</v>
      </c>
      <c r="R59" s="156">
        <f>शा.शि.!AB62</f>
        <v>0</v>
      </c>
    </row>
    <row r="60" spans="1:18" ht="25.5" customHeight="1">
      <c r="A60" s="153">
        <f>Data!$D63</f>
        <v>0</v>
      </c>
      <c r="B60" s="153">
        <f>Data!C63</f>
        <v>0</v>
      </c>
      <c r="C60" s="154">
        <f>Data!E63</f>
        <v>0</v>
      </c>
      <c r="D60" s="156">
        <f>मराठी!R63</f>
        <v>0</v>
      </c>
      <c r="E60" s="156">
        <f>इंग्रजी!R63</f>
        <v>0</v>
      </c>
      <c r="F60" s="156">
        <f>गणित!R63</f>
        <v>0</v>
      </c>
      <c r="G60" s="156">
        <f>चित्रकला!N63</f>
        <v>0</v>
      </c>
      <c r="H60" s="156">
        <f>कार्यानुभव!N63</f>
        <v>0</v>
      </c>
      <c r="I60" s="156">
        <f>शा.शि.!N63</f>
        <v>0</v>
      </c>
      <c r="J60" s="153">
        <f>Data!$D63</f>
        <v>0</v>
      </c>
      <c r="K60" s="153">
        <f>Data!C63</f>
        <v>0</v>
      </c>
      <c r="L60" s="154">
        <f>Data!E63</f>
        <v>0</v>
      </c>
      <c r="M60" s="156">
        <f>मराठी!AJ63</f>
        <v>0</v>
      </c>
      <c r="N60" s="156">
        <f>इंग्रजी!AJ63</f>
        <v>0</v>
      </c>
      <c r="O60" s="156">
        <f>गणित!AJ63</f>
        <v>0</v>
      </c>
      <c r="P60" s="156">
        <f>चित्रकला!AB63</f>
        <v>0</v>
      </c>
      <c r="Q60" s="156">
        <f>कार्यानुभव!AB63</f>
        <v>0</v>
      </c>
      <c r="R60" s="156">
        <f>शा.शि.!AB63</f>
        <v>0</v>
      </c>
    </row>
    <row r="61" spans="1:18" ht="25.5" customHeight="1">
      <c r="A61" s="153">
        <f>Data!$D64</f>
        <v>0</v>
      </c>
      <c r="B61" s="153">
        <f>Data!C64</f>
        <v>0</v>
      </c>
      <c r="C61" s="154">
        <f>Data!E64</f>
        <v>0</v>
      </c>
      <c r="D61" s="156">
        <f>मराठी!R64</f>
        <v>0</v>
      </c>
      <c r="E61" s="156">
        <f>इंग्रजी!R64</f>
        <v>0</v>
      </c>
      <c r="F61" s="156">
        <f>गणित!R64</f>
        <v>0</v>
      </c>
      <c r="G61" s="156">
        <f>चित्रकला!N64</f>
        <v>0</v>
      </c>
      <c r="H61" s="156">
        <f>कार्यानुभव!N64</f>
        <v>0</v>
      </c>
      <c r="I61" s="156">
        <f>शा.शि.!N64</f>
        <v>0</v>
      </c>
      <c r="J61" s="153">
        <f>Data!$D64</f>
        <v>0</v>
      </c>
      <c r="K61" s="153">
        <f>Data!C64</f>
        <v>0</v>
      </c>
      <c r="L61" s="154">
        <f>Data!E64</f>
        <v>0</v>
      </c>
      <c r="M61" s="156">
        <f>मराठी!AJ64</f>
        <v>0</v>
      </c>
      <c r="N61" s="156">
        <f>इंग्रजी!AJ64</f>
        <v>0</v>
      </c>
      <c r="O61" s="156">
        <f>गणित!AJ64</f>
        <v>0</v>
      </c>
      <c r="P61" s="156">
        <f>चित्रकला!AB64</f>
        <v>0</v>
      </c>
      <c r="Q61" s="156">
        <f>कार्यानुभव!AB64</f>
        <v>0</v>
      </c>
      <c r="R61" s="156">
        <f>शा.शि.!AB64</f>
        <v>0</v>
      </c>
    </row>
    <row r="62" spans="1:18" ht="25.5" customHeight="1">
      <c r="A62" s="153">
        <f>Data!$D65</f>
        <v>0</v>
      </c>
      <c r="B62" s="153">
        <f>Data!C65</f>
        <v>0</v>
      </c>
      <c r="C62" s="154">
        <f>Data!E65</f>
        <v>0</v>
      </c>
      <c r="D62" s="156">
        <f>मराठी!R65</f>
        <v>0</v>
      </c>
      <c r="E62" s="156">
        <f>इंग्रजी!R65</f>
        <v>0</v>
      </c>
      <c r="F62" s="156">
        <f>गणित!R65</f>
        <v>0</v>
      </c>
      <c r="G62" s="156">
        <f>चित्रकला!N65</f>
        <v>0</v>
      </c>
      <c r="H62" s="156">
        <f>कार्यानुभव!N65</f>
        <v>0</v>
      </c>
      <c r="I62" s="156">
        <f>शा.शि.!N65</f>
        <v>0</v>
      </c>
      <c r="J62" s="153">
        <f>Data!$D65</f>
        <v>0</v>
      </c>
      <c r="K62" s="153">
        <f>Data!C65</f>
        <v>0</v>
      </c>
      <c r="L62" s="154">
        <f>Data!E65</f>
        <v>0</v>
      </c>
      <c r="M62" s="156">
        <f>मराठी!AJ65</f>
        <v>0</v>
      </c>
      <c r="N62" s="156">
        <f>इंग्रजी!AJ65</f>
        <v>0</v>
      </c>
      <c r="O62" s="156">
        <f>गणित!AJ65</f>
        <v>0</v>
      </c>
      <c r="P62" s="156">
        <f>चित्रकला!AB65</f>
        <v>0</v>
      </c>
      <c r="Q62" s="156">
        <f>कार्यानुभव!AB65</f>
        <v>0</v>
      </c>
      <c r="R62" s="156">
        <f>शा.शि.!AB65</f>
        <v>0</v>
      </c>
    </row>
    <row r="63" spans="1:18" ht="25.5" customHeight="1">
      <c r="A63" s="153">
        <f>Data!$D66</f>
        <v>0</v>
      </c>
      <c r="B63" s="153">
        <f>Data!C66</f>
        <v>0</v>
      </c>
      <c r="C63" s="154">
        <f>Data!E66</f>
        <v>0</v>
      </c>
      <c r="D63" s="156">
        <f>मराठी!R66</f>
        <v>0</v>
      </c>
      <c r="E63" s="156">
        <f>इंग्रजी!R66</f>
        <v>0</v>
      </c>
      <c r="F63" s="156">
        <f>गणित!R66</f>
        <v>0</v>
      </c>
      <c r="G63" s="156">
        <f>चित्रकला!N66</f>
        <v>0</v>
      </c>
      <c r="H63" s="156">
        <f>कार्यानुभव!N66</f>
        <v>0</v>
      </c>
      <c r="I63" s="156">
        <f>शा.शि.!N66</f>
        <v>0</v>
      </c>
      <c r="J63" s="153">
        <f>Data!$D66</f>
        <v>0</v>
      </c>
      <c r="K63" s="153">
        <f>Data!C66</f>
        <v>0</v>
      </c>
      <c r="L63" s="154">
        <f>Data!E66</f>
        <v>0</v>
      </c>
      <c r="M63" s="156">
        <f>मराठी!AJ66</f>
        <v>0</v>
      </c>
      <c r="N63" s="156">
        <f>इंग्रजी!AJ66</f>
        <v>0</v>
      </c>
      <c r="O63" s="156">
        <f>गणित!AJ66</f>
        <v>0</v>
      </c>
      <c r="P63" s="156">
        <f>चित्रकला!AB66</f>
        <v>0</v>
      </c>
      <c r="Q63" s="156">
        <f>कार्यानुभव!AB66</f>
        <v>0</v>
      </c>
      <c r="R63" s="156">
        <f>शा.शि.!AB66</f>
        <v>0</v>
      </c>
    </row>
    <row r="64" spans="1:18" ht="25.5" customHeight="1">
      <c r="A64" s="153">
        <f>Data!$D67</f>
        <v>0</v>
      </c>
      <c r="B64" s="153">
        <f>Data!C67</f>
        <v>0</v>
      </c>
      <c r="C64" s="154">
        <f>Data!E67</f>
        <v>0</v>
      </c>
      <c r="D64" s="156">
        <f>मराठी!R67</f>
        <v>0</v>
      </c>
      <c r="E64" s="156">
        <f>इंग्रजी!R67</f>
        <v>0</v>
      </c>
      <c r="F64" s="156">
        <f>गणित!R67</f>
        <v>0</v>
      </c>
      <c r="G64" s="156">
        <f>चित्रकला!N67</f>
        <v>0</v>
      </c>
      <c r="H64" s="156">
        <f>कार्यानुभव!N67</f>
        <v>0</v>
      </c>
      <c r="I64" s="156">
        <f>शा.शि.!N67</f>
        <v>0</v>
      </c>
      <c r="J64" s="153">
        <f>Data!$D67</f>
        <v>0</v>
      </c>
      <c r="K64" s="153">
        <f>Data!C67</f>
        <v>0</v>
      </c>
      <c r="L64" s="154">
        <f>Data!E67</f>
        <v>0</v>
      </c>
      <c r="M64" s="156">
        <f>मराठी!AJ67</f>
        <v>0</v>
      </c>
      <c r="N64" s="156">
        <f>इंग्रजी!AJ67</f>
        <v>0</v>
      </c>
      <c r="O64" s="156">
        <f>गणित!AJ67</f>
        <v>0</v>
      </c>
      <c r="P64" s="156">
        <f>चित्रकला!AB67</f>
        <v>0</v>
      </c>
      <c r="Q64" s="156">
        <f>कार्यानुभव!AB67</f>
        <v>0</v>
      </c>
      <c r="R64" s="156">
        <f>शा.शि.!AB67</f>
        <v>0</v>
      </c>
    </row>
    <row r="65" spans="1:18" ht="25.5" customHeight="1">
      <c r="A65" s="153">
        <f>Data!$D68</f>
        <v>0</v>
      </c>
      <c r="B65" s="153">
        <f>Data!C68</f>
        <v>0</v>
      </c>
      <c r="C65" s="154">
        <f>Data!E68</f>
        <v>0</v>
      </c>
      <c r="D65" s="156">
        <f>मराठी!R68</f>
        <v>0</v>
      </c>
      <c r="E65" s="156">
        <f>इंग्रजी!R68</f>
        <v>0</v>
      </c>
      <c r="F65" s="156">
        <f>गणित!R68</f>
        <v>0</v>
      </c>
      <c r="G65" s="156">
        <f>चित्रकला!N68</f>
        <v>0</v>
      </c>
      <c r="H65" s="156">
        <f>कार्यानुभव!N68</f>
        <v>0</v>
      </c>
      <c r="I65" s="156">
        <f>शा.शि.!N68</f>
        <v>0</v>
      </c>
      <c r="J65" s="153">
        <f>Data!$D68</f>
        <v>0</v>
      </c>
      <c r="K65" s="153">
        <f>Data!C68</f>
        <v>0</v>
      </c>
      <c r="L65" s="154">
        <f>Data!E68</f>
        <v>0</v>
      </c>
      <c r="M65" s="156">
        <f>मराठी!AJ68</f>
        <v>0</v>
      </c>
      <c r="N65" s="156">
        <f>इंग्रजी!AJ68</f>
        <v>0</v>
      </c>
      <c r="O65" s="156">
        <f>गणित!AJ68</f>
        <v>0</v>
      </c>
      <c r="P65" s="156">
        <f>चित्रकला!AB68</f>
        <v>0</v>
      </c>
      <c r="Q65" s="156">
        <f>कार्यानुभव!AB68</f>
        <v>0</v>
      </c>
      <c r="R65" s="156">
        <f>शा.शि.!AB68</f>
        <v>0</v>
      </c>
    </row>
    <row r="66" spans="1:18" ht="25.5" customHeight="1">
      <c r="A66" s="153">
        <f>Data!$D69</f>
        <v>0</v>
      </c>
      <c r="B66" s="153">
        <f>Data!C69</f>
        <v>0</v>
      </c>
      <c r="C66" s="154">
        <f>Data!E69</f>
        <v>0</v>
      </c>
      <c r="D66" s="156">
        <f>मराठी!R69</f>
        <v>0</v>
      </c>
      <c r="E66" s="156">
        <f>इंग्रजी!R69</f>
        <v>0</v>
      </c>
      <c r="F66" s="156">
        <f>गणित!R69</f>
        <v>0</v>
      </c>
      <c r="G66" s="156">
        <f>चित्रकला!N69</f>
        <v>0</v>
      </c>
      <c r="H66" s="156">
        <f>कार्यानुभव!N69</f>
        <v>0</v>
      </c>
      <c r="I66" s="156">
        <f>शा.शि.!N69</f>
        <v>0</v>
      </c>
      <c r="J66" s="153">
        <f>Data!$D69</f>
        <v>0</v>
      </c>
      <c r="K66" s="153">
        <f>Data!C69</f>
        <v>0</v>
      </c>
      <c r="L66" s="154">
        <f>Data!E69</f>
        <v>0</v>
      </c>
      <c r="M66" s="156">
        <f>मराठी!AJ69</f>
        <v>0</v>
      </c>
      <c r="N66" s="156">
        <f>इंग्रजी!AJ69</f>
        <v>0</v>
      </c>
      <c r="O66" s="156">
        <f>गणित!AJ69</f>
        <v>0</v>
      </c>
      <c r="P66" s="156">
        <f>चित्रकला!AB69</f>
        <v>0</v>
      </c>
      <c r="Q66" s="156">
        <f>कार्यानुभव!AB69</f>
        <v>0</v>
      </c>
      <c r="R66" s="156">
        <f>शा.शि.!AB69</f>
        <v>0</v>
      </c>
    </row>
    <row r="67" spans="1:18" ht="25.5" customHeight="1">
      <c r="A67" s="153">
        <f>Data!$D70</f>
        <v>0</v>
      </c>
      <c r="B67" s="153">
        <f>Data!C70</f>
        <v>0</v>
      </c>
      <c r="C67" s="154">
        <f>Data!E70</f>
        <v>0</v>
      </c>
      <c r="D67" s="156">
        <f>मराठी!R70</f>
        <v>0</v>
      </c>
      <c r="E67" s="156">
        <f>इंग्रजी!R70</f>
        <v>0</v>
      </c>
      <c r="F67" s="156">
        <f>गणित!R70</f>
        <v>0</v>
      </c>
      <c r="G67" s="156">
        <f>चित्रकला!N70</f>
        <v>0</v>
      </c>
      <c r="H67" s="156">
        <f>कार्यानुभव!N70</f>
        <v>0</v>
      </c>
      <c r="I67" s="156">
        <f>शा.शि.!N70</f>
        <v>0</v>
      </c>
      <c r="J67" s="153">
        <f>Data!$D70</f>
        <v>0</v>
      </c>
      <c r="K67" s="153">
        <f>Data!C70</f>
        <v>0</v>
      </c>
      <c r="L67" s="154">
        <f>Data!E70</f>
        <v>0</v>
      </c>
      <c r="M67" s="156">
        <f>मराठी!AJ70</f>
        <v>0</v>
      </c>
      <c r="N67" s="156">
        <f>इंग्रजी!AJ70</f>
        <v>0</v>
      </c>
      <c r="O67" s="156">
        <f>गणित!AJ70</f>
        <v>0</v>
      </c>
      <c r="P67" s="156">
        <f>चित्रकला!AB70</f>
        <v>0</v>
      </c>
      <c r="Q67" s="156">
        <f>कार्यानुभव!AB70</f>
        <v>0</v>
      </c>
      <c r="R67" s="156">
        <f>शा.शि.!AB70</f>
        <v>0</v>
      </c>
    </row>
    <row r="68" spans="1:18" ht="25.5" customHeight="1">
      <c r="A68" s="153">
        <f>Data!$D71</f>
        <v>0</v>
      </c>
      <c r="B68" s="153">
        <f>Data!C71</f>
        <v>0</v>
      </c>
      <c r="C68" s="154">
        <f>Data!E71</f>
        <v>0</v>
      </c>
      <c r="D68" s="156">
        <f>मराठी!R71</f>
        <v>0</v>
      </c>
      <c r="E68" s="156">
        <f>इंग्रजी!R71</f>
        <v>0</v>
      </c>
      <c r="F68" s="156">
        <f>गणित!R71</f>
        <v>0</v>
      </c>
      <c r="G68" s="156">
        <f>चित्रकला!N71</f>
        <v>0</v>
      </c>
      <c r="H68" s="156">
        <f>कार्यानुभव!N71</f>
        <v>0</v>
      </c>
      <c r="I68" s="156">
        <f>शा.शि.!N71</f>
        <v>0</v>
      </c>
      <c r="J68" s="153">
        <f>Data!$D71</f>
        <v>0</v>
      </c>
      <c r="K68" s="153">
        <f>Data!C71</f>
        <v>0</v>
      </c>
      <c r="L68" s="154">
        <f>Data!E71</f>
        <v>0</v>
      </c>
      <c r="M68" s="156">
        <f>मराठी!AJ71</f>
        <v>0</v>
      </c>
      <c r="N68" s="156">
        <f>इंग्रजी!AJ71</f>
        <v>0</v>
      </c>
      <c r="O68" s="156">
        <f>गणित!AJ71</f>
        <v>0</v>
      </c>
      <c r="P68" s="156">
        <f>चित्रकला!AB71</f>
        <v>0</v>
      </c>
      <c r="Q68" s="156">
        <f>कार्यानुभव!AB71</f>
        <v>0</v>
      </c>
      <c r="R68" s="156">
        <f>शा.शि.!AB71</f>
        <v>0</v>
      </c>
    </row>
    <row r="69" spans="1:18" ht="25.5" customHeight="1">
      <c r="A69" s="153">
        <f>Data!$D72</f>
        <v>0</v>
      </c>
      <c r="B69" s="153">
        <f>Data!C72</f>
        <v>0</v>
      </c>
      <c r="C69" s="154">
        <f>Data!E72</f>
        <v>0</v>
      </c>
      <c r="D69" s="156">
        <f>मराठी!R72</f>
        <v>0</v>
      </c>
      <c r="E69" s="156">
        <f>इंग्रजी!R72</f>
        <v>0</v>
      </c>
      <c r="F69" s="156">
        <f>गणित!R72</f>
        <v>0</v>
      </c>
      <c r="G69" s="156">
        <f>चित्रकला!N72</f>
        <v>0</v>
      </c>
      <c r="H69" s="156">
        <f>कार्यानुभव!N72</f>
        <v>0</v>
      </c>
      <c r="I69" s="156">
        <f>शा.शि.!N72</f>
        <v>0</v>
      </c>
      <c r="J69" s="153">
        <f>Data!$D72</f>
        <v>0</v>
      </c>
      <c r="K69" s="153">
        <f>Data!C72</f>
        <v>0</v>
      </c>
      <c r="L69" s="154">
        <f>Data!E72</f>
        <v>0</v>
      </c>
      <c r="M69" s="156">
        <f>मराठी!AJ72</f>
        <v>0</v>
      </c>
      <c r="N69" s="156">
        <f>इंग्रजी!AJ72</f>
        <v>0</v>
      </c>
      <c r="O69" s="156">
        <f>गणित!AJ72</f>
        <v>0</v>
      </c>
      <c r="P69" s="156">
        <f>चित्रकला!AB72</f>
        <v>0</v>
      </c>
      <c r="Q69" s="156">
        <f>कार्यानुभव!AB72</f>
        <v>0</v>
      </c>
      <c r="R69" s="156">
        <f>शा.शि.!AB72</f>
        <v>0</v>
      </c>
    </row>
    <row r="70" spans="1:18" ht="25.5" customHeight="1">
      <c r="A70" s="153">
        <f>Data!$D73</f>
        <v>0</v>
      </c>
      <c r="B70" s="153">
        <f>Data!C73</f>
        <v>0</v>
      </c>
      <c r="C70" s="154">
        <f>Data!E73</f>
        <v>0</v>
      </c>
      <c r="D70" s="156">
        <f>मराठी!R73</f>
        <v>0</v>
      </c>
      <c r="E70" s="156">
        <f>इंग्रजी!R73</f>
        <v>0</v>
      </c>
      <c r="F70" s="156">
        <f>गणित!R73</f>
        <v>0</v>
      </c>
      <c r="G70" s="156">
        <f>चित्रकला!N73</f>
        <v>0</v>
      </c>
      <c r="H70" s="156">
        <f>कार्यानुभव!N73</f>
        <v>0</v>
      </c>
      <c r="I70" s="156">
        <f>शा.शि.!N73</f>
        <v>0</v>
      </c>
      <c r="J70" s="153">
        <f>Data!$D73</f>
        <v>0</v>
      </c>
      <c r="K70" s="153">
        <f>Data!C73</f>
        <v>0</v>
      </c>
      <c r="L70" s="154">
        <f>Data!E73</f>
        <v>0</v>
      </c>
      <c r="M70" s="156">
        <f>मराठी!AJ73</f>
        <v>0</v>
      </c>
      <c r="N70" s="156">
        <f>इंग्रजी!AJ73</f>
        <v>0</v>
      </c>
      <c r="O70" s="156">
        <f>गणित!AJ73</f>
        <v>0</v>
      </c>
      <c r="P70" s="156">
        <f>चित्रकला!AB73</f>
        <v>0</v>
      </c>
      <c r="Q70" s="156">
        <f>कार्यानुभव!AB73</f>
        <v>0</v>
      </c>
      <c r="R70" s="156">
        <f>शा.शि.!AB73</f>
        <v>0</v>
      </c>
    </row>
    <row r="71" spans="1:18" ht="25.5" customHeight="1">
      <c r="A71" s="153">
        <f>Data!$D74</f>
        <v>0</v>
      </c>
      <c r="B71" s="153">
        <f>Data!C74</f>
        <v>0</v>
      </c>
      <c r="C71" s="154">
        <f>Data!E74</f>
        <v>0</v>
      </c>
      <c r="D71" s="156">
        <f>मराठी!R74</f>
        <v>0</v>
      </c>
      <c r="E71" s="156">
        <f>इंग्रजी!R74</f>
        <v>0</v>
      </c>
      <c r="F71" s="156">
        <f>गणित!R74</f>
        <v>0</v>
      </c>
      <c r="G71" s="156">
        <f>चित्रकला!N74</f>
        <v>0</v>
      </c>
      <c r="H71" s="156">
        <f>कार्यानुभव!N74</f>
        <v>0</v>
      </c>
      <c r="I71" s="156">
        <f>शा.शि.!N74</f>
        <v>0</v>
      </c>
      <c r="J71" s="153">
        <f>Data!$D74</f>
        <v>0</v>
      </c>
      <c r="K71" s="153">
        <f>Data!C74</f>
        <v>0</v>
      </c>
      <c r="L71" s="154">
        <f>Data!E74</f>
        <v>0</v>
      </c>
      <c r="M71" s="156">
        <f>मराठी!AJ74</f>
        <v>0</v>
      </c>
      <c r="N71" s="156">
        <f>इंग्रजी!AJ74</f>
        <v>0</v>
      </c>
      <c r="O71" s="156">
        <f>गणित!AJ74</f>
        <v>0</v>
      </c>
      <c r="P71" s="156">
        <f>चित्रकला!AB74</f>
        <v>0</v>
      </c>
      <c r="Q71" s="156">
        <f>कार्यानुभव!AB74</f>
        <v>0</v>
      </c>
      <c r="R71" s="156">
        <f>शा.शि.!AB74</f>
        <v>0</v>
      </c>
    </row>
    <row r="72" spans="1:18" ht="25.5" customHeight="1">
      <c r="A72" s="153">
        <f>Data!$D75</f>
        <v>0</v>
      </c>
      <c r="B72" s="153">
        <f>Data!C75</f>
        <v>0</v>
      </c>
      <c r="C72" s="154">
        <f>Data!E75</f>
        <v>0</v>
      </c>
      <c r="D72" s="156">
        <f>मराठी!R75</f>
        <v>0</v>
      </c>
      <c r="E72" s="156">
        <f>इंग्रजी!R75</f>
        <v>0</v>
      </c>
      <c r="F72" s="156">
        <f>गणित!R75</f>
        <v>0</v>
      </c>
      <c r="G72" s="156">
        <f>चित्रकला!N75</f>
        <v>0</v>
      </c>
      <c r="H72" s="156">
        <f>कार्यानुभव!N75</f>
        <v>0</v>
      </c>
      <c r="I72" s="156">
        <f>शा.शि.!N75</f>
        <v>0</v>
      </c>
      <c r="J72" s="153">
        <f>Data!$D75</f>
        <v>0</v>
      </c>
      <c r="K72" s="153">
        <f>Data!C75</f>
        <v>0</v>
      </c>
      <c r="L72" s="154">
        <f>Data!E75</f>
        <v>0</v>
      </c>
      <c r="M72" s="156">
        <f>मराठी!AJ75</f>
        <v>0</v>
      </c>
      <c r="N72" s="156">
        <f>इंग्रजी!AJ75</f>
        <v>0</v>
      </c>
      <c r="O72" s="156">
        <f>गणित!AJ75</f>
        <v>0</v>
      </c>
      <c r="P72" s="156">
        <f>चित्रकला!AB75</f>
        <v>0</v>
      </c>
      <c r="Q72" s="156">
        <f>कार्यानुभव!AB75</f>
        <v>0</v>
      </c>
      <c r="R72" s="156">
        <f>शा.शि.!AB75</f>
        <v>0</v>
      </c>
    </row>
    <row r="73" spans="1:18" ht="25.5" customHeight="1">
      <c r="A73" s="153">
        <f>Data!$D76</f>
        <v>0</v>
      </c>
      <c r="B73" s="153">
        <f>Data!C76</f>
        <v>0</v>
      </c>
      <c r="C73" s="154">
        <f>Data!E76</f>
        <v>0</v>
      </c>
      <c r="D73" s="156">
        <f>मराठी!R76</f>
        <v>0</v>
      </c>
      <c r="E73" s="156">
        <f>इंग्रजी!R76</f>
        <v>0</v>
      </c>
      <c r="F73" s="156">
        <f>गणित!R76</f>
        <v>0</v>
      </c>
      <c r="G73" s="156">
        <f>चित्रकला!N76</f>
        <v>0</v>
      </c>
      <c r="H73" s="156">
        <f>कार्यानुभव!N76</f>
        <v>0</v>
      </c>
      <c r="I73" s="156">
        <f>शा.शि.!N76</f>
        <v>0</v>
      </c>
      <c r="J73" s="153">
        <f>Data!$D76</f>
        <v>0</v>
      </c>
      <c r="K73" s="153">
        <f>Data!C76</f>
        <v>0</v>
      </c>
      <c r="L73" s="154">
        <f>Data!E76</f>
        <v>0</v>
      </c>
      <c r="M73" s="156">
        <f>मराठी!AJ76</f>
        <v>0</v>
      </c>
      <c r="N73" s="156">
        <f>इंग्रजी!AJ76</f>
        <v>0</v>
      </c>
      <c r="O73" s="156">
        <f>गणित!AJ76</f>
        <v>0</v>
      </c>
      <c r="P73" s="156">
        <f>चित्रकला!AB76</f>
        <v>0</v>
      </c>
      <c r="Q73" s="156">
        <f>कार्यानुभव!AB76</f>
        <v>0</v>
      </c>
      <c r="R73" s="156">
        <f>शा.शि.!AB76</f>
        <v>0</v>
      </c>
    </row>
    <row r="74" spans="1:18" ht="25.5" customHeight="1">
      <c r="A74" s="153">
        <f>Data!$D77</f>
        <v>0</v>
      </c>
      <c r="B74" s="153">
        <f>Data!C77</f>
        <v>0</v>
      </c>
      <c r="C74" s="154">
        <f>Data!E77</f>
        <v>0</v>
      </c>
      <c r="D74" s="156">
        <f>मराठी!R77</f>
        <v>0</v>
      </c>
      <c r="E74" s="156">
        <f>इंग्रजी!R77</f>
        <v>0</v>
      </c>
      <c r="F74" s="156">
        <f>गणित!R77</f>
        <v>0</v>
      </c>
      <c r="G74" s="156">
        <f>चित्रकला!N77</f>
        <v>0</v>
      </c>
      <c r="H74" s="156">
        <f>कार्यानुभव!N77</f>
        <v>0</v>
      </c>
      <c r="I74" s="156">
        <f>शा.शि.!N77</f>
        <v>0</v>
      </c>
      <c r="J74" s="153">
        <f>Data!$D77</f>
        <v>0</v>
      </c>
      <c r="K74" s="153">
        <f>Data!C77</f>
        <v>0</v>
      </c>
      <c r="L74" s="154">
        <f>Data!E77</f>
        <v>0</v>
      </c>
      <c r="M74" s="156">
        <f>मराठी!AJ77</f>
        <v>0</v>
      </c>
      <c r="N74" s="156">
        <f>इंग्रजी!AJ77</f>
        <v>0</v>
      </c>
      <c r="O74" s="156">
        <f>गणित!AJ77</f>
        <v>0</v>
      </c>
      <c r="P74" s="156">
        <f>चित्रकला!AB77</f>
        <v>0</v>
      </c>
      <c r="Q74" s="156">
        <f>कार्यानुभव!AB77</f>
        <v>0</v>
      </c>
      <c r="R74" s="156">
        <f>शा.शि.!AB77</f>
        <v>0</v>
      </c>
    </row>
    <row r="75" spans="1:18" ht="25.5" customHeight="1">
      <c r="A75" s="153">
        <f>Data!$D78</f>
        <v>0</v>
      </c>
      <c r="B75" s="153">
        <f>Data!C78</f>
        <v>0</v>
      </c>
      <c r="C75" s="154">
        <f>Data!E78</f>
        <v>0</v>
      </c>
      <c r="D75" s="156">
        <f>मराठी!R78</f>
        <v>0</v>
      </c>
      <c r="E75" s="156">
        <f>इंग्रजी!R78</f>
        <v>0</v>
      </c>
      <c r="F75" s="156">
        <f>गणित!R78</f>
        <v>0</v>
      </c>
      <c r="G75" s="156">
        <f>चित्रकला!N78</f>
        <v>0</v>
      </c>
      <c r="H75" s="156">
        <f>कार्यानुभव!N78</f>
        <v>0</v>
      </c>
      <c r="I75" s="156">
        <f>शा.शि.!N78</f>
        <v>0</v>
      </c>
      <c r="J75" s="153">
        <f>Data!$D78</f>
        <v>0</v>
      </c>
      <c r="K75" s="153">
        <f>Data!C78</f>
        <v>0</v>
      </c>
      <c r="L75" s="154">
        <f>Data!E78</f>
        <v>0</v>
      </c>
      <c r="M75" s="156">
        <f>मराठी!AJ78</f>
        <v>0</v>
      </c>
      <c r="N75" s="156">
        <f>इंग्रजी!AJ78</f>
        <v>0</v>
      </c>
      <c r="O75" s="156">
        <f>गणित!AJ78</f>
        <v>0</v>
      </c>
      <c r="P75" s="156">
        <f>चित्रकला!AB78</f>
        <v>0</v>
      </c>
      <c r="Q75" s="156">
        <f>कार्यानुभव!AB78</f>
        <v>0</v>
      </c>
      <c r="R75" s="156">
        <f>शा.शि.!AB78</f>
        <v>0</v>
      </c>
    </row>
    <row r="76" spans="1:18" ht="25.5" customHeight="1">
      <c r="A76" s="153">
        <f>Data!$D79</f>
        <v>0</v>
      </c>
      <c r="B76" s="153">
        <f>Data!C79</f>
        <v>0</v>
      </c>
      <c r="C76" s="154">
        <f>Data!E79</f>
        <v>0</v>
      </c>
      <c r="D76" s="156">
        <f>मराठी!R79</f>
        <v>0</v>
      </c>
      <c r="E76" s="156">
        <f>इंग्रजी!R79</f>
        <v>0</v>
      </c>
      <c r="F76" s="156">
        <f>गणित!R79</f>
        <v>0</v>
      </c>
      <c r="G76" s="156">
        <f>चित्रकला!N79</f>
        <v>0</v>
      </c>
      <c r="H76" s="156">
        <f>कार्यानुभव!N79</f>
        <v>0</v>
      </c>
      <c r="I76" s="156">
        <f>शा.शि.!N79</f>
        <v>0</v>
      </c>
      <c r="J76" s="153">
        <f>Data!$D79</f>
        <v>0</v>
      </c>
      <c r="K76" s="153">
        <f>Data!C79</f>
        <v>0</v>
      </c>
      <c r="L76" s="154">
        <f>Data!E79</f>
        <v>0</v>
      </c>
      <c r="M76" s="156">
        <f>मराठी!AJ79</f>
        <v>0</v>
      </c>
      <c r="N76" s="156">
        <f>इंग्रजी!AJ79</f>
        <v>0</v>
      </c>
      <c r="O76" s="156">
        <f>गणित!AJ79</f>
        <v>0</v>
      </c>
      <c r="P76" s="156">
        <f>चित्रकला!AB79</f>
        <v>0</v>
      </c>
      <c r="Q76" s="156">
        <f>कार्यानुभव!AB79</f>
        <v>0</v>
      </c>
      <c r="R76" s="156">
        <f>शा.शि.!AB79</f>
        <v>0</v>
      </c>
    </row>
    <row r="77" spans="1:18" ht="25.5" customHeight="1">
      <c r="A77" s="153">
        <f>Data!$D80</f>
        <v>0</v>
      </c>
      <c r="B77" s="153">
        <f>Data!C80</f>
        <v>0</v>
      </c>
      <c r="C77" s="154">
        <f>Data!E80</f>
        <v>0</v>
      </c>
      <c r="D77" s="156">
        <f>मराठी!R80</f>
        <v>0</v>
      </c>
      <c r="E77" s="156">
        <f>इंग्रजी!R80</f>
        <v>0</v>
      </c>
      <c r="F77" s="156">
        <f>गणित!R80</f>
        <v>0</v>
      </c>
      <c r="G77" s="156">
        <f>चित्रकला!N80</f>
        <v>0</v>
      </c>
      <c r="H77" s="156">
        <f>कार्यानुभव!N80</f>
        <v>0</v>
      </c>
      <c r="I77" s="156">
        <f>शा.शि.!N80</f>
        <v>0</v>
      </c>
      <c r="J77" s="153">
        <f>Data!$D80</f>
        <v>0</v>
      </c>
      <c r="K77" s="153">
        <f>Data!C80</f>
        <v>0</v>
      </c>
      <c r="L77" s="154">
        <f>Data!E80</f>
        <v>0</v>
      </c>
      <c r="M77" s="156">
        <f>मराठी!AJ80</f>
        <v>0</v>
      </c>
      <c r="N77" s="156">
        <f>इंग्रजी!AJ80</f>
        <v>0</v>
      </c>
      <c r="O77" s="156">
        <f>गणित!AJ80</f>
        <v>0</v>
      </c>
      <c r="P77" s="156">
        <f>चित्रकला!AB80</f>
        <v>0</v>
      </c>
      <c r="Q77" s="156">
        <f>कार्यानुभव!AB80</f>
        <v>0</v>
      </c>
      <c r="R77" s="156">
        <f>शा.शि.!AB80</f>
        <v>0</v>
      </c>
    </row>
    <row r="78" spans="1:18" ht="25.5" customHeight="1">
      <c r="A78" s="153">
        <f>Data!$D81</f>
        <v>0</v>
      </c>
      <c r="B78" s="153">
        <f>Data!C81</f>
        <v>0</v>
      </c>
      <c r="C78" s="154">
        <f>Data!E81</f>
        <v>0</v>
      </c>
      <c r="D78" s="156">
        <f>मराठी!R81</f>
        <v>0</v>
      </c>
      <c r="E78" s="156">
        <f>इंग्रजी!R81</f>
        <v>0</v>
      </c>
      <c r="F78" s="156">
        <f>गणित!R81</f>
        <v>0</v>
      </c>
      <c r="G78" s="156">
        <f>चित्रकला!N81</f>
        <v>0</v>
      </c>
      <c r="H78" s="156">
        <f>कार्यानुभव!N81</f>
        <v>0</v>
      </c>
      <c r="I78" s="156">
        <f>शा.शि.!N81</f>
        <v>0</v>
      </c>
      <c r="J78" s="153">
        <f>Data!$D81</f>
        <v>0</v>
      </c>
      <c r="K78" s="153">
        <f>Data!C81</f>
        <v>0</v>
      </c>
      <c r="L78" s="154">
        <f>Data!E81</f>
        <v>0</v>
      </c>
      <c r="M78" s="156">
        <f>मराठी!AJ81</f>
        <v>0</v>
      </c>
      <c r="N78" s="156">
        <f>इंग्रजी!AJ81</f>
        <v>0</v>
      </c>
      <c r="O78" s="156">
        <f>गणित!AJ81</f>
        <v>0</v>
      </c>
      <c r="P78" s="156">
        <f>चित्रकला!AB81</f>
        <v>0</v>
      </c>
      <c r="Q78" s="156">
        <f>कार्यानुभव!AB81</f>
        <v>0</v>
      </c>
      <c r="R78" s="156">
        <f>शा.शि.!AB81</f>
        <v>0</v>
      </c>
    </row>
    <row r="79" spans="1:18" ht="25.5" customHeight="1">
      <c r="A79" s="153">
        <f>Data!$D82</f>
        <v>0</v>
      </c>
      <c r="B79" s="153">
        <f>Data!C82</f>
        <v>0</v>
      </c>
      <c r="C79" s="154">
        <f>Data!E82</f>
        <v>0</v>
      </c>
      <c r="D79" s="156">
        <f>मराठी!R82</f>
        <v>0</v>
      </c>
      <c r="E79" s="156">
        <f>इंग्रजी!R82</f>
        <v>0</v>
      </c>
      <c r="F79" s="156">
        <f>गणित!R82</f>
        <v>0</v>
      </c>
      <c r="G79" s="156">
        <f>चित्रकला!N82</f>
        <v>0</v>
      </c>
      <c r="H79" s="156">
        <f>कार्यानुभव!N82</f>
        <v>0</v>
      </c>
      <c r="I79" s="156">
        <f>शा.शि.!N82</f>
        <v>0</v>
      </c>
      <c r="J79" s="153">
        <f>Data!$D82</f>
        <v>0</v>
      </c>
      <c r="K79" s="153">
        <f>Data!C82</f>
        <v>0</v>
      </c>
      <c r="L79" s="154">
        <f>Data!E82</f>
        <v>0</v>
      </c>
      <c r="M79" s="156">
        <f>मराठी!AJ82</f>
        <v>0</v>
      </c>
      <c r="N79" s="156">
        <f>इंग्रजी!AJ82</f>
        <v>0</v>
      </c>
      <c r="O79" s="156">
        <f>गणित!AJ82</f>
        <v>0</v>
      </c>
      <c r="P79" s="156">
        <f>चित्रकला!AB82</f>
        <v>0</v>
      </c>
      <c r="Q79" s="156">
        <f>कार्यानुभव!AB82</f>
        <v>0</v>
      </c>
      <c r="R79" s="156">
        <f>शा.शि.!AB82</f>
        <v>0</v>
      </c>
    </row>
    <row r="80" spans="1:18" ht="25.5" customHeight="1">
      <c r="A80" s="153">
        <f>Data!$D83</f>
        <v>0</v>
      </c>
      <c r="B80" s="153">
        <f>Data!C83</f>
        <v>0</v>
      </c>
      <c r="C80" s="154">
        <f>Data!E83</f>
        <v>0</v>
      </c>
      <c r="D80" s="156">
        <f>मराठी!R83</f>
        <v>0</v>
      </c>
      <c r="E80" s="156">
        <f>इंग्रजी!R83</f>
        <v>0</v>
      </c>
      <c r="F80" s="156">
        <f>गणित!R83</f>
        <v>0</v>
      </c>
      <c r="G80" s="156">
        <f>चित्रकला!N83</f>
        <v>0</v>
      </c>
      <c r="H80" s="156">
        <f>कार्यानुभव!N83</f>
        <v>0</v>
      </c>
      <c r="I80" s="156">
        <f>शा.शि.!N83</f>
        <v>0</v>
      </c>
      <c r="J80" s="153">
        <f>Data!$D83</f>
        <v>0</v>
      </c>
      <c r="K80" s="153">
        <f>Data!C83</f>
        <v>0</v>
      </c>
      <c r="L80" s="154">
        <f>Data!E83</f>
        <v>0</v>
      </c>
      <c r="M80" s="156">
        <f>मराठी!AJ83</f>
        <v>0</v>
      </c>
      <c r="N80" s="156">
        <f>इंग्रजी!AJ83</f>
        <v>0</v>
      </c>
      <c r="O80" s="156">
        <f>गणित!AJ83</f>
        <v>0</v>
      </c>
      <c r="P80" s="156">
        <f>चित्रकला!AB83</f>
        <v>0</v>
      </c>
      <c r="Q80" s="156">
        <f>कार्यानुभव!AB83</f>
        <v>0</v>
      </c>
      <c r="R80" s="156">
        <f>शा.शि.!AB83</f>
        <v>0</v>
      </c>
    </row>
    <row r="81" spans="1:18" ht="25.5" customHeight="1">
      <c r="A81" s="153">
        <f>Data!$D84</f>
        <v>0</v>
      </c>
      <c r="B81" s="153">
        <f>Data!C84</f>
        <v>0</v>
      </c>
      <c r="C81" s="154">
        <f>Data!E84</f>
        <v>0</v>
      </c>
      <c r="D81" s="156">
        <f>मराठी!R84</f>
        <v>0</v>
      </c>
      <c r="E81" s="156">
        <f>इंग्रजी!R84</f>
        <v>0</v>
      </c>
      <c r="F81" s="156">
        <f>गणित!R84</f>
        <v>0</v>
      </c>
      <c r="G81" s="156">
        <f>चित्रकला!N84</f>
        <v>0</v>
      </c>
      <c r="H81" s="156">
        <f>कार्यानुभव!N84</f>
        <v>0</v>
      </c>
      <c r="I81" s="156">
        <f>शा.शि.!N84</f>
        <v>0</v>
      </c>
      <c r="J81" s="153">
        <f>Data!$D84</f>
        <v>0</v>
      </c>
      <c r="K81" s="153">
        <f>Data!C84</f>
        <v>0</v>
      </c>
      <c r="L81" s="154">
        <f>Data!E84</f>
        <v>0</v>
      </c>
      <c r="M81" s="156">
        <f>मराठी!AJ84</f>
        <v>0</v>
      </c>
      <c r="N81" s="156">
        <f>इंग्रजी!AJ84</f>
        <v>0</v>
      </c>
      <c r="O81" s="156">
        <f>गणित!AJ84</f>
        <v>0</v>
      </c>
      <c r="P81" s="156">
        <f>चित्रकला!AB84</f>
        <v>0</v>
      </c>
      <c r="Q81" s="156">
        <f>कार्यानुभव!AB84</f>
        <v>0</v>
      </c>
      <c r="R81" s="156">
        <f>शा.शि.!AB84</f>
        <v>0</v>
      </c>
    </row>
    <row r="82" spans="1:18" ht="25.5" customHeight="1">
      <c r="A82" s="153">
        <f>Data!$D85</f>
        <v>0</v>
      </c>
      <c r="B82" s="153">
        <f>Data!C85</f>
        <v>0</v>
      </c>
      <c r="C82" s="154">
        <f>Data!E85</f>
        <v>0</v>
      </c>
      <c r="D82" s="156">
        <f>मराठी!R85</f>
        <v>0</v>
      </c>
      <c r="E82" s="156">
        <f>इंग्रजी!R85</f>
        <v>0</v>
      </c>
      <c r="F82" s="156">
        <f>गणित!R85</f>
        <v>0</v>
      </c>
      <c r="G82" s="156">
        <f>चित्रकला!N85</f>
        <v>0</v>
      </c>
      <c r="H82" s="156">
        <f>कार्यानुभव!N85</f>
        <v>0</v>
      </c>
      <c r="I82" s="156">
        <f>शा.शि.!N85</f>
        <v>0</v>
      </c>
      <c r="J82" s="153">
        <f>Data!$D85</f>
        <v>0</v>
      </c>
      <c r="K82" s="153">
        <f>Data!C85</f>
        <v>0</v>
      </c>
      <c r="L82" s="154">
        <f>Data!E85</f>
        <v>0</v>
      </c>
      <c r="M82" s="156">
        <f>मराठी!AJ85</f>
        <v>0</v>
      </c>
      <c r="N82" s="156">
        <f>इंग्रजी!AJ85</f>
        <v>0</v>
      </c>
      <c r="O82" s="156">
        <f>गणित!AJ85</f>
        <v>0</v>
      </c>
      <c r="P82" s="156">
        <f>चित्रकला!AB85</f>
        <v>0</v>
      </c>
      <c r="Q82" s="156">
        <f>कार्यानुभव!AB85</f>
        <v>0</v>
      </c>
      <c r="R82" s="156">
        <f>शा.शि.!AB85</f>
        <v>0</v>
      </c>
    </row>
    <row r="83" spans="1:18" ht="25.5" customHeight="1">
      <c r="A83" s="153">
        <f>Data!$D86</f>
        <v>0</v>
      </c>
      <c r="B83" s="153">
        <f>Data!C86</f>
        <v>0</v>
      </c>
      <c r="C83" s="154">
        <f>Data!E86</f>
        <v>0</v>
      </c>
      <c r="D83" s="156">
        <f>मराठी!R86</f>
        <v>0</v>
      </c>
      <c r="E83" s="156">
        <f>इंग्रजी!R86</f>
        <v>0</v>
      </c>
      <c r="F83" s="156">
        <f>गणित!R86</f>
        <v>0</v>
      </c>
      <c r="G83" s="156">
        <f>चित्रकला!N86</f>
        <v>0</v>
      </c>
      <c r="H83" s="156">
        <f>कार्यानुभव!N86</f>
        <v>0</v>
      </c>
      <c r="I83" s="156">
        <f>शा.शि.!N86</f>
        <v>0</v>
      </c>
      <c r="J83" s="153">
        <f>Data!$D86</f>
        <v>0</v>
      </c>
      <c r="K83" s="153">
        <f>Data!C86</f>
        <v>0</v>
      </c>
      <c r="L83" s="154">
        <f>Data!E86</f>
        <v>0</v>
      </c>
      <c r="M83" s="156">
        <f>मराठी!AJ86</f>
        <v>0</v>
      </c>
      <c r="N83" s="156">
        <f>इंग्रजी!AJ86</f>
        <v>0</v>
      </c>
      <c r="O83" s="156">
        <f>गणित!AJ86</f>
        <v>0</v>
      </c>
      <c r="P83" s="156">
        <f>चित्रकला!AB86</f>
        <v>0</v>
      </c>
      <c r="Q83" s="156">
        <f>कार्यानुभव!AB86</f>
        <v>0</v>
      </c>
      <c r="R83" s="156">
        <f>शा.शि.!AB86</f>
        <v>0</v>
      </c>
    </row>
    <row r="84" spans="1:18" ht="25.5" customHeight="1">
      <c r="A84" s="153">
        <f>Data!$D87</f>
        <v>0</v>
      </c>
      <c r="B84" s="153">
        <f>Data!C87</f>
        <v>0</v>
      </c>
      <c r="C84" s="154">
        <f>Data!E87</f>
        <v>0</v>
      </c>
      <c r="D84" s="156">
        <f>मराठी!R87</f>
        <v>0</v>
      </c>
      <c r="E84" s="156">
        <f>इंग्रजी!R87</f>
        <v>0</v>
      </c>
      <c r="F84" s="156">
        <f>गणित!R87</f>
        <v>0</v>
      </c>
      <c r="G84" s="156">
        <f>चित्रकला!N87</f>
        <v>0</v>
      </c>
      <c r="H84" s="156">
        <f>कार्यानुभव!N87</f>
        <v>0</v>
      </c>
      <c r="I84" s="156">
        <f>शा.शि.!N87</f>
        <v>0</v>
      </c>
      <c r="J84" s="153">
        <f>Data!$D87</f>
        <v>0</v>
      </c>
      <c r="K84" s="153">
        <f>Data!C87</f>
        <v>0</v>
      </c>
      <c r="L84" s="154">
        <f>Data!E87</f>
        <v>0</v>
      </c>
      <c r="M84" s="156">
        <f>मराठी!AJ87</f>
        <v>0</v>
      </c>
      <c r="N84" s="156">
        <f>इंग्रजी!AJ87</f>
        <v>0</v>
      </c>
      <c r="O84" s="156">
        <f>गणित!AJ87</f>
        <v>0</v>
      </c>
      <c r="P84" s="156">
        <f>चित्रकला!AB87</f>
        <v>0</v>
      </c>
      <c r="Q84" s="156">
        <f>कार्यानुभव!AB87</f>
        <v>0</v>
      </c>
      <c r="R84" s="156">
        <f>शा.शि.!AB87</f>
        <v>0</v>
      </c>
    </row>
    <row r="85" spans="1:18" ht="25.5" customHeight="1">
      <c r="A85" s="153">
        <f>Data!$D88</f>
        <v>0</v>
      </c>
      <c r="B85" s="153">
        <f>Data!C88</f>
        <v>0</v>
      </c>
      <c r="C85" s="154">
        <f>Data!E88</f>
        <v>0</v>
      </c>
      <c r="D85" s="156">
        <f>मराठी!R88</f>
        <v>0</v>
      </c>
      <c r="E85" s="156">
        <f>इंग्रजी!R88</f>
        <v>0</v>
      </c>
      <c r="F85" s="156">
        <f>गणित!R88</f>
        <v>0</v>
      </c>
      <c r="G85" s="156">
        <f>चित्रकला!N88</f>
        <v>0</v>
      </c>
      <c r="H85" s="156">
        <f>कार्यानुभव!N88</f>
        <v>0</v>
      </c>
      <c r="I85" s="156">
        <f>शा.शि.!N88</f>
        <v>0</v>
      </c>
      <c r="J85" s="153">
        <f>Data!$D88</f>
        <v>0</v>
      </c>
      <c r="K85" s="153">
        <f>Data!C88</f>
        <v>0</v>
      </c>
      <c r="L85" s="154">
        <f>Data!E88</f>
        <v>0</v>
      </c>
      <c r="M85" s="156">
        <f>मराठी!AJ88</f>
        <v>0</v>
      </c>
      <c r="N85" s="156">
        <f>इंग्रजी!AJ88</f>
        <v>0</v>
      </c>
      <c r="O85" s="156">
        <f>गणित!AJ88</f>
        <v>0</v>
      </c>
      <c r="P85" s="156">
        <f>चित्रकला!AB88</f>
        <v>0</v>
      </c>
      <c r="Q85" s="156">
        <f>कार्यानुभव!AB88</f>
        <v>0</v>
      </c>
      <c r="R85" s="156">
        <f>शा.शि.!AB88</f>
        <v>0</v>
      </c>
    </row>
    <row r="86" spans="1:18" ht="25.5" customHeight="1">
      <c r="A86" s="153">
        <f>Data!$D89</f>
        <v>0</v>
      </c>
      <c r="B86" s="153">
        <f>Data!C89</f>
        <v>0</v>
      </c>
      <c r="C86" s="154">
        <f>Data!E89</f>
        <v>0</v>
      </c>
      <c r="D86" s="156">
        <f>मराठी!R89</f>
        <v>0</v>
      </c>
      <c r="E86" s="156">
        <f>इंग्रजी!R89</f>
        <v>0</v>
      </c>
      <c r="F86" s="156">
        <f>गणित!R89</f>
        <v>0</v>
      </c>
      <c r="G86" s="156">
        <f>चित्रकला!N89</f>
        <v>0</v>
      </c>
      <c r="H86" s="156">
        <f>कार्यानुभव!N89</f>
        <v>0</v>
      </c>
      <c r="I86" s="156">
        <f>शा.शि.!N89</f>
        <v>0</v>
      </c>
      <c r="J86" s="153">
        <f>Data!$D89</f>
        <v>0</v>
      </c>
      <c r="K86" s="153">
        <f>Data!C89</f>
        <v>0</v>
      </c>
      <c r="L86" s="154">
        <f>Data!E89</f>
        <v>0</v>
      </c>
      <c r="M86" s="156">
        <f>मराठी!AJ89</f>
        <v>0</v>
      </c>
      <c r="N86" s="156">
        <f>इंग्रजी!AJ89</f>
        <v>0</v>
      </c>
      <c r="O86" s="156">
        <f>गणित!AJ89</f>
        <v>0</v>
      </c>
      <c r="P86" s="156">
        <f>चित्रकला!AB89</f>
        <v>0</v>
      </c>
      <c r="Q86" s="156">
        <f>कार्यानुभव!AB89</f>
        <v>0</v>
      </c>
      <c r="R86" s="156">
        <f>शा.शि.!AB89</f>
        <v>0</v>
      </c>
    </row>
    <row r="87" spans="1:18" ht="25.5" customHeight="1">
      <c r="A87" s="153">
        <f>Data!$D90</f>
        <v>0</v>
      </c>
      <c r="B87" s="153">
        <f>Data!C90</f>
        <v>0</v>
      </c>
      <c r="C87" s="154">
        <f>Data!E90</f>
        <v>0</v>
      </c>
      <c r="D87" s="156">
        <f>मराठी!R90</f>
        <v>0</v>
      </c>
      <c r="E87" s="156">
        <f>इंग्रजी!R90</f>
        <v>0</v>
      </c>
      <c r="F87" s="156">
        <f>गणित!R90</f>
        <v>0</v>
      </c>
      <c r="G87" s="156">
        <f>चित्रकला!N90</f>
        <v>0</v>
      </c>
      <c r="H87" s="156">
        <f>कार्यानुभव!N90</f>
        <v>0</v>
      </c>
      <c r="I87" s="156">
        <f>शा.शि.!N90</f>
        <v>0</v>
      </c>
      <c r="J87" s="153">
        <f>Data!$D90</f>
        <v>0</v>
      </c>
      <c r="K87" s="153">
        <f>Data!C90</f>
        <v>0</v>
      </c>
      <c r="L87" s="154">
        <f>Data!E90</f>
        <v>0</v>
      </c>
      <c r="M87" s="156">
        <f>मराठी!AJ90</f>
        <v>0</v>
      </c>
      <c r="N87" s="156">
        <f>इंग्रजी!AJ90</f>
        <v>0</v>
      </c>
      <c r="O87" s="156">
        <f>गणित!AJ90</f>
        <v>0</v>
      </c>
      <c r="P87" s="156">
        <f>चित्रकला!AB90</f>
        <v>0</v>
      </c>
      <c r="Q87" s="156">
        <f>कार्यानुभव!AB90</f>
        <v>0</v>
      </c>
      <c r="R87" s="156">
        <f>शा.शि.!AB90</f>
        <v>0</v>
      </c>
    </row>
    <row r="88" spans="1:18" ht="25.5" customHeight="1">
      <c r="A88" s="153">
        <f>Data!$D91</f>
        <v>0</v>
      </c>
      <c r="B88" s="153">
        <f>Data!C91</f>
        <v>0</v>
      </c>
      <c r="C88" s="154">
        <f>Data!E91</f>
        <v>0</v>
      </c>
      <c r="D88" s="156">
        <f>मराठी!R91</f>
        <v>0</v>
      </c>
      <c r="E88" s="156">
        <f>इंग्रजी!R91</f>
        <v>0</v>
      </c>
      <c r="F88" s="156">
        <f>गणित!R91</f>
        <v>0</v>
      </c>
      <c r="G88" s="156">
        <f>चित्रकला!N91</f>
        <v>0</v>
      </c>
      <c r="H88" s="156">
        <f>कार्यानुभव!N91</f>
        <v>0</v>
      </c>
      <c r="I88" s="156">
        <f>शा.शि.!N91</f>
        <v>0</v>
      </c>
      <c r="J88" s="153">
        <f>Data!$D91</f>
        <v>0</v>
      </c>
      <c r="K88" s="153">
        <f>Data!C91</f>
        <v>0</v>
      </c>
      <c r="L88" s="154">
        <f>Data!E91</f>
        <v>0</v>
      </c>
      <c r="M88" s="156">
        <f>मराठी!AJ91</f>
        <v>0</v>
      </c>
      <c r="N88" s="156">
        <f>इंग्रजी!AJ91</f>
        <v>0</v>
      </c>
      <c r="O88" s="156">
        <f>गणित!AJ91</f>
        <v>0</v>
      </c>
      <c r="P88" s="156">
        <f>चित्रकला!AB91</f>
        <v>0</v>
      </c>
      <c r="Q88" s="156">
        <f>कार्यानुभव!AB91</f>
        <v>0</v>
      </c>
      <c r="R88" s="156">
        <f>शा.शि.!AB91</f>
        <v>0</v>
      </c>
    </row>
    <row r="89" spans="1:18" ht="25.5" customHeight="1">
      <c r="A89" s="153">
        <f>Data!$D92</f>
        <v>0</v>
      </c>
      <c r="B89" s="153">
        <f>Data!C92</f>
        <v>0</v>
      </c>
      <c r="C89" s="154">
        <f>Data!E92</f>
        <v>0</v>
      </c>
      <c r="D89" s="156">
        <f>मराठी!R92</f>
        <v>0</v>
      </c>
      <c r="E89" s="156">
        <f>इंग्रजी!R92</f>
        <v>0</v>
      </c>
      <c r="F89" s="156">
        <f>गणित!R92</f>
        <v>0</v>
      </c>
      <c r="G89" s="156">
        <f>चित्रकला!N92</f>
        <v>0</v>
      </c>
      <c r="H89" s="156">
        <f>कार्यानुभव!N92</f>
        <v>0</v>
      </c>
      <c r="I89" s="156">
        <f>शा.शि.!N92</f>
        <v>0</v>
      </c>
      <c r="J89" s="153">
        <f>Data!$D92</f>
        <v>0</v>
      </c>
      <c r="K89" s="153">
        <f>Data!C92</f>
        <v>0</v>
      </c>
      <c r="L89" s="154">
        <f>Data!E92</f>
        <v>0</v>
      </c>
      <c r="M89" s="156">
        <f>मराठी!AJ92</f>
        <v>0</v>
      </c>
      <c r="N89" s="156">
        <f>इंग्रजी!AJ92</f>
        <v>0</v>
      </c>
      <c r="O89" s="156">
        <f>गणित!AJ92</f>
        <v>0</v>
      </c>
      <c r="P89" s="156">
        <f>चित्रकला!AB92</f>
        <v>0</v>
      </c>
      <c r="Q89" s="156">
        <f>कार्यानुभव!AB92</f>
        <v>0</v>
      </c>
      <c r="R89" s="156">
        <f>शा.शि.!AB92</f>
        <v>0</v>
      </c>
    </row>
    <row r="90" spans="1:18" ht="25.5" customHeight="1">
      <c r="A90" s="153">
        <f>Data!$D93</f>
        <v>0</v>
      </c>
      <c r="B90" s="153">
        <f>Data!C93</f>
        <v>0</v>
      </c>
      <c r="C90" s="154">
        <f>Data!E93</f>
        <v>0</v>
      </c>
      <c r="D90" s="156">
        <f>मराठी!R93</f>
        <v>0</v>
      </c>
      <c r="E90" s="156">
        <f>इंग्रजी!R93</f>
        <v>0</v>
      </c>
      <c r="F90" s="156">
        <f>गणित!R93</f>
        <v>0</v>
      </c>
      <c r="G90" s="156">
        <f>चित्रकला!N93</f>
        <v>0</v>
      </c>
      <c r="H90" s="156">
        <f>कार्यानुभव!N93</f>
        <v>0</v>
      </c>
      <c r="I90" s="156">
        <f>शा.शि.!N93</f>
        <v>0</v>
      </c>
      <c r="J90" s="153">
        <f>Data!$D93</f>
        <v>0</v>
      </c>
      <c r="K90" s="153">
        <f>Data!C93</f>
        <v>0</v>
      </c>
      <c r="L90" s="154">
        <f>Data!E93</f>
        <v>0</v>
      </c>
      <c r="M90" s="156">
        <f>मराठी!AJ93</f>
        <v>0</v>
      </c>
      <c r="N90" s="156">
        <f>इंग्रजी!AJ93</f>
        <v>0</v>
      </c>
      <c r="O90" s="156">
        <f>गणित!AJ93</f>
        <v>0</v>
      </c>
      <c r="P90" s="156">
        <f>चित्रकला!AB93</f>
        <v>0</v>
      </c>
      <c r="Q90" s="156">
        <f>कार्यानुभव!AB93</f>
        <v>0</v>
      </c>
      <c r="R90" s="156">
        <f>शा.शि.!AB93</f>
        <v>0</v>
      </c>
    </row>
    <row r="91" spans="1:18" ht="25.5" customHeight="1">
      <c r="A91" s="153">
        <f>Data!$D94</f>
        <v>0</v>
      </c>
      <c r="B91" s="153">
        <f>Data!C94</f>
        <v>0</v>
      </c>
      <c r="C91" s="154">
        <f>Data!E94</f>
        <v>0</v>
      </c>
      <c r="D91" s="156">
        <f>मराठी!R94</f>
        <v>0</v>
      </c>
      <c r="E91" s="156">
        <f>इंग्रजी!R94</f>
        <v>0</v>
      </c>
      <c r="F91" s="156">
        <f>गणित!R94</f>
        <v>0</v>
      </c>
      <c r="G91" s="156">
        <f>चित्रकला!N94</f>
        <v>0</v>
      </c>
      <c r="H91" s="156">
        <f>कार्यानुभव!N94</f>
        <v>0</v>
      </c>
      <c r="I91" s="156">
        <f>शा.शि.!N94</f>
        <v>0</v>
      </c>
      <c r="J91" s="153">
        <f>Data!$D94</f>
        <v>0</v>
      </c>
      <c r="K91" s="153">
        <f>Data!C94</f>
        <v>0</v>
      </c>
      <c r="L91" s="154">
        <f>Data!E94</f>
        <v>0</v>
      </c>
      <c r="M91" s="156">
        <f>मराठी!AJ94</f>
        <v>0</v>
      </c>
      <c r="N91" s="156">
        <f>इंग्रजी!AJ94</f>
        <v>0</v>
      </c>
      <c r="O91" s="156">
        <f>गणित!AJ94</f>
        <v>0</v>
      </c>
      <c r="P91" s="156">
        <f>चित्रकला!AB94</f>
        <v>0</v>
      </c>
      <c r="Q91" s="156">
        <f>कार्यानुभव!AB94</f>
        <v>0</v>
      </c>
      <c r="R91" s="156">
        <f>शा.शि.!AB94</f>
        <v>0</v>
      </c>
    </row>
    <row r="92" spans="1:18" ht="25.5" customHeight="1">
      <c r="A92" s="153">
        <f>Data!$D95</f>
        <v>0</v>
      </c>
      <c r="B92" s="153">
        <f>Data!C95</f>
        <v>0</v>
      </c>
      <c r="C92" s="154">
        <f>Data!E95</f>
        <v>0</v>
      </c>
      <c r="D92" s="156">
        <f>मराठी!R95</f>
        <v>0</v>
      </c>
      <c r="E92" s="156">
        <f>इंग्रजी!R95</f>
        <v>0</v>
      </c>
      <c r="F92" s="156">
        <f>गणित!R95</f>
        <v>0</v>
      </c>
      <c r="G92" s="156">
        <f>चित्रकला!N95</f>
        <v>0</v>
      </c>
      <c r="H92" s="156">
        <f>कार्यानुभव!N95</f>
        <v>0</v>
      </c>
      <c r="I92" s="156">
        <f>शा.शि.!N95</f>
        <v>0</v>
      </c>
      <c r="J92" s="153">
        <f>Data!$D95</f>
        <v>0</v>
      </c>
      <c r="K92" s="153">
        <f>Data!C95</f>
        <v>0</v>
      </c>
      <c r="L92" s="154">
        <f>Data!E95</f>
        <v>0</v>
      </c>
      <c r="M92" s="156">
        <f>मराठी!AJ95</f>
        <v>0</v>
      </c>
      <c r="N92" s="156">
        <f>इंग्रजी!AJ95</f>
        <v>0</v>
      </c>
      <c r="O92" s="156">
        <f>गणित!AJ95</f>
        <v>0</v>
      </c>
      <c r="P92" s="156">
        <f>चित्रकला!AB95</f>
        <v>0</v>
      </c>
      <c r="Q92" s="156">
        <f>कार्यानुभव!AB95</f>
        <v>0</v>
      </c>
      <c r="R92" s="156">
        <f>शा.शि.!AB95</f>
        <v>0</v>
      </c>
    </row>
    <row r="93" spans="1:18" ht="25.5" customHeight="1">
      <c r="A93" s="153">
        <f>Data!$D96</f>
        <v>0</v>
      </c>
      <c r="B93" s="153">
        <f>Data!C96</f>
        <v>0</v>
      </c>
      <c r="C93" s="154">
        <f>Data!E96</f>
        <v>0</v>
      </c>
      <c r="D93" s="156">
        <f>मराठी!R96</f>
        <v>0</v>
      </c>
      <c r="E93" s="156">
        <f>इंग्रजी!R96</f>
        <v>0</v>
      </c>
      <c r="F93" s="156">
        <f>गणित!R96</f>
        <v>0</v>
      </c>
      <c r="G93" s="156">
        <f>चित्रकला!N96</f>
        <v>0</v>
      </c>
      <c r="H93" s="156">
        <f>कार्यानुभव!N96</f>
        <v>0</v>
      </c>
      <c r="I93" s="156">
        <f>शा.शि.!N96</f>
        <v>0</v>
      </c>
      <c r="J93" s="153">
        <f>Data!$D96</f>
        <v>0</v>
      </c>
      <c r="K93" s="153">
        <f>Data!C96</f>
        <v>0</v>
      </c>
      <c r="L93" s="154">
        <f>Data!E96</f>
        <v>0</v>
      </c>
      <c r="M93" s="156">
        <f>मराठी!AJ96</f>
        <v>0</v>
      </c>
      <c r="N93" s="156">
        <f>इंग्रजी!AJ96</f>
        <v>0</v>
      </c>
      <c r="O93" s="156">
        <f>गणित!AJ96</f>
        <v>0</v>
      </c>
      <c r="P93" s="156">
        <f>चित्रकला!AB96</f>
        <v>0</v>
      </c>
      <c r="Q93" s="156">
        <f>कार्यानुभव!AB96</f>
        <v>0</v>
      </c>
      <c r="R93" s="156">
        <f>शा.शि.!AB96</f>
        <v>0</v>
      </c>
    </row>
    <row r="94" spans="1:18" ht="25.5" customHeight="1">
      <c r="A94" s="153">
        <f>Data!$D97</f>
        <v>0</v>
      </c>
      <c r="B94" s="153">
        <f>Data!C97</f>
        <v>0</v>
      </c>
      <c r="C94" s="154">
        <f>Data!E97</f>
        <v>0</v>
      </c>
      <c r="D94" s="156">
        <f>मराठी!R97</f>
        <v>0</v>
      </c>
      <c r="E94" s="156">
        <f>इंग्रजी!R97</f>
        <v>0</v>
      </c>
      <c r="F94" s="156">
        <f>गणित!R97</f>
        <v>0</v>
      </c>
      <c r="G94" s="156">
        <f>चित्रकला!N97</f>
        <v>0</v>
      </c>
      <c r="H94" s="156">
        <f>कार्यानुभव!N97</f>
        <v>0</v>
      </c>
      <c r="I94" s="156">
        <f>शा.शि.!N97</f>
        <v>0</v>
      </c>
      <c r="J94" s="153">
        <f>Data!$D97</f>
        <v>0</v>
      </c>
      <c r="K94" s="153">
        <f>Data!C97</f>
        <v>0</v>
      </c>
      <c r="L94" s="154">
        <f>Data!E97</f>
        <v>0</v>
      </c>
      <c r="M94" s="156">
        <f>मराठी!AJ97</f>
        <v>0</v>
      </c>
      <c r="N94" s="156">
        <f>इंग्रजी!AJ97</f>
        <v>0</v>
      </c>
      <c r="O94" s="156">
        <f>गणित!AJ97</f>
        <v>0</v>
      </c>
      <c r="P94" s="156">
        <f>चित्रकला!AB97</f>
        <v>0</v>
      </c>
      <c r="Q94" s="156">
        <f>कार्यानुभव!AB97</f>
        <v>0</v>
      </c>
      <c r="R94" s="156">
        <f>शा.शि.!AB97</f>
        <v>0</v>
      </c>
    </row>
    <row r="95" spans="1:18" ht="25.5" customHeight="1">
      <c r="A95" s="153">
        <f>Data!$D98</f>
        <v>0</v>
      </c>
      <c r="B95" s="153">
        <f>Data!C98</f>
        <v>0</v>
      </c>
      <c r="C95" s="154">
        <f>Data!E98</f>
        <v>0</v>
      </c>
      <c r="D95" s="156">
        <f>मराठी!R98</f>
        <v>0</v>
      </c>
      <c r="E95" s="156">
        <f>इंग्रजी!R98</f>
        <v>0</v>
      </c>
      <c r="F95" s="156">
        <f>गणित!R98</f>
        <v>0</v>
      </c>
      <c r="G95" s="156">
        <f>चित्रकला!N98</f>
        <v>0</v>
      </c>
      <c r="H95" s="156">
        <f>कार्यानुभव!N98</f>
        <v>0</v>
      </c>
      <c r="I95" s="156">
        <f>शा.शि.!N98</f>
        <v>0</v>
      </c>
      <c r="J95" s="153">
        <f>Data!$D98</f>
        <v>0</v>
      </c>
      <c r="K95" s="153">
        <f>Data!C98</f>
        <v>0</v>
      </c>
      <c r="L95" s="154">
        <f>Data!E98</f>
        <v>0</v>
      </c>
      <c r="M95" s="156">
        <f>मराठी!AJ98</f>
        <v>0</v>
      </c>
      <c r="N95" s="156">
        <f>इंग्रजी!AJ98</f>
        <v>0</v>
      </c>
      <c r="O95" s="156">
        <f>गणित!AJ98</f>
        <v>0</v>
      </c>
      <c r="P95" s="156">
        <f>चित्रकला!AB98</f>
        <v>0</v>
      </c>
      <c r="Q95" s="156">
        <f>कार्यानुभव!AB98</f>
        <v>0</v>
      </c>
      <c r="R95" s="156">
        <f>शा.शि.!AB98</f>
        <v>0</v>
      </c>
    </row>
    <row r="96" spans="1:18" ht="25.5" customHeight="1">
      <c r="A96" s="153">
        <f>Data!$D99</f>
        <v>0</v>
      </c>
      <c r="B96" s="153">
        <f>Data!C99</f>
        <v>0</v>
      </c>
      <c r="C96" s="154">
        <f>Data!E99</f>
        <v>0</v>
      </c>
      <c r="D96" s="156">
        <f>मराठी!R99</f>
        <v>0</v>
      </c>
      <c r="E96" s="156">
        <f>इंग्रजी!R99</f>
        <v>0</v>
      </c>
      <c r="F96" s="156">
        <f>गणित!R99</f>
        <v>0</v>
      </c>
      <c r="G96" s="156">
        <f>चित्रकला!N99</f>
        <v>0</v>
      </c>
      <c r="H96" s="156">
        <f>कार्यानुभव!N99</f>
        <v>0</v>
      </c>
      <c r="I96" s="156">
        <f>शा.शि.!N99</f>
        <v>0</v>
      </c>
      <c r="J96" s="153">
        <f>Data!$D99</f>
        <v>0</v>
      </c>
      <c r="K96" s="153">
        <f>Data!C99</f>
        <v>0</v>
      </c>
      <c r="L96" s="154">
        <f>Data!E99</f>
        <v>0</v>
      </c>
      <c r="M96" s="156">
        <f>मराठी!AJ99</f>
        <v>0</v>
      </c>
      <c r="N96" s="156">
        <f>इंग्रजी!AJ99</f>
        <v>0</v>
      </c>
      <c r="O96" s="156">
        <f>गणित!AJ99</f>
        <v>0</v>
      </c>
      <c r="P96" s="156">
        <f>चित्रकला!AB99</f>
        <v>0</v>
      </c>
      <c r="Q96" s="156">
        <f>कार्यानुभव!AB99</f>
        <v>0</v>
      </c>
      <c r="R96" s="156">
        <f>शा.शि.!AB99</f>
        <v>0</v>
      </c>
    </row>
    <row r="97" spans="1:18" ht="25.5" customHeight="1">
      <c r="A97" s="153">
        <f>Data!$D100</f>
        <v>0</v>
      </c>
      <c r="B97" s="153">
        <f>Data!C100</f>
        <v>0</v>
      </c>
      <c r="C97" s="154">
        <f>Data!E100</f>
        <v>0</v>
      </c>
      <c r="D97" s="156">
        <f>मराठी!R100</f>
        <v>0</v>
      </c>
      <c r="E97" s="156">
        <f>इंग्रजी!R100</f>
        <v>0</v>
      </c>
      <c r="F97" s="156">
        <f>गणित!R100</f>
        <v>0</v>
      </c>
      <c r="G97" s="156">
        <f>चित्रकला!N100</f>
        <v>0</v>
      </c>
      <c r="H97" s="156">
        <f>कार्यानुभव!N100</f>
        <v>0</v>
      </c>
      <c r="I97" s="156">
        <f>शा.शि.!N100</f>
        <v>0</v>
      </c>
      <c r="J97" s="153">
        <f>Data!$D100</f>
        <v>0</v>
      </c>
      <c r="K97" s="153">
        <f>Data!C100</f>
        <v>0</v>
      </c>
      <c r="L97" s="154">
        <f>Data!E100</f>
        <v>0</v>
      </c>
      <c r="M97" s="156">
        <f>मराठी!AJ100</f>
        <v>0</v>
      </c>
      <c r="N97" s="156">
        <f>इंग्रजी!AJ100</f>
        <v>0</v>
      </c>
      <c r="O97" s="156">
        <f>गणित!AJ100</f>
        <v>0</v>
      </c>
      <c r="P97" s="156">
        <f>चित्रकला!AB100</f>
        <v>0</v>
      </c>
      <c r="Q97" s="156">
        <f>कार्यानुभव!AB100</f>
        <v>0</v>
      </c>
      <c r="R97" s="156">
        <f>शा.शि.!AB100</f>
        <v>0</v>
      </c>
    </row>
    <row r="98" spans="1:18" ht="25.5" customHeight="1">
      <c r="A98" s="153">
        <f>Data!$D101</f>
        <v>0</v>
      </c>
      <c r="B98" s="153">
        <f>Data!C101</f>
        <v>0</v>
      </c>
      <c r="C98" s="154">
        <f>Data!E101</f>
        <v>0</v>
      </c>
      <c r="D98" s="156">
        <f>मराठी!R101</f>
        <v>0</v>
      </c>
      <c r="E98" s="156">
        <f>इंग्रजी!R101</f>
        <v>0</v>
      </c>
      <c r="F98" s="156">
        <f>गणित!R101</f>
        <v>0</v>
      </c>
      <c r="G98" s="156">
        <f>चित्रकला!N101</f>
        <v>0</v>
      </c>
      <c r="H98" s="156">
        <f>कार्यानुभव!N101</f>
        <v>0</v>
      </c>
      <c r="I98" s="156">
        <f>शा.शि.!N101</f>
        <v>0</v>
      </c>
      <c r="J98" s="153">
        <f>Data!$D101</f>
        <v>0</v>
      </c>
      <c r="K98" s="153">
        <f>Data!C101</f>
        <v>0</v>
      </c>
      <c r="L98" s="154">
        <f>Data!E101</f>
        <v>0</v>
      </c>
      <c r="M98" s="156">
        <f>मराठी!AJ101</f>
        <v>0</v>
      </c>
      <c r="N98" s="156">
        <f>इंग्रजी!AJ101</f>
        <v>0</v>
      </c>
      <c r="O98" s="156">
        <f>गणित!AJ101</f>
        <v>0</v>
      </c>
      <c r="P98" s="156">
        <f>चित्रकला!AB101</f>
        <v>0</v>
      </c>
      <c r="Q98" s="156">
        <f>कार्यानुभव!AB101</f>
        <v>0</v>
      </c>
      <c r="R98" s="156">
        <f>शा.शि.!AB101</f>
        <v>0</v>
      </c>
    </row>
    <row r="99" spans="1:18" ht="25.5" customHeight="1">
      <c r="A99" s="153">
        <f>Data!$D102</f>
        <v>0</v>
      </c>
      <c r="B99" s="153">
        <f>Data!C102</f>
        <v>0</v>
      </c>
      <c r="C99" s="154">
        <f>Data!E102</f>
        <v>0</v>
      </c>
      <c r="D99" s="156">
        <f>मराठी!R102</f>
        <v>0</v>
      </c>
      <c r="E99" s="156">
        <f>इंग्रजी!R102</f>
        <v>0</v>
      </c>
      <c r="F99" s="156">
        <f>गणित!R102</f>
        <v>0</v>
      </c>
      <c r="G99" s="156">
        <f>चित्रकला!N102</f>
        <v>0</v>
      </c>
      <c r="H99" s="156">
        <f>कार्यानुभव!N102</f>
        <v>0</v>
      </c>
      <c r="I99" s="156">
        <f>शा.शि.!N102</f>
        <v>0</v>
      </c>
      <c r="J99" s="153">
        <f>Data!$D102</f>
        <v>0</v>
      </c>
      <c r="K99" s="153">
        <f>Data!C102</f>
        <v>0</v>
      </c>
      <c r="L99" s="154">
        <f>Data!E102</f>
        <v>0</v>
      </c>
      <c r="M99" s="156">
        <f>मराठी!AJ102</f>
        <v>0</v>
      </c>
      <c r="N99" s="156">
        <f>इंग्रजी!AJ102</f>
        <v>0</v>
      </c>
      <c r="O99" s="156">
        <f>गणित!AJ102</f>
        <v>0</v>
      </c>
      <c r="P99" s="156">
        <f>चित्रकला!AB102</f>
        <v>0</v>
      </c>
      <c r="Q99" s="156">
        <f>कार्यानुभव!AB102</f>
        <v>0</v>
      </c>
      <c r="R99" s="156">
        <f>शा.शि.!AB102</f>
        <v>0</v>
      </c>
    </row>
    <row r="100" spans="1:18" ht="25.5" customHeight="1">
      <c r="A100" s="153">
        <f>Data!$D103</f>
        <v>0</v>
      </c>
      <c r="B100" s="153">
        <f>Data!C103</f>
        <v>0</v>
      </c>
      <c r="C100" s="154">
        <f>Data!E103</f>
        <v>0</v>
      </c>
      <c r="D100" s="156">
        <f>मराठी!R103</f>
        <v>0</v>
      </c>
      <c r="E100" s="156">
        <f>इंग्रजी!R103</f>
        <v>0</v>
      </c>
      <c r="F100" s="156">
        <f>गणित!R103</f>
        <v>0</v>
      </c>
      <c r="G100" s="156">
        <f>चित्रकला!N103</f>
        <v>0</v>
      </c>
      <c r="H100" s="156">
        <f>कार्यानुभव!N103</f>
        <v>0</v>
      </c>
      <c r="I100" s="156">
        <f>शा.शि.!N103</f>
        <v>0</v>
      </c>
      <c r="J100" s="153">
        <f>Data!$D103</f>
        <v>0</v>
      </c>
      <c r="K100" s="153">
        <f>Data!C103</f>
        <v>0</v>
      </c>
      <c r="L100" s="154">
        <f>Data!E103</f>
        <v>0</v>
      </c>
      <c r="M100" s="156">
        <f>मराठी!AJ103</f>
        <v>0</v>
      </c>
      <c r="N100" s="156">
        <f>इंग्रजी!AJ103</f>
        <v>0</v>
      </c>
      <c r="O100" s="156">
        <f>गणित!AJ103</f>
        <v>0</v>
      </c>
      <c r="P100" s="156">
        <f>चित्रकला!AB103</f>
        <v>0</v>
      </c>
      <c r="Q100" s="156">
        <f>कार्यानुभव!AB103</f>
        <v>0</v>
      </c>
      <c r="R100" s="156">
        <f>शा.शि.!AB103</f>
        <v>0</v>
      </c>
    </row>
    <row r="101" spans="1:18" ht="25.5" customHeight="1">
      <c r="A101" s="153">
        <f>Data!$D104</f>
        <v>0</v>
      </c>
      <c r="B101" s="153">
        <f>Data!C104</f>
        <v>0</v>
      </c>
      <c r="C101" s="154">
        <f>Data!E104</f>
        <v>0</v>
      </c>
      <c r="D101" s="156">
        <f>मराठी!R104</f>
        <v>0</v>
      </c>
      <c r="E101" s="156">
        <f>इंग्रजी!R104</f>
        <v>0</v>
      </c>
      <c r="F101" s="156">
        <f>गणित!R104</f>
        <v>0</v>
      </c>
      <c r="G101" s="156">
        <f>चित्रकला!N104</f>
        <v>0</v>
      </c>
      <c r="H101" s="156">
        <f>कार्यानुभव!N104</f>
        <v>0</v>
      </c>
      <c r="I101" s="156">
        <f>शा.शि.!N104</f>
        <v>0</v>
      </c>
      <c r="J101" s="153">
        <f>Data!$D104</f>
        <v>0</v>
      </c>
      <c r="K101" s="153">
        <f>Data!C104</f>
        <v>0</v>
      </c>
      <c r="L101" s="154">
        <f>Data!E104</f>
        <v>0</v>
      </c>
      <c r="M101" s="156">
        <f>मराठी!AJ104</f>
        <v>0</v>
      </c>
      <c r="N101" s="156">
        <f>इंग्रजी!AJ104</f>
        <v>0</v>
      </c>
      <c r="O101" s="156">
        <f>गणित!AJ104</f>
        <v>0</v>
      </c>
      <c r="P101" s="156">
        <f>चित्रकला!AB104</f>
        <v>0</v>
      </c>
      <c r="Q101" s="156">
        <f>कार्यानुभव!AB104</f>
        <v>0</v>
      </c>
      <c r="R101" s="156">
        <f>शा.शि.!AB104</f>
        <v>0</v>
      </c>
    </row>
    <row r="102" spans="1:18" ht="25.5" customHeight="1">
      <c r="A102" s="153">
        <f>Data!$D105</f>
        <v>0</v>
      </c>
      <c r="B102" s="153">
        <f>Data!C105</f>
        <v>0</v>
      </c>
      <c r="C102" s="154">
        <f>Data!E105</f>
        <v>0</v>
      </c>
      <c r="D102" s="156">
        <f>मराठी!R105</f>
        <v>0</v>
      </c>
      <c r="E102" s="156">
        <f>इंग्रजी!R105</f>
        <v>0</v>
      </c>
      <c r="F102" s="156">
        <f>गणित!R105</f>
        <v>0</v>
      </c>
      <c r="G102" s="156">
        <f>चित्रकला!N105</f>
        <v>0</v>
      </c>
      <c r="H102" s="156">
        <f>कार्यानुभव!N105</f>
        <v>0</v>
      </c>
      <c r="I102" s="156">
        <f>शा.शि.!N105</f>
        <v>0</v>
      </c>
      <c r="J102" s="153">
        <f>Data!$D105</f>
        <v>0</v>
      </c>
      <c r="K102" s="153">
        <f>Data!C105</f>
        <v>0</v>
      </c>
      <c r="L102" s="154">
        <f>Data!E105</f>
        <v>0</v>
      </c>
      <c r="M102" s="156">
        <f>मराठी!AJ105</f>
        <v>0</v>
      </c>
      <c r="N102" s="156">
        <f>इंग्रजी!AJ105</f>
        <v>0</v>
      </c>
      <c r="O102" s="156">
        <f>गणित!AJ105</f>
        <v>0</v>
      </c>
      <c r="P102" s="156">
        <f>चित्रकला!AB105</f>
        <v>0</v>
      </c>
      <c r="Q102" s="156">
        <f>कार्यानुभव!AB105</f>
        <v>0</v>
      </c>
      <c r="R102" s="156">
        <f>शा.शि.!AB105</f>
        <v>0</v>
      </c>
    </row>
    <row r="103" spans="1:18" ht="25.5" customHeight="1">
      <c r="A103" s="153">
        <f>Data!$D106</f>
        <v>0</v>
      </c>
      <c r="B103" s="153">
        <f>Data!C106</f>
        <v>0</v>
      </c>
      <c r="C103" s="154">
        <f>Data!E106</f>
        <v>0</v>
      </c>
      <c r="D103" s="156">
        <f>मराठी!R106</f>
        <v>0</v>
      </c>
      <c r="E103" s="156">
        <f>इंग्रजी!R106</f>
        <v>0</v>
      </c>
      <c r="F103" s="156">
        <f>गणित!R106</f>
        <v>0</v>
      </c>
      <c r="G103" s="156">
        <f>चित्रकला!N106</f>
        <v>0</v>
      </c>
      <c r="H103" s="156">
        <f>कार्यानुभव!N106</f>
        <v>0</v>
      </c>
      <c r="I103" s="156">
        <f>शा.शि.!N106</f>
        <v>0</v>
      </c>
      <c r="J103" s="153">
        <f>Data!$D106</f>
        <v>0</v>
      </c>
      <c r="K103" s="153">
        <f>Data!C106</f>
        <v>0</v>
      </c>
      <c r="L103" s="154">
        <f>Data!E106</f>
        <v>0</v>
      </c>
      <c r="M103" s="156">
        <f>मराठी!AJ106</f>
        <v>0</v>
      </c>
      <c r="N103" s="156">
        <f>इंग्रजी!AJ106</f>
        <v>0</v>
      </c>
      <c r="O103" s="156">
        <f>गणित!AJ106</f>
        <v>0</v>
      </c>
      <c r="P103" s="156">
        <f>चित्रकला!AB106</f>
        <v>0</v>
      </c>
      <c r="Q103" s="156">
        <f>कार्यानुभव!AB106</f>
        <v>0</v>
      </c>
      <c r="R103" s="156">
        <f>शा.शि.!AB106</f>
        <v>0</v>
      </c>
    </row>
    <row r="104" spans="1:18" ht="25.5" customHeight="1">
      <c r="A104" s="153">
        <f>Data!$D107</f>
        <v>0</v>
      </c>
      <c r="B104" s="153">
        <f>Data!C107</f>
        <v>0</v>
      </c>
      <c r="C104" s="154">
        <f>Data!E107</f>
        <v>0</v>
      </c>
      <c r="D104" s="156">
        <f>मराठी!R107</f>
        <v>0</v>
      </c>
      <c r="E104" s="156">
        <f>इंग्रजी!R107</f>
        <v>0</v>
      </c>
      <c r="F104" s="156">
        <f>गणित!R107</f>
        <v>0</v>
      </c>
      <c r="G104" s="156">
        <f>चित्रकला!N107</f>
        <v>0</v>
      </c>
      <c r="H104" s="156">
        <f>कार्यानुभव!N107</f>
        <v>0</v>
      </c>
      <c r="I104" s="156">
        <f>शा.शि.!N107</f>
        <v>0</v>
      </c>
      <c r="J104" s="153">
        <f>Data!$D107</f>
        <v>0</v>
      </c>
      <c r="K104" s="153">
        <f>Data!C107</f>
        <v>0</v>
      </c>
      <c r="L104" s="154">
        <f>Data!E107</f>
        <v>0</v>
      </c>
      <c r="M104" s="156">
        <f>मराठी!AJ107</f>
        <v>0</v>
      </c>
      <c r="N104" s="156">
        <f>इंग्रजी!AJ107</f>
        <v>0</v>
      </c>
      <c r="O104" s="156">
        <f>गणित!AJ107</f>
        <v>0</v>
      </c>
      <c r="P104" s="156">
        <f>चित्रकला!AB107</f>
        <v>0</v>
      </c>
      <c r="Q104" s="156">
        <f>कार्यानुभव!AB107</f>
        <v>0</v>
      </c>
      <c r="R104" s="156">
        <f>शा.शि.!AB107</f>
        <v>0</v>
      </c>
    </row>
    <row r="105" spans="1:18" ht="25.5" customHeight="1">
      <c r="A105" s="153">
        <f>Data!$D108</f>
        <v>0</v>
      </c>
      <c r="B105" s="153">
        <f>Data!C108</f>
        <v>0</v>
      </c>
      <c r="C105" s="154">
        <f>Data!E108</f>
        <v>0</v>
      </c>
      <c r="D105" s="156">
        <f>मराठी!R108</f>
        <v>0</v>
      </c>
      <c r="E105" s="156">
        <f>इंग्रजी!R108</f>
        <v>0</v>
      </c>
      <c r="F105" s="156">
        <f>गणित!R108</f>
        <v>0</v>
      </c>
      <c r="G105" s="156">
        <f>चित्रकला!N108</f>
        <v>0</v>
      </c>
      <c r="H105" s="156">
        <f>कार्यानुभव!N108</f>
        <v>0</v>
      </c>
      <c r="I105" s="156">
        <f>शा.शि.!N108</f>
        <v>0</v>
      </c>
      <c r="J105" s="153">
        <f>Data!$D108</f>
        <v>0</v>
      </c>
      <c r="K105" s="153">
        <f>Data!C108</f>
        <v>0</v>
      </c>
      <c r="L105" s="154">
        <f>Data!E108</f>
        <v>0</v>
      </c>
      <c r="M105" s="156">
        <f>मराठी!AJ108</f>
        <v>0</v>
      </c>
      <c r="N105" s="156">
        <f>इंग्रजी!AJ108</f>
        <v>0</v>
      </c>
      <c r="O105" s="156">
        <f>गणित!AJ108</f>
        <v>0</v>
      </c>
      <c r="P105" s="156">
        <f>चित्रकला!AB108</f>
        <v>0</v>
      </c>
      <c r="Q105" s="156">
        <f>कार्यानुभव!AB108</f>
        <v>0</v>
      </c>
      <c r="R105" s="156">
        <f>शा.शि.!AB108</f>
        <v>0</v>
      </c>
    </row>
    <row r="106" spans="1:18" ht="25.5" customHeight="1">
      <c r="A106" s="153">
        <f>Data!$D109</f>
        <v>0</v>
      </c>
      <c r="B106" s="153">
        <f>Data!C109</f>
        <v>0</v>
      </c>
      <c r="C106" s="154">
        <f>Data!E109</f>
        <v>0</v>
      </c>
      <c r="D106" s="156">
        <f>मराठी!R109</f>
        <v>0</v>
      </c>
      <c r="E106" s="156">
        <f>इंग्रजी!R109</f>
        <v>0</v>
      </c>
      <c r="F106" s="156">
        <f>गणित!R109</f>
        <v>0</v>
      </c>
      <c r="G106" s="156">
        <f>चित्रकला!N109</f>
        <v>0</v>
      </c>
      <c r="H106" s="156">
        <f>कार्यानुभव!N109</f>
        <v>0</v>
      </c>
      <c r="I106" s="156">
        <f>शा.शि.!N109</f>
        <v>0</v>
      </c>
      <c r="J106" s="153">
        <f>Data!$D109</f>
        <v>0</v>
      </c>
      <c r="K106" s="153">
        <f>Data!C109</f>
        <v>0</v>
      </c>
      <c r="L106" s="154">
        <f>Data!E109</f>
        <v>0</v>
      </c>
      <c r="M106" s="156">
        <f>मराठी!AJ109</f>
        <v>0</v>
      </c>
      <c r="N106" s="156">
        <f>इंग्रजी!AJ109</f>
        <v>0</v>
      </c>
      <c r="O106" s="156">
        <f>गणित!AJ109</f>
        <v>0</v>
      </c>
      <c r="P106" s="156">
        <f>चित्रकला!AB109</f>
        <v>0</v>
      </c>
      <c r="Q106" s="156">
        <f>कार्यानुभव!AB109</f>
        <v>0</v>
      </c>
      <c r="R106" s="156">
        <f>शा.शि.!AB109</f>
        <v>0</v>
      </c>
    </row>
    <row r="107" spans="1:18" ht="25.5" customHeight="1">
      <c r="A107" s="153">
        <f>Data!$D110</f>
        <v>0</v>
      </c>
      <c r="B107" s="153">
        <f>Data!C110</f>
        <v>0</v>
      </c>
      <c r="C107" s="154">
        <f>Data!E110</f>
        <v>0</v>
      </c>
      <c r="D107" s="156">
        <f>मराठी!R110</f>
        <v>0</v>
      </c>
      <c r="E107" s="156">
        <f>इंग्रजी!R110</f>
        <v>0</v>
      </c>
      <c r="F107" s="156">
        <f>गणित!R110</f>
        <v>0</v>
      </c>
      <c r="G107" s="156">
        <f>चित्रकला!N110</f>
        <v>0</v>
      </c>
      <c r="H107" s="156">
        <f>कार्यानुभव!N110</f>
        <v>0</v>
      </c>
      <c r="I107" s="156">
        <f>शा.शि.!N110</f>
        <v>0</v>
      </c>
      <c r="J107" s="153">
        <f>Data!$D110</f>
        <v>0</v>
      </c>
      <c r="K107" s="153">
        <f>Data!C110</f>
        <v>0</v>
      </c>
      <c r="L107" s="154">
        <f>Data!E110</f>
        <v>0</v>
      </c>
      <c r="M107" s="156">
        <f>मराठी!AJ110</f>
        <v>0</v>
      </c>
      <c r="N107" s="156">
        <f>इंग्रजी!AJ110</f>
        <v>0</v>
      </c>
      <c r="O107" s="156">
        <f>गणित!AJ110</f>
        <v>0</v>
      </c>
      <c r="P107" s="156">
        <f>चित्रकला!AB110</f>
        <v>0</v>
      </c>
      <c r="Q107" s="156">
        <f>कार्यानुभव!AB110</f>
        <v>0</v>
      </c>
      <c r="R107" s="156">
        <f>शा.शि.!AB110</f>
        <v>0</v>
      </c>
    </row>
    <row r="108" spans="1:18" ht="25.5" customHeight="1">
      <c r="A108" s="153">
        <f>Data!$D111</f>
        <v>0</v>
      </c>
      <c r="B108" s="153">
        <f>Data!C111</f>
        <v>0</v>
      </c>
      <c r="C108" s="154">
        <f>Data!E111</f>
        <v>0</v>
      </c>
      <c r="D108" s="156">
        <f>मराठी!R111</f>
        <v>0</v>
      </c>
      <c r="E108" s="156">
        <f>इंग्रजी!R111</f>
        <v>0</v>
      </c>
      <c r="F108" s="156">
        <f>गणित!R111</f>
        <v>0</v>
      </c>
      <c r="G108" s="156">
        <f>चित्रकला!N111</f>
        <v>0</v>
      </c>
      <c r="H108" s="156">
        <f>कार्यानुभव!N111</f>
        <v>0</v>
      </c>
      <c r="I108" s="156">
        <f>शा.शि.!N111</f>
        <v>0</v>
      </c>
      <c r="J108" s="153">
        <f>Data!$D111</f>
        <v>0</v>
      </c>
      <c r="K108" s="153">
        <f>Data!C111</f>
        <v>0</v>
      </c>
      <c r="L108" s="154">
        <f>Data!E111</f>
        <v>0</v>
      </c>
      <c r="M108" s="156">
        <f>मराठी!AJ111</f>
        <v>0</v>
      </c>
      <c r="N108" s="156">
        <f>इंग्रजी!AJ111</f>
        <v>0</v>
      </c>
      <c r="O108" s="156">
        <f>गणित!AJ111</f>
        <v>0</v>
      </c>
      <c r="P108" s="156">
        <f>चित्रकला!AB111</f>
        <v>0</v>
      </c>
      <c r="Q108" s="156">
        <f>कार्यानुभव!AB111</f>
        <v>0</v>
      </c>
      <c r="R108" s="156">
        <f>शा.शि.!AB111</f>
        <v>0</v>
      </c>
    </row>
    <row r="109" spans="1:18" ht="25.5" customHeight="1">
      <c r="A109" s="153">
        <f>Data!$D112</f>
        <v>0</v>
      </c>
      <c r="B109" s="153">
        <f>Data!C112</f>
        <v>0</v>
      </c>
      <c r="C109" s="154">
        <f>Data!E112</f>
        <v>0</v>
      </c>
      <c r="D109" s="156">
        <f>मराठी!R112</f>
        <v>0</v>
      </c>
      <c r="E109" s="156">
        <f>इंग्रजी!R112</f>
        <v>0</v>
      </c>
      <c r="F109" s="156">
        <f>गणित!R112</f>
        <v>0</v>
      </c>
      <c r="G109" s="156">
        <f>चित्रकला!N112</f>
        <v>0</v>
      </c>
      <c r="H109" s="156">
        <f>कार्यानुभव!N112</f>
        <v>0</v>
      </c>
      <c r="I109" s="156">
        <f>शा.शि.!N112</f>
        <v>0</v>
      </c>
      <c r="J109" s="153">
        <f>Data!$D112</f>
        <v>0</v>
      </c>
      <c r="K109" s="153">
        <f>Data!C112</f>
        <v>0</v>
      </c>
      <c r="L109" s="154">
        <f>Data!E112</f>
        <v>0</v>
      </c>
      <c r="M109" s="156">
        <f>मराठी!AJ112</f>
        <v>0</v>
      </c>
      <c r="N109" s="156">
        <f>इंग्रजी!AJ112</f>
        <v>0</v>
      </c>
      <c r="O109" s="156">
        <f>गणित!AJ112</f>
        <v>0</v>
      </c>
      <c r="P109" s="156">
        <f>चित्रकला!AB112</f>
        <v>0</v>
      </c>
      <c r="Q109" s="156">
        <f>कार्यानुभव!AB112</f>
        <v>0</v>
      </c>
      <c r="R109" s="156">
        <f>शा.शि.!AB112</f>
        <v>0</v>
      </c>
    </row>
    <row r="110" spans="1:18" ht="25.5" customHeight="1">
      <c r="A110" s="153">
        <f>Data!$D113</f>
        <v>0</v>
      </c>
      <c r="B110" s="153">
        <f>Data!C113</f>
        <v>0</v>
      </c>
      <c r="C110" s="154">
        <f>Data!E113</f>
        <v>0</v>
      </c>
      <c r="D110" s="156">
        <f>मराठी!R113</f>
        <v>0</v>
      </c>
      <c r="E110" s="156">
        <f>इंग्रजी!R113</f>
        <v>0</v>
      </c>
      <c r="F110" s="156">
        <f>गणित!R113</f>
        <v>0</v>
      </c>
      <c r="G110" s="156">
        <f>चित्रकला!N113</f>
        <v>0</v>
      </c>
      <c r="H110" s="156">
        <f>कार्यानुभव!N113</f>
        <v>0</v>
      </c>
      <c r="I110" s="156">
        <f>शा.शि.!N113</f>
        <v>0</v>
      </c>
      <c r="J110" s="153">
        <f>Data!$D113</f>
        <v>0</v>
      </c>
      <c r="K110" s="153">
        <f>Data!C113</f>
        <v>0</v>
      </c>
      <c r="L110" s="154">
        <f>Data!E113</f>
        <v>0</v>
      </c>
      <c r="M110" s="156">
        <f>मराठी!AJ113</f>
        <v>0</v>
      </c>
      <c r="N110" s="156">
        <f>इंग्रजी!AJ113</f>
        <v>0</v>
      </c>
      <c r="O110" s="156">
        <f>गणित!AJ113</f>
        <v>0</v>
      </c>
      <c r="P110" s="156">
        <f>चित्रकला!AB113</f>
        <v>0</v>
      </c>
      <c r="Q110" s="156">
        <f>कार्यानुभव!AB113</f>
        <v>0</v>
      </c>
      <c r="R110" s="156">
        <f>शा.शि.!AB113</f>
        <v>0</v>
      </c>
    </row>
    <row r="111" spans="1:18" ht="25.5" customHeight="1">
      <c r="A111" s="153">
        <f>Data!$D114</f>
        <v>0</v>
      </c>
      <c r="B111" s="153">
        <f>Data!C114</f>
        <v>0</v>
      </c>
      <c r="C111" s="154">
        <f>Data!E114</f>
        <v>0</v>
      </c>
      <c r="D111" s="156">
        <f>मराठी!R114</f>
        <v>0</v>
      </c>
      <c r="E111" s="156">
        <f>इंग्रजी!R114</f>
        <v>0</v>
      </c>
      <c r="F111" s="156">
        <f>गणित!R114</f>
        <v>0</v>
      </c>
      <c r="G111" s="156">
        <f>चित्रकला!N114</f>
        <v>0</v>
      </c>
      <c r="H111" s="156">
        <f>कार्यानुभव!N114</f>
        <v>0</v>
      </c>
      <c r="I111" s="156">
        <f>शा.शि.!N114</f>
        <v>0</v>
      </c>
      <c r="J111" s="153">
        <f>Data!$D114</f>
        <v>0</v>
      </c>
      <c r="K111" s="153">
        <f>Data!C114</f>
        <v>0</v>
      </c>
      <c r="L111" s="154">
        <f>Data!E114</f>
        <v>0</v>
      </c>
      <c r="M111" s="156">
        <f>मराठी!AJ114</f>
        <v>0</v>
      </c>
      <c r="N111" s="156">
        <f>इंग्रजी!AJ114</f>
        <v>0</v>
      </c>
      <c r="O111" s="156">
        <f>गणित!AJ114</f>
        <v>0</v>
      </c>
      <c r="P111" s="156">
        <f>चित्रकला!AB114</f>
        <v>0</v>
      </c>
      <c r="Q111" s="156">
        <f>कार्यानुभव!AB114</f>
        <v>0</v>
      </c>
      <c r="R111" s="156">
        <f>शा.शि.!AB114</f>
        <v>0</v>
      </c>
    </row>
    <row r="112" spans="1:18" ht="25.5" customHeight="1">
      <c r="A112" s="153">
        <f>Data!$D115</f>
        <v>0</v>
      </c>
      <c r="B112" s="153">
        <f>Data!C115</f>
        <v>0</v>
      </c>
      <c r="C112" s="154">
        <f>Data!E115</f>
        <v>0</v>
      </c>
      <c r="D112" s="156">
        <f>मराठी!R115</f>
        <v>0</v>
      </c>
      <c r="E112" s="156">
        <f>इंग्रजी!R115</f>
        <v>0</v>
      </c>
      <c r="F112" s="156">
        <f>गणित!R115</f>
        <v>0</v>
      </c>
      <c r="G112" s="156">
        <f>चित्रकला!N115</f>
        <v>0</v>
      </c>
      <c r="H112" s="156">
        <f>कार्यानुभव!N115</f>
        <v>0</v>
      </c>
      <c r="I112" s="156">
        <f>शा.शि.!N115</f>
        <v>0</v>
      </c>
      <c r="J112" s="153">
        <f>Data!$D115</f>
        <v>0</v>
      </c>
      <c r="K112" s="153">
        <f>Data!C115</f>
        <v>0</v>
      </c>
      <c r="L112" s="154">
        <f>Data!E115</f>
        <v>0</v>
      </c>
      <c r="M112" s="156">
        <f>मराठी!AJ115</f>
        <v>0</v>
      </c>
      <c r="N112" s="156">
        <f>इंग्रजी!AJ115</f>
        <v>0</v>
      </c>
      <c r="O112" s="156">
        <f>गणित!AJ115</f>
        <v>0</v>
      </c>
      <c r="P112" s="156">
        <f>चित्रकला!AB115</f>
        <v>0</v>
      </c>
      <c r="Q112" s="156">
        <f>कार्यानुभव!AB115</f>
        <v>0</v>
      </c>
      <c r="R112" s="156">
        <f>शा.शि.!AB115</f>
        <v>0</v>
      </c>
    </row>
    <row r="113" spans="1:18" ht="25.5" customHeight="1">
      <c r="A113" s="153">
        <f>Data!$D116</f>
        <v>0</v>
      </c>
      <c r="B113" s="153">
        <f>Data!C116</f>
        <v>0</v>
      </c>
      <c r="C113" s="154">
        <f>Data!E116</f>
        <v>0</v>
      </c>
      <c r="D113" s="156">
        <f>मराठी!R116</f>
        <v>0</v>
      </c>
      <c r="E113" s="156">
        <f>इंग्रजी!R116</f>
        <v>0</v>
      </c>
      <c r="F113" s="156">
        <f>गणित!R116</f>
        <v>0</v>
      </c>
      <c r="G113" s="156">
        <f>चित्रकला!N116</f>
        <v>0</v>
      </c>
      <c r="H113" s="156">
        <f>कार्यानुभव!N116</f>
        <v>0</v>
      </c>
      <c r="I113" s="156">
        <f>शा.शि.!N116</f>
        <v>0</v>
      </c>
      <c r="J113" s="153">
        <f>Data!$D116</f>
        <v>0</v>
      </c>
      <c r="K113" s="153">
        <f>Data!C116</f>
        <v>0</v>
      </c>
      <c r="L113" s="154">
        <f>Data!E116</f>
        <v>0</v>
      </c>
      <c r="M113" s="156">
        <f>मराठी!AJ116</f>
        <v>0</v>
      </c>
      <c r="N113" s="156">
        <f>इंग्रजी!AJ116</f>
        <v>0</v>
      </c>
      <c r="O113" s="156">
        <f>गणित!AJ116</f>
        <v>0</v>
      </c>
      <c r="P113" s="156">
        <f>चित्रकला!AB116</f>
        <v>0</v>
      </c>
      <c r="Q113" s="156">
        <f>कार्यानुभव!AB116</f>
        <v>0</v>
      </c>
      <c r="R113" s="156">
        <f>शा.शि.!AB116</f>
        <v>0</v>
      </c>
    </row>
    <row r="114" spans="1:18" ht="25.5" customHeight="1">
      <c r="A114" s="153">
        <f>Data!$D117</f>
        <v>0</v>
      </c>
      <c r="B114" s="153">
        <f>Data!C117</f>
        <v>0</v>
      </c>
      <c r="C114" s="154">
        <f>Data!E117</f>
        <v>0</v>
      </c>
      <c r="D114" s="156">
        <f>मराठी!R117</f>
        <v>0</v>
      </c>
      <c r="E114" s="156">
        <f>इंग्रजी!R117</f>
        <v>0</v>
      </c>
      <c r="F114" s="156">
        <f>गणित!R117</f>
        <v>0</v>
      </c>
      <c r="G114" s="156">
        <f>चित्रकला!N117</f>
        <v>0</v>
      </c>
      <c r="H114" s="156">
        <f>कार्यानुभव!N117</f>
        <v>0</v>
      </c>
      <c r="I114" s="156">
        <f>शा.शि.!N117</f>
        <v>0</v>
      </c>
      <c r="J114" s="153">
        <f>Data!$D117</f>
        <v>0</v>
      </c>
      <c r="K114" s="153">
        <f>Data!C117</f>
        <v>0</v>
      </c>
      <c r="L114" s="154">
        <f>Data!E117</f>
        <v>0</v>
      </c>
      <c r="M114" s="156">
        <f>मराठी!AJ117</f>
        <v>0</v>
      </c>
      <c r="N114" s="156">
        <f>इंग्रजी!AJ117</f>
        <v>0</v>
      </c>
      <c r="O114" s="156">
        <f>गणित!AJ117</f>
        <v>0</v>
      </c>
      <c r="P114" s="156">
        <f>चित्रकला!AB117</f>
        <v>0</v>
      </c>
      <c r="Q114" s="156">
        <f>कार्यानुभव!AB117</f>
        <v>0</v>
      </c>
      <c r="R114" s="156">
        <f>शा.शि.!AB117</f>
        <v>0</v>
      </c>
    </row>
    <row r="115" spans="1:18" ht="25.5" customHeight="1">
      <c r="A115" s="153">
        <f>Data!$D118</f>
        <v>0</v>
      </c>
      <c r="B115" s="153">
        <f>Data!C118</f>
        <v>0</v>
      </c>
      <c r="C115" s="154">
        <f>Data!E118</f>
        <v>0</v>
      </c>
      <c r="D115" s="156">
        <f>मराठी!R118</f>
        <v>0</v>
      </c>
      <c r="E115" s="156">
        <f>इंग्रजी!R118</f>
        <v>0</v>
      </c>
      <c r="F115" s="156">
        <f>गणित!R118</f>
        <v>0</v>
      </c>
      <c r="G115" s="156">
        <f>चित्रकला!N118</f>
        <v>0</v>
      </c>
      <c r="H115" s="156">
        <f>कार्यानुभव!N118</f>
        <v>0</v>
      </c>
      <c r="I115" s="156">
        <f>शा.शि.!N118</f>
        <v>0</v>
      </c>
      <c r="J115" s="153">
        <f>Data!$D118</f>
        <v>0</v>
      </c>
      <c r="K115" s="153">
        <f>Data!C118</f>
        <v>0</v>
      </c>
      <c r="L115" s="154">
        <f>Data!E118</f>
        <v>0</v>
      </c>
      <c r="M115" s="156">
        <f>मराठी!AJ118</f>
        <v>0</v>
      </c>
      <c r="N115" s="156">
        <f>इंग्रजी!AJ118</f>
        <v>0</v>
      </c>
      <c r="O115" s="156">
        <f>गणित!AJ118</f>
        <v>0</v>
      </c>
      <c r="P115" s="156">
        <f>चित्रकला!AB118</f>
        <v>0</v>
      </c>
      <c r="Q115" s="156">
        <f>कार्यानुभव!AB118</f>
        <v>0</v>
      </c>
      <c r="R115" s="156">
        <f>शा.शि.!AB118</f>
        <v>0</v>
      </c>
    </row>
    <row r="116" spans="1:18" ht="25.5" customHeight="1">
      <c r="A116" s="153">
        <f>Data!$D119</f>
        <v>0</v>
      </c>
      <c r="B116" s="153">
        <f>Data!C119</f>
        <v>0</v>
      </c>
      <c r="C116" s="154">
        <f>Data!E119</f>
        <v>0</v>
      </c>
      <c r="D116" s="156">
        <f>मराठी!R119</f>
        <v>0</v>
      </c>
      <c r="E116" s="156">
        <f>इंग्रजी!R119</f>
        <v>0</v>
      </c>
      <c r="F116" s="156">
        <f>गणित!R119</f>
        <v>0</v>
      </c>
      <c r="G116" s="156">
        <f>चित्रकला!N119</f>
        <v>0</v>
      </c>
      <c r="H116" s="156">
        <f>कार्यानुभव!N119</f>
        <v>0</v>
      </c>
      <c r="I116" s="156">
        <f>शा.शि.!N119</f>
        <v>0</v>
      </c>
      <c r="J116" s="153">
        <f>Data!$D119</f>
        <v>0</v>
      </c>
      <c r="K116" s="153">
        <f>Data!C119</f>
        <v>0</v>
      </c>
      <c r="L116" s="154">
        <f>Data!E119</f>
        <v>0</v>
      </c>
      <c r="M116" s="156">
        <f>मराठी!AJ119</f>
        <v>0</v>
      </c>
      <c r="N116" s="156">
        <f>इंग्रजी!AJ119</f>
        <v>0</v>
      </c>
      <c r="O116" s="156">
        <f>गणित!AJ119</f>
        <v>0</v>
      </c>
      <c r="P116" s="156">
        <f>चित्रकला!AB119</f>
        <v>0</v>
      </c>
      <c r="Q116" s="156">
        <f>कार्यानुभव!AB119</f>
        <v>0</v>
      </c>
      <c r="R116" s="156">
        <f>शा.शि.!AB119</f>
        <v>0</v>
      </c>
    </row>
    <row r="117" spans="1:18" ht="25.5" customHeight="1">
      <c r="A117" s="153">
        <f>Data!$D120</f>
        <v>0</v>
      </c>
      <c r="B117" s="153">
        <f>Data!C120</f>
        <v>0</v>
      </c>
      <c r="C117" s="154">
        <f>Data!E120</f>
        <v>0</v>
      </c>
      <c r="D117" s="156">
        <f>मराठी!R120</f>
        <v>0</v>
      </c>
      <c r="E117" s="156">
        <f>इंग्रजी!R120</f>
        <v>0</v>
      </c>
      <c r="F117" s="156">
        <f>गणित!R120</f>
        <v>0</v>
      </c>
      <c r="G117" s="156">
        <f>चित्रकला!N120</f>
        <v>0</v>
      </c>
      <c r="H117" s="156">
        <f>कार्यानुभव!N120</f>
        <v>0</v>
      </c>
      <c r="I117" s="156">
        <f>शा.शि.!N120</f>
        <v>0</v>
      </c>
      <c r="J117" s="153">
        <f>Data!$D120</f>
        <v>0</v>
      </c>
      <c r="K117" s="153">
        <f>Data!C120</f>
        <v>0</v>
      </c>
      <c r="L117" s="154">
        <f>Data!E120</f>
        <v>0</v>
      </c>
      <c r="M117" s="156">
        <f>मराठी!AJ120</f>
        <v>0</v>
      </c>
      <c r="N117" s="156">
        <f>इंग्रजी!AJ120</f>
        <v>0</v>
      </c>
      <c r="O117" s="156">
        <f>गणित!AJ120</f>
        <v>0</v>
      </c>
      <c r="P117" s="156">
        <f>चित्रकला!AB120</f>
        <v>0</v>
      </c>
      <c r="Q117" s="156">
        <f>कार्यानुभव!AB120</f>
        <v>0</v>
      </c>
      <c r="R117" s="156">
        <f>शा.शि.!AB120</f>
        <v>0</v>
      </c>
    </row>
    <row r="118" spans="1:18" ht="25.5" customHeight="1">
      <c r="A118" s="153">
        <f>Data!$D121</f>
        <v>0</v>
      </c>
      <c r="B118" s="153">
        <f>Data!C121</f>
        <v>0</v>
      </c>
      <c r="C118" s="154">
        <f>Data!E121</f>
        <v>0</v>
      </c>
      <c r="D118" s="156">
        <f>मराठी!R121</f>
        <v>0</v>
      </c>
      <c r="E118" s="156">
        <f>इंग्रजी!R121</f>
        <v>0</v>
      </c>
      <c r="F118" s="156">
        <f>गणित!R121</f>
        <v>0</v>
      </c>
      <c r="G118" s="156">
        <f>चित्रकला!N121</f>
        <v>0</v>
      </c>
      <c r="H118" s="156">
        <f>कार्यानुभव!N121</f>
        <v>0</v>
      </c>
      <c r="I118" s="156">
        <f>शा.शि.!N121</f>
        <v>0</v>
      </c>
      <c r="J118" s="153">
        <f>Data!$D121</f>
        <v>0</v>
      </c>
      <c r="K118" s="153">
        <f>Data!C121</f>
        <v>0</v>
      </c>
      <c r="L118" s="154">
        <f>Data!E121</f>
        <v>0</v>
      </c>
      <c r="M118" s="156">
        <f>मराठी!AJ121</f>
        <v>0</v>
      </c>
      <c r="N118" s="156">
        <f>इंग्रजी!AJ121</f>
        <v>0</v>
      </c>
      <c r="O118" s="156">
        <f>गणित!AJ121</f>
        <v>0</v>
      </c>
      <c r="P118" s="156">
        <f>चित्रकला!AB121</f>
        <v>0</v>
      </c>
      <c r="Q118" s="156">
        <f>कार्यानुभव!AB121</f>
        <v>0</v>
      </c>
      <c r="R118" s="156">
        <f>शा.शि.!AB121</f>
        <v>0</v>
      </c>
    </row>
    <row r="119" spans="1:18" ht="25.5" customHeight="1">
      <c r="A119" s="153">
        <f>Data!$D122</f>
        <v>0</v>
      </c>
      <c r="B119" s="153">
        <f>Data!C122</f>
        <v>0</v>
      </c>
      <c r="C119" s="154">
        <f>Data!E122</f>
        <v>0</v>
      </c>
      <c r="D119" s="156">
        <f>मराठी!R122</f>
        <v>0</v>
      </c>
      <c r="E119" s="156">
        <f>इंग्रजी!R122</f>
        <v>0</v>
      </c>
      <c r="F119" s="156">
        <f>गणित!R122</f>
        <v>0</v>
      </c>
      <c r="G119" s="156">
        <f>चित्रकला!N122</f>
        <v>0</v>
      </c>
      <c r="H119" s="156">
        <f>कार्यानुभव!N122</f>
        <v>0</v>
      </c>
      <c r="I119" s="156">
        <f>शा.शि.!N122</f>
        <v>0</v>
      </c>
      <c r="J119" s="153">
        <f>Data!$D122</f>
        <v>0</v>
      </c>
      <c r="K119" s="153">
        <f>Data!C122</f>
        <v>0</v>
      </c>
      <c r="L119" s="154">
        <f>Data!E122</f>
        <v>0</v>
      </c>
      <c r="M119" s="156">
        <f>मराठी!AJ122</f>
        <v>0</v>
      </c>
      <c r="N119" s="156">
        <f>इंग्रजी!AJ122</f>
        <v>0</v>
      </c>
      <c r="O119" s="156">
        <f>गणित!AJ122</f>
        <v>0</v>
      </c>
      <c r="P119" s="156">
        <f>चित्रकला!AB122</f>
        <v>0</v>
      </c>
      <c r="Q119" s="156">
        <f>कार्यानुभव!AB122</f>
        <v>0</v>
      </c>
      <c r="R119" s="156">
        <f>शा.शि.!AB122</f>
        <v>0</v>
      </c>
    </row>
    <row r="120" spans="1:18" ht="25.5" customHeight="1">
      <c r="A120" s="153">
        <f>Data!$D123</f>
        <v>0</v>
      </c>
      <c r="B120" s="153">
        <f>Data!C123</f>
        <v>0</v>
      </c>
      <c r="C120" s="154">
        <f>Data!E123</f>
        <v>0</v>
      </c>
      <c r="D120" s="156">
        <f>मराठी!R123</f>
        <v>0</v>
      </c>
      <c r="E120" s="156">
        <f>इंग्रजी!R123</f>
        <v>0</v>
      </c>
      <c r="F120" s="156">
        <f>गणित!R123</f>
        <v>0</v>
      </c>
      <c r="G120" s="156">
        <f>चित्रकला!N123</f>
        <v>0</v>
      </c>
      <c r="H120" s="156">
        <f>कार्यानुभव!N123</f>
        <v>0</v>
      </c>
      <c r="I120" s="156">
        <f>शा.शि.!N123</f>
        <v>0</v>
      </c>
      <c r="J120" s="153">
        <f>Data!$D123</f>
        <v>0</v>
      </c>
      <c r="K120" s="153">
        <f>Data!C123</f>
        <v>0</v>
      </c>
      <c r="L120" s="154">
        <f>Data!E123</f>
        <v>0</v>
      </c>
      <c r="M120" s="156">
        <f>मराठी!AJ123</f>
        <v>0</v>
      </c>
      <c r="N120" s="156">
        <f>इंग्रजी!AJ123</f>
        <v>0</v>
      </c>
      <c r="O120" s="156">
        <f>गणित!AJ123</f>
        <v>0</v>
      </c>
      <c r="P120" s="156">
        <f>चित्रकला!AB123</f>
        <v>0</v>
      </c>
      <c r="Q120" s="156">
        <f>कार्यानुभव!AB123</f>
        <v>0</v>
      </c>
      <c r="R120" s="156">
        <f>शा.शि.!AB123</f>
        <v>0</v>
      </c>
    </row>
    <row r="121" spans="1:18" ht="25.5" customHeight="1">
      <c r="A121" s="153">
        <f>Data!$D124</f>
        <v>0</v>
      </c>
      <c r="B121" s="153">
        <f>Data!C124</f>
        <v>0</v>
      </c>
      <c r="C121" s="154">
        <f>Data!E124</f>
        <v>0</v>
      </c>
      <c r="D121" s="156">
        <f>मराठी!R124</f>
        <v>0</v>
      </c>
      <c r="E121" s="156">
        <f>इंग्रजी!R124</f>
        <v>0</v>
      </c>
      <c r="F121" s="156">
        <f>गणित!R124</f>
        <v>0</v>
      </c>
      <c r="G121" s="156">
        <f>चित्रकला!N124</f>
        <v>0</v>
      </c>
      <c r="H121" s="156">
        <f>कार्यानुभव!N124</f>
        <v>0</v>
      </c>
      <c r="I121" s="156">
        <f>शा.शि.!N124</f>
        <v>0</v>
      </c>
      <c r="J121" s="153">
        <f>Data!$D124</f>
        <v>0</v>
      </c>
      <c r="K121" s="153">
        <f>Data!C124</f>
        <v>0</v>
      </c>
      <c r="L121" s="154">
        <f>Data!E124</f>
        <v>0</v>
      </c>
      <c r="M121" s="156">
        <f>मराठी!AJ124</f>
        <v>0</v>
      </c>
      <c r="N121" s="156">
        <f>इंग्रजी!AJ124</f>
        <v>0</v>
      </c>
      <c r="O121" s="156">
        <f>गणित!AJ124</f>
        <v>0</v>
      </c>
      <c r="P121" s="156">
        <f>चित्रकला!AB124</f>
        <v>0</v>
      </c>
      <c r="Q121" s="156">
        <f>कार्यानुभव!AB124</f>
        <v>0</v>
      </c>
      <c r="R121" s="156">
        <f>शा.शि.!AB124</f>
        <v>0</v>
      </c>
    </row>
    <row r="122" spans="1:18" ht="25.5" customHeight="1">
      <c r="A122" s="153">
        <f>Data!$D125</f>
        <v>0</v>
      </c>
      <c r="B122" s="153">
        <f>Data!C125</f>
        <v>0</v>
      </c>
      <c r="C122" s="154">
        <f>Data!E125</f>
        <v>0</v>
      </c>
      <c r="D122" s="156">
        <f>मराठी!R125</f>
        <v>0</v>
      </c>
      <c r="E122" s="156">
        <f>इंग्रजी!R125</f>
        <v>0</v>
      </c>
      <c r="F122" s="156">
        <f>गणित!R125</f>
        <v>0</v>
      </c>
      <c r="G122" s="156">
        <f>चित्रकला!N125</f>
        <v>0</v>
      </c>
      <c r="H122" s="156">
        <f>कार्यानुभव!N125</f>
        <v>0</v>
      </c>
      <c r="I122" s="156">
        <f>शा.शि.!N125</f>
        <v>0</v>
      </c>
      <c r="J122" s="153">
        <f>Data!$D125</f>
        <v>0</v>
      </c>
      <c r="K122" s="153">
        <f>Data!C125</f>
        <v>0</v>
      </c>
      <c r="L122" s="154">
        <f>Data!E125</f>
        <v>0</v>
      </c>
      <c r="M122" s="156">
        <f>मराठी!AJ125</f>
        <v>0</v>
      </c>
      <c r="N122" s="156">
        <f>इंग्रजी!AJ125</f>
        <v>0</v>
      </c>
      <c r="O122" s="156">
        <f>गणित!AJ125</f>
        <v>0</v>
      </c>
      <c r="P122" s="156">
        <f>चित्रकला!AB125</f>
        <v>0</v>
      </c>
      <c r="Q122" s="156">
        <f>कार्यानुभव!AB125</f>
        <v>0</v>
      </c>
      <c r="R122" s="156">
        <f>शा.शि.!AB125</f>
        <v>0</v>
      </c>
    </row>
    <row r="123" spans="1:18" ht="25.5" customHeight="1">
      <c r="A123" s="153">
        <f>Data!$D126</f>
        <v>0</v>
      </c>
      <c r="B123" s="153">
        <f>Data!C126</f>
        <v>0</v>
      </c>
      <c r="C123" s="154">
        <f>Data!E126</f>
        <v>0</v>
      </c>
      <c r="D123" s="156">
        <f>मराठी!R126</f>
        <v>0</v>
      </c>
      <c r="E123" s="156">
        <f>इंग्रजी!R126</f>
        <v>0</v>
      </c>
      <c r="F123" s="156">
        <f>गणित!R126</f>
        <v>0</v>
      </c>
      <c r="G123" s="156">
        <f>चित्रकला!N126</f>
        <v>0</v>
      </c>
      <c r="H123" s="156">
        <f>कार्यानुभव!N126</f>
        <v>0</v>
      </c>
      <c r="I123" s="156">
        <f>शा.शि.!N126</f>
        <v>0</v>
      </c>
      <c r="J123" s="153">
        <f>Data!$D126</f>
        <v>0</v>
      </c>
      <c r="K123" s="153">
        <f>Data!C126</f>
        <v>0</v>
      </c>
      <c r="L123" s="154">
        <f>Data!E126</f>
        <v>0</v>
      </c>
      <c r="M123" s="156">
        <f>मराठी!AJ126</f>
        <v>0</v>
      </c>
      <c r="N123" s="156">
        <f>इंग्रजी!AJ126</f>
        <v>0</v>
      </c>
      <c r="O123" s="156">
        <f>गणित!AJ126</f>
        <v>0</v>
      </c>
      <c r="P123" s="156">
        <f>चित्रकला!AB126</f>
        <v>0</v>
      </c>
      <c r="Q123" s="156">
        <f>कार्यानुभव!AB126</f>
        <v>0</v>
      </c>
      <c r="R123" s="156">
        <f>शा.शि.!AB126</f>
        <v>0</v>
      </c>
    </row>
    <row r="124" spans="1:18" ht="25.5" customHeight="1">
      <c r="A124" s="153">
        <f>Data!$D127</f>
        <v>0</v>
      </c>
      <c r="B124" s="153">
        <f>Data!C127</f>
        <v>0</v>
      </c>
      <c r="C124" s="154">
        <f>Data!E127</f>
        <v>0</v>
      </c>
      <c r="D124" s="156">
        <f>मराठी!R127</f>
        <v>0</v>
      </c>
      <c r="E124" s="156">
        <f>इंग्रजी!R127</f>
        <v>0</v>
      </c>
      <c r="F124" s="156">
        <f>गणित!R127</f>
        <v>0</v>
      </c>
      <c r="G124" s="156">
        <f>चित्रकला!N127</f>
        <v>0</v>
      </c>
      <c r="H124" s="156">
        <f>कार्यानुभव!N127</f>
        <v>0</v>
      </c>
      <c r="I124" s="156">
        <f>शा.शि.!N127</f>
        <v>0</v>
      </c>
      <c r="J124" s="153">
        <f>Data!$D127</f>
        <v>0</v>
      </c>
      <c r="K124" s="153">
        <f>Data!C127</f>
        <v>0</v>
      </c>
      <c r="L124" s="154">
        <f>Data!E127</f>
        <v>0</v>
      </c>
      <c r="M124" s="156">
        <f>मराठी!AJ127</f>
        <v>0</v>
      </c>
      <c r="N124" s="156">
        <f>इंग्रजी!AJ127</f>
        <v>0</v>
      </c>
      <c r="O124" s="156">
        <f>गणित!AJ127</f>
        <v>0</v>
      </c>
      <c r="P124" s="156">
        <f>चित्रकला!AB127</f>
        <v>0</v>
      </c>
      <c r="Q124" s="156">
        <f>कार्यानुभव!AB127</f>
        <v>0</v>
      </c>
      <c r="R124" s="156">
        <f>शा.शि.!AB127</f>
        <v>0</v>
      </c>
    </row>
    <row r="125" spans="1:18" ht="25.5" customHeight="1">
      <c r="A125" s="153">
        <f>Data!$D128</f>
        <v>0</v>
      </c>
      <c r="B125" s="153">
        <f>Data!C128</f>
        <v>0</v>
      </c>
      <c r="C125" s="154">
        <f>Data!E128</f>
        <v>0</v>
      </c>
      <c r="D125" s="156">
        <f>मराठी!R128</f>
        <v>0</v>
      </c>
      <c r="E125" s="156">
        <f>इंग्रजी!R128</f>
        <v>0</v>
      </c>
      <c r="F125" s="156">
        <f>गणित!R128</f>
        <v>0</v>
      </c>
      <c r="G125" s="156">
        <f>चित्रकला!N128</f>
        <v>0</v>
      </c>
      <c r="H125" s="156">
        <f>कार्यानुभव!N128</f>
        <v>0</v>
      </c>
      <c r="I125" s="156">
        <f>शा.शि.!N128</f>
        <v>0</v>
      </c>
      <c r="J125" s="153">
        <f>Data!$D128</f>
        <v>0</v>
      </c>
      <c r="K125" s="153">
        <f>Data!C128</f>
        <v>0</v>
      </c>
      <c r="L125" s="154">
        <f>Data!E128</f>
        <v>0</v>
      </c>
      <c r="M125" s="156">
        <f>मराठी!AJ128</f>
        <v>0</v>
      </c>
      <c r="N125" s="156">
        <f>इंग्रजी!AJ128</f>
        <v>0</v>
      </c>
      <c r="O125" s="156">
        <f>गणित!AJ128</f>
        <v>0</v>
      </c>
      <c r="P125" s="156">
        <f>चित्रकला!AB128</f>
        <v>0</v>
      </c>
      <c r="Q125" s="156">
        <f>कार्यानुभव!AB128</f>
        <v>0</v>
      </c>
      <c r="R125" s="156">
        <f>शा.शि.!AB128</f>
        <v>0</v>
      </c>
    </row>
    <row r="126" spans="1:18" ht="25.5" customHeight="1">
      <c r="A126" s="153">
        <f>Data!$D129</f>
        <v>0</v>
      </c>
      <c r="B126" s="153">
        <f>Data!C129</f>
        <v>0</v>
      </c>
      <c r="C126" s="154">
        <f>Data!E129</f>
        <v>0</v>
      </c>
      <c r="D126" s="156">
        <f>मराठी!R129</f>
        <v>0</v>
      </c>
      <c r="E126" s="156">
        <f>इंग्रजी!R129</f>
        <v>0</v>
      </c>
      <c r="F126" s="156">
        <f>गणित!R129</f>
        <v>0</v>
      </c>
      <c r="G126" s="156">
        <f>चित्रकला!N129</f>
        <v>0</v>
      </c>
      <c r="H126" s="156">
        <f>कार्यानुभव!N129</f>
        <v>0</v>
      </c>
      <c r="I126" s="156">
        <f>शा.शि.!N129</f>
        <v>0</v>
      </c>
      <c r="J126" s="153">
        <f>Data!$D129</f>
        <v>0</v>
      </c>
      <c r="K126" s="153">
        <f>Data!C129</f>
        <v>0</v>
      </c>
      <c r="L126" s="154">
        <f>Data!E129</f>
        <v>0</v>
      </c>
      <c r="M126" s="156">
        <f>मराठी!AJ129</f>
        <v>0</v>
      </c>
      <c r="N126" s="156">
        <f>इंग्रजी!AJ129</f>
        <v>0</v>
      </c>
      <c r="O126" s="156">
        <f>गणित!AJ129</f>
        <v>0</v>
      </c>
      <c r="P126" s="156">
        <f>चित्रकला!AB129</f>
        <v>0</v>
      </c>
      <c r="Q126" s="156">
        <f>कार्यानुभव!AB129</f>
        <v>0</v>
      </c>
      <c r="R126" s="156">
        <f>शा.शि.!AB129</f>
        <v>0</v>
      </c>
    </row>
    <row r="127" spans="1:18" ht="25.5" customHeight="1">
      <c r="A127" s="153">
        <f>Data!$D130</f>
        <v>0</v>
      </c>
      <c r="B127" s="153">
        <f>Data!C130</f>
        <v>0</v>
      </c>
      <c r="C127" s="154">
        <f>Data!E130</f>
        <v>0</v>
      </c>
      <c r="D127" s="156">
        <f>मराठी!R130</f>
        <v>0</v>
      </c>
      <c r="E127" s="156">
        <f>इंग्रजी!R130</f>
        <v>0</v>
      </c>
      <c r="F127" s="156">
        <f>गणित!R130</f>
        <v>0</v>
      </c>
      <c r="G127" s="156">
        <f>चित्रकला!N130</f>
        <v>0</v>
      </c>
      <c r="H127" s="156">
        <f>कार्यानुभव!N130</f>
        <v>0</v>
      </c>
      <c r="I127" s="156">
        <f>शा.शि.!N130</f>
        <v>0</v>
      </c>
      <c r="J127" s="153">
        <f>Data!$D130</f>
        <v>0</v>
      </c>
      <c r="K127" s="153">
        <f>Data!C130</f>
        <v>0</v>
      </c>
      <c r="L127" s="154">
        <f>Data!E130</f>
        <v>0</v>
      </c>
      <c r="M127" s="156">
        <f>मराठी!AJ130</f>
        <v>0</v>
      </c>
      <c r="N127" s="156">
        <f>इंग्रजी!AJ130</f>
        <v>0</v>
      </c>
      <c r="O127" s="156">
        <f>गणित!AJ130</f>
        <v>0</v>
      </c>
      <c r="P127" s="156">
        <f>चित्रकला!AB130</f>
        <v>0</v>
      </c>
      <c r="Q127" s="156">
        <f>कार्यानुभव!AB130</f>
        <v>0</v>
      </c>
      <c r="R127" s="156">
        <f>शा.शि.!AB130</f>
        <v>0</v>
      </c>
    </row>
    <row r="128" spans="1:18" ht="25.5" customHeight="1">
      <c r="A128" s="153">
        <f>Data!$D131</f>
        <v>0</v>
      </c>
      <c r="B128" s="153">
        <f>Data!C131</f>
        <v>0</v>
      </c>
      <c r="C128" s="154">
        <f>Data!E131</f>
        <v>0</v>
      </c>
      <c r="D128" s="156">
        <f>मराठी!R131</f>
        <v>0</v>
      </c>
      <c r="E128" s="156">
        <f>इंग्रजी!R131</f>
        <v>0</v>
      </c>
      <c r="F128" s="156">
        <f>गणित!R131</f>
        <v>0</v>
      </c>
      <c r="G128" s="156">
        <f>चित्रकला!N131</f>
        <v>0</v>
      </c>
      <c r="H128" s="156">
        <f>कार्यानुभव!N131</f>
        <v>0</v>
      </c>
      <c r="I128" s="156">
        <f>शा.शि.!N131</f>
        <v>0</v>
      </c>
      <c r="J128" s="153">
        <f>Data!$D131</f>
        <v>0</v>
      </c>
      <c r="K128" s="153">
        <f>Data!C131</f>
        <v>0</v>
      </c>
      <c r="L128" s="154">
        <f>Data!E131</f>
        <v>0</v>
      </c>
      <c r="M128" s="156">
        <f>मराठी!AJ131</f>
        <v>0</v>
      </c>
      <c r="N128" s="156">
        <f>इंग्रजी!AJ131</f>
        <v>0</v>
      </c>
      <c r="O128" s="156">
        <f>गणित!AJ131</f>
        <v>0</v>
      </c>
      <c r="P128" s="156">
        <f>चित्रकला!AB131</f>
        <v>0</v>
      </c>
      <c r="Q128" s="156">
        <f>कार्यानुभव!AB131</f>
        <v>0</v>
      </c>
      <c r="R128" s="156">
        <f>शा.शि.!AB131</f>
        <v>0</v>
      </c>
    </row>
    <row r="129" spans="1:18" ht="25.5" customHeight="1">
      <c r="A129" s="153">
        <f>Data!$D132</f>
        <v>0</v>
      </c>
      <c r="B129" s="153">
        <f>Data!C132</f>
        <v>0</v>
      </c>
      <c r="C129" s="154">
        <f>Data!E132</f>
        <v>0</v>
      </c>
      <c r="D129" s="156">
        <f>मराठी!R132</f>
        <v>0</v>
      </c>
      <c r="E129" s="156">
        <f>इंग्रजी!R132</f>
        <v>0</v>
      </c>
      <c r="F129" s="156">
        <f>गणित!R132</f>
        <v>0</v>
      </c>
      <c r="G129" s="156">
        <f>चित्रकला!N132</f>
        <v>0</v>
      </c>
      <c r="H129" s="156">
        <f>कार्यानुभव!N132</f>
        <v>0</v>
      </c>
      <c r="I129" s="156">
        <f>शा.शि.!N132</f>
        <v>0</v>
      </c>
      <c r="J129" s="153">
        <f>Data!$D132</f>
        <v>0</v>
      </c>
      <c r="K129" s="153">
        <f>Data!C132</f>
        <v>0</v>
      </c>
      <c r="L129" s="154">
        <f>Data!E132</f>
        <v>0</v>
      </c>
      <c r="M129" s="156">
        <f>मराठी!AJ132</f>
        <v>0</v>
      </c>
      <c r="N129" s="156">
        <f>इंग्रजी!AJ132</f>
        <v>0</v>
      </c>
      <c r="O129" s="156">
        <f>गणित!AJ132</f>
        <v>0</v>
      </c>
      <c r="P129" s="156">
        <f>चित्रकला!AB132</f>
        <v>0</v>
      </c>
      <c r="Q129" s="156">
        <f>कार्यानुभव!AB132</f>
        <v>0</v>
      </c>
      <c r="R129" s="156">
        <f>शा.शि.!AB132</f>
        <v>0</v>
      </c>
    </row>
    <row r="130" spans="1:18" ht="25.5" customHeight="1">
      <c r="A130" s="153">
        <f>Data!$D133</f>
        <v>0</v>
      </c>
      <c r="B130" s="153">
        <f>Data!C133</f>
        <v>0</v>
      </c>
      <c r="C130" s="154">
        <f>Data!E133</f>
        <v>0</v>
      </c>
      <c r="D130" s="156">
        <f>मराठी!R133</f>
        <v>0</v>
      </c>
      <c r="E130" s="156">
        <f>इंग्रजी!R133</f>
        <v>0</v>
      </c>
      <c r="F130" s="156">
        <f>गणित!R133</f>
        <v>0</v>
      </c>
      <c r="G130" s="156">
        <f>चित्रकला!N133</f>
        <v>0</v>
      </c>
      <c r="H130" s="156">
        <f>कार्यानुभव!N133</f>
        <v>0</v>
      </c>
      <c r="I130" s="156">
        <f>शा.शि.!N133</f>
        <v>0</v>
      </c>
      <c r="J130" s="153">
        <f>Data!$D133</f>
        <v>0</v>
      </c>
      <c r="K130" s="153">
        <f>Data!C133</f>
        <v>0</v>
      </c>
      <c r="L130" s="154">
        <f>Data!E133</f>
        <v>0</v>
      </c>
      <c r="M130" s="156">
        <f>मराठी!AJ133</f>
        <v>0</v>
      </c>
      <c r="N130" s="156">
        <f>इंग्रजी!AJ133</f>
        <v>0</v>
      </c>
      <c r="O130" s="156">
        <f>गणित!AJ133</f>
        <v>0</v>
      </c>
      <c r="P130" s="156">
        <f>चित्रकला!AB133</f>
        <v>0</v>
      </c>
      <c r="Q130" s="156">
        <f>कार्यानुभव!AB133</f>
        <v>0</v>
      </c>
      <c r="R130" s="156">
        <f>शा.शि.!AB133</f>
        <v>0</v>
      </c>
    </row>
    <row r="131" spans="1:18" ht="25.5" customHeight="1">
      <c r="A131" s="153">
        <f>Data!$D134</f>
        <v>0</v>
      </c>
      <c r="B131" s="153">
        <f>Data!C134</f>
        <v>0</v>
      </c>
      <c r="C131" s="154">
        <f>Data!E134</f>
        <v>0</v>
      </c>
      <c r="D131" s="156">
        <f>मराठी!R134</f>
        <v>0</v>
      </c>
      <c r="E131" s="156">
        <f>इंग्रजी!R134</f>
        <v>0</v>
      </c>
      <c r="F131" s="156">
        <f>गणित!R134</f>
        <v>0</v>
      </c>
      <c r="G131" s="156">
        <f>चित्रकला!N134</f>
        <v>0</v>
      </c>
      <c r="H131" s="156">
        <f>कार्यानुभव!N134</f>
        <v>0</v>
      </c>
      <c r="I131" s="156">
        <f>शा.शि.!N134</f>
        <v>0</v>
      </c>
      <c r="J131" s="153">
        <f>Data!$D134</f>
        <v>0</v>
      </c>
      <c r="K131" s="153">
        <f>Data!C134</f>
        <v>0</v>
      </c>
      <c r="L131" s="154">
        <f>Data!E134</f>
        <v>0</v>
      </c>
      <c r="M131" s="156">
        <f>मराठी!AJ134</f>
        <v>0</v>
      </c>
      <c r="N131" s="156">
        <f>इंग्रजी!AJ134</f>
        <v>0</v>
      </c>
      <c r="O131" s="156">
        <f>गणित!AJ134</f>
        <v>0</v>
      </c>
      <c r="P131" s="156">
        <f>चित्रकला!AB134</f>
        <v>0</v>
      </c>
      <c r="Q131" s="156">
        <f>कार्यानुभव!AB134</f>
        <v>0</v>
      </c>
      <c r="R131" s="156">
        <f>शा.शि.!AB134</f>
        <v>0</v>
      </c>
    </row>
    <row r="132" spans="1:18" ht="25.5" customHeight="1">
      <c r="A132" s="153">
        <f>Data!$D135</f>
        <v>0</v>
      </c>
      <c r="B132" s="153">
        <f>Data!C135</f>
        <v>0</v>
      </c>
      <c r="C132" s="154">
        <f>Data!E135</f>
        <v>0</v>
      </c>
      <c r="D132" s="156">
        <f>मराठी!R135</f>
        <v>0</v>
      </c>
      <c r="E132" s="156">
        <f>इंग्रजी!R135</f>
        <v>0</v>
      </c>
      <c r="F132" s="156">
        <f>गणित!R135</f>
        <v>0</v>
      </c>
      <c r="G132" s="156">
        <f>चित्रकला!N135</f>
        <v>0</v>
      </c>
      <c r="H132" s="156">
        <f>कार्यानुभव!N135</f>
        <v>0</v>
      </c>
      <c r="I132" s="156">
        <f>शा.शि.!N135</f>
        <v>0</v>
      </c>
      <c r="J132" s="153">
        <f>Data!$D135</f>
        <v>0</v>
      </c>
      <c r="K132" s="153">
        <f>Data!C135</f>
        <v>0</v>
      </c>
      <c r="L132" s="154">
        <f>Data!E135</f>
        <v>0</v>
      </c>
      <c r="M132" s="156">
        <f>मराठी!AJ135</f>
        <v>0</v>
      </c>
      <c r="N132" s="156">
        <f>इंग्रजी!AJ135</f>
        <v>0</v>
      </c>
      <c r="O132" s="156">
        <f>गणित!AJ135</f>
        <v>0</v>
      </c>
      <c r="P132" s="156">
        <f>चित्रकला!AB135</f>
        <v>0</v>
      </c>
      <c r="Q132" s="156">
        <f>कार्यानुभव!AB135</f>
        <v>0</v>
      </c>
      <c r="R132" s="156">
        <f>शा.शि.!AB135</f>
        <v>0</v>
      </c>
    </row>
    <row r="133" spans="1:18" ht="25.5" customHeight="1">
      <c r="A133" s="153">
        <f>Data!$D136</f>
        <v>0</v>
      </c>
      <c r="B133" s="153">
        <f>Data!C136</f>
        <v>0</v>
      </c>
      <c r="C133" s="154">
        <f>Data!E136</f>
        <v>0</v>
      </c>
      <c r="D133" s="156">
        <f>मराठी!R136</f>
        <v>0</v>
      </c>
      <c r="E133" s="156">
        <f>इंग्रजी!R136</f>
        <v>0</v>
      </c>
      <c r="F133" s="156">
        <f>गणित!R136</f>
        <v>0</v>
      </c>
      <c r="G133" s="156">
        <f>चित्रकला!N136</f>
        <v>0</v>
      </c>
      <c r="H133" s="156">
        <f>कार्यानुभव!N136</f>
        <v>0</v>
      </c>
      <c r="I133" s="156">
        <f>शा.शि.!N136</f>
        <v>0</v>
      </c>
      <c r="J133" s="153">
        <f>Data!$D136</f>
        <v>0</v>
      </c>
      <c r="K133" s="153">
        <f>Data!C136</f>
        <v>0</v>
      </c>
      <c r="L133" s="154">
        <f>Data!E136</f>
        <v>0</v>
      </c>
      <c r="M133" s="156">
        <f>मराठी!AJ136</f>
        <v>0</v>
      </c>
      <c r="N133" s="156">
        <f>इंग्रजी!AJ136</f>
        <v>0</v>
      </c>
      <c r="O133" s="156">
        <f>गणित!AJ136</f>
        <v>0</v>
      </c>
      <c r="P133" s="156">
        <f>चित्रकला!AB136</f>
        <v>0</v>
      </c>
      <c r="Q133" s="156">
        <f>कार्यानुभव!AB136</f>
        <v>0</v>
      </c>
      <c r="R133" s="156">
        <f>शा.शि.!AB136</f>
        <v>0</v>
      </c>
    </row>
    <row r="134" spans="1:18" ht="25.5" customHeight="1">
      <c r="A134" s="153">
        <f>Data!$D137</f>
        <v>0</v>
      </c>
      <c r="B134" s="153">
        <f>Data!C137</f>
        <v>0</v>
      </c>
      <c r="C134" s="154">
        <f>Data!E137</f>
        <v>0</v>
      </c>
      <c r="D134" s="156">
        <f>मराठी!R137</f>
        <v>0</v>
      </c>
      <c r="E134" s="156">
        <f>इंग्रजी!R137</f>
        <v>0</v>
      </c>
      <c r="F134" s="156">
        <f>गणित!R137</f>
        <v>0</v>
      </c>
      <c r="G134" s="156">
        <f>चित्रकला!N137</f>
        <v>0</v>
      </c>
      <c r="H134" s="156">
        <f>कार्यानुभव!N137</f>
        <v>0</v>
      </c>
      <c r="I134" s="156">
        <f>शा.शि.!N137</f>
        <v>0</v>
      </c>
      <c r="J134" s="153">
        <f>Data!$D137</f>
        <v>0</v>
      </c>
      <c r="K134" s="153">
        <f>Data!C137</f>
        <v>0</v>
      </c>
      <c r="L134" s="154">
        <f>Data!E137</f>
        <v>0</v>
      </c>
      <c r="M134" s="156">
        <f>मराठी!AJ137</f>
        <v>0</v>
      </c>
      <c r="N134" s="156">
        <f>इंग्रजी!AJ137</f>
        <v>0</v>
      </c>
      <c r="O134" s="156">
        <f>गणित!AJ137</f>
        <v>0</v>
      </c>
      <c r="P134" s="156">
        <f>चित्रकला!AB137</f>
        <v>0</v>
      </c>
      <c r="Q134" s="156">
        <f>कार्यानुभव!AB137</f>
        <v>0</v>
      </c>
      <c r="R134" s="156">
        <f>शा.शि.!AB137</f>
        <v>0</v>
      </c>
    </row>
    <row r="135" spans="1:18" ht="25.5" customHeight="1">
      <c r="A135" s="153">
        <f>Data!$D138</f>
        <v>0</v>
      </c>
      <c r="B135" s="153">
        <f>Data!C138</f>
        <v>0</v>
      </c>
      <c r="C135" s="154">
        <f>Data!E138</f>
        <v>0</v>
      </c>
      <c r="D135" s="156">
        <f>मराठी!R138</f>
        <v>0</v>
      </c>
      <c r="E135" s="156">
        <f>इंग्रजी!R138</f>
        <v>0</v>
      </c>
      <c r="F135" s="156">
        <f>गणित!R138</f>
        <v>0</v>
      </c>
      <c r="G135" s="156">
        <f>चित्रकला!N138</f>
        <v>0</v>
      </c>
      <c r="H135" s="156">
        <f>कार्यानुभव!N138</f>
        <v>0</v>
      </c>
      <c r="I135" s="156">
        <f>शा.शि.!N138</f>
        <v>0</v>
      </c>
      <c r="J135" s="153">
        <f>Data!$D138</f>
        <v>0</v>
      </c>
      <c r="K135" s="153">
        <f>Data!C138</f>
        <v>0</v>
      </c>
      <c r="L135" s="154">
        <f>Data!E138</f>
        <v>0</v>
      </c>
      <c r="M135" s="156">
        <f>मराठी!AJ138</f>
        <v>0</v>
      </c>
      <c r="N135" s="156">
        <f>इंग्रजी!AJ138</f>
        <v>0</v>
      </c>
      <c r="O135" s="156">
        <f>गणित!AJ138</f>
        <v>0</v>
      </c>
      <c r="P135" s="156">
        <f>चित्रकला!AB138</f>
        <v>0</v>
      </c>
      <c r="Q135" s="156">
        <f>कार्यानुभव!AB138</f>
        <v>0</v>
      </c>
      <c r="R135" s="156">
        <f>शा.शि.!AB138</f>
        <v>0</v>
      </c>
    </row>
    <row r="136" spans="1:18" ht="25.5" customHeight="1">
      <c r="A136" s="153">
        <f>Data!$D139</f>
        <v>0</v>
      </c>
      <c r="B136" s="153">
        <f>Data!C139</f>
        <v>0</v>
      </c>
      <c r="C136" s="154">
        <f>Data!E139</f>
        <v>0</v>
      </c>
      <c r="D136" s="156">
        <f>मराठी!R139</f>
        <v>0</v>
      </c>
      <c r="E136" s="156">
        <f>इंग्रजी!R139</f>
        <v>0</v>
      </c>
      <c r="F136" s="156">
        <f>गणित!R139</f>
        <v>0</v>
      </c>
      <c r="G136" s="156">
        <f>चित्रकला!N139</f>
        <v>0</v>
      </c>
      <c r="H136" s="156">
        <f>कार्यानुभव!N139</f>
        <v>0</v>
      </c>
      <c r="I136" s="156">
        <f>शा.शि.!N139</f>
        <v>0</v>
      </c>
      <c r="J136" s="153">
        <f>Data!$D139</f>
        <v>0</v>
      </c>
      <c r="K136" s="153">
        <f>Data!C139</f>
        <v>0</v>
      </c>
      <c r="L136" s="154">
        <f>Data!E139</f>
        <v>0</v>
      </c>
      <c r="M136" s="156">
        <f>मराठी!AJ139</f>
        <v>0</v>
      </c>
      <c r="N136" s="156">
        <f>इंग्रजी!AJ139</f>
        <v>0</v>
      </c>
      <c r="O136" s="156">
        <f>गणित!AJ139</f>
        <v>0</v>
      </c>
      <c r="P136" s="156">
        <f>चित्रकला!AB139</f>
        <v>0</v>
      </c>
      <c r="Q136" s="156">
        <f>कार्यानुभव!AB139</f>
        <v>0</v>
      </c>
      <c r="R136" s="156">
        <f>शा.शि.!AB139</f>
        <v>0</v>
      </c>
    </row>
    <row r="137" spans="1:18" ht="25.5" customHeight="1">
      <c r="A137" s="153">
        <f>Data!$D140</f>
        <v>0</v>
      </c>
      <c r="B137" s="153">
        <f>Data!C140</f>
        <v>0</v>
      </c>
      <c r="C137" s="154">
        <f>Data!E140</f>
        <v>0</v>
      </c>
      <c r="D137" s="156">
        <f>मराठी!R140</f>
        <v>0</v>
      </c>
      <c r="E137" s="156">
        <f>इंग्रजी!R140</f>
        <v>0</v>
      </c>
      <c r="F137" s="156">
        <f>गणित!R140</f>
        <v>0</v>
      </c>
      <c r="G137" s="156">
        <f>चित्रकला!N140</f>
        <v>0</v>
      </c>
      <c r="H137" s="156">
        <f>कार्यानुभव!N140</f>
        <v>0</v>
      </c>
      <c r="I137" s="156">
        <f>शा.शि.!N140</f>
        <v>0</v>
      </c>
      <c r="J137" s="153">
        <f>Data!$D140</f>
        <v>0</v>
      </c>
      <c r="K137" s="153">
        <f>Data!C140</f>
        <v>0</v>
      </c>
      <c r="L137" s="154">
        <f>Data!E140</f>
        <v>0</v>
      </c>
      <c r="M137" s="156">
        <f>मराठी!AJ140</f>
        <v>0</v>
      </c>
      <c r="N137" s="156">
        <f>इंग्रजी!AJ140</f>
        <v>0</v>
      </c>
      <c r="O137" s="156">
        <f>गणित!AJ140</f>
        <v>0</v>
      </c>
      <c r="P137" s="156">
        <f>चित्रकला!AB140</f>
        <v>0</v>
      </c>
      <c r="Q137" s="156">
        <f>कार्यानुभव!AB140</f>
        <v>0</v>
      </c>
      <c r="R137" s="156">
        <f>शा.शि.!AB140</f>
        <v>0</v>
      </c>
    </row>
    <row r="138" spans="1:18" ht="25.5" customHeight="1">
      <c r="A138" s="153">
        <f>Data!$D141</f>
        <v>0</v>
      </c>
      <c r="B138" s="153">
        <f>Data!C141</f>
        <v>0</v>
      </c>
      <c r="C138" s="154">
        <f>Data!E141</f>
        <v>0</v>
      </c>
      <c r="D138" s="156">
        <f>मराठी!R141</f>
        <v>0</v>
      </c>
      <c r="E138" s="156">
        <f>इंग्रजी!R141</f>
        <v>0</v>
      </c>
      <c r="F138" s="156">
        <f>गणित!R141</f>
        <v>0</v>
      </c>
      <c r="G138" s="156">
        <f>चित्रकला!N141</f>
        <v>0</v>
      </c>
      <c r="H138" s="156">
        <f>कार्यानुभव!N141</f>
        <v>0</v>
      </c>
      <c r="I138" s="156">
        <f>शा.शि.!N141</f>
        <v>0</v>
      </c>
      <c r="J138" s="153">
        <f>Data!$D141</f>
        <v>0</v>
      </c>
      <c r="K138" s="153">
        <f>Data!C141</f>
        <v>0</v>
      </c>
      <c r="L138" s="154">
        <f>Data!E141</f>
        <v>0</v>
      </c>
      <c r="M138" s="156">
        <f>मराठी!AJ141</f>
        <v>0</v>
      </c>
      <c r="N138" s="156">
        <f>इंग्रजी!AJ141</f>
        <v>0</v>
      </c>
      <c r="O138" s="156">
        <f>गणित!AJ141</f>
        <v>0</v>
      </c>
      <c r="P138" s="156">
        <f>चित्रकला!AB141</f>
        <v>0</v>
      </c>
      <c r="Q138" s="156">
        <f>कार्यानुभव!AB141</f>
        <v>0</v>
      </c>
      <c r="R138" s="156">
        <f>शा.शि.!AB141</f>
        <v>0</v>
      </c>
    </row>
    <row r="139" spans="1:18" ht="25.5" customHeight="1">
      <c r="A139" s="153">
        <f>Data!$D142</f>
        <v>0</v>
      </c>
      <c r="B139" s="153">
        <f>Data!C142</f>
        <v>0</v>
      </c>
      <c r="C139" s="154">
        <f>Data!E142</f>
        <v>0</v>
      </c>
      <c r="D139" s="156">
        <f>मराठी!R142</f>
        <v>0</v>
      </c>
      <c r="E139" s="156">
        <f>इंग्रजी!R142</f>
        <v>0</v>
      </c>
      <c r="F139" s="156">
        <f>गणित!R142</f>
        <v>0</v>
      </c>
      <c r="G139" s="156">
        <f>चित्रकला!N142</f>
        <v>0</v>
      </c>
      <c r="H139" s="156">
        <f>कार्यानुभव!N142</f>
        <v>0</v>
      </c>
      <c r="I139" s="156">
        <f>शा.शि.!N142</f>
        <v>0</v>
      </c>
      <c r="J139" s="153">
        <f>Data!$D142</f>
        <v>0</v>
      </c>
      <c r="K139" s="153">
        <f>Data!C142</f>
        <v>0</v>
      </c>
      <c r="L139" s="154">
        <f>Data!E142</f>
        <v>0</v>
      </c>
      <c r="M139" s="156">
        <f>मराठी!AJ142</f>
        <v>0</v>
      </c>
      <c r="N139" s="156">
        <f>इंग्रजी!AJ142</f>
        <v>0</v>
      </c>
      <c r="O139" s="156">
        <f>गणित!AJ142</f>
        <v>0</v>
      </c>
      <c r="P139" s="156">
        <f>चित्रकला!AB142</f>
        <v>0</v>
      </c>
      <c r="Q139" s="156">
        <f>कार्यानुभव!AB142</f>
        <v>0</v>
      </c>
      <c r="R139" s="156">
        <f>शा.शि.!AB142</f>
        <v>0</v>
      </c>
    </row>
    <row r="140" spans="1:18" ht="25.5" customHeight="1">
      <c r="A140" s="153">
        <f>Data!$D143</f>
        <v>0</v>
      </c>
      <c r="B140" s="153">
        <f>Data!C143</f>
        <v>0</v>
      </c>
      <c r="C140" s="154">
        <f>Data!E143</f>
        <v>0</v>
      </c>
      <c r="D140" s="156">
        <f>मराठी!R143</f>
        <v>0</v>
      </c>
      <c r="E140" s="156">
        <f>इंग्रजी!R143</f>
        <v>0</v>
      </c>
      <c r="F140" s="156">
        <f>गणित!R143</f>
        <v>0</v>
      </c>
      <c r="G140" s="156">
        <f>चित्रकला!N143</f>
        <v>0</v>
      </c>
      <c r="H140" s="156">
        <f>कार्यानुभव!N143</f>
        <v>0</v>
      </c>
      <c r="I140" s="156">
        <f>शा.शि.!N143</f>
        <v>0</v>
      </c>
      <c r="J140" s="153">
        <f>Data!$D143</f>
        <v>0</v>
      </c>
      <c r="K140" s="153">
        <f>Data!C143</f>
        <v>0</v>
      </c>
      <c r="L140" s="154">
        <f>Data!E143</f>
        <v>0</v>
      </c>
      <c r="M140" s="156">
        <f>मराठी!AJ143</f>
        <v>0</v>
      </c>
      <c r="N140" s="156">
        <f>इंग्रजी!AJ143</f>
        <v>0</v>
      </c>
      <c r="O140" s="156">
        <f>गणित!AJ143</f>
        <v>0</v>
      </c>
      <c r="P140" s="156">
        <f>चित्रकला!AB143</f>
        <v>0</v>
      </c>
      <c r="Q140" s="156">
        <f>कार्यानुभव!AB143</f>
        <v>0</v>
      </c>
      <c r="R140" s="156">
        <f>शा.शि.!AB143</f>
        <v>0</v>
      </c>
    </row>
    <row r="141" spans="1:18" ht="25.5" customHeight="1">
      <c r="A141" s="153">
        <f>Data!$D144</f>
        <v>0</v>
      </c>
      <c r="B141" s="153">
        <f>Data!C144</f>
        <v>0</v>
      </c>
      <c r="C141" s="154">
        <f>Data!E144</f>
        <v>0</v>
      </c>
      <c r="D141" s="156">
        <f>मराठी!R144</f>
        <v>0</v>
      </c>
      <c r="E141" s="156">
        <f>इंग्रजी!R144</f>
        <v>0</v>
      </c>
      <c r="F141" s="156">
        <f>गणित!R144</f>
        <v>0</v>
      </c>
      <c r="G141" s="156">
        <f>चित्रकला!N144</f>
        <v>0</v>
      </c>
      <c r="H141" s="156">
        <f>कार्यानुभव!N144</f>
        <v>0</v>
      </c>
      <c r="I141" s="156">
        <f>शा.शि.!N144</f>
        <v>0</v>
      </c>
      <c r="J141" s="153">
        <f>Data!$D144</f>
        <v>0</v>
      </c>
      <c r="K141" s="153">
        <f>Data!C144</f>
        <v>0</v>
      </c>
      <c r="L141" s="154">
        <f>Data!E144</f>
        <v>0</v>
      </c>
      <c r="M141" s="156">
        <f>मराठी!AJ144</f>
        <v>0</v>
      </c>
      <c r="N141" s="156">
        <f>इंग्रजी!AJ144</f>
        <v>0</v>
      </c>
      <c r="O141" s="156">
        <f>गणित!AJ144</f>
        <v>0</v>
      </c>
      <c r="P141" s="156">
        <f>चित्रकला!AB144</f>
        <v>0</v>
      </c>
      <c r="Q141" s="156">
        <f>कार्यानुभव!AB144</f>
        <v>0</v>
      </c>
      <c r="R141" s="156">
        <f>शा.शि.!AB144</f>
        <v>0</v>
      </c>
    </row>
    <row r="142" spans="1:18" ht="25.5" customHeight="1">
      <c r="A142" s="153">
        <f>Data!$D145</f>
        <v>0</v>
      </c>
      <c r="B142" s="153">
        <f>Data!C145</f>
        <v>0</v>
      </c>
      <c r="C142" s="154">
        <f>Data!E145</f>
        <v>0</v>
      </c>
      <c r="D142" s="156">
        <f>मराठी!R145</f>
        <v>0</v>
      </c>
      <c r="E142" s="156">
        <f>इंग्रजी!R145</f>
        <v>0</v>
      </c>
      <c r="F142" s="156">
        <f>गणित!R145</f>
        <v>0</v>
      </c>
      <c r="G142" s="156">
        <f>चित्रकला!N145</f>
        <v>0</v>
      </c>
      <c r="H142" s="156">
        <f>कार्यानुभव!N145</f>
        <v>0</v>
      </c>
      <c r="I142" s="156">
        <f>शा.शि.!N145</f>
        <v>0</v>
      </c>
      <c r="J142" s="153">
        <f>Data!$D145</f>
        <v>0</v>
      </c>
      <c r="K142" s="153">
        <f>Data!C145</f>
        <v>0</v>
      </c>
      <c r="L142" s="154">
        <f>Data!E145</f>
        <v>0</v>
      </c>
      <c r="M142" s="156">
        <f>मराठी!AJ145</f>
        <v>0</v>
      </c>
      <c r="N142" s="156">
        <f>इंग्रजी!AJ145</f>
        <v>0</v>
      </c>
      <c r="O142" s="156">
        <f>गणित!AJ145</f>
        <v>0</v>
      </c>
      <c r="P142" s="156">
        <f>चित्रकला!AB145</f>
        <v>0</v>
      </c>
      <c r="Q142" s="156">
        <f>कार्यानुभव!AB145</f>
        <v>0</v>
      </c>
      <c r="R142" s="156">
        <f>शा.शि.!AB145</f>
        <v>0</v>
      </c>
    </row>
    <row r="143" spans="1:18" ht="25.5" customHeight="1">
      <c r="A143" s="153">
        <f>Data!$D146</f>
        <v>0</v>
      </c>
      <c r="B143" s="153">
        <f>Data!C146</f>
        <v>0</v>
      </c>
      <c r="C143" s="154">
        <f>Data!E146</f>
        <v>0</v>
      </c>
      <c r="D143" s="156">
        <f>मराठी!R146</f>
        <v>0</v>
      </c>
      <c r="E143" s="156">
        <f>इंग्रजी!R146</f>
        <v>0</v>
      </c>
      <c r="F143" s="156">
        <f>गणित!R146</f>
        <v>0</v>
      </c>
      <c r="G143" s="156">
        <f>चित्रकला!N146</f>
        <v>0</v>
      </c>
      <c r="H143" s="156">
        <f>कार्यानुभव!N146</f>
        <v>0</v>
      </c>
      <c r="I143" s="156">
        <f>शा.शि.!N146</f>
        <v>0</v>
      </c>
      <c r="J143" s="153">
        <f>Data!$D146</f>
        <v>0</v>
      </c>
      <c r="K143" s="153">
        <f>Data!C146</f>
        <v>0</v>
      </c>
      <c r="L143" s="154">
        <f>Data!E146</f>
        <v>0</v>
      </c>
      <c r="M143" s="156">
        <f>मराठी!AJ146</f>
        <v>0</v>
      </c>
      <c r="N143" s="156">
        <f>इंग्रजी!AJ146</f>
        <v>0</v>
      </c>
      <c r="O143" s="156">
        <f>गणित!AJ146</f>
        <v>0</v>
      </c>
      <c r="P143" s="156">
        <f>चित्रकला!AB146</f>
        <v>0</v>
      </c>
      <c r="Q143" s="156">
        <f>कार्यानुभव!AB146</f>
        <v>0</v>
      </c>
      <c r="R143" s="156">
        <f>शा.शि.!AB146</f>
        <v>0</v>
      </c>
    </row>
    <row r="144" spans="1:18" ht="25.5" customHeight="1">
      <c r="A144" s="153">
        <f>Data!$D147</f>
        <v>0</v>
      </c>
      <c r="B144" s="153">
        <f>Data!C147</f>
        <v>0</v>
      </c>
      <c r="C144" s="154">
        <f>Data!E147</f>
        <v>0</v>
      </c>
      <c r="D144" s="156">
        <f>मराठी!R147</f>
        <v>0</v>
      </c>
      <c r="E144" s="156">
        <f>इंग्रजी!R147</f>
        <v>0</v>
      </c>
      <c r="F144" s="156">
        <f>गणित!R147</f>
        <v>0</v>
      </c>
      <c r="G144" s="156">
        <f>चित्रकला!N147</f>
        <v>0</v>
      </c>
      <c r="H144" s="156">
        <f>कार्यानुभव!N147</f>
        <v>0</v>
      </c>
      <c r="I144" s="156">
        <f>शा.शि.!N147</f>
        <v>0</v>
      </c>
      <c r="J144" s="153">
        <f>Data!$D147</f>
        <v>0</v>
      </c>
      <c r="K144" s="153">
        <f>Data!C147</f>
        <v>0</v>
      </c>
      <c r="L144" s="154">
        <f>Data!E147</f>
        <v>0</v>
      </c>
      <c r="M144" s="156">
        <f>मराठी!AJ147</f>
        <v>0</v>
      </c>
      <c r="N144" s="156">
        <f>इंग्रजी!AJ147</f>
        <v>0</v>
      </c>
      <c r="O144" s="156">
        <f>गणित!AJ147</f>
        <v>0</v>
      </c>
      <c r="P144" s="156">
        <f>चित्रकला!AB147</f>
        <v>0</v>
      </c>
      <c r="Q144" s="156">
        <f>कार्यानुभव!AB147</f>
        <v>0</v>
      </c>
      <c r="R144" s="156">
        <f>शा.शि.!AB147</f>
        <v>0</v>
      </c>
    </row>
    <row r="145" spans="1:18" ht="25.5" customHeight="1">
      <c r="A145" s="153">
        <f>Data!$D148</f>
        <v>0</v>
      </c>
      <c r="B145" s="153">
        <f>Data!C148</f>
        <v>0</v>
      </c>
      <c r="C145" s="154">
        <f>Data!E148</f>
        <v>0</v>
      </c>
      <c r="D145" s="156">
        <f>मराठी!R148</f>
        <v>0</v>
      </c>
      <c r="E145" s="156">
        <f>इंग्रजी!R148</f>
        <v>0</v>
      </c>
      <c r="F145" s="156">
        <f>गणित!R148</f>
        <v>0</v>
      </c>
      <c r="G145" s="156">
        <f>चित्रकला!N148</f>
        <v>0</v>
      </c>
      <c r="H145" s="156">
        <f>कार्यानुभव!N148</f>
        <v>0</v>
      </c>
      <c r="I145" s="156">
        <f>शा.शि.!N148</f>
        <v>0</v>
      </c>
      <c r="J145" s="153">
        <f>Data!$D148</f>
        <v>0</v>
      </c>
      <c r="K145" s="153">
        <f>Data!C148</f>
        <v>0</v>
      </c>
      <c r="L145" s="154">
        <f>Data!E148</f>
        <v>0</v>
      </c>
      <c r="M145" s="156">
        <f>मराठी!AJ148</f>
        <v>0</v>
      </c>
      <c r="N145" s="156">
        <f>इंग्रजी!AJ148</f>
        <v>0</v>
      </c>
      <c r="O145" s="156">
        <f>गणित!AJ148</f>
        <v>0</v>
      </c>
      <c r="P145" s="156">
        <f>चित्रकला!AB148</f>
        <v>0</v>
      </c>
      <c r="Q145" s="156">
        <f>कार्यानुभव!AB148</f>
        <v>0</v>
      </c>
      <c r="R145" s="156">
        <f>शा.शि.!AB148</f>
        <v>0</v>
      </c>
    </row>
    <row r="146" spans="1:18" ht="25.5" customHeight="1">
      <c r="A146" s="153">
        <f>Data!$D149</f>
        <v>0</v>
      </c>
      <c r="B146" s="153">
        <f>Data!C149</f>
        <v>0</v>
      </c>
      <c r="C146" s="154">
        <f>Data!E149</f>
        <v>0</v>
      </c>
      <c r="D146" s="156">
        <f>मराठी!R149</f>
        <v>0</v>
      </c>
      <c r="E146" s="156">
        <f>इंग्रजी!R149</f>
        <v>0</v>
      </c>
      <c r="F146" s="156">
        <f>गणित!R149</f>
        <v>0</v>
      </c>
      <c r="G146" s="156">
        <f>चित्रकला!N149</f>
        <v>0</v>
      </c>
      <c r="H146" s="156">
        <f>कार्यानुभव!N149</f>
        <v>0</v>
      </c>
      <c r="I146" s="156">
        <f>शा.शि.!N149</f>
        <v>0</v>
      </c>
      <c r="J146" s="153">
        <f>Data!$D149</f>
        <v>0</v>
      </c>
      <c r="K146" s="153">
        <f>Data!C149</f>
        <v>0</v>
      </c>
      <c r="L146" s="154">
        <f>Data!E149</f>
        <v>0</v>
      </c>
      <c r="M146" s="156">
        <f>मराठी!AJ149</f>
        <v>0</v>
      </c>
      <c r="N146" s="156">
        <f>इंग्रजी!AJ149</f>
        <v>0</v>
      </c>
      <c r="O146" s="156">
        <f>गणित!AJ149</f>
        <v>0</v>
      </c>
      <c r="P146" s="156">
        <f>चित्रकला!AB149</f>
        <v>0</v>
      </c>
      <c r="Q146" s="156">
        <f>कार्यानुभव!AB149</f>
        <v>0</v>
      </c>
      <c r="R146" s="156">
        <f>शा.शि.!AB149</f>
        <v>0</v>
      </c>
    </row>
    <row r="147" spans="1:18" ht="25.5" customHeight="1">
      <c r="A147" s="153">
        <f>Data!$D150</f>
        <v>0</v>
      </c>
      <c r="B147" s="153">
        <f>Data!C150</f>
        <v>0</v>
      </c>
      <c r="C147" s="154">
        <f>Data!E150</f>
        <v>0</v>
      </c>
      <c r="D147" s="156">
        <f>मराठी!R150</f>
        <v>0</v>
      </c>
      <c r="E147" s="156">
        <f>इंग्रजी!R150</f>
        <v>0</v>
      </c>
      <c r="F147" s="156">
        <f>गणित!R150</f>
        <v>0</v>
      </c>
      <c r="G147" s="156">
        <f>चित्रकला!N150</f>
        <v>0</v>
      </c>
      <c r="H147" s="156">
        <f>कार्यानुभव!N150</f>
        <v>0</v>
      </c>
      <c r="I147" s="156">
        <f>शा.शि.!N150</f>
        <v>0</v>
      </c>
      <c r="J147" s="153">
        <f>Data!$D150</f>
        <v>0</v>
      </c>
      <c r="K147" s="153">
        <f>Data!C150</f>
        <v>0</v>
      </c>
      <c r="L147" s="154">
        <f>Data!E150</f>
        <v>0</v>
      </c>
      <c r="M147" s="156">
        <f>मराठी!AJ150</f>
        <v>0</v>
      </c>
      <c r="N147" s="156">
        <f>इंग्रजी!AJ150</f>
        <v>0</v>
      </c>
      <c r="O147" s="156">
        <f>गणित!AJ150</f>
        <v>0</v>
      </c>
      <c r="P147" s="156">
        <f>चित्रकला!AB150</f>
        <v>0</v>
      </c>
      <c r="Q147" s="156">
        <f>कार्यानुभव!AB150</f>
        <v>0</v>
      </c>
      <c r="R147" s="156">
        <f>शा.शि.!AB150</f>
        <v>0</v>
      </c>
    </row>
    <row r="148" spans="1:18" ht="25.5" customHeight="1">
      <c r="A148" s="153">
        <f>Data!$D151</f>
        <v>0</v>
      </c>
      <c r="B148" s="153">
        <f>Data!C151</f>
        <v>0</v>
      </c>
      <c r="C148" s="154">
        <f>Data!E151</f>
        <v>0</v>
      </c>
      <c r="D148" s="156">
        <f>मराठी!R151</f>
        <v>0</v>
      </c>
      <c r="E148" s="156">
        <f>इंग्रजी!R151</f>
        <v>0</v>
      </c>
      <c r="F148" s="156">
        <f>गणित!R151</f>
        <v>0</v>
      </c>
      <c r="G148" s="156">
        <f>चित्रकला!N151</f>
        <v>0</v>
      </c>
      <c r="H148" s="156">
        <f>कार्यानुभव!N151</f>
        <v>0</v>
      </c>
      <c r="I148" s="156">
        <f>शा.शि.!N151</f>
        <v>0</v>
      </c>
      <c r="J148" s="153">
        <f>Data!$D151</f>
        <v>0</v>
      </c>
      <c r="K148" s="153">
        <f>Data!C151</f>
        <v>0</v>
      </c>
      <c r="L148" s="154">
        <f>Data!E151</f>
        <v>0</v>
      </c>
      <c r="M148" s="156">
        <f>मराठी!AJ151</f>
        <v>0</v>
      </c>
      <c r="N148" s="156">
        <f>इंग्रजी!AJ151</f>
        <v>0</v>
      </c>
      <c r="O148" s="156">
        <f>गणित!AJ151</f>
        <v>0</v>
      </c>
      <c r="P148" s="156">
        <f>चित्रकला!AB151</f>
        <v>0</v>
      </c>
      <c r="Q148" s="156">
        <f>कार्यानुभव!AB151</f>
        <v>0</v>
      </c>
      <c r="R148" s="156">
        <f>शा.शि.!AB151</f>
        <v>0</v>
      </c>
    </row>
    <row r="149" spans="1:18" ht="25.5" customHeight="1">
      <c r="A149" s="153">
        <f>Data!$D152</f>
        <v>0</v>
      </c>
      <c r="B149" s="153">
        <f>Data!C152</f>
        <v>0</v>
      </c>
      <c r="C149" s="154">
        <f>Data!E152</f>
        <v>0</v>
      </c>
      <c r="D149" s="156">
        <f>मराठी!R152</f>
        <v>0</v>
      </c>
      <c r="E149" s="156">
        <f>इंग्रजी!R152</f>
        <v>0</v>
      </c>
      <c r="F149" s="156">
        <f>गणित!R152</f>
        <v>0</v>
      </c>
      <c r="G149" s="156">
        <f>चित्रकला!N152</f>
        <v>0</v>
      </c>
      <c r="H149" s="156">
        <f>कार्यानुभव!N152</f>
        <v>0</v>
      </c>
      <c r="I149" s="156">
        <f>शा.शि.!N152</f>
        <v>0</v>
      </c>
      <c r="J149" s="153">
        <f>Data!$D152</f>
        <v>0</v>
      </c>
      <c r="K149" s="153">
        <f>Data!C152</f>
        <v>0</v>
      </c>
      <c r="L149" s="154">
        <f>Data!E152</f>
        <v>0</v>
      </c>
      <c r="M149" s="156">
        <f>मराठी!AJ152</f>
        <v>0</v>
      </c>
      <c r="N149" s="156">
        <f>इंग्रजी!AJ152</f>
        <v>0</v>
      </c>
      <c r="O149" s="156">
        <f>गणित!AJ152</f>
        <v>0</v>
      </c>
      <c r="P149" s="156">
        <f>चित्रकला!AB152</f>
        <v>0</v>
      </c>
      <c r="Q149" s="156">
        <f>कार्यानुभव!AB152</f>
        <v>0</v>
      </c>
      <c r="R149" s="156">
        <f>शा.शि.!AB152</f>
        <v>0</v>
      </c>
    </row>
    <row r="150" spans="1:18" ht="25.5" customHeight="1">
      <c r="A150" s="153">
        <f>Data!$D153</f>
        <v>0</v>
      </c>
      <c r="B150" s="153">
        <f>Data!C153</f>
        <v>0</v>
      </c>
      <c r="C150" s="154">
        <f>Data!E153</f>
        <v>0</v>
      </c>
      <c r="D150" s="156">
        <f>मराठी!R153</f>
        <v>0</v>
      </c>
      <c r="E150" s="156">
        <f>इंग्रजी!R153</f>
        <v>0</v>
      </c>
      <c r="F150" s="156">
        <f>गणित!R153</f>
        <v>0</v>
      </c>
      <c r="G150" s="156">
        <f>चित्रकला!N153</f>
        <v>0</v>
      </c>
      <c r="H150" s="156">
        <f>कार्यानुभव!N153</f>
        <v>0</v>
      </c>
      <c r="I150" s="156">
        <f>शा.शि.!N153</f>
        <v>0</v>
      </c>
      <c r="J150" s="153">
        <f>Data!$D153</f>
        <v>0</v>
      </c>
      <c r="K150" s="153">
        <f>Data!C153</f>
        <v>0</v>
      </c>
      <c r="L150" s="154">
        <f>Data!E153</f>
        <v>0</v>
      </c>
      <c r="M150" s="156">
        <f>मराठी!AJ153</f>
        <v>0</v>
      </c>
      <c r="N150" s="156">
        <f>इंग्रजी!AJ153</f>
        <v>0</v>
      </c>
      <c r="O150" s="156">
        <f>गणित!AJ153</f>
        <v>0</v>
      </c>
      <c r="P150" s="156">
        <f>चित्रकला!AB153</f>
        <v>0</v>
      </c>
      <c r="Q150" s="156">
        <f>कार्यानुभव!AB153</f>
        <v>0</v>
      </c>
      <c r="R150" s="156">
        <f>शा.शि.!AB153</f>
        <v>0</v>
      </c>
    </row>
    <row r="151" spans="1:18" ht="25.5" customHeight="1">
      <c r="A151" s="153">
        <f>Data!$D154</f>
        <v>0</v>
      </c>
      <c r="B151" s="153">
        <f>Data!C154</f>
        <v>0</v>
      </c>
      <c r="C151" s="154">
        <f>Data!E154</f>
        <v>0</v>
      </c>
      <c r="D151" s="156">
        <f>मराठी!R154</f>
        <v>0</v>
      </c>
      <c r="E151" s="156">
        <f>इंग्रजी!R154</f>
        <v>0</v>
      </c>
      <c r="F151" s="156">
        <f>गणित!R154</f>
        <v>0</v>
      </c>
      <c r="G151" s="156">
        <f>चित्रकला!N154</f>
        <v>0</v>
      </c>
      <c r="H151" s="156">
        <f>कार्यानुभव!N154</f>
        <v>0</v>
      </c>
      <c r="I151" s="156">
        <f>शा.शि.!N154</f>
        <v>0</v>
      </c>
      <c r="J151" s="153">
        <f>Data!$D154</f>
        <v>0</v>
      </c>
      <c r="K151" s="153">
        <f>Data!C154</f>
        <v>0</v>
      </c>
      <c r="L151" s="154">
        <f>Data!E154</f>
        <v>0</v>
      </c>
      <c r="M151" s="156">
        <f>मराठी!AJ154</f>
        <v>0</v>
      </c>
      <c r="N151" s="156">
        <f>इंग्रजी!AJ154</f>
        <v>0</v>
      </c>
      <c r="O151" s="156">
        <f>गणित!AJ154</f>
        <v>0</v>
      </c>
      <c r="P151" s="156">
        <f>चित्रकला!AB154</f>
        <v>0</v>
      </c>
      <c r="Q151" s="156">
        <f>कार्यानुभव!AB154</f>
        <v>0</v>
      </c>
      <c r="R151" s="156">
        <f>शा.शि.!AB154</f>
        <v>0</v>
      </c>
    </row>
    <row r="152" spans="1:18" ht="25.5" customHeight="1">
      <c r="A152" s="153">
        <f>Data!$D155</f>
        <v>0</v>
      </c>
      <c r="B152" s="153">
        <f>Data!C155</f>
        <v>0</v>
      </c>
      <c r="C152" s="154">
        <f>Data!E155</f>
        <v>0</v>
      </c>
      <c r="D152" s="156">
        <f>मराठी!R155</f>
        <v>0</v>
      </c>
      <c r="E152" s="156">
        <f>इंग्रजी!R155</f>
        <v>0</v>
      </c>
      <c r="F152" s="156">
        <f>गणित!R155</f>
        <v>0</v>
      </c>
      <c r="G152" s="156">
        <f>चित्रकला!N155</f>
        <v>0</v>
      </c>
      <c r="H152" s="156">
        <f>कार्यानुभव!N155</f>
        <v>0</v>
      </c>
      <c r="I152" s="156">
        <f>शा.शि.!N155</f>
        <v>0</v>
      </c>
      <c r="J152" s="153">
        <f>Data!$D155</f>
        <v>0</v>
      </c>
      <c r="K152" s="153">
        <f>Data!C155</f>
        <v>0</v>
      </c>
      <c r="L152" s="154">
        <f>Data!E155</f>
        <v>0</v>
      </c>
      <c r="M152" s="156">
        <f>मराठी!AJ155</f>
        <v>0</v>
      </c>
      <c r="N152" s="156">
        <f>इंग्रजी!AJ155</f>
        <v>0</v>
      </c>
      <c r="O152" s="156">
        <f>गणित!AJ155</f>
        <v>0</v>
      </c>
      <c r="P152" s="156">
        <f>चित्रकला!AB155</f>
        <v>0</v>
      </c>
      <c r="Q152" s="156">
        <f>कार्यानुभव!AB155</f>
        <v>0</v>
      </c>
      <c r="R152" s="156">
        <f>शा.शि.!AB155</f>
        <v>0</v>
      </c>
    </row>
    <row r="153" spans="1:18" ht="25.5" customHeight="1">
      <c r="A153" s="153">
        <f>Data!$D156</f>
        <v>0</v>
      </c>
      <c r="B153" s="153">
        <f>Data!C156</f>
        <v>0</v>
      </c>
      <c r="C153" s="154">
        <f>Data!E156</f>
        <v>0</v>
      </c>
      <c r="D153" s="156">
        <f>मराठी!R156</f>
        <v>0</v>
      </c>
      <c r="E153" s="156">
        <f>इंग्रजी!R156</f>
        <v>0</v>
      </c>
      <c r="F153" s="156">
        <f>गणित!R156</f>
        <v>0</v>
      </c>
      <c r="G153" s="156">
        <f>चित्रकला!N156</f>
        <v>0</v>
      </c>
      <c r="H153" s="156">
        <f>कार्यानुभव!N156</f>
        <v>0</v>
      </c>
      <c r="I153" s="156">
        <f>शा.शि.!N156</f>
        <v>0</v>
      </c>
      <c r="J153" s="153">
        <f>Data!$D156</f>
        <v>0</v>
      </c>
      <c r="K153" s="153">
        <f>Data!C156</f>
        <v>0</v>
      </c>
      <c r="L153" s="154">
        <f>Data!E156</f>
        <v>0</v>
      </c>
      <c r="M153" s="156">
        <f>मराठी!AJ156</f>
        <v>0</v>
      </c>
      <c r="N153" s="156">
        <f>इंग्रजी!AJ156</f>
        <v>0</v>
      </c>
      <c r="O153" s="156">
        <f>गणित!AJ156</f>
        <v>0</v>
      </c>
      <c r="P153" s="156">
        <f>चित्रकला!AB156</f>
        <v>0</v>
      </c>
      <c r="Q153" s="156">
        <f>कार्यानुभव!AB156</f>
        <v>0</v>
      </c>
      <c r="R153" s="156">
        <f>शा.शि.!AB156</f>
        <v>0</v>
      </c>
    </row>
    <row r="154" spans="1:18" ht="25.5" customHeight="1">
      <c r="A154" s="153">
        <f>Data!$D157</f>
        <v>0</v>
      </c>
      <c r="B154" s="153">
        <f>Data!C157</f>
        <v>0</v>
      </c>
      <c r="C154" s="154">
        <f>Data!E157</f>
        <v>0</v>
      </c>
      <c r="D154" s="156">
        <f>मराठी!R157</f>
        <v>0</v>
      </c>
      <c r="E154" s="156">
        <f>इंग्रजी!R157</f>
        <v>0</v>
      </c>
      <c r="F154" s="156">
        <f>गणित!R157</f>
        <v>0</v>
      </c>
      <c r="G154" s="156">
        <f>चित्रकला!N157</f>
        <v>0</v>
      </c>
      <c r="H154" s="156">
        <f>कार्यानुभव!N157</f>
        <v>0</v>
      </c>
      <c r="I154" s="156">
        <f>शा.शि.!N157</f>
        <v>0</v>
      </c>
      <c r="J154" s="153">
        <f>Data!$D157</f>
        <v>0</v>
      </c>
      <c r="K154" s="153">
        <f>Data!C157</f>
        <v>0</v>
      </c>
      <c r="L154" s="154">
        <f>Data!E157</f>
        <v>0</v>
      </c>
      <c r="M154" s="156">
        <f>मराठी!AJ157</f>
        <v>0</v>
      </c>
      <c r="N154" s="156">
        <f>इंग्रजी!AJ157</f>
        <v>0</v>
      </c>
      <c r="O154" s="156">
        <f>गणित!AJ157</f>
        <v>0</v>
      </c>
      <c r="P154" s="156">
        <f>चित्रकला!AB157</f>
        <v>0</v>
      </c>
      <c r="Q154" s="156">
        <f>कार्यानुभव!AB157</f>
        <v>0</v>
      </c>
      <c r="R154" s="156">
        <f>शा.शि.!AB157</f>
        <v>0</v>
      </c>
    </row>
    <row r="155" spans="1:18" ht="25.5" customHeight="1">
      <c r="A155" s="153">
        <f>Data!$D158</f>
        <v>0</v>
      </c>
      <c r="B155" s="153">
        <f>Data!C158</f>
        <v>0</v>
      </c>
      <c r="C155" s="154">
        <f>Data!E158</f>
        <v>0</v>
      </c>
      <c r="D155" s="156">
        <f>मराठी!R158</f>
        <v>0</v>
      </c>
      <c r="E155" s="156">
        <f>इंग्रजी!R158</f>
        <v>0</v>
      </c>
      <c r="F155" s="156">
        <f>गणित!R158</f>
        <v>0</v>
      </c>
      <c r="G155" s="156">
        <f>चित्रकला!N158</f>
        <v>0</v>
      </c>
      <c r="H155" s="156">
        <f>कार्यानुभव!N158</f>
        <v>0</v>
      </c>
      <c r="I155" s="156">
        <f>शा.शि.!N158</f>
        <v>0</v>
      </c>
      <c r="J155" s="153">
        <f>Data!$D158</f>
        <v>0</v>
      </c>
      <c r="K155" s="153">
        <f>Data!C158</f>
        <v>0</v>
      </c>
      <c r="L155" s="154">
        <f>Data!E158</f>
        <v>0</v>
      </c>
      <c r="M155" s="156">
        <f>मराठी!AJ158</f>
        <v>0</v>
      </c>
      <c r="N155" s="156">
        <f>इंग्रजी!AJ158</f>
        <v>0</v>
      </c>
      <c r="O155" s="156">
        <f>गणित!AJ158</f>
        <v>0</v>
      </c>
      <c r="P155" s="156">
        <f>चित्रकला!AB158</f>
        <v>0</v>
      </c>
      <c r="Q155" s="156">
        <f>कार्यानुभव!AB158</f>
        <v>0</v>
      </c>
      <c r="R155" s="156">
        <f>शा.शि.!AB158</f>
        <v>0</v>
      </c>
    </row>
    <row r="156" spans="1:18" ht="25.5" customHeight="1">
      <c r="A156" s="153">
        <f>Data!$D159</f>
        <v>0</v>
      </c>
      <c r="B156" s="153">
        <f>Data!C159</f>
        <v>0</v>
      </c>
      <c r="C156" s="154">
        <f>Data!E159</f>
        <v>0</v>
      </c>
      <c r="D156" s="156">
        <f>मराठी!R159</f>
        <v>0</v>
      </c>
      <c r="E156" s="156">
        <f>इंग्रजी!R159</f>
        <v>0</v>
      </c>
      <c r="F156" s="156">
        <f>गणित!R159</f>
        <v>0</v>
      </c>
      <c r="G156" s="156">
        <f>चित्रकला!N159</f>
        <v>0</v>
      </c>
      <c r="H156" s="156">
        <f>कार्यानुभव!N159</f>
        <v>0</v>
      </c>
      <c r="I156" s="156">
        <f>शा.शि.!N159</f>
        <v>0</v>
      </c>
      <c r="J156" s="153">
        <f>Data!$D159</f>
        <v>0</v>
      </c>
      <c r="K156" s="153">
        <f>Data!C159</f>
        <v>0</v>
      </c>
      <c r="L156" s="154">
        <f>Data!E159</f>
        <v>0</v>
      </c>
      <c r="M156" s="156">
        <f>मराठी!AJ159</f>
        <v>0</v>
      </c>
      <c r="N156" s="156">
        <f>इंग्रजी!AJ159</f>
        <v>0</v>
      </c>
      <c r="O156" s="156">
        <f>गणित!AJ159</f>
        <v>0</v>
      </c>
      <c r="P156" s="156">
        <f>चित्रकला!AB159</f>
        <v>0</v>
      </c>
      <c r="Q156" s="156">
        <f>कार्यानुभव!AB159</f>
        <v>0</v>
      </c>
      <c r="R156" s="156">
        <f>शा.शि.!AB159</f>
        <v>0</v>
      </c>
    </row>
    <row r="157" spans="1:18" ht="25.5" customHeight="1">
      <c r="A157" s="153">
        <f>Data!$D160</f>
        <v>0</v>
      </c>
      <c r="B157" s="153">
        <f>Data!C160</f>
        <v>0</v>
      </c>
      <c r="C157" s="154">
        <f>Data!E160</f>
        <v>0</v>
      </c>
      <c r="D157" s="156">
        <f>मराठी!R160</f>
        <v>0</v>
      </c>
      <c r="E157" s="156">
        <f>इंग्रजी!R160</f>
        <v>0</v>
      </c>
      <c r="F157" s="156">
        <f>गणित!R160</f>
        <v>0</v>
      </c>
      <c r="G157" s="156">
        <f>चित्रकला!N160</f>
        <v>0</v>
      </c>
      <c r="H157" s="156">
        <f>कार्यानुभव!N160</f>
        <v>0</v>
      </c>
      <c r="I157" s="156">
        <f>शा.शि.!N160</f>
        <v>0</v>
      </c>
      <c r="J157" s="153">
        <f>Data!$D160</f>
        <v>0</v>
      </c>
      <c r="K157" s="153">
        <f>Data!C160</f>
        <v>0</v>
      </c>
      <c r="L157" s="154">
        <f>Data!E160</f>
        <v>0</v>
      </c>
      <c r="M157" s="156">
        <f>मराठी!AJ160</f>
        <v>0</v>
      </c>
      <c r="N157" s="156">
        <f>इंग्रजी!AJ160</f>
        <v>0</v>
      </c>
      <c r="O157" s="156">
        <f>गणित!AJ160</f>
        <v>0</v>
      </c>
      <c r="P157" s="156">
        <f>चित्रकला!AB160</f>
        <v>0</v>
      </c>
      <c r="Q157" s="156">
        <f>कार्यानुभव!AB160</f>
        <v>0</v>
      </c>
      <c r="R157" s="156">
        <f>शा.शि.!AB160</f>
        <v>0</v>
      </c>
    </row>
    <row r="158" spans="1:18" ht="25.5" customHeight="1">
      <c r="A158" s="153">
        <f>Data!$D161</f>
        <v>0</v>
      </c>
      <c r="B158" s="153">
        <f>Data!C161</f>
        <v>0</v>
      </c>
      <c r="C158" s="154">
        <f>Data!E161</f>
        <v>0</v>
      </c>
      <c r="D158" s="156">
        <f>मराठी!R161</f>
        <v>0</v>
      </c>
      <c r="E158" s="156">
        <f>इंग्रजी!R161</f>
        <v>0</v>
      </c>
      <c r="F158" s="156">
        <f>गणित!R161</f>
        <v>0</v>
      </c>
      <c r="G158" s="156">
        <f>चित्रकला!N161</f>
        <v>0</v>
      </c>
      <c r="H158" s="156">
        <f>कार्यानुभव!N161</f>
        <v>0</v>
      </c>
      <c r="I158" s="156">
        <f>शा.शि.!N161</f>
        <v>0</v>
      </c>
      <c r="J158" s="153">
        <f>Data!$D161</f>
        <v>0</v>
      </c>
      <c r="K158" s="153">
        <f>Data!C161</f>
        <v>0</v>
      </c>
      <c r="L158" s="154">
        <f>Data!E161</f>
        <v>0</v>
      </c>
      <c r="M158" s="156">
        <f>मराठी!AJ161</f>
        <v>0</v>
      </c>
      <c r="N158" s="156">
        <f>इंग्रजी!AJ161</f>
        <v>0</v>
      </c>
      <c r="O158" s="156">
        <f>गणित!AJ161</f>
        <v>0</v>
      </c>
      <c r="P158" s="156">
        <f>चित्रकला!AB161</f>
        <v>0</v>
      </c>
      <c r="Q158" s="156">
        <f>कार्यानुभव!AB161</f>
        <v>0</v>
      </c>
      <c r="R158" s="156">
        <f>शा.शि.!AB161</f>
        <v>0</v>
      </c>
    </row>
    <row r="159" spans="1:18" ht="25.5" customHeight="1">
      <c r="A159" s="153">
        <f>Data!$D162</f>
        <v>0</v>
      </c>
      <c r="B159" s="153">
        <f>Data!C162</f>
        <v>0</v>
      </c>
      <c r="C159" s="154">
        <f>Data!E162</f>
        <v>0</v>
      </c>
      <c r="D159" s="156">
        <f>मराठी!R162</f>
        <v>0</v>
      </c>
      <c r="E159" s="156">
        <f>इंग्रजी!R162</f>
        <v>0</v>
      </c>
      <c r="F159" s="156">
        <f>गणित!R162</f>
        <v>0</v>
      </c>
      <c r="G159" s="156">
        <f>चित्रकला!N162</f>
        <v>0</v>
      </c>
      <c r="H159" s="156">
        <f>कार्यानुभव!N162</f>
        <v>0</v>
      </c>
      <c r="I159" s="156">
        <f>शा.शि.!N162</f>
        <v>0</v>
      </c>
      <c r="J159" s="153">
        <f>Data!$D162</f>
        <v>0</v>
      </c>
      <c r="K159" s="153">
        <f>Data!C162</f>
        <v>0</v>
      </c>
      <c r="L159" s="154">
        <f>Data!E162</f>
        <v>0</v>
      </c>
      <c r="M159" s="156">
        <f>मराठी!AJ162</f>
        <v>0</v>
      </c>
      <c r="N159" s="156">
        <f>इंग्रजी!AJ162</f>
        <v>0</v>
      </c>
      <c r="O159" s="156">
        <f>गणित!AJ162</f>
        <v>0</v>
      </c>
      <c r="P159" s="156">
        <f>चित्रकला!AB162</f>
        <v>0</v>
      </c>
      <c r="Q159" s="156">
        <f>कार्यानुभव!AB162</f>
        <v>0</v>
      </c>
      <c r="R159" s="156">
        <f>शा.शि.!AB162</f>
        <v>0</v>
      </c>
    </row>
    <row r="160" spans="1:18" ht="25.5" customHeight="1">
      <c r="A160" s="153">
        <f>Data!$D163</f>
        <v>0</v>
      </c>
      <c r="B160" s="153">
        <f>Data!C163</f>
        <v>0</v>
      </c>
      <c r="C160" s="154">
        <f>Data!E163</f>
        <v>0</v>
      </c>
      <c r="D160" s="156">
        <f>मराठी!R163</f>
        <v>0</v>
      </c>
      <c r="E160" s="156">
        <f>इंग्रजी!R163</f>
        <v>0</v>
      </c>
      <c r="F160" s="156">
        <f>गणित!R163</f>
        <v>0</v>
      </c>
      <c r="G160" s="156">
        <f>चित्रकला!N163</f>
        <v>0</v>
      </c>
      <c r="H160" s="156">
        <f>कार्यानुभव!N163</f>
        <v>0</v>
      </c>
      <c r="I160" s="156">
        <f>शा.शि.!N163</f>
        <v>0</v>
      </c>
      <c r="J160" s="153">
        <f>Data!$D163</f>
        <v>0</v>
      </c>
      <c r="K160" s="153">
        <f>Data!C163</f>
        <v>0</v>
      </c>
      <c r="L160" s="154">
        <f>Data!E163</f>
        <v>0</v>
      </c>
      <c r="M160" s="156">
        <f>मराठी!AJ163</f>
        <v>0</v>
      </c>
      <c r="N160" s="156">
        <f>इंग्रजी!AJ163</f>
        <v>0</v>
      </c>
      <c r="O160" s="156">
        <f>गणित!AJ163</f>
        <v>0</v>
      </c>
      <c r="P160" s="156">
        <f>चित्रकला!AB163</f>
        <v>0</v>
      </c>
      <c r="Q160" s="156">
        <f>कार्यानुभव!AB163</f>
        <v>0</v>
      </c>
      <c r="R160" s="156">
        <f>शा.शि.!AB163</f>
        <v>0</v>
      </c>
    </row>
    <row r="161" spans="1:18" ht="25.5" customHeight="1">
      <c r="A161" s="153">
        <f>Data!$D164</f>
        <v>0</v>
      </c>
      <c r="B161" s="153">
        <f>Data!C164</f>
        <v>0</v>
      </c>
      <c r="C161" s="154">
        <f>Data!E164</f>
        <v>0</v>
      </c>
      <c r="D161" s="156">
        <f>मराठी!R164</f>
        <v>0</v>
      </c>
      <c r="E161" s="156">
        <f>इंग्रजी!R164</f>
        <v>0</v>
      </c>
      <c r="F161" s="156">
        <f>गणित!R164</f>
        <v>0</v>
      </c>
      <c r="G161" s="156">
        <f>चित्रकला!N164</f>
        <v>0</v>
      </c>
      <c r="H161" s="156">
        <f>कार्यानुभव!N164</f>
        <v>0</v>
      </c>
      <c r="I161" s="156">
        <f>शा.शि.!N164</f>
        <v>0</v>
      </c>
      <c r="J161" s="153">
        <f>Data!$D164</f>
        <v>0</v>
      </c>
      <c r="K161" s="153">
        <f>Data!C164</f>
        <v>0</v>
      </c>
      <c r="L161" s="154">
        <f>Data!E164</f>
        <v>0</v>
      </c>
      <c r="M161" s="156">
        <f>मराठी!AJ164</f>
        <v>0</v>
      </c>
      <c r="N161" s="156">
        <f>इंग्रजी!AJ164</f>
        <v>0</v>
      </c>
      <c r="O161" s="156">
        <f>गणित!AJ164</f>
        <v>0</v>
      </c>
      <c r="P161" s="156">
        <f>चित्रकला!AB164</f>
        <v>0</v>
      </c>
      <c r="Q161" s="156">
        <f>कार्यानुभव!AB164</f>
        <v>0</v>
      </c>
      <c r="R161" s="156">
        <f>शा.शि.!AB164</f>
        <v>0</v>
      </c>
    </row>
    <row r="162" spans="1:18" ht="25.5" customHeight="1">
      <c r="A162" s="153">
        <f>Data!$D165</f>
        <v>0</v>
      </c>
      <c r="B162" s="153">
        <f>Data!C165</f>
        <v>0</v>
      </c>
      <c r="C162" s="154">
        <f>Data!E165</f>
        <v>0</v>
      </c>
      <c r="D162" s="156">
        <f>मराठी!R165</f>
        <v>0</v>
      </c>
      <c r="E162" s="156">
        <f>इंग्रजी!R165</f>
        <v>0</v>
      </c>
      <c r="F162" s="156">
        <f>गणित!R165</f>
        <v>0</v>
      </c>
      <c r="G162" s="156">
        <f>चित्रकला!N165</f>
        <v>0</v>
      </c>
      <c r="H162" s="156">
        <f>कार्यानुभव!N165</f>
        <v>0</v>
      </c>
      <c r="I162" s="156">
        <f>शा.शि.!N165</f>
        <v>0</v>
      </c>
      <c r="J162" s="153">
        <f>Data!$D165</f>
        <v>0</v>
      </c>
      <c r="K162" s="153">
        <f>Data!C165</f>
        <v>0</v>
      </c>
      <c r="L162" s="154">
        <f>Data!E165</f>
        <v>0</v>
      </c>
      <c r="M162" s="156">
        <f>मराठी!AJ165</f>
        <v>0</v>
      </c>
      <c r="N162" s="156">
        <f>इंग्रजी!AJ165</f>
        <v>0</v>
      </c>
      <c r="O162" s="156">
        <f>गणित!AJ165</f>
        <v>0</v>
      </c>
      <c r="P162" s="156">
        <f>चित्रकला!AB165</f>
        <v>0</v>
      </c>
      <c r="Q162" s="156">
        <f>कार्यानुभव!AB165</f>
        <v>0</v>
      </c>
      <c r="R162" s="156">
        <f>शा.शि.!AB165</f>
        <v>0</v>
      </c>
    </row>
    <row r="163" spans="1:18" ht="25.5" customHeight="1">
      <c r="A163" s="153">
        <f>Data!$D166</f>
        <v>0</v>
      </c>
      <c r="B163" s="153">
        <f>Data!C166</f>
        <v>0</v>
      </c>
      <c r="C163" s="154">
        <f>Data!E166</f>
        <v>0</v>
      </c>
      <c r="D163" s="156">
        <f>मराठी!R166</f>
        <v>0</v>
      </c>
      <c r="E163" s="156">
        <f>इंग्रजी!R166</f>
        <v>0</v>
      </c>
      <c r="F163" s="156">
        <f>गणित!R166</f>
        <v>0</v>
      </c>
      <c r="G163" s="156">
        <f>चित्रकला!N166</f>
        <v>0</v>
      </c>
      <c r="H163" s="156">
        <f>कार्यानुभव!N166</f>
        <v>0</v>
      </c>
      <c r="I163" s="156">
        <f>शा.शि.!N166</f>
        <v>0</v>
      </c>
      <c r="J163" s="153">
        <f>Data!$D166</f>
        <v>0</v>
      </c>
      <c r="K163" s="153">
        <f>Data!C166</f>
        <v>0</v>
      </c>
      <c r="L163" s="154">
        <f>Data!E166</f>
        <v>0</v>
      </c>
      <c r="M163" s="156">
        <f>मराठी!AJ166</f>
        <v>0</v>
      </c>
      <c r="N163" s="156">
        <f>इंग्रजी!AJ166</f>
        <v>0</v>
      </c>
      <c r="O163" s="156">
        <f>गणित!AJ166</f>
        <v>0</v>
      </c>
      <c r="P163" s="156">
        <f>चित्रकला!AB166</f>
        <v>0</v>
      </c>
      <c r="Q163" s="156">
        <f>कार्यानुभव!AB166</f>
        <v>0</v>
      </c>
      <c r="R163" s="156">
        <f>शा.शि.!AB166</f>
        <v>0</v>
      </c>
    </row>
    <row r="164" spans="1:18" ht="25.5" customHeight="1">
      <c r="A164" s="153">
        <f>Data!$D167</f>
        <v>0</v>
      </c>
      <c r="B164" s="153">
        <f>Data!C167</f>
        <v>0</v>
      </c>
      <c r="C164" s="154">
        <f>Data!E167</f>
        <v>0</v>
      </c>
      <c r="D164" s="156">
        <f>मराठी!R167</f>
        <v>0</v>
      </c>
      <c r="E164" s="156">
        <f>इंग्रजी!R167</f>
        <v>0</v>
      </c>
      <c r="F164" s="156">
        <f>गणित!R167</f>
        <v>0</v>
      </c>
      <c r="G164" s="156">
        <f>चित्रकला!N167</f>
        <v>0</v>
      </c>
      <c r="H164" s="156">
        <f>कार्यानुभव!N167</f>
        <v>0</v>
      </c>
      <c r="I164" s="156">
        <f>शा.शि.!N167</f>
        <v>0</v>
      </c>
      <c r="J164" s="153">
        <f>Data!$D167</f>
        <v>0</v>
      </c>
      <c r="K164" s="153">
        <f>Data!C167</f>
        <v>0</v>
      </c>
      <c r="L164" s="154">
        <f>Data!E167</f>
        <v>0</v>
      </c>
      <c r="M164" s="156">
        <f>मराठी!AJ167</f>
        <v>0</v>
      </c>
      <c r="N164" s="156">
        <f>इंग्रजी!AJ167</f>
        <v>0</v>
      </c>
      <c r="O164" s="156">
        <f>गणित!AJ167</f>
        <v>0</v>
      </c>
      <c r="P164" s="156">
        <f>चित्रकला!AB167</f>
        <v>0</v>
      </c>
      <c r="Q164" s="156">
        <f>कार्यानुभव!AB167</f>
        <v>0</v>
      </c>
      <c r="R164" s="156">
        <f>शा.शि.!AB167</f>
        <v>0</v>
      </c>
    </row>
    <row r="165" spans="1:18" ht="25.5" customHeight="1">
      <c r="A165" s="153">
        <f>Data!$D168</f>
        <v>0</v>
      </c>
      <c r="B165" s="153">
        <f>Data!C168</f>
        <v>0</v>
      </c>
      <c r="C165" s="154">
        <f>Data!E168</f>
        <v>0</v>
      </c>
      <c r="D165" s="156">
        <f>मराठी!R168</f>
        <v>0</v>
      </c>
      <c r="E165" s="156">
        <f>इंग्रजी!R168</f>
        <v>0</v>
      </c>
      <c r="F165" s="156">
        <f>गणित!R168</f>
        <v>0</v>
      </c>
      <c r="G165" s="156">
        <f>चित्रकला!N168</f>
        <v>0</v>
      </c>
      <c r="H165" s="156">
        <f>कार्यानुभव!N168</f>
        <v>0</v>
      </c>
      <c r="I165" s="156">
        <f>शा.शि.!N168</f>
        <v>0</v>
      </c>
      <c r="J165" s="153">
        <f>Data!$D168</f>
        <v>0</v>
      </c>
      <c r="K165" s="153">
        <f>Data!C168</f>
        <v>0</v>
      </c>
      <c r="L165" s="154">
        <f>Data!E168</f>
        <v>0</v>
      </c>
      <c r="M165" s="156">
        <f>मराठी!AJ168</f>
        <v>0</v>
      </c>
      <c r="N165" s="156">
        <f>इंग्रजी!AJ168</f>
        <v>0</v>
      </c>
      <c r="O165" s="156">
        <f>गणित!AJ168</f>
        <v>0</v>
      </c>
      <c r="P165" s="156">
        <f>चित्रकला!AB168</f>
        <v>0</v>
      </c>
      <c r="Q165" s="156">
        <f>कार्यानुभव!AB168</f>
        <v>0</v>
      </c>
      <c r="R165" s="156">
        <f>शा.शि.!AB168</f>
        <v>0</v>
      </c>
    </row>
    <row r="166" spans="1:18" ht="25.5" customHeight="1">
      <c r="A166" s="153">
        <f>Data!$D169</f>
        <v>0</v>
      </c>
      <c r="B166" s="153">
        <f>Data!C169</f>
        <v>0</v>
      </c>
      <c r="C166" s="154">
        <f>Data!E169</f>
        <v>0</v>
      </c>
      <c r="D166" s="156">
        <f>मराठी!R169</f>
        <v>0</v>
      </c>
      <c r="E166" s="156">
        <f>इंग्रजी!R169</f>
        <v>0</v>
      </c>
      <c r="F166" s="156">
        <f>गणित!R169</f>
        <v>0</v>
      </c>
      <c r="G166" s="156">
        <f>चित्रकला!N169</f>
        <v>0</v>
      </c>
      <c r="H166" s="156">
        <f>कार्यानुभव!N169</f>
        <v>0</v>
      </c>
      <c r="I166" s="156">
        <f>शा.शि.!N169</f>
        <v>0</v>
      </c>
      <c r="J166" s="153">
        <f>Data!$D169</f>
        <v>0</v>
      </c>
      <c r="K166" s="153">
        <f>Data!C169</f>
        <v>0</v>
      </c>
      <c r="L166" s="154">
        <f>Data!E169</f>
        <v>0</v>
      </c>
      <c r="M166" s="156">
        <f>मराठी!AJ169</f>
        <v>0</v>
      </c>
      <c r="N166" s="156">
        <f>इंग्रजी!AJ169</f>
        <v>0</v>
      </c>
      <c r="O166" s="156">
        <f>गणित!AJ169</f>
        <v>0</v>
      </c>
      <c r="P166" s="156">
        <f>चित्रकला!AB169</f>
        <v>0</v>
      </c>
      <c r="Q166" s="156">
        <f>कार्यानुभव!AB169</f>
        <v>0</v>
      </c>
      <c r="R166" s="156">
        <f>शा.शि.!AB169</f>
        <v>0</v>
      </c>
    </row>
    <row r="167" spans="1:18" ht="25.5" customHeight="1">
      <c r="A167" s="153">
        <f>Data!$D170</f>
        <v>0</v>
      </c>
      <c r="B167" s="153">
        <f>Data!C170</f>
        <v>0</v>
      </c>
      <c r="C167" s="154">
        <f>Data!E170</f>
        <v>0</v>
      </c>
      <c r="D167" s="156">
        <f>मराठी!R170</f>
        <v>0</v>
      </c>
      <c r="E167" s="156">
        <f>इंग्रजी!R170</f>
        <v>0</v>
      </c>
      <c r="F167" s="156">
        <f>गणित!R170</f>
        <v>0</v>
      </c>
      <c r="G167" s="156">
        <f>चित्रकला!N170</f>
        <v>0</v>
      </c>
      <c r="H167" s="156">
        <f>कार्यानुभव!N170</f>
        <v>0</v>
      </c>
      <c r="I167" s="156">
        <f>शा.शि.!N170</f>
        <v>0</v>
      </c>
      <c r="J167" s="153">
        <f>Data!$D170</f>
        <v>0</v>
      </c>
      <c r="K167" s="153">
        <f>Data!C170</f>
        <v>0</v>
      </c>
      <c r="L167" s="154">
        <f>Data!E170</f>
        <v>0</v>
      </c>
      <c r="M167" s="156">
        <f>मराठी!AJ170</f>
        <v>0</v>
      </c>
      <c r="N167" s="156">
        <f>इंग्रजी!AJ170</f>
        <v>0</v>
      </c>
      <c r="O167" s="156">
        <f>गणित!AJ170</f>
        <v>0</v>
      </c>
      <c r="P167" s="156">
        <f>चित्रकला!AB170</f>
        <v>0</v>
      </c>
      <c r="Q167" s="156">
        <f>कार्यानुभव!AB170</f>
        <v>0</v>
      </c>
      <c r="R167" s="156">
        <f>शा.शि.!AB170</f>
        <v>0</v>
      </c>
    </row>
    <row r="168" spans="1:18" ht="25.5" customHeight="1">
      <c r="A168" s="153">
        <f>Data!$D171</f>
        <v>0</v>
      </c>
      <c r="B168" s="153">
        <f>Data!C171</f>
        <v>0</v>
      </c>
      <c r="C168" s="154">
        <f>Data!E171</f>
        <v>0</v>
      </c>
      <c r="D168" s="156">
        <f>मराठी!R171</f>
        <v>0</v>
      </c>
      <c r="E168" s="156">
        <f>इंग्रजी!R171</f>
        <v>0</v>
      </c>
      <c r="F168" s="156">
        <f>गणित!R171</f>
        <v>0</v>
      </c>
      <c r="G168" s="156">
        <f>चित्रकला!N171</f>
        <v>0</v>
      </c>
      <c r="H168" s="156">
        <f>कार्यानुभव!N171</f>
        <v>0</v>
      </c>
      <c r="I168" s="156">
        <f>शा.शि.!N171</f>
        <v>0</v>
      </c>
      <c r="J168" s="153">
        <f>Data!$D171</f>
        <v>0</v>
      </c>
      <c r="K168" s="153">
        <f>Data!C171</f>
        <v>0</v>
      </c>
      <c r="L168" s="154">
        <f>Data!E171</f>
        <v>0</v>
      </c>
      <c r="M168" s="156">
        <f>मराठी!AJ171</f>
        <v>0</v>
      </c>
      <c r="N168" s="156">
        <f>इंग्रजी!AJ171</f>
        <v>0</v>
      </c>
      <c r="O168" s="156">
        <f>गणित!AJ171</f>
        <v>0</v>
      </c>
      <c r="P168" s="156">
        <f>चित्रकला!AB171</f>
        <v>0</v>
      </c>
      <c r="Q168" s="156">
        <f>कार्यानुभव!AB171</f>
        <v>0</v>
      </c>
      <c r="R168" s="156">
        <f>शा.शि.!AB171</f>
        <v>0</v>
      </c>
    </row>
    <row r="169" spans="1:18" ht="25.5" customHeight="1">
      <c r="A169" s="153">
        <f>Data!$D172</f>
        <v>0</v>
      </c>
      <c r="B169" s="153">
        <f>Data!C172</f>
        <v>0</v>
      </c>
      <c r="C169" s="154">
        <f>Data!E172</f>
        <v>0</v>
      </c>
      <c r="D169" s="156">
        <f>मराठी!R172</f>
        <v>0</v>
      </c>
      <c r="E169" s="156">
        <f>इंग्रजी!R172</f>
        <v>0</v>
      </c>
      <c r="F169" s="156">
        <f>गणित!R172</f>
        <v>0</v>
      </c>
      <c r="G169" s="156">
        <f>चित्रकला!N172</f>
        <v>0</v>
      </c>
      <c r="H169" s="156">
        <f>कार्यानुभव!N172</f>
        <v>0</v>
      </c>
      <c r="I169" s="156">
        <f>शा.शि.!N172</f>
        <v>0</v>
      </c>
      <c r="J169" s="153">
        <f>Data!$D172</f>
        <v>0</v>
      </c>
      <c r="K169" s="153">
        <f>Data!C172</f>
        <v>0</v>
      </c>
      <c r="L169" s="154">
        <f>Data!E172</f>
        <v>0</v>
      </c>
      <c r="M169" s="156">
        <f>मराठी!AJ172</f>
        <v>0</v>
      </c>
      <c r="N169" s="156">
        <f>इंग्रजी!AJ172</f>
        <v>0</v>
      </c>
      <c r="O169" s="156">
        <f>गणित!AJ172</f>
        <v>0</v>
      </c>
      <c r="P169" s="156">
        <f>चित्रकला!AB172</f>
        <v>0</v>
      </c>
      <c r="Q169" s="156">
        <f>कार्यानुभव!AB172</f>
        <v>0</v>
      </c>
      <c r="R169" s="156">
        <f>शा.शि.!AB172</f>
        <v>0</v>
      </c>
    </row>
    <row r="170" spans="1:18" ht="25.5" customHeight="1">
      <c r="A170" s="153">
        <f>Data!$D173</f>
        <v>0</v>
      </c>
      <c r="B170" s="153">
        <f>Data!C173</f>
        <v>0</v>
      </c>
      <c r="C170" s="154">
        <f>Data!E173</f>
        <v>0</v>
      </c>
      <c r="D170" s="156">
        <f>मराठी!R173</f>
        <v>0</v>
      </c>
      <c r="E170" s="156">
        <f>इंग्रजी!R173</f>
        <v>0</v>
      </c>
      <c r="F170" s="156">
        <f>गणित!R173</f>
        <v>0</v>
      </c>
      <c r="G170" s="156">
        <f>चित्रकला!N173</f>
        <v>0</v>
      </c>
      <c r="H170" s="156">
        <f>कार्यानुभव!N173</f>
        <v>0</v>
      </c>
      <c r="I170" s="156">
        <f>शा.शि.!N173</f>
        <v>0</v>
      </c>
      <c r="J170" s="153">
        <f>Data!$D173</f>
        <v>0</v>
      </c>
      <c r="K170" s="153">
        <f>Data!C173</f>
        <v>0</v>
      </c>
      <c r="L170" s="154">
        <f>Data!E173</f>
        <v>0</v>
      </c>
      <c r="M170" s="156">
        <f>मराठी!AJ173</f>
        <v>0</v>
      </c>
      <c r="N170" s="156">
        <f>इंग्रजी!AJ173</f>
        <v>0</v>
      </c>
      <c r="O170" s="156">
        <f>गणित!AJ173</f>
        <v>0</v>
      </c>
      <c r="P170" s="156">
        <f>चित्रकला!AB173</f>
        <v>0</v>
      </c>
      <c r="Q170" s="156">
        <f>कार्यानुभव!AB173</f>
        <v>0</v>
      </c>
      <c r="R170" s="156">
        <f>शा.शि.!AB173</f>
        <v>0</v>
      </c>
    </row>
    <row r="171" spans="1:18" ht="25.5" customHeight="1">
      <c r="A171" s="153">
        <f>Data!$D174</f>
        <v>0</v>
      </c>
      <c r="B171" s="153">
        <f>Data!C174</f>
        <v>0</v>
      </c>
      <c r="C171" s="154">
        <f>Data!E174</f>
        <v>0</v>
      </c>
      <c r="D171" s="156">
        <f>मराठी!R174</f>
        <v>0</v>
      </c>
      <c r="E171" s="156">
        <f>इंग्रजी!R174</f>
        <v>0</v>
      </c>
      <c r="F171" s="156">
        <f>गणित!R174</f>
        <v>0</v>
      </c>
      <c r="G171" s="156">
        <f>चित्रकला!N174</f>
        <v>0</v>
      </c>
      <c r="H171" s="156">
        <f>कार्यानुभव!N174</f>
        <v>0</v>
      </c>
      <c r="I171" s="156">
        <f>शा.शि.!N174</f>
        <v>0</v>
      </c>
      <c r="J171" s="153">
        <f>Data!$D174</f>
        <v>0</v>
      </c>
      <c r="K171" s="153">
        <f>Data!C174</f>
        <v>0</v>
      </c>
      <c r="L171" s="154">
        <f>Data!E174</f>
        <v>0</v>
      </c>
      <c r="M171" s="156">
        <f>मराठी!AJ174</f>
        <v>0</v>
      </c>
      <c r="N171" s="156">
        <f>इंग्रजी!AJ174</f>
        <v>0</v>
      </c>
      <c r="O171" s="156">
        <f>गणित!AJ174</f>
        <v>0</v>
      </c>
      <c r="P171" s="156">
        <f>चित्रकला!AB174</f>
        <v>0</v>
      </c>
      <c r="Q171" s="156">
        <f>कार्यानुभव!AB174</f>
        <v>0</v>
      </c>
      <c r="R171" s="156">
        <f>शा.शि.!AB174</f>
        <v>0</v>
      </c>
    </row>
    <row r="172" spans="1:18" ht="25.5" customHeight="1">
      <c r="A172" s="153">
        <f>Data!$D175</f>
        <v>0</v>
      </c>
      <c r="B172" s="153">
        <f>Data!C175</f>
        <v>0</v>
      </c>
      <c r="C172" s="154">
        <f>Data!E175</f>
        <v>0</v>
      </c>
      <c r="D172" s="156">
        <f>मराठी!R175</f>
        <v>0</v>
      </c>
      <c r="E172" s="156">
        <f>इंग्रजी!R175</f>
        <v>0</v>
      </c>
      <c r="F172" s="156">
        <f>गणित!R175</f>
        <v>0</v>
      </c>
      <c r="G172" s="156">
        <f>चित्रकला!N175</f>
        <v>0</v>
      </c>
      <c r="H172" s="156">
        <f>कार्यानुभव!N175</f>
        <v>0</v>
      </c>
      <c r="I172" s="156">
        <f>शा.शि.!N175</f>
        <v>0</v>
      </c>
      <c r="J172" s="153">
        <f>Data!$D175</f>
        <v>0</v>
      </c>
      <c r="K172" s="153">
        <f>Data!C175</f>
        <v>0</v>
      </c>
      <c r="L172" s="154">
        <f>Data!E175</f>
        <v>0</v>
      </c>
      <c r="M172" s="156">
        <f>मराठी!AJ175</f>
        <v>0</v>
      </c>
      <c r="N172" s="156">
        <f>इंग्रजी!AJ175</f>
        <v>0</v>
      </c>
      <c r="O172" s="156">
        <f>गणित!AJ175</f>
        <v>0</v>
      </c>
      <c r="P172" s="156">
        <f>चित्रकला!AB175</f>
        <v>0</v>
      </c>
      <c r="Q172" s="156">
        <f>कार्यानुभव!AB175</f>
        <v>0</v>
      </c>
      <c r="R172" s="156">
        <f>शा.शि.!AB175</f>
        <v>0</v>
      </c>
    </row>
    <row r="173" spans="1:18" ht="25.5" customHeight="1">
      <c r="A173" s="153">
        <f>Data!$D176</f>
        <v>0</v>
      </c>
      <c r="B173" s="153">
        <f>Data!C176</f>
        <v>0</v>
      </c>
      <c r="C173" s="154">
        <f>Data!E176</f>
        <v>0</v>
      </c>
      <c r="D173" s="156">
        <f>मराठी!R176</f>
        <v>0</v>
      </c>
      <c r="E173" s="156">
        <f>इंग्रजी!R176</f>
        <v>0</v>
      </c>
      <c r="F173" s="156">
        <f>गणित!R176</f>
        <v>0</v>
      </c>
      <c r="G173" s="156">
        <f>चित्रकला!N176</f>
        <v>0</v>
      </c>
      <c r="H173" s="156">
        <f>कार्यानुभव!N176</f>
        <v>0</v>
      </c>
      <c r="I173" s="156">
        <f>शा.शि.!N176</f>
        <v>0</v>
      </c>
      <c r="J173" s="153">
        <f>Data!$D176</f>
        <v>0</v>
      </c>
      <c r="K173" s="153">
        <f>Data!C176</f>
        <v>0</v>
      </c>
      <c r="L173" s="154">
        <f>Data!E176</f>
        <v>0</v>
      </c>
      <c r="M173" s="156">
        <f>मराठी!AJ176</f>
        <v>0</v>
      </c>
      <c r="N173" s="156">
        <f>इंग्रजी!AJ176</f>
        <v>0</v>
      </c>
      <c r="O173" s="156">
        <f>गणित!AJ176</f>
        <v>0</v>
      </c>
      <c r="P173" s="156">
        <f>चित्रकला!AB176</f>
        <v>0</v>
      </c>
      <c r="Q173" s="156">
        <f>कार्यानुभव!AB176</f>
        <v>0</v>
      </c>
      <c r="R173" s="156">
        <f>शा.शि.!AB176</f>
        <v>0</v>
      </c>
    </row>
    <row r="174" spans="1:18" ht="25.5" customHeight="1">
      <c r="A174" s="153">
        <f>Data!$D177</f>
        <v>0</v>
      </c>
      <c r="B174" s="153">
        <f>Data!C177</f>
        <v>0</v>
      </c>
      <c r="C174" s="154">
        <f>Data!E177</f>
        <v>0</v>
      </c>
      <c r="D174" s="156">
        <f>मराठी!R177</f>
        <v>0</v>
      </c>
      <c r="E174" s="156">
        <f>इंग्रजी!R177</f>
        <v>0</v>
      </c>
      <c r="F174" s="156">
        <f>गणित!R177</f>
        <v>0</v>
      </c>
      <c r="G174" s="156">
        <f>चित्रकला!N177</f>
        <v>0</v>
      </c>
      <c r="H174" s="156">
        <f>कार्यानुभव!N177</f>
        <v>0</v>
      </c>
      <c r="I174" s="156">
        <f>शा.शि.!N177</f>
        <v>0</v>
      </c>
      <c r="J174" s="153">
        <f>Data!$D177</f>
        <v>0</v>
      </c>
      <c r="K174" s="153">
        <f>Data!C177</f>
        <v>0</v>
      </c>
      <c r="L174" s="154">
        <f>Data!E177</f>
        <v>0</v>
      </c>
      <c r="M174" s="156">
        <f>मराठी!AJ177</f>
        <v>0</v>
      </c>
      <c r="N174" s="156">
        <f>इंग्रजी!AJ177</f>
        <v>0</v>
      </c>
      <c r="O174" s="156">
        <f>गणित!AJ177</f>
        <v>0</v>
      </c>
      <c r="P174" s="156">
        <f>चित्रकला!AB177</f>
        <v>0</v>
      </c>
      <c r="Q174" s="156">
        <f>कार्यानुभव!AB177</f>
        <v>0</v>
      </c>
      <c r="R174" s="156">
        <f>शा.शि.!AB177</f>
        <v>0</v>
      </c>
    </row>
    <row r="175" spans="1:18" ht="25.5" customHeight="1">
      <c r="A175" s="153">
        <f>Data!$D178</f>
        <v>0</v>
      </c>
      <c r="B175" s="153">
        <f>Data!C178</f>
        <v>0</v>
      </c>
      <c r="C175" s="154">
        <f>Data!E178</f>
        <v>0</v>
      </c>
      <c r="D175" s="156">
        <f>मराठी!R178</f>
        <v>0</v>
      </c>
      <c r="E175" s="156">
        <f>इंग्रजी!R178</f>
        <v>0</v>
      </c>
      <c r="F175" s="156">
        <f>गणित!R178</f>
        <v>0</v>
      </c>
      <c r="G175" s="156">
        <f>चित्रकला!N178</f>
        <v>0</v>
      </c>
      <c r="H175" s="156">
        <f>कार्यानुभव!N178</f>
        <v>0</v>
      </c>
      <c r="I175" s="156">
        <f>शा.शि.!N178</f>
        <v>0</v>
      </c>
      <c r="J175" s="153">
        <f>Data!$D178</f>
        <v>0</v>
      </c>
      <c r="K175" s="153">
        <f>Data!C178</f>
        <v>0</v>
      </c>
      <c r="L175" s="154">
        <f>Data!E178</f>
        <v>0</v>
      </c>
      <c r="M175" s="156">
        <f>मराठी!AJ178</f>
        <v>0</v>
      </c>
      <c r="N175" s="156">
        <f>इंग्रजी!AJ178</f>
        <v>0</v>
      </c>
      <c r="O175" s="156">
        <f>गणित!AJ178</f>
        <v>0</v>
      </c>
      <c r="P175" s="156">
        <f>चित्रकला!AB178</f>
        <v>0</v>
      </c>
      <c r="Q175" s="156">
        <f>कार्यानुभव!AB178</f>
        <v>0</v>
      </c>
      <c r="R175" s="156">
        <f>शा.शि.!AB178</f>
        <v>0</v>
      </c>
    </row>
    <row r="176" spans="1:18" ht="25.5" customHeight="1">
      <c r="A176" s="153">
        <f>Data!$D179</f>
        <v>0</v>
      </c>
      <c r="B176" s="153">
        <f>Data!C179</f>
        <v>0</v>
      </c>
      <c r="C176" s="154">
        <f>Data!E179</f>
        <v>0</v>
      </c>
      <c r="D176" s="156">
        <f>मराठी!R179</f>
        <v>0</v>
      </c>
      <c r="E176" s="156">
        <f>इंग्रजी!R179</f>
        <v>0</v>
      </c>
      <c r="F176" s="156">
        <f>गणित!R179</f>
        <v>0</v>
      </c>
      <c r="G176" s="156">
        <f>चित्रकला!N179</f>
        <v>0</v>
      </c>
      <c r="H176" s="156">
        <f>कार्यानुभव!N179</f>
        <v>0</v>
      </c>
      <c r="I176" s="156">
        <f>शा.शि.!N179</f>
        <v>0</v>
      </c>
      <c r="J176" s="153">
        <f>Data!$D179</f>
        <v>0</v>
      </c>
      <c r="K176" s="153">
        <f>Data!C179</f>
        <v>0</v>
      </c>
      <c r="L176" s="154">
        <f>Data!E179</f>
        <v>0</v>
      </c>
      <c r="M176" s="156">
        <f>मराठी!AJ179</f>
        <v>0</v>
      </c>
      <c r="N176" s="156">
        <f>इंग्रजी!AJ179</f>
        <v>0</v>
      </c>
      <c r="O176" s="156">
        <f>गणित!AJ179</f>
        <v>0</v>
      </c>
      <c r="P176" s="156">
        <f>चित्रकला!AB179</f>
        <v>0</v>
      </c>
      <c r="Q176" s="156">
        <f>कार्यानुभव!AB179</f>
        <v>0</v>
      </c>
      <c r="R176" s="156">
        <f>शा.शि.!AB179</f>
        <v>0</v>
      </c>
    </row>
    <row r="177" spans="1:18" ht="25.5" customHeight="1">
      <c r="A177" s="153">
        <f>Data!$D180</f>
        <v>0</v>
      </c>
      <c r="B177" s="153">
        <f>Data!C180</f>
        <v>0</v>
      </c>
      <c r="C177" s="154">
        <f>Data!E180</f>
        <v>0</v>
      </c>
      <c r="D177" s="156">
        <f>मराठी!R180</f>
        <v>0</v>
      </c>
      <c r="E177" s="156">
        <f>इंग्रजी!R180</f>
        <v>0</v>
      </c>
      <c r="F177" s="156">
        <f>गणित!R180</f>
        <v>0</v>
      </c>
      <c r="G177" s="156">
        <f>चित्रकला!N180</f>
        <v>0</v>
      </c>
      <c r="H177" s="156">
        <f>कार्यानुभव!N180</f>
        <v>0</v>
      </c>
      <c r="I177" s="156">
        <f>शा.शि.!N180</f>
        <v>0</v>
      </c>
      <c r="J177" s="153">
        <f>Data!$D180</f>
        <v>0</v>
      </c>
      <c r="K177" s="153">
        <f>Data!C180</f>
        <v>0</v>
      </c>
      <c r="L177" s="154">
        <f>Data!E180</f>
        <v>0</v>
      </c>
      <c r="M177" s="156">
        <f>मराठी!AJ180</f>
        <v>0</v>
      </c>
      <c r="N177" s="156">
        <f>इंग्रजी!AJ180</f>
        <v>0</v>
      </c>
      <c r="O177" s="156">
        <f>गणित!AJ180</f>
        <v>0</v>
      </c>
      <c r="P177" s="156">
        <f>चित्रकला!AB180</f>
        <v>0</v>
      </c>
      <c r="Q177" s="156">
        <f>कार्यानुभव!AB180</f>
        <v>0</v>
      </c>
      <c r="R177" s="156">
        <f>शा.शि.!AB180</f>
        <v>0</v>
      </c>
    </row>
    <row r="178" spans="1:18" ht="25.5" customHeight="1">
      <c r="A178" s="153">
        <f>Data!$D181</f>
        <v>0</v>
      </c>
      <c r="B178" s="153">
        <f>Data!C181</f>
        <v>0</v>
      </c>
      <c r="C178" s="154">
        <f>Data!E181</f>
        <v>0</v>
      </c>
      <c r="D178" s="156">
        <f>मराठी!R181</f>
        <v>0</v>
      </c>
      <c r="E178" s="156">
        <f>इंग्रजी!R181</f>
        <v>0</v>
      </c>
      <c r="F178" s="156">
        <f>गणित!R181</f>
        <v>0</v>
      </c>
      <c r="G178" s="156">
        <f>चित्रकला!N181</f>
        <v>0</v>
      </c>
      <c r="H178" s="156">
        <f>कार्यानुभव!N181</f>
        <v>0</v>
      </c>
      <c r="I178" s="156">
        <f>शा.शि.!N181</f>
        <v>0</v>
      </c>
      <c r="J178" s="153">
        <f>Data!$D181</f>
        <v>0</v>
      </c>
      <c r="K178" s="153">
        <f>Data!C181</f>
        <v>0</v>
      </c>
      <c r="L178" s="154">
        <f>Data!E181</f>
        <v>0</v>
      </c>
      <c r="M178" s="156">
        <f>मराठी!AJ181</f>
        <v>0</v>
      </c>
      <c r="N178" s="156">
        <f>इंग्रजी!AJ181</f>
        <v>0</v>
      </c>
      <c r="O178" s="156">
        <f>गणित!AJ181</f>
        <v>0</v>
      </c>
      <c r="P178" s="156">
        <f>चित्रकला!AB181</f>
        <v>0</v>
      </c>
      <c r="Q178" s="156">
        <f>कार्यानुभव!AB181</f>
        <v>0</v>
      </c>
      <c r="R178" s="156">
        <f>शा.शि.!AB181</f>
        <v>0</v>
      </c>
    </row>
    <row r="179" spans="1:18" ht="25.5" customHeight="1">
      <c r="A179" s="153">
        <f>Data!$D182</f>
        <v>0</v>
      </c>
      <c r="B179" s="153">
        <f>Data!C182</f>
        <v>0</v>
      </c>
      <c r="C179" s="154">
        <f>Data!E182</f>
        <v>0</v>
      </c>
      <c r="D179" s="156">
        <f>मराठी!R182</f>
        <v>0</v>
      </c>
      <c r="E179" s="156">
        <f>इंग्रजी!R182</f>
        <v>0</v>
      </c>
      <c r="F179" s="156">
        <f>गणित!R182</f>
        <v>0</v>
      </c>
      <c r="G179" s="156">
        <f>चित्रकला!N182</f>
        <v>0</v>
      </c>
      <c r="H179" s="156">
        <f>कार्यानुभव!N182</f>
        <v>0</v>
      </c>
      <c r="I179" s="156">
        <f>शा.शि.!N182</f>
        <v>0</v>
      </c>
      <c r="J179" s="153">
        <f>Data!$D182</f>
        <v>0</v>
      </c>
      <c r="K179" s="153">
        <f>Data!C182</f>
        <v>0</v>
      </c>
      <c r="L179" s="154">
        <f>Data!E182</f>
        <v>0</v>
      </c>
      <c r="M179" s="156">
        <f>मराठी!AJ182</f>
        <v>0</v>
      </c>
      <c r="N179" s="156">
        <f>इंग्रजी!AJ182</f>
        <v>0</v>
      </c>
      <c r="O179" s="156">
        <f>गणित!AJ182</f>
        <v>0</v>
      </c>
      <c r="P179" s="156">
        <f>चित्रकला!AB182</f>
        <v>0</v>
      </c>
      <c r="Q179" s="156">
        <f>कार्यानुभव!AB182</f>
        <v>0</v>
      </c>
      <c r="R179" s="156">
        <f>शा.शि.!AB182</f>
        <v>0</v>
      </c>
    </row>
    <row r="180" spans="1:18" ht="25.5" customHeight="1">
      <c r="A180" s="153">
        <f>Data!$D183</f>
        <v>0</v>
      </c>
      <c r="B180" s="153">
        <f>Data!C183</f>
        <v>0</v>
      </c>
      <c r="C180" s="154">
        <f>Data!E183</f>
        <v>0</v>
      </c>
      <c r="D180" s="156">
        <f>मराठी!R183</f>
        <v>0</v>
      </c>
      <c r="E180" s="156">
        <f>इंग्रजी!R183</f>
        <v>0</v>
      </c>
      <c r="F180" s="156">
        <f>गणित!R183</f>
        <v>0</v>
      </c>
      <c r="G180" s="156">
        <f>चित्रकला!N183</f>
        <v>0</v>
      </c>
      <c r="H180" s="156">
        <f>कार्यानुभव!N183</f>
        <v>0</v>
      </c>
      <c r="I180" s="156">
        <f>शा.शि.!N183</f>
        <v>0</v>
      </c>
      <c r="J180" s="153">
        <f>Data!$D183</f>
        <v>0</v>
      </c>
      <c r="K180" s="153">
        <f>Data!C183</f>
        <v>0</v>
      </c>
      <c r="L180" s="154">
        <f>Data!E183</f>
        <v>0</v>
      </c>
      <c r="M180" s="156">
        <f>मराठी!AJ183</f>
        <v>0</v>
      </c>
      <c r="N180" s="156">
        <f>इंग्रजी!AJ183</f>
        <v>0</v>
      </c>
      <c r="O180" s="156">
        <f>गणित!AJ183</f>
        <v>0</v>
      </c>
      <c r="P180" s="156">
        <f>चित्रकला!AB183</f>
        <v>0</v>
      </c>
      <c r="Q180" s="156">
        <f>कार्यानुभव!AB183</f>
        <v>0</v>
      </c>
      <c r="R180" s="156">
        <f>शा.शि.!AB183</f>
        <v>0</v>
      </c>
    </row>
    <row r="181" spans="1:18" ht="25.5" customHeight="1">
      <c r="A181" s="153">
        <f>Data!$D184</f>
        <v>0</v>
      </c>
      <c r="B181" s="153">
        <f>Data!C184</f>
        <v>0</v>
      </c>
      <c r="C181" s="154">
        <f>Data!E184</f>
        <v>0</v>
      </c>
      <c r="D181" s="156">
        <f>मराठी!R184</f>
        <v>0</v>
      </c>
      <c r="E181" s="156">
        <f>इंग्रजी!R184</f>
        <v>0</v>
      </c>
      <c r="F181" s="156">
        <f>गणित!R184</f>
        <v>0</v>
      </c>
      <c r="G181" s="156">
        <f>चित्रकला!N184</f>
        <v>0</v>
      </c>
      <c r="H181" s="156">
        <f>कार्यानुभव!N184</f>
        <v>0</v>
      </c>
      <c r="I181" s="156">
        <f>शा.शि.!N184</f>
        <v>0</v>
      </c>
      <c r="J181" s="153">
        <f>Data!$D184</f>
        <v>0</v>
      </c>
      <c r="K181" s="153">
        <f>Data!C184</f>
        <v>0</v>
      </c>
      <c r="L181" s="154">
        <f>Data!E184</f>
        <v>0</v>
      </c>
      <c r="M181" s="156">
        <f>मराठी!AJ184</f>
        <v>0</v>
      </c>
      <c r="N181" s="156">
        <f>इंग्रजी!AJ184</f>
        <v>0</v>
      </c>
      <c r="O181" s="156">
        <f>गणित!AJ184</f>
        <v>0</v>
      </c>
      <c r="P181" s="156">
        <f>चित्रकला!AB184</f>
        <v>0</v>
      </c>
      <c r="Q181" s="156">
        <f>कार्यानुभव!AB184</f>
        <v>0</v>
      </c>
      <c r="R181" s="156">
        <f>शा.शि.!AB184</f>
        <v>0</v>
      </c>
    </row>
    <row r="182" spans="1:18" ht="25.5" customHeight="1">
      <c r="A182" s="153">
        <f>Data!$D185</f>
        <v>0</v>
      </c>
      <c r="B182" s="153">
        <f>Data!C185</f>
        <v>0</v>
      </c>
      <c r="C182" s="154">
        <f>Data!E185</f>
        <v>0</v>
      </c>
      <c r="D182" s="156">
        <f>मराठी!R185</f>
        <v>0</v>
      </c>
      <c r="E182" s="156">
        <f>इंग्रजी!R185</f>
        <v>0</v>
      </c>
      <c r="F182" s="156">
        <f>गणित!R185</f>
        <v>0</v>
      </c>
      <c r="G182" s="156">
        <f>चित्रकला!N185</f>
        <v>0</v>
      </c>
      <c r="H182" s="156">
        <f>कार्यानुभव!N185</f>
        <v>0</v>
      </c>
      <c r="I182" s="156">
        <f>शा.शि.!N185</f>
        <v>0</v>
      </c>
      <c r="J182" s="153">
        <f>Data!$D185</f>
        <v>0</v>
      </c>
      <c r="K182" s="153">
        <f>Data!C185</f>
        <v>0</v>
      </c>
      <c r="L182" s="154">
        <f>Data!E185</f>
        <v>0</v>
      </c>
      <c r="M182" s="156">
        <f>मराठी!AJ185</f>
        <v>0</v>
      </c>
      <c r="N182" s="156">
        <f>इंग्रजी!AJ185</f>
        <v>0</v>
      </c>
      <c r="O182" s="156">
        <f>गणित!AJ185</f>
        <v>0</v>
      </c>
      <c r="P182" s="156">
        <f>चित्रकला!AB185</f>
        <v>0</v>
      </c>
      <c r="Q182" s="156">
        <f>कार्यानुभव!AB185</f>
        <v>0</v>
      </c>
      <c r="R182" s="156">
        <f>शा.शि.!AB185</f>
        <v>0</v>
      </c>
    </row>
    <row r="183" spans="1:18" ht="25.5" customHeight="1">
      <c r="A183" s="153">
        <f>Data!$D186</f>
        <v>0</v>
      </c>
      <c r="B183" s="153">
        <f>Data!C186</f>
        <v>0</v>
      </c>
      <c r="C183" s="154">
        <f>Data!E186</f>
        <v>0</v>
      </c>
      <c r="D183" s="156">
        <f>मराठी!R186</f>
        <v>0</v>
      </c>
      <c r="E183" s="156">
        <f>इंग्रजी!R186</f>
        <v>0</v>
      </c>
      <c r="F183" s="156">
        <f>गणित!R186</f>
        <v>0</v>
      </c>
      <c r="G183" s="156">
        <f>चित्रकला!N186</f>
        <v>0</v>
      </c>
      <c r="H183" s="156">
        <f>कार्यानुभव!N186</f>
        <v>0</v>
      </c>
      <c r="I183" s="156">
        <f>शा.शि.!N186</f>
        <v>0</v>
      </c>
      <c r="J183" s="153">
        <f>Data!$D186</f>
        <v>0</v>
      </c>
      <c r="K183" s="153">
        <f>Data!C186</f>
        <v>0</v>
      </c>
      <c r="L183" s="154">
        <f>Data!E186</f>
        <v>0</v>
      </c>
      <c r="M183" s="156">
        <f>मराठी!AJ186</f>
        <v>0</v>
      </c>
      <c r="N183" s="156">
        <f>इंग्रजी!AJ186</f>
        <v>0</v>
      </c>
      <c r="O183" s="156">
        <f>गणित!AJ186</f>
        <v>0</v>
      </c>
      <c r="P183" s="156">
        <f>चित्रकला!AB186</f>
        <v>0</v>
      </c>
      <c r="Q183" s="156">
        <f>कार्यानुभव!AB186</f>
        <v>0</v>
      </c>
      <c r="R183" s="156">
        <f>शा.शि.!AB186</f>
        <v>0</v>
      </c>
    </row>
    <row r="184" spans="1:18" ht="25.5" customHeight="1">
      <c r="A184" s="153">
        <f>Data!$D187</f>
        <v>0</v>
      </c>
      <c r="B184" s="153">
        <f>Data!C187</f>
        <v>0</v>
      </c>
      <c r="C184" s="154">
        <f>Data!E187</f>
        <v>0</v>
      </c>
      <c r="D184" s="156">
        <f>मराठी!R187</f>
        <v>0</v>
      </c>
      <c r="E184" s="156">
        <f>इंग्रजी!R187</f>
        <v>0</v>
      </c>
      <c r="F184" s="156">
        <f>गणित!R187</f>
        <v>0</v>
      </c>
      <c r="G184" s="156">
        <f>चित्रकला!N187</f>
        <v>0</v>
      </c>
      <c r="H184" s="156">
        <f>कार्यानुभव!N187</f>
        <v>0</v>
      </c>
      <c r="I184" s="156">
        <f>शा.शि.!N187</f>
        <v>0</v>
      </c>
      <c r="J184" s="153">
        <f>Data!$D187</f>
        <v>0</v>
      </c>
      <c r="K184" s="153">
        <f>Data!C187</f>
        <v>0</v>
      </c>
      <c r="L184" s="154">
        <f>Data!E187</f>
        <v>0</v>
      </c>
      <c r="M184" s="156">
        <f>मराठी!AJ187</f>
        <v>0</v>
      </c>
      <c r="N184" s="156">
        <f>इंग्रजी!AJ187</f>
        <v>0</v>
      </c>
      <c r="O184" s="156">
        <f>गणित!AJ187</f>
        <v>0</v>
      </c>
      <c r="P184" s="156">
        <f>चित्रकला!AB187</f>
        <v>0</v>
      </c>
      <c r="Q184" s="156">
        <f>कार्यानुभव!AB187</f>
        <v>0</v>
      </c>
      <c r="R184" s="156">
        <f>शा.शि.!AB187</f>
        <v>0</v>
      </c>
    </row>
    <row r="185" spans="1:18" ht="25.5" customHeight="1">
      <c r="A185" s="153">
        <f>Data!$D188</f>
        <v>0</v>
      </c>
      <c r="B185" s="153">
        <f>Data!C188</f>
        <v>0</v>
      </c>
      <c r="C185" s="154">
        <f>Data!E188</f>
        <v>0</v>
      </c>
      <c r="D185" s="156">
        <f>मराठी!R188</f>
        <v>0</v>
      </c>
      <c r="E185" s="156">
        <f>इंग्रजी!R188</f>
        <v>0</v>
      </c>
      <c r="F185" s="156">
        <f>गणित!R188</f>
        <v>0</v>
      </c>
      <c r="G185" s="156">
        <f>चित्रकला!N188</f>
        <v>0</v>
      </c>
      <c r="H185" s="156">
        <f>कार्यानुभव!N188</f>
        <v>0</v>
      </c>
      <c r="I185" s="156">
        <f>शा.शि.!N188</f>
        <v>0</v>
      </c>
      <c r="J185" s="153">
        <f>Data!$D188</f>
        <v>0</v>
      </c>
      <c r="K185" s="153">
        <f>Data!C188</f>
        <v>0</v>
      </c>
      <c r="L185" s="154">
        <f>Data!E188</f>
        <v>0</v>
      </c>
      <c r="M185" s="156">
        <f>मराठी!AJ188</f>
        <v>0</v>
      </c>
      <c r="N185" s="156">
        <f>इंग्रजी!AJ188</f>
        <v>0</v>
      </c>
      <c r="O185" s="156">
        <f>गणित!AJ188</f>
        <v>0</v>
      </c>
      <c r="P185" s="156">
        <f>चित्रकला!AB188</f>
        <v>0</v>
      </c>
      <c r="Q185" s="156">
        <f>कार्यानुभव!AB188</f>
        <v>0</v>
      </c>
      <c r="R185" s="156">
        <f>शा.शि.!AB188</f>
        <v>0</v>
      </c>
    </row>
    <row r="186" spans="1:18" ht="25.5" customHeight="1">
      <c r="A186" s="153">
        <f>Data!$D189</f>
        <v>0</v>
      </c>
      <c r="B186" s="153">
        <f>Data!C189</f>
        <v>0</v>
      </c>
      <c r="C186" s="154">
        <f>Data!E189</f>
        <v>0</v>
      </c>
      <c r="D186" s="156">
        <f>मराठी!R189</f>
        <v>0</v>
      </c>
      <c r="E186" s="156">
        <f>इंग्रजी!R189</f>
        <v>0</v>
      </c>
      <c r="F186" s="156">
        <f>गणित!R189</f>
        <v>0</v>
      </c>
      <c r="G186" s="156">
        <f>चित्रकला!N189</f>
        <v>0</v>
      </c>
      <c r="H186" s="156">
        <f>कार्यानुभव!N189</f>
        <v>0</v>
      </c>
      <c r="I186" s="156">
        <f>शा.शि.!N189</f>
        <v>0</v>
      </c>
      <c r="J186" s="153">
        <f>Data!$D189</f>
        <v>0</v>
      </c>
      <c r="K186" s="153">
        <f>Data!C189</f>
        <v>0</v>
      </c>
      <c r="L186" s="154">
        <f>Data!E189</f>
        <v>0</v>
      </c>
      <c r="M186" s="156">
        <f>मराठी!AJ189</f>
        <v>0</v>
      </c>
      <c r="N186" s="156">
        <f>इंग्रजी!AJ189</f>
        <v>0</v>
      </c>
      <c r="O186" s="156">
        <f>गणित!AJ189</f>
        <v>0</v>
      </c>
      <c r="P186" s="156">
        <f>चित्रकला!AB189</f>
        <v>0</v>
      </c>
      <c r="Q186" s="156">
        <f>कार्यानुभव!AB189</f>
        <v>0</v>
      </c>
      <c r="R186" s="156">
        <f>शा.शि.!AB189</f>
        <v>0</v>
      </c>
    </row>
    <row r="187" spans="1:18" ht="25.5" customHeight="1">
      <c r="A187" s="153">
        <f>Data!$D190</f>
        <v>0</v>
      </c>
      <c r="B187" s="153">
        <f>Data!C190</f>
        <v>0</v>
      </c>
      <c r="C187" s="154">
        <f>Data!E190</f>
        <v>0</v>
      </c>
      <c r="D187" s="156">
        <f>मराठी!R190</f>
        <v>0</v>
      </c>
      <c r="E187" s="156">
        <f>इंग्रजी!R190</f>
        <v>0</v>
      </c>
      <c r="F187" s="156">
        <f>गणित!R190</f>
        <v>0</v>
      </c>
      <c r="G187" s="156">
        <f>चित्रकला!N190</f>
        <v>0</v>
      </c>
      <c r="H187" s="156">
        <f>कार्यानुभव!N190</f>
        <v>0</v>
      </c>
      <c r="I187" s="156">
        <f>शा.शि.!N190</f>
        <v>0</v>
      </c>
      <c r="J187" s="153">
        <f>Data!$D190</f>
        <v>0</v>
      </c>
      <c r="K187" s="153">
        <f>Data!C190</f>
        <v>0</v>
      </c>
      <c r="L187" s="154">
        <f>Data!E190</f>
        <v>0</v>
      </c>
      <c r="M187" s="156">
        <f>मराठी!AJ190</f>
        <v>0</v>
      </c>
      <c r="N187" s="156">
        <f>इंग्रजी!AJ190</f>
        <v>0</v>
      </c>
      <c r="O187" s="156">
        <f>गणित!AJ190</f>
        <v>0</v>
      </c>
      <c r="P187" s="156">
        <f>चित्रकला!AB190</f>
        <v>0</v>
      </c>
      <c r="Q187" s="156">
        <f>कार्यानुभव!AB190</f>
        <v>0</v>
      </c>
      <c r="R187" s="156">
        <f>शा.शि.!AB190</f>
        <v>0</v>
      </c>
    </row>
    <row r="188" spans="1:18" ht="25.5" customHeight="1">
      <c r="A188" s="153">
        <f>Data!$D191</f>
        <v>0</v>
      </c>
      <c r="B188" s="153">
        <f>Data!C191</f>
        <v>0</v>
      </c>
      <c r="C188" s="154">
        <f>Data!E191</f>
        <v>0</v>
      </c>
      <c r="D188" s="156">
        <f>मराठी!R191</f>
        <v>0</v>
      </c>
      <c r="E188" s="156">
        <f>इंग्रजी!R191</f>
        <v>0</v>
      </c>
      <c r="F188" s="156">
        <f>गणित!R191</f>
        <v>0</v>
      </c>
      <c r="G188" s="156">
        <f>चित्रकला!N191</f>
        <v>0</v>
      </c>
      <c r="H188" s="156">
        <f>कार्यानुभव!N191</f>
        <v>0</v>
      </c>
      <c r="I188" s="156">
        <f>शा.शि.!N191</f>
        <v>0</v>
      </c>
      <c r="J188" s="153">
        <f>Data!$D191</f>
        <v>0</v>
      </c>
      <c r="K188" s="153">
        <f>Data!C191</f>
        <v>0</v>
      </c>
      <c r="L188" s="154">
        <f>Data!E191</f>
        <v>0</v>
      </c>
      <c r="M188" s="156">
        <f>मराठी!AJ191</f>
        <v>0</v>
      </c>
      <c r="N188" s="156">
        <f>इंग्रजी!AJ191</f>
        <v>0</v>
      </c>
      <c r="O188" s="156">
        <f>गणित!AJ191</f>
        <v>0</v>
      </c>
      <c r="P188" s="156">
        <f>चित्रकला!AB191</f>
        <v>0</v>
      </c>
      <c r="Q188" s="156">
        <f>कार्यानुभव!AB191</f>
        <v>0</v>
      </c>
      <c r="R188" s="156">
        <f>शा.शि.!AB191</f>
        <v>0</v>
      </c>
    </row>
    <row r="189" spans="1:18" ht="25.5" customHeight="1">
      <c r="A189" s="153">
        <f>Data!$D192</f>
        <v>0</v>
      </c>
      <c r="B189" s="153">
        <f>Data!C192</f>
        <v>0</v>
      </c>
      <c r="C189" s="154">
        <f>Data!E192</f>
        <v>0</v>
      </c>
      <c r="D189" s="156">
        <f>मराठी!R192</f>
        <v>0</v>
      </c>
      <c r="E189" s="156">
        <f>इंग्रजी!R192</f>
        <v>0</v>
      </c>
      <c r="F189" s="156">
        <f>गणित!R192</f>
        <v>0</v>
      </c>
      <c r="G189" s="156">
        <f>चित्रकला!N192</f>
        <v>0</v>
      </c>
      <c r="H189" s="156">
        <f>कार्यानुभव!N192</f>
        <v>0</v>
      </c>
      <c r="I189" s="156">
        <f>शा.शि.!N192</f>
        <v>0</v>
      </c>
      <c r="J189" s="153">
        <f>Data!$D192</f>
        <v>0</v>
      </c>
      <c r="K189" s="153">
        <f>Data!C192</f>
        <v>0</v>
      </c>
      <c r="L189" s="154">
        <f>Data!E192</f>
        <v>0</v>
      </c>
      <c r="M189" s="156">
        <f>मराठी!AJ192</f>
        <v>0</v>
      </c>
      <c r="N189" s="156">
        <f>इंग्रजी!AJ192</f>
        <v>0</v>
      </c>
      <c r="O189" s="156">
        <f>गणित!AJ192</f>
        <v>0</v>
      </c>
      <c r="P189" s="156">
        <f>चित्रकला!AB192</f>
        <v>0</v>
      </c>
      <c r="Q189" s="156">
        <f>कार्यानुभव!AB192</f>
        <v>0</v>
      </c>
      <c r="R189" s="156">
        <f>शा.शि.!AB192</f>
        <v>0</v>
      </c>
    </row>
    <row r="190" spans="1:18" ht="25.5" customHeight="1">
      <c r="A190" s="153">
        <f>Data!$D193</f>
        <v>0</v>
      </c>
      <c r="B190" s="153">
        <f>Data!C193</f>
        <v>0</v>
      </c>
      <c r="C190" s="154">
        <f>Data!E193</f>
        <v>0</v>
      </c>
      <c r="D190" s="156">
        <f>मराठी!R193</f>
        <v>0</v>
      </c>
      <c r="E190" s="156">
        <f>इंग्रजी!R193</f>
        <v>0</v>
      </c>
      <c r="F190" s="156">
        <f>गणित!R193</f>
        <v>0</v>
      </c>
      <c r="G190" s="156">
        <f>चित्रकला!N193</f>
        <v>0</v>
      </c>
      <c r="H190" s="156">
        <f>कार्यानुभव!N193</f>
        <v>0</v>
      </c>
      <c r="I190" s="156">
        <f>शा.शि.!N193</f>
        <v>0</v>
      </c>
      <c r="J190" s="153">
        <f>Data!$D193</f>
        <v>0</v>
      </c>
      <c r="K190" s="153">
        <f>Data!C193</f>
        <v>0</v>
      </c>
      <c r="L190" s="154">
        <f>Data!E193</f>
        <v>0</v>
      </c>
      <c r="M190" s="156">
        <f>मराठी!AJ193</f>
        <v>0</v>
      </c>
      <c r="N190" s="156">
        <f>इंग्रजी!AJ193</f>
        <v>0</v>
      </c>
      <c r="O190" s="156">
        <f>गणित!AJ193</f>
        <v>0</v>
      </c>
      <c r="P190" s="156">
        <f>चित्रकला!AB193</f>
        <v>0</v>
      </c>
      <c r="Q190" s="156">
        <f>कार्यानुभव!AB193</f>
        <v>0</v>
      </c>
      <c r="R190" s="156">
        <f>शा.शि.!AB193</f>
        <v>0</v>
      </c>
    </row>
    <row r="191" spans="1:18" ht="25.5" customHeight="1">
      <c r="A191" s="153">
        <f>Data!$D194</f>
        <v>0</v>
      </c>
      <c r="B191" s="153">
        <f>Data!C194</f>
        <v>0</v>
      </c>
      <c r="C191" s="154">
        <f>Data!E194</f>
        <v>0</v>
      </c>
      <c r="D191" s="156">
        <f>मराठी!R194</f>
        <v>0</v>
      </c>
      <c r="E191" s="156">
        <f>इंग्रजी!R194</f>
        <v>0</v>
      </c>
      <c r="F191" s="156">
        <f>गणित!R194</f>
        <v>0</v>
      </c>
      <c r="G191" s="156">
        <f>चित्रकला!N194</f>
        <v>0</v>
      </c>
      <c r="H191" s="156">
        <f>कार्यानुभव!N194</f>
        <v>0</v>
      </c>
      <c r="I191" s="156">
        <f>शा.शि.!N194</f>
        <v>0</v>
      </c>
      <c r="J191" s="153">
        <f>Data!$D194</f>
        <v>0</v>
      </c>
      <c r="K191" s="153">
        <f>Data!C194</f>
        <v>0</v>
      </c>
      <c r="L191" s="154">
        <f>Data!E194</f>
        <v>0</v>
      </c>
      <c r="M191" s="156">
        <f>मराठी!AJ194</f>
        <v>0</v>
      </c>
      <c r="N191" s="156">
        <f>इंग्रजी!AJ194</f>
        <v>0</v>
      </c>
      <c r="O191" s="156">
        <f>गणित!AJ194</f>
        <v>0</v>
      </c>
      <c r="P191" s="156">
        <f>चित्रकला!AB194</f>
        <v>0</v>
      </c>
      <c r="Q191" s="156">
        <f>कार्यानुभव!AB194</f>
        <v>0</v>
      </c>
      <c r="R191" s="156">
        <f>शा.शि.!AB194</f>
        <v>0</v>
      </c>
    </row>
    <row r="192" spans="1:18" ht="25.5" customHeight="1">
      <c r="A192" s="153">
        <f>Data!$D195</f>
        <v>0</v>
      </c>
      <c r="B192" s="153">
        <f>Data!C195</f>
        <v>0</v>
      </c>
      <c r="C192" s="154">
        <f>Data!E195</f>
        <v>0</v>
      </c>
      <c r="D192" s="156">
        <f>मराठी!R195</f>
        <v>0</v>
      </c>
      <c r="E192" s="156">
        <f>इंग्रजी!R195</f>
        <v>0</v>
      </c>
      <c r="F192" s="156">
        <f>गणित!R195</f>
        <v>0</v>
      </c>
      <c r="G192" s="156">
        <f>चित्रकला!N195</f>
        <v>0</v>
      </c>
      <c r="H192" s="156">
        <f>कार्यानुभव!N195</f>
        <v>0</v>
      </c>
      <c r="I192" s="156">
        <f>शा.शि.!N195</f>
        <v>0</v>
      </c>
      <c r="J192" s="153">
        <f>Data!$D195</f>
        <v>0</v>
      </c>
      <c r="K192" s="153">
        <f>Data!C195</f>
        <v>0</v>
      </c>
      <c r="L192" s="154">
        <f>Data!E195</f>
        <v>0</v>
      </c>
      <c r="M192" s="156">
        <f>मराठी!AJ195</f>
        <v>0</v>
      </c>
      <c r="N192" s="156">
        <f>इंग्रजी!AJ195</f>
        <v>0</v>
      </c>
      <c r="O192" s="156">
        <f>गणित!AJ195</f>
        <v>0</v>
      </c>
      <c r="P192" s="156">
        <f>चित्रकला!AB195</f>
        <v>0</v>
      </c>
      <c r="Q192" s="156">
        <f>कार्यानुभव!AB195</f>
        <v>0</v>
      </c>
      <c r="R192" s="156">
        <f>शा.शि.!AB195</f>
        <v>0</v>
      </c>
    </row>
    <row r="193" spans="1:18" ht="25.5" customHeight="1">
      <c r="A193" s="153">
        <f>Data!$D196</f>
        <v>0</v>
      </c>
      <c r="B193" s="153">
        <f>Data!C196</f>
        <v>0</v>
      </c>
      <c r="C193" s="154">
        <f>Data!E196</f>
        <v>0</v>
      </c>
      <c r="D193" s="156">
        <f>मराठी!R196</f>
        <v>0</v>
      </c>
      <c r="E193" s="156">
        <f>इंग्रजी!R196</f>
        <v>0</v>
      </c>
      <c r="F193" s="156">
        <f>गणित!R196</f>
        <v>0</v>
      </c>
      <c r="G193" s="156">
        <f>चित्रकला!N196</f>
        <v>0</v>
      </c>
      <c r="H193" s="156">
        <f>कार्यानुभव!N196</f>
        <v>0</v>
      </c>
      <c r="I193" s="156">
        <f>शा.शि.!N196</f>
        <v>0</v>
      </c>
      <c r="J193" s="153">
        <f>Data!$D196</f>
        <v>0</v>
      </c>
      <c r="K193" s="153">
        <f>Data!C196</f>
        <v>0</v>
      </c>
      <c r="L193" s="154">
        <f>Data!E196</f>
        <v>0</v>
      </c>
      <c r="M193" s="156">
        <f>मराठी!AJ196</f>
        <v>0</v>
      </c>
      <c r="N193" s="156">
        <f>इंग्रजी!AJ196</f>
        <v>0</v>
      </c>
      <c r="O193" s="156">
        <f>गणित!AJ196</f>
        <v>0</v>
      </c>
      <c r="P193" s="156">
        <f>चित्रकला!AB196</f>
        <v>0</v>
      </c>
      <c r="Q193" s="156">
        <f>कार्यानुभव!AB196</f>
        <v>0</v>
      </c>
      <c r="R193" s="156">
        <f>शा.शि.!AB196</f>
        <v>0</v>
      </c>
    </row>
    <row r="194" spans="1:18" ht="25.5" customHeight="1">
      <c r="A194" s="153">
        <f>Data!$D197</f>
        <v>0</v>
      </c>
      <c r="B194" s="153">
        <f>Data!C197</f>
        <v>0</v>
      </c>
      <c r="C194" s="154">
        <f>Data!E197</f>
        <v>0</v>
      </c>
      <c r="D194" s="156">
        <f>मराठी!R197</f>
        <v>0</v>
      </c>
      <c r="E194" s="156">
        <f>इंग्रजी!R197</f>
        <v>0</v>
      </c>
      <c r="F194" s="156">
        <f>गणित!R197</f>
        <v>0</v>
      </c>
      <c r="G194" s="156">
        <f>चित्रकला!N197</f>
        <v>0</v>
      </c>
      <c r="H194" s="156">
        <f>कार्यानुभव!N197</f>
        <v>0</v>
      </c>
      <c r="I194" s="156">
        <f>शा.शि.!N197</f>
        <v>0</v>
      </c>
      <c r="J194" s="153">
        <f>Data!$D197</f>
        <v>0</v>
      </c>
      <c r="K194" s="153">
        <f>Data!C197</f>
        <v>0</v>
      </c>
      <c r="L194" s="154">
        <f>Data!E197</f>
        <v>0</v>
      </c>
      <c r="M194" s="156">
        <f>मराठी!AJ197</f>
        <v>0</v>
      </c>
      <c r="N194" s="156">
        <f>इंग्रजी!AJ197</f>
        <v>0</v>
      </c>
      <c r="O194" s="156">
        <f>गणित!AJ197</f>
        <v>0</v>
      </c>
      <c r="P194" s="156">
        <f>चित्रकला!AB197</f>
        <v>0</v>
      </c>
      <c r="Q194" s="156">
        <f>कार्यानुभव!AB197</f>
        <v>0</v>
      </c>
      <c r="R194" s="156">
        <f>शा.शि.!AB197</f>
        <v>0</v>
      </c>
    </row>
    <row r="195" spans="1:18" ht="25.5" customHeight="1">
      <c r="A195" s="153">
        <f>Data!$D198</f>
        <v>0</v>
      </c>
      <c r="B195" s="153">
        <f>Data!C198</f>
        <v>0</v>
      </c>
      <c r="C195" s="154">
        <f>Data!E198</f>
        <v>0</v>
      </c>
      <c r="D195" s="156">
        <f>मराठी!R198</f>
        <v>0</v>
      </c>
      <c r="E195" s="156">
        <f>इंग्रजी!R198</f>
        <v>0</v>
      </c>
      <c r="F195" s="156">
        <f>गणित!R198</f>
        <v>0</v>
      </c>
      <c r="G195" s="156">
        <f>चित्रकला!N198</f>
        <v>0</v>
      </c>
      <c r="H195" s="156">
        <f>कार्यानुभव!N198</f>
        <v>0</v>
      </c>
      <c r="I195" s="156">
        <f>शा.शि.!N198</f>
        <v>0</v>
      </c>
      <c r="J195" s="153">
        <f>Data!$D198</f>
        <v>0</v>
      </c>
      <c r="K195" s="153">
        <f>Data!C198</f>
        <v>0</v>
      </c>
      <c r="L195" s="154">
        <f>Data!E198</f>
        <v>0</v>
      </c>
      <c r="M195" s="156">
        <f>मराठी!AJ198</f>
        <v>0</v>
      </c>
      <c r="N195" s="156">
        <f>इंग्रजी!AJ198</f>
        <v>0</v>
      </c>
      <c r="O195" s="156">
        <f>गणित!AJ198</f>
        <v>0</v>
      </c>
      <c r="P195" s="156">
        <f>चित्रकला!AB198</f>
        <v>0</v>
      </c>
      <c r="Q195" s="156">
        <f>कार्यानुभव!AB198</f>
        <v>0</v>
      </c>
      <c r="R195" s="156">
        <f>शा.शि.!AB198</f>
        <v>0</v>
      </c>
    </row>
    <row r="196" spans="1:18" ht="25.5" customHeight="1">
      <c r="A196" s="153">
        <f>Data!$D199</f>
        <v>0</v>
      </c>
      <c r="B196" s="153">
        <f>Data!C199</f>
        <v>0</v>
      </c>
      <c r="C196" s="154">
        <f>Data!E199</f>
        <v>0</v>
      </c>
      <c r="D196" s="156">
        <f>मराठी!R199</f>
        <v>0</v>
      </c>
      <c r="E196" s="156">
        <f>इंग्रजी!R199</f>
        <v>0</v>
      </c>
      <c r="F196" s="156">
        <f>गणित!R199</f>
        <v>0</v>
      </c>
      <c r="G196" s="156">
        <f>चित्रकला!N199</f>
        <v>0</v>
      </c>
      <c r="H196" s="156">
        <f>कार्यानुभव!N199</f>
        <v>0</v>
      </c>
      <c r="I196" s="156">
        <f>शा.शि.!N199</f>
        <v>0</v>
      </c>
      <c r="J196" s="153">
        <f>Data!$D199</f>
        <v>0</v>
      </c>
      <c r="K196" s="153">
        <f>Data!C199</f>
        <v>0</v>
      </c>
      <c r="L196" s="154">
        <f>Data!E199</f>
        <v>0</v>
      </c>
      <c r="M196" s="156">
        <f>मराठी!AJ199</f>
        <v>0</v>
      </c>
      <c r="N196" s="156">
        <f>इंग्रजी!AJ199</f>
        <v>0</v>
      </c>
      <c r="O196" s="156">
        <f>गणित!AJ199</f>
        <v>0</v>
      </c>
      <c r="P196" s="156">
        <f>चित्रकला!AB199</f>
        <v>0</v>
      </c>
      <c r="Q196" s="156">
        <f>कार्यानुभव!AB199</f>
        <v>0</v>
      </c>
      <c r="R196" s="156">
        <f>शा.शि.!AB199</f>
        <v>0</v>
      </c>
    </row>
    <row r="197" spans="1:18" ht="25.5" customHeight="1">
      <c r="A197" s="153">
        <f>Data!$D200</f>
        <v>0</v>
      </c>
      <c r="B197" s="153">
        <f>Data!C200</f>
        <v>0</v>
      </c>
      <c r="C197" s="154">
        <f>Data!E200</f>
        <v>0</v>
      </c>
      <c r="D197" s="156">
        <f>मराठी!R200</f>
        <v>0</v>
      </c>
      <c r="E197" s="156">
        <f>इंग्रजी!R200</f>
        <v>0</v>
      </c>
      <c r="F197" s="156">
        <f>गणित!R200</f>
        <v>0</v>
      </c>
      <c r="G197" s="156">
        <f>चित्रकला!N200</f>
        <v>0</v>
      </c>
      <c r="H197" s="156">
        <f>कार्यानुभव!N200</f>
        <v>0</v>
      </c>
      <c r="I197" s="156">
        <f>शा.शि.!N200</f>
        <v>0</v>
      </c>
      <c r="J197" s="153">
        <f>Data!$D200</f>
        <v>0</v>
      </c>
      <c r="K197" s="153">
        <f>Data!C200</f>
        <v>0</v>
      </c>
      <c r="L197" s="154">
        <f>Data!E200</f>
        <v>0</v>
      </c>
      <c r="M197" s="156">
        <f>मराठी!AJ200</f>
        <v>0</v>
      </c>
      <c r="N197" s="156">
        <f>इंग्रजी!AJ200</f>
        <v>0</v>
      </c>
      <c r="O197" s="156">
        <f>गणित!AJ200</f>
        <v>0</v>
      </c>
      <c r="P197" s="156">
        <f>चित्रकला!AB200</f>
        <v>0</v>
      </c>
      <c r="Q197" s="156">
        <f>कार्यानुभव!AB200</f>
        <v>0</v>
      </c>
      <c r="R197" s="156">
        <f>शा.शि.!AB200</f>
        <v>0</v>
      </c>
    </row>
    <row r="198" spans="1:18" ht="25.5" customHeight="1">
      <c r="A198" s="153">
        <f>Data!$D201</f>
        <v>0</v>
      </c>
      <c r="B198" s="153">
        <f>Data!C201</f>
        <v>0</v>
      </c>
      <c r="C198" s="154">
        <f>Data!E201</f>
        <v>0</v>
      </c>
      <c r="D198" s="156">
        <f>मराठी!R201</f>
        <v>0</v>
      </c>
      <c r="E198" s="156">
        <f>इंग्रजी!R201</f>
        <v>0</v>
      </c>
      <c r="F198" s="156">
        <f>गणित!R201</f>
        <v>0</v>
      </c>
      <c r="G198" s="156">
        <f>चित्रकला!N201</f>
        <v>0</v>
      </c>
      <c r="H198" s="156">
        <f>कार्यानुभव!N201</f>
        <v>0</v>
      </c>
      <c r="I198" s="156">
        <f>शा.शि.!N201</f>
        <v>0</v>
      </c>
      <c r="J198" s="153">
        <f>Data!$D201</f>
        <v>0</v>
      </c>
      <c r="K198" s="153">
        <f>Data!C201</f>
        <v>0</v>
      </c>
      <c r="L198" s="154">
        <f>Data!E201</f>
        <v>0</v>
      </c>
      <c r="M198" s="156">
        <f>मराठी!AJ201</f>
        <v>0</v>
      </c>
      <c r="N198" s="156">
        <f>इंग्रजी!AJ201</f>
        <v>0</v>
      </c>
      <c r="O198" s="156">
        <f>गणित!AJ201</f>
        <v>0</v>
      </c>
      <c r="P198" s="156">
        <f>चित्रकला!AB201</f>
        <v>0</v>
      </c>
      <c r="Q198" s="156">
        <f>कार्यानुभव!AB201</f>
        <v>0</v>
      </c>
      <c r="R198" s="156">
        <f>शा.शि.!AB201</f>
        <v>0</v>
      </c>
    </row>
    <row r="199" spans="1:18" ht="25.5" customHeight="1">
      <c r="A199" s="153">
        <f>Data!$D202</f>
        <v>0</v>
      </c>
      <c r="B199" s="153">
        <f>Data!C202</f>
        <v>0</v>
      </c>
      <c r="C199" s="154">
        <f>Data!E202</f>
        <v>0</v>
      </c>
      <c r="D199" s="156">
        <f>मराठी!R202</f>
        <v>0</v>
      </c>
      <c r="E199" s="156">
        <f>इंग्रजी!R202</f>
        <v>0</v>
      </c>
      <c r="F199" s="156">
        <f>गणित!R202</f>
        <v>0</v>
      </c>
      <c r="G199" s="156">
        <f>चित्रकला!N202</f>
        <v>0</v>
      </c>
      <c r="H199" s="156">
        <f>कार्यानुभव!N202</f>
        <v>0</v>
      </c>
      <c r="I199" s="156">
        <f>शा.शि.!N202</f>
        <v>0</v>
      </c>
      <c r="J199" s="153">
        <f>Data!$D202</f>
        <v>0</v>
      </c>
      <c r="K199" s="153">
        <f>Data!C202</f>
        <v>0</v>
      </c>
      <c r="L199" s="154">
        <f>Data!E202</f>
        <v>0</v>
      </c>
      <c r="M199" s="156">
        <f>मराठी!AJ202</f>
        <v>0</v>
      </c>
      <c r="N199" s="156">
        <f>इंग्रजी!AJ202</f>
        <v>0</v>
      </c>
      <c r="O199" s="156">
        <f>गणित!AJ202</f>
        <v>0</v>
      </c>
      <c r="P199" s="156">
        <f>चित्रकला!AB202</f>
        <v>0</v>
      </c>
      <c r="Q199" s="156">
        <f>कार्यानुभव!AB202</f>
        <v>0</v>
      </c>
      <c r="R199" s="156">
        <f>शा.शि.!AB202</f>
        <v>0</v>
      </c>
    </row>
    <row r="200" spans="1:18" ht="25.5" customHeight="1">
      <c r="A200" s="153">
        <f>Data!$D203</f>
        <v>0</v>
      </c>
      <c r="B200" s="153">
        <f>Data!C203</f>
        <v>0</v>
      </c>
      <c r="C200" s="154">
        <f>Data!E203</f>
        <v>0</v>
      </c>
      <c r="D200" s="156">
        <f>मराठी!R203</f>
        <v>0</v>
      </c>
      <c r="E200" s="156">
        <f>इंग्रजी!R203</f>
        <v>0</v>
      </c>
      <c r="F200" s="156">
        <f>गणित!R203</f>
        <v>0</v>
      </c>
      <c r="G200" s="156">
        <f>चित्रकला!N203</f>
        <v>0</v>
      </c>
      <c r="H200" s="156">
        <f>कार्यानुभव!N203</f>
        <v>0</v>
      </c>
      <c r="I200" s="156">
        <f>शा.शि.!N203</f>
        <v>0</v>
      </c>
      <c r="J200" s="153">
        <f>Data!$D203</f>
        <v>0</v>
      </c>
      <c r="K200" s="153">
        <f>Data!C203</f>
        <v>0</v>
      </c>
      <c r="L200" s="154">
        <f>Data!E203</f>
        <v>0</v>
      </c>
      <c r="M200" s="156">
        <f>मराठी!AJ203</f>
        <v>0</v>
      </c>
      <c r="N200" s="156">
        <f>इंग्रजी!AJ203</f>
        <v>0</v>
      </c>
      <c r="O200" s="156">
        <f>गणित!AJ203</f>
        <v>0</v>
      </c>
      <c r="P200" s="156">
        <f>चित्रकला!AB203</f>
        <v>0</v>
      </c>
      <c r="Q200" s="156">
        <f>कार्यानुभव!AB203</f>
        <v>0</v>
      </c>
      <c r="R200" s="156">
        <f>शा.शि.!AB203</f>
        <v>0</v>
      </c>
    </row>
    <row r="201" spans="1:18" ht="25.5" customHeight="1">
      <c r="A201" s="153">
        <f>Data!$D204</f>
        <v>0</v>
      </c>
      <c r="B201" s="153">
        <f>Data!C204</f>
        <v>0</v>
      </c>
      <c r="C201" s="154">
        <f>Data!E204</f>
        <v>0</v>
      </c>
      <c r="D201" s="156">
        <f>मराठी!R204</f>
        <v>0</v>
      </c>
      <c r="E201" s="156">
        <f>इंग्रजी!R204</f>
        <v>0</v>
      </c>
      <c r="F201" s="156">
        <f>गणित!R204</f>
        <v>0</v>
      </c>
      <c r="G201" s="156">
        <f>चित्रकला!N204</f>
        <v>0</v>
      </c>
      <c r="H201" s="156">
        <f>कार्यानुभव!N204</f>
        <v>0</v>
      </c>
      <c r="I201" s="156">
        <f>शा.शि.!N204</f>
        <v>0</v>
      </c>
      <c r="J201" s="153">
        <f>Data!$D204</f>
        <v>0</v>
      </c>
      <c r="K201" s="153">
        <f>Data!C204</f>
        <v>0</v>
      </c>
      <c r="L201" s="154">
        <f>Data!E204</f>
        <v>0</v>
      </c>
      <c r="M201" s="156">
        <f>मराठी!AJ204</f>
        <v>0</v>
      </c>
      <c r="N201" s="156">
        <f>इंग्रजी!AJ204</f>
        <v>0</v>
      </c>
      <c r="O201" s="156">
        <f>गणित!AJ204</f>
        <v>0</v>
      </c>
      <c r="P201" s="156">
        <f>चित्रकला!AB204</f>
        <v>0</v>
      </c>
      <c r="Q201" s="156">
        <f>कार्यानुभव!AB204</f>
        <v>0</v>
      </c>
      <c r="R201" s="156">
        <f>शा.शि.!AB204</f>
        <v>0</v>
      </c>
    </row>
    <row r="202" spans="1:18" ht="25.5" customHeight="1">
      <c r="A202" s="153">
        <f>Data!$D205</f>
        <v>0</v>
      </c>
      <c r="B202" s="153">
        <f>Data!C205</f>
        <v>0</v>
      </c>
      <c r="C202" s="154">
        <f>Data!E205</f>
        <v>0</v>
      </c>
      <c r="D202" s="156">
        <f>मराठी!R205</f>
        <v>0</v>
      </c>
      <c r="E202" s="156">
        <f>इंग्रजी!R205</f>
        <v>0</v>
      </c>
      <c r="F202" s="156">
        <f>गणित!R205</f>
        <v>0</v>
      </c>
      <c r="G202" s="156">
        <f>चित्रकला!N205</f>
        <v>0</v>
      </c>
      <c r="H202" s="156">
        <f>कार्यानुभव!N205</f>
        <v>0</v>
      </c>
      <c r="I202" s="156">
        <f>शा.शि.!N205</f>
        <v>0</v>
      </c>
      <c r="J202" s="153">
        <f>Data!$D205</f>
        <v>0</v>
      </c>
      <c r="K202" s="153">
        <f>Data!C205</f>
        <v>0</v>
      </c>
      <c r="L202" s="154">
        <f>Data!E205</f>
        <v>0</v>
      </c>
      <c r="M202" s="156">
        <f>मराठी!AJ205</f>
        <v>0</v>
      </c>
      <c r="N202" s="156">
        <f>इंग्रजी!AJ205</f>
        <v>0</v>
      </c>
      <c r="O202" s="156">
        <f>गणित!AJ205</f>
        <v>0</v>
      </c>
      <c r="P202" s="156">
        <f>चित्रकला!AB205</f>
        <v>0</v>
      </c>
      <c r="Q202" s="156">
        <f>कार्यानुभव!AB205</f>
        <v>0</v>
      </c>
      <c r="R202" s="156">
        <f>शा.शि.!AB205</f>
        <v>0</v>
      </c>
    </row>
    <row r="203" spans="1:18" ht="25.5" customHeight="1">
      <c r="A203" s="153">
        <f>Data!$D206</f>
        <v>0</v>
      </c>
      <c r="B203" s="153">
        <f>Data!C206</f>
        <v>0</v>
      </c>
      <c r="C203" s="154">
        <f>Data!E206</f>
        <v>0</v>
      </c>
      <c r="D203" s="156">
        <f>मराठी!R206</f>
        <v>0</v>
      </c>
      <c r="E203" s="156">
        <f>इंग्रजी!R206</f>
        <v>0</v>
      </c>
      <c r="F203" s="156">
        <f>गणित!R206</f>
        <v>0</v>
      </c>
      <c r="G203" s="156">
        <f>चित्रकला!N206</f>
        <v>0</v>
      </c>
      <c r="H203" s="156">
        <f>कार्यानुभव!N206</f>
        <v>0</v>
      </c>
      <c r="I203" s="156">
        <f>शा.शि.!N206</f>
        <v>0</v>
      </c>
      <c r="J203" s="153">
        <f>Data!$D206</f>
        <v>0</v>
      </c>
      <c r="K203" s="153">
        <f>Data!C206</f>
        <v>0</v>
      </c>
      <c r="L203" s="154">
        <f>Data!E206</f>
        <v>0</v>
      </c>
      <c r="M203" s="156">
        <f>मराठी!AJ206</f>
        <v>0</v>
      </c>
      <c r="N203" s="156">
        <f>इंग्रजी!AJ206</f>
        <v>0</v>
      </c>
      <c r="O203" s="156">
        <f>गणित!AJ206</f>
        <v>0</v>
      </c>
      <c r="P203" s="156">
        <f>चित्रकला!AB206</f>
        <v>0</v>
      </c>
      <c r="Q203" s="156">
        <f>कार्यानुभव!AB206</f>
        <v>0</v>
      </c>
      <c r="R203" s="156">
        <f>शा.शि.!AB206</f>
        <v>0</v>
      </c>
    </row>
  </sheetData>
  <sheetProtection algorithmName="SHA-512" hashValue="7Ukf/UN70uDv5cUYTiDFzPCXfc303Lo6hvSN+4F0v/a4R4w8IKgQcxRKmdaCz9RqZl0vb6VwXvxQxTiBX7CB5A==" saltValue="ms/VmHX/OLHW6xLqSdI7Ng==" spinCount="100000" sheet="1" scenarios="1" formatCells="0" formatColumns="0" formatRows="0"/>
  <mergeCells count="4">
    <mergeCell ref="A1:I1"/>
    <mergeCell ref="J1:R1"/>
    <mergeCell ref="A2:I2"/>
    <mergeCell ref="J2:R2"/>
  </mergeCells>
  <conditionalFormatting sqref="A5:I203">
    <cfRule type="expression" dxfId="42" priority="2">
      <formula>$A5&gt;0</formula>
    </cfRule>
  </conditionalFormatting>
  <conditionalFormatting sqref="J5:R203">
    <cfRule type="expression" dxfId="41" priority="1">
      <formula>$J5&gt;0</formula>
    </cfRule>
  </conditionalFormatting>
  <pageMargins left="0.55000000000000004" right="0.55000000000000004" top="0.3" bottom="0.3" header="0" footer="0"/>
  <pageSetup paperSize="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57"/>
  <sheetViews>
    <sheetView showZeros="0" view="pageLayout" zoomScaleNormal="100" workbookViewId="0">
      <selection activeCell="A8" sqref="A8:A9"/>
    </sheetView>
  </sheetViews>
  <sheetFormatPr defaultRowHeight="12.75"/>
  <cols>
    <col min="1" max="1" width="5.140625" style="30" customWidth="1"/>
    <col min="2" max="2" width="7.5703125" style="30" customWidth="1"/>
    <col min="3" max="3" width="19.42578125" style="30" customWidth="1"/>
    <col min="4" max="4" width="8.7109375" style="30" customWidth="1"/>
    <col min="5" max="19" width="8.28515625" style="30" customWidth="1"/>
    <col min="20" max="16384" width="9.140625" style="30"/>
  </cols>
  <sheetData>
    <row r="1" spans="1:19" ht="28.5" customHeight="1">
      <c r="A1" s="841" t="str">
        <f>Links!E2</f>
        <v>कर्मवीर तात्यासाहेब हरी रावजी पाटील किसान शिक्षण संस्था भडगाव संचलित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842"/>
      <c r="Q1" s="842"/>
      <c r="R1" s="842"/>
      <c r="S1" s="843"/>
    </row>
    <row r="2" spans="1:19" ht="28.5" customHeight="1">
      <c r="A2" s="844" t="str">
        <f>Links!E3</f>
        <v>सौ.एस.पी.पाटील माध्यमिक विद्यामंदिर आमडदे, ता. भडगाव, जि. जळगाव.</v>
      </c>
      <c r="B2" s="845"/>
      <c r="C2" s="845"/>
      <c r="D2" s="845"/>
      <c r="E2" s="845"/>
      <c r="F2" s="845"/>
      <c r="G2" s="845"/>
      <c r="H2" s="845"/>
      <c r="I2" s="845"/>
      <c r="J2" s="845"/>
      <c r="K2" s="845"/>
      <c r="L2" s="845"/>
      <c r="M2" s="845"/>
      <c r="N2" s="845"/>
      <c r="O2" s="845"/>
      <c r="P2" s="845"/>
      <c r="Q2" s="845"/>
      <c r="R2" s="845"/>
      <c r="S2" s="846"/>
    </row>
    <row r="3" spans="1:19" ht="28.5" customHeight="1">
      <c r="A3" s="844" t="str">
        <f>"वार्षिक निकाल पत्रक "&amp;Links!O2</f>
        <v>वार्षिक निकाल पत्रक सन:- 2023-24</v>
      </c>
      <c r="B3" s="845"/>
      <c r="C3" s="845"/>
      <c r="D3" s="845"/>
      <c r="E3" s="845"/>
      <c r="F3" s="845"/>
      <c r="G3" s="845"/>
      <c r="H3" s="845"/>
      <c r="I3" s="845"/>
      <c r="J3" s="845"/>
      <c r="K3" s="845"/>
      <c r="L3" s="845"/>
      <c r="M3" s="845"/>
      <c r="N3" s="845"/>
      <c r="O3" s="845"/>
      <c r="P3" s="845"/>
      <c r="Q3" s="845"/>
      <c r="R3" s="845"/>
      <c r="S3" s="846"/>
    </row>
    <row r="4" spans="1:19" ht="28.5" customHeight="1" thickBot="1">
      <c r="A4" s="847" t="s">
        <v>638</v>
      </c>
      <c r="B4" s="848"/>
      <c r="C4" s="171" t="str">
        <f>Links!X4</f>
        <v>1 ली(अ)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3"/>
    </row>
    <row r="5" spans="1:19" ht="19.5" customHeight="1">
      <c r="A5" s="849" t="s">
        <v>1445</v>
      </c>
      <c r="B5" s="852" t="s">
        <v>8</v>
      </c>
      <c r="C5" s="854" t="s">
        <v>6</v>
      </c>
      <c r="D5" s="856" t="s">
        <v>1446</v>
      </c>
      <c r="E5" s="825" t="s">
        <v>177</v>
      </c>
      <c r="F5" s="826"/>
      <c r="G5" s="825" t="s">
        <v>165</v>
      </c>
      <c r="H5" s="826"/>
      <c r="I5" s="825" t="s">
        <v>178</v>
      </c>
      <c r="J5" s="826"/>
      <c r="K5" s="825" t="s">
        <v>59</v>
      </c>
      <c r="L5" s="826"/>
      <c r="M5" s="825" t="s">
        <v>54</v>
      </c>
      <c r="N5" s="826"/>
      <c r="O5" s="859" t="s">
        <v>168</v>
      </c>
      <c r="P5" s="860"/>
      <c r="Q5" s="861" t="s">
        <v>4</v>
      </c>
      <c r="R5" s="862"/>
      <c r="S5" s="863"/>
    </row>
    <row r="6" spans="1:19" ht="19.5" customHeight="1">
      <c r="A6" s="850"/>
      <c r="B6" s="806"/>
      <c r="C6" s="807"/>
      <c r="D6" s="857"/>
      <c r="E6" s="174" t="s">
        <v>1447</v>
      </c>
      <c r="F6" s="827" t="s">
        <v>56</v>
      </c>
      <c r="G6" s="174" t="s">
        <v>1447</v>
      </c>
      <c r="H6" s="827" t="s">
        <v>56</v>
      </c>
      <c r="I6" s="174" t="s">
        <v>1447</v>
      </c>
      <c r="J6" s="827" t="s">
        <v>56</v>
      </c>
      <c r="K6" s="174" t="s">
        <v>1447</v>
      </c>
      <c r="L6" s="827" t="s">
        <v>56</v>
      </c>
      <c r="M6" s="174" t="s">
        <v>1447</v>
      </c>
      <c r="N6" s="827" t="s">
        <v>56</v>
      </c>
      <c r="O6" s="174" t="s">
        <v>1447</v>
      </c>
      <c r="P6" s="831" t="s">
        <v>56</v>
      </c>
      <c r="Q6" s="175" t="s">
        <v>1447</v>
      </c>
      <c r="R6" s="833" t="s">
        <v>167</v>
      </c>
      <c r="S6" s="829" t="s">
        <v>56</v>
      </c>
    </row>
    <row r="7" spans="1:19" ht="19.5" customHeight="1" thickBot="1">
      <c r="A7" s="851"/>
      <c r="B7" s="853"/>
      <c r="C7" s="855"/>
      <c r="D7" s="858"/>
      <c r="E7" s="176">
        <v>100</v>
      </c>
      <c r="F7" s="828"/>
      <c r="G7" s="176">
        <v>100</v>
      </c>
      <c r="H7" s="828"/>
      <c r="I7" s="176">
        <v>100</v>
      </c>
      <c r="J7" s="828"/>
      <c r="K7" s="176">
        <v>100</v>
      </c>
      <c r="L7" s="828"/>
      <c r="M7" s="176">
        <v>100</v>
      </c>
      <c r="N7" s="828"/>
      <c r="O7" s="176">
        <v>100</v>
      </c>
      <c r="P7" s="832"/>
      <c r="Q7" s="177">
        <f t="shared" ref="Q7:Q38" si="0">E7+G7+I7+K7+M7+O7</f>
        <v>600</v>
      </c>
      <c r="R7" s="834"/>
      <c r="S7" s="830"/>
    </row>
    <row r="8" spans="1:19" ht="19.5" customHeight="1">
      <c r="A8" s="835">
        <v>1</v>
      </c>
      <c r="B8" s="837" t="str">
        <f>VLOOKUP($A8,Data!$B$7:$W$206,2,0)</f>
        <v>6583</v>
      </c>
      <c r="C8" s="839" t="str">
        <f>VLOOKUP($A8,Data!$B$7:$W$206,4,0)</f>
        <v>आराध्या प्रकाश पाटील</v>
      </c>
      <c r="D8" s="178" t="s">
        <v>1448</v>
      </c>
      <c r="E8" s="179">
        <f>VLOOKUP($A8,गुणपत्रक!$A$4:$AD$500,5,0)</f>
        <v>0</v>
      </c>
      <c r="F8" s="180">
        <f>LOOKUP(E8,{0,32,33,41,51,61,71,81,91},{0,"इ-1","ड","क-2 ","क-1","ब-2 ","ब-1","अ-2","अ-1"})</f>
        <v>0</v>
      </c>
      <c r="G8" s="179">
        <f>VLOOKUP($A8,गुणपत्रक!$A$4:$AD$500,6,0)</f>
        <v>0</v>
      </c>
      <c r="H8" s="180">
        <f>LOOKUP(G8,{0,32,33,41,51,61,71,81,91},{0,"इ-1","ड","क-2 ","क-1","ब-2 ","ब-1","अ-2","अ-1"})</f>
        <v>0</v>
      </c>
      <c r="I8" s="179">
        <f>VLOOKUP($A8,गुणपत्रक!$A$4:$AD$500,7,0)</f>
        <v>0</v>
      </c>
      <c r="J8" s="180">
        <f>LOOKUP(I8,{0,32,33,41,51,61,71,81,91},{0,"इ-1","ड","क-2 ","क-1","ब-2 ","ब-1","अ-2","अ-1"})</f>
        <v>0</v>
      </c>
      <c r="K8" s="179">
        <f>VLOOKUP($A8,गुणपत्रक!$A$4:$AD$500,8,0)</f>
        <v>0</v>
      </c>
      <c r="L8" s="180">
        <f>LOOKUP(K8,{0,32,33,41,51,61,71,81,91},{0,"इ-1","ड","क-2 ","क-1","ब-2 ","ब-1","अ-2","अ-1"})</f>
        <v>0</v>
      </c>
      <c r="M8" s="179">
        <f>VLOOKUP($A8,गुणपत्रक!$A$4:$AD$500,9,0)</f>
        <v>0</v>
      </c>
      <c r="N8" s="180">
        <f>LOOKUP(M8,{0,32,33,41,51,61,71,81,91},{0,"इ-1","ड","क-2 ","क-1","ब-2 ","ब-1","अ-2","अ-1"})</f>
        <v>0</v>
      </c>
      <c r="O8" s="179">
        <f>VLOOKUP($A8,गुणपत्रक!$A$4:$AD$500,10,0)</f>
        <v>0</v>
      </c>
      <c r="P8" s="181">
        <f>LOOKUP(O8,{0,32,33,41,51,61,71,81,91},{0,"इ-1","ड","क-2 ","क-1","ब-2 ","ब-1","अ-2","अ-1"})</f>
        <v>0</v>
      </c>
      <c r="Q8" s="182">
        <f t="shared" si="0"/>
        <v>0</v>
      </c>
      <c r="R8" s="183">
        <f t="shared" ref="R8:R39" si="1">(Q8/6)</f>
        <v>0</v>
      </c>
      <c r="S8" s="184">
        <f>LOOKUP(R8,{0,32,33,41,51,61,71,81,91},{0,"इ-1","ड","क-2 ","क-1","ब-2 ","ब-1","अ-2","अ-1"})</f>
        <v>0</v>
      </c>
    </row>
    <row r="9" spans="1:19" ht="19.5" customHeight="1" thickBot="1">
      <c r="A9" s="836"/>
      <c r="B9" s="838"/>
      <c r="C9" s="840"/>
      <c r="D9" s="185" t="s">
        <v>1449</v>
      </c>
      <c r="E9" s="186">
        <f>VLOOKUP($A8,गुणपत्रक!$A$4:$AD$500,20,0)</f>
        <v>0</v>
      </c>
      <c r="F9" s="187">
        <f>LOOKUP(E9,{0,32,33,41,51,61,71,81,91},{0,"इ-1","ड","क-2 ","क-1","ब-2 ","ब-1","अ-2","अ-1"})</f>
        <v>0</v>
      </c>
      <c r="G9" s="186">
        <f>VLOOKUP($A8,गुणपत्रक!$A$4:$AD$500,21,0)</f>
        <v>0</v>
      </c>
      <c r="H9" s="187">
        <f>LOOKUP(G9,{0,32,33,41,51,61,71,81,91},{0,"इ-1","ड","क-2 ","क-1","ब-2 ","ब-1","अ-2","अ-1"})</f>
        <v>0</v>
      </c>
      <c r="I9" s="186">
        <f>VLOOKUP($A8,गुणपत्रक!$A$4:$AD$500,22,0)</f>
        <v>0</v>
      </c>
      <c r="J9" s="187">
        <f>LOOKUP(I9,{0,32,33,41,51,61,71,81,91},{0,"इ-1","ड","क-2 ","क-1","ब-2 ","ब-1","अ-2","अ-1"})</f>
        <v>0</v>
      </c>
      <c r="K9" s="186">
        <f>VLOOKUP($A8,गुणपत्रक!$A$4:$AD$500,23,0)</f>
        <v>0</v>
      </c>
      <c r="L9" s="187">
        <f>LOOKUP(K9,{0,32,33,41,51,61,71,81,91},{0,"इ-1","ड","क-2 ","क-1","ब-2 ","ब-1","अ-2","अ-1"})</f>
        <v>0</v>
      </c>
      <c r="M9" s="186">
        <f>VLOOKUP($A8,गुणपत्रक!$A$4:$AD$500,24,0)</f>
        <v>0</v>
      </c>
      <c r="N9" s="187">
        <f>LOOKUP(M9,{0,32,33,41,51,61,71,81,91},{0,"इ-1","ड","क-2 ","क-1","ब-2 ","ब-1","अ-2","अ-1"})</f>
        <v>0</v>
      </c>
      <c r="O9" s="186">
        <f>VLOOKUP($A8,गुणपत्रक!$A$4:$AD$500,25,0)</f>
        <v>0</v>
      </c>
      <c r="P9" s="188">
        <f>LOOKUP(O9,{0,32,33,41,51,61,71,81,91},{0,"इ-1","ड","क-2 ","क-1","ब-2 ","ब-1","अ-2","अ-1"})</f>
        <v>0</v>
      </c>
      <c r="Q9" s="177">
        <f t="shared" si="0"/>
        <v>0</v>
      </c>
      <c r="R9" s="189">
        <f t="shared" si="1"/>
        <v>0</v>
      </c>
      <c r="S9" s="190">
        <f>LOOKUP(R9,{0,32,33,41,51,61,71,81,91},{0,"इ-1","ड","क-2 ","क-1","ब-2 ","ब-1","अ-2","अ-1"})</f>
        <v>0</v>
      </c>
    </row>
    <row r="10" spans="1:19" ht="19.5" customHeight="1">
      <c r="A10" s="835">
        <v>2</v>
      </c>
      <c r="B10" s="837">
        <f>VLOOKUP($A10,Data!$B$7:$W$206,2,0)</f>
        <v>6588</v>
      </c>
      <c r="C10" s="839" t="str">
        <f>VLOOKUP($A10,Data!$B$7:$W$206,4,0)</f>
        <v>साक्षी राजेश पाटील</v>
      </c>
      <c r="D10" s="178" t="s">
        <v>1448</v>
      </c>
      <c r="E10" s="179">
        <f>VLOOKUP($A10,गुणपत्रक!$A$4:$AD$500,5,0)</f>
        <v>0</v>
      </c>
      <c r="F10" s="180">
        <f>LOOKUP(E10,{0,32,33,41,51,61,71,81,91},{0,"इ-1","ड","क-2 ","क-1","ब-2 ","ब-1","अ-2","अ-1"})</f>
        <v>0</v>
      </c>
      <c r="G10" s="179">
        <f>VLOOKUP($A10,गुणपत्रक!$A$4:$AD$500,6,0)</f>
        <v>0</v>
      </c>
      <c r="H10" s="180">
        <f>LOOKUP(G10,{0,32,33,41,51,61,71,81,91},{0,"इ-1","ड","क-2 ","क-1","ब-2 ","ब-1","अ-2","अ-1"})</f>
        <v>0</v>
      </c>
      <c r="I10" s="179">
        <f>VLOOKUP($A10,गुणपत्रक!$A$4:$AD$500,7,0)</f>
        <v>0</v>
      </c>
      <c r="J10" s="180">
        <f>LOOKUP(I10,{0,32,33,41,51,61,71,81,91},{0,"इ-1","ड","क-2 ","क-1","ब-2 ","ब-1","अ-2","अ-1"})</f>
        <v>0</v>
      </c>
      <c r="K10" s="179">
        <f>VLOOKUP($A10,गुणपत्रक!$A$4:$AD$500,8,0)</f>
        <v>0</v>
      </c>
      <c r="L10" s="180">
        <f>LOOKUP(K10,{0,32,33,41,51,61,71,81,91},{0,"इ-1","ड","क-2 ","क-1","ब-2 ","ब-1","अ-2","अ-1"})</f>
        <v>0</v>
      </c>
      <c r="M10" s="179">
        <f>VLOOKUP($A10,गुणपत्रक!$A$4:$AD$500,9,0)</f>
        <v>0</v>
      </c>
      <c r="N10" s="180">
        <f>LOOKUP(M10,{0,32,33,41,51,61,71,81,91},{0,"इ-1","ड","क-2 ","क-1","ब-2 ","ब-1","अ-2","अ-1"})</f>
        <v>0</v>
      </c>
      <c r="O10" s="179">
        <f>VLOOKUP($A10,गुणपत्रक!$A$4:$AD$500,10,0)</f>
        <v>0</v>
      </c>
      <c r="P10" s="181">
        <f>LOOKUP(O10,{0,32,33,41,51,61,71,81,91},{0,"इ-1","ड","क-2 ","क-1","ब-2 ","ब-1","अ-2","अ-1"})</f>
        <v>0</v>
      </c>
      <c r="Q10" s="182">
        <f t="shared" si="0"/>
        <v>0</v>
      </c>
      <c r="R10" s="183">
        <f t="shared" si="1"/>
        <v>0</v>
      </c>
      <c r="S10" s="184">
        <f>LOOKUP(R10,{0,32,33,41,51,61,71,81,91},{0,"इ-1","ड","क-2 ","क-1","ब-2 ","ब-1","अ-2","अ-1"})</f>
        <v>0</v>
      </c>
    </row>
    <row r="11" spans="1:19" ht="19.5" customHeight="1" thickBot="1">
      <c r="A11" s="836"/>
      <c r="B11" s="838"/>
      <c r="C11" s="840"/>
      <c r="D11" s="185" t="s">
        <v>1449</v>
      </c>
      <c r="E11" s="186">
        <f>VLOOKUP($A10,गुणपत्रक!$A$4:$AD$500,20,0)</f>
        <v>0</v>
      </c>
      <c r="F11" s="187">
        <f>LOOKUP(E11,{0,32,33,41,51,61,71,81,91},{0,"इ-1","ड","क-2 ","क-1","ब-2 ","ब-1","अ-2","अ-1"})</f>
        <v>0</v>
      </c>
      <c r="G11" s="186">
        <f>VLOOKUP($A10,गुणपत्रक!$A$4:$AD$500,21,0)</f>
        <v>0</v>
      </c>
      <c r="H11" s="187">
        <f>LOOKUP(G11,{0,32,33,41,51,61,71,81,91},{0,"इ-1","ड","क-2 ","क-1","ब-2 ","ब-1","अ-2","अ-1"})</f>
        <v>0</v>
      </c>
      <c r="I11" s="186">
        <f>VLOOKUP($A10,गुणपत्रक!$A$4:$AD$500,22,0)</f>
        <v>0</v>
      </c>
      <c r="J11" s="187">
        <f>LOOKUP(I11,{0,32,33,41,51,61,71,81,91},{0,"इ-1","ड","क-2 ","क-1","ब-2 ","ब-1","अ-2","अ-1"})</f>
        <v>0</v>
      </c>
      <c r="K11" s="186">
        <f>VLOOKUP($A10,गुणपत्रक!$A$4:$AD$500,23,0)</f>
        <v>0</v>
      </c>
      <c r="L11" s="187">
        <f>LOOKUP(K11,{0,32,33,41,51,61,71,81,91},{0,"इ-1","ड","क-2 ","क-1","ब-2 ","ब-1","अ-2","अ-1"})</f>
        <v>0</v>
      </c>
      <c r="M11" s="186">
        <f>VLOOKUP($A10,गुणपत्रक!$A$4:$AD$500,24,0)</f>
        <v>0</v>
      </c>
      <c r="N11" s="187">
        <f>LOOKUP(M11,{0,32,33,41,51,61,71,81,91},{0,"इ-1","ड","क-2 ","क-1","ब-2 ","ब-1","अ-2","अ-1"})</f>
        <v>0</v>
      </c>
      <c r="O11" s="186">
        <f>VLOOKUP($A10,गुणपत्रक!$A$4:$AD$500,25,0)</f>
        <v>0</v>
      </c>
      <c r="P11" s="188">
        <f>LOOKUP(O11,{0,32,33,41,51,61,71,81,91},{0,"इ-1","ड","क-2 ","क-1","ब-2 ","ब-1","अ-2","अ-1"})</f>
        <v>0</v>
      </c>
      <c r="Q11" s="177">
        <f t="shared" si="0"/>
        <v>0</v>
      </c>
      <c r="R11" s="189">
        <f t="shared" si="1"/>
        <v>0</v>
      </c>
      <c r="S11" s="190">
        <f>LOOKUP(R11,{0,32,33,41,51,61,71,81,91},{0,"इ-1","ड","क-2 ","क-1","ब-2 ","ब-1","अ-2","अ-1"})</f>
        <v>0</v>
      </c>
    </row>
    <row r="12" spans="1:19" ht="19.5" customHeight="1">
      <c r="A12" s="835">
        <v>3</v>
      </c>
      <c r="B12" s="837">
        <f>VLOOKUP($A12,Data!$B$7:$W$206,2,0)</f>
        <v>6573</v>
      </c>
      <c r="C12" s="839" t="str">
        <f>VLOOKUP($A12,Data!$B$7:$W$206,4,0)</f>
        <v>शौर्य यश पाटील</v>
      </c>
      <c r="D12" s="178" t="s">
        <v>1448</v>
      </c>
      <c r="E12" s="179">
        <f>VLOOKUP($A12,गुणपत्रक!$A$4:$AD$500,5,0)</f>
        <v>0</v>
      </c>
      <c r="F12" s="180">
        <f>LOOKUP(E12,{0,32,33,41,51,61,71,81,91},{0,"इ-1","ड","क-2 ","क-1","ब-2 ","ब-1","अ-2","अ-1"})</f>
        <v>0</v>
      </c>
      <c r="G12" s="179">
        <f>VLOOKUP($A12,गुणपत्रक!$A$4:$AD$500,6,0)</f>
        <v>0</v>
      </c>
      <c r="H12" s="180">
        <f>LOOKUP(G12,{0,32,33,41,51,61,71,81,91},{0,"इ-1","ड","क-2 ","क-1","ब-2 ","ब-1","अ-2","अ-1"})</f>
        <v>0</v>
      </c>
      <c r="I12" s="179">
        <f>VLOOKUP($A12,गुणपत्रक!$A$4:$AD$500,7,0)</f>
        <v>0</v>
      </c>
      <c r="J12" s="180">
        <f>LOOKUP(I12,{0,32,33,41,51,61,71,81,91},{0,"इ-1","ड","क-2 ","क-1","ब-2 ","ब-1","अ-2","अ-1"})</f>
        <v>0</v>
      </c>
      <c r="K12" s="179">
        <f>VLOOKUP($A12,गुणपत्रक!$A$4:$AD$500,8,0)</f>
        <v>0</v>
      </c>
      <c r="L12" s="180">
        <f>LOOKUP(K12,{0,32,33,41,51,61,71,81,91},{0,"इ-1","ड","क-2 ","क-1","ब-2 ","ब-1","अ-2","अ-1"})</f>
        <v>0</v>
      </c>
      <c r="M12" s="179">
        <f>VLOOKUP($A12,गुणपत्रक!$A$4:$AD$500,9,0)</f>
        <v>0</v>
      </c>
      <c r="N12" s="180">
        <f>LOOKUP(M12,{0,32,33,41,51,61,71,81,91},{0,"इ-1","ड","क-2 ","क-1","ब-2 ","ब-1","अ-2","अ-1"})</f>
        <v>0</v>
      </c>
      <c r="O12" s="179">
        <f>VLOOKUP($A12,गुणपत्रक!$A$4:$AD$500,10,0)</f>
        <v>0</v>
      </c>
      <c r="P12" s="181">
        <f>LOOKUP(O12,{0,32,33,41,51,61,71,81,91},{0,"इ-1","ड","क-2 ","क-1","ब-2 ","ब-1","अ-2","अ-1"})</f>
        <v>0</v>
      </c>
      <c r="Q12" s="182">
        <f t="shared" si="0"/>
        <v>0</v>
      </c>
      <c r="R12" s="183">
        <f t="shared" si="1"/>
        <v>0</v>
      </c>
      <c r="S12" s="184">
        <f>LOOKUP(R12,{0,32,33,41,51,61,71,81,91},{0,"इ-1","ड","क-2 ","क-1","ब-2 ","ब-1","अ-2","अ-1"})</f>
        <v>0</v>
      </c>
    </row>
    <row r="13" spans="1:19" ht="19.5" customHeight="1" thickBot="1">
      <c r="A13" s="836"/>
      <c r="B13" s="838"/>
      <c r="C13" s="840"/>
      <c r="D13" s="185" t="s">
        <v>1449</v>
      </c>
      <c r="E13" s="186">
        <f>VLOOKUP($A12,गुणपत्रक!$A$4:$AD$500,20,0)</f>
        <v>0</v>
      </c>
      <c r="F13" s="187">
        <f>LOOKUP(E13,{0,32,33,41,51,61,71,81,91},{0,"इ-1","ड","क-2 ","क-1","ब-2 ","ब-1","अ-2","अ-1"})</f>
        <v>0</v>
      </c>
      <c r="G13" s="186">
        <f>VLOOKUP($A12,गुणपत्रक!$A$4:$AD$500,21,0)</f>
        <v>0</v>
      </c>
      <c r="H13" s="187">
        <f>LOOKUP(G13,{0,32,33,41,51,61,71,81,91},{0,"इ-1","ड","क-2 ","क-1","ब-2 ","ब-1","अ-2","अ-1"})</f>
        <v>0</v>
      </c>
      <c r="I13" s="186">
        <f>VLOOKUP($A12,गुणपत्रक!$A$4:$AD$500,22,0)</f>
        <v>0</v>
      </c>
      <c r="J13" s="187">
        <f>LOOKUP(I13,{0,32,33,41,51,61,71,81,91},{0,"इ-1","ड","क-2 ","क-1","ब-2 ","ब-1","अ-2","अ-1"})</f>
        <v>0</v>
      </c>
      <c r="K13" s="186">
        <f>VLOOKUP($A12,गुणपत्रक!$A$4:$AD$500,23,0)</f>
        <v>0</v>
      </c>
      <c r="L13" s="187">
        <f>LOOKUP(K13,{0,32,33,41,51,61,71,81,91},{0,"इ-1","ड","क-2 ","क-1","ब-2 ","ब-1","अ-2","अ-1"})</f>
        <v>0</v>
      </c>
      <c r="M13" s="186">
        <f>VLOOKUP($A12,गुणपत्रक!$A$4:$AD$500,24,0)</f>
        <v>0</v>
      </c>
      <c r="N13" s="187">
        <f>LOOKUP(M13,{0,32,33,41,51,61,71,81,91},{0,"इ-1","ड","क-2 ","क-1","ब-2 ","ब-1","अ-2","अ-1"})</f>
        <v>0</v>
      </c>
      <c r="O13" s="186">
        <f>VLOOKUP($A12,गुणपत्रक!$A$4:$AD$500,25,0)</f>
        <v>0</v>
      </c>
      <c r="P13" s="188">
        <f>LOOKUP(O13,{0,32,33,41,51,61,71,81,91},{0,"इ-1","ड","क-2 ","क-1","ब-2 ","ब-1","अ-2","अ-1"})</f>
        <v>0</v>
      </c>
      <c r="Q13" s="177">
        <f t="shared" si="0"/>
        <v>0</v>
      </c>
      <c r="R13" s="189">
        <f t="shared" si="1"/>
        <v>0</v>
      </c>
      <c r="S13" s="190">
        <f>LOOKUP(R13,{0,32,33,41,51,61,71,81,91},{0,"इ-1","ड","क-2 ","क-1","ब-2 ","ब-1","अ-2","अ-1"})</f>
        <v>0</v>
      </c>
    </row>
    <row r="14" spans="1:19" ht="19.5" customHeight="1">
      <c r="A14" s="835"/>
      <c r="B14" s="837">
        <f>VLOOKUP($A14,Data!$B$7:$W$206,2,0)</f>
        <v>0</v>
      </c>
      <c r="C14" s="839">
        <f>VLOOKUP($A14,Data!$B$7:$W$206,4,0)</f>
        <v>0</v>
      </c>
      <c r="D14" s="178" t="s">
        <v>1448</v>
      </c>
      <c r="E14" s="179">
        <f>VLOOKUP($A14,गुणपत्रक!$A$4:$AD$500,5,0)</f>
        <v>0</v>
      </c>
      <c r="F14" s="180">
        <f>LOOKUP(E14,{0,32,33,41,51,61,71,81,91},{0,"इ-1","ड","क-2 ","क-1","ब-2 ","ब-1","अ-2","अ-1"})</f>
        <v>0</v>
      </c>
      <c r="G14" s="179">
        <f>VLOOKUP($A14,गुणपत्रक!$A$4:$AD$500,6,0)</f>
        <v>0</v>
      </c>
      <c r="H14" s="180">
        <f>LOOKUP(G14,{0,32,33,41,51,61,71,81,91},{0,"इ-1","ड","क-2 ","क-1","ब-2 ","ब-1","अ-2","अ-1"})</f>
        <v>0</v>
      </c>
      <c r="I14" s="179">
        <f>VLOOKUP($A14,गुणपत्रक!$A$4:$AD$500,7,0)</f>
        <v>0</v>
      </c>
      <c r="J14" s="180">
        <f>LOOKUP(I14,{0,32,33,41,51,61,71,81,91},{0,"इ-1","ड","क-2 ","क-1","ब-2 ","ब-1","अ-2","अ-1"})</f>
        <v>0</v>
      </c>
      <c r="K14" s="179">
        <f>VLOOKUP($A14,गुणपत्रक!$A$4:$AD$500,8,0)</f>
        <v>0</v>
      </c>
      <c r="L14" s="180">
        <f>LOOKUP(K14,{0,32,33,41,51,61,71,81,91},{0,"इ-1","ड","क-2 ","क-1","ब-2 ","ब-1","अ-2","अ-1"})</f>
        <v>0</v>
      </c>
      <c r="M14" s="179">
        <f>VLOOKUP($A14,गुणपत्रक!$A$4:$AD$500,9,0)</f>
        <v>0</v>
      </c>
      <c r="N14" s="180">
        <f>LOOKUP(M14,{0,32,33,41,51,61,71,81,91},{0,"इ-1","ड","क-2 ","क-1","ब-2 ","ब-1","अ-2","अ-1"})</f>
        <v>0</v>
      </c>
      <c r="O14" s="179">
        <f>VLOOKUP($A14,गुणपत्रक!$A$4:$AD$500,10,0)</f>
        <v>0</v>
      </c>
      <c r="P14" s="181">
        <f>LOOKUP(O14,{0,32,33,41,51,61,71,81,91},{0,"इ-1","ड","क-2 ","क-1","ब-2 ","ब-1","अ-2","अ-1"})</f>
        <v>0</v>
      </c>
      <c r="Q14" s="182">
        <f t="shared" si="0"/>
        <v>0</v>
      </c>
      <c r="R14" s="183">
        <f t="shared" si="1"/>
        <v>0</v>
      </c>
      <c r="S14" s="184">
        <f>LOOKUP(R14,{0,32,33,41,51,61,71,81,91},{0,"इ-1","ड","क-2 ","क-1","ब-2 ","ब-1","अ-2","अ-1"})</f>
        <v>0</v>
      </c>
    </row>
    <row r="15" spans="1:19" ht="19.5" customHeight="1" thickBot="1">
      <c r="A15" s="836"/>
      <c r="B15" s="838"/>
      <c r="C15" s="840"/>
      <c r="D15" s="185" t="s">
        <v>1449</v>
      </c>
      <c r="E15" s="186">
        <f>VLOOKUP($A14,गुणपत्रक!$A$4:$AD$500,20,0)</f>
        <v>0</v>
      </c>
      <c r="F15" s="187">
        <f>LOOKUP(E15,{0,32,33,41,51,61,71,81,91},{0,"इ-1","ड","क-2 ","क-1","ब-2 ","ब-1","अ-2","अ-1"})</f>
        <v>0</v>
      </c>
      <c r="G15" s="186">
        <f>VLOOKUP($A14,गुणपत्रक!$A$4:$AD$500,21,0)</f>
        <v>0</v>
      </c>
      <c r="H15" s="187">
        <f>LOOKUP(G15,{0,32,33,41,51,61,71,81,91},{0,"इ-1","ड","क-2 ","क-1","ब-2 ","ब-1","अ-2","अ-1"})</f>
        <v>0</v>
      </c>
      <c r="I15" s="186">
        <f>VLOOKUP($A14,गुणपत्रक!$A$4:$AD$500,22,0)</f>
        <v>0</v>
      </c>
      <c r="J15" s="187">
        <f>LOOKUP(I15,{0,32,33,41,51,61,71,81,91},{0,"इ-1","ड","क-2 ","क-1","ब-2 ","ब-1","अ-2","अ-1"})</f>
        <v>0</v>
      </c>
      <c r="K15" s="186">
        <f>VLOOKUP($A14,गुणपत्रक!$A$4:$AD$500,23,0)</f>
        <v>0</v>
      </c>
      <c r="L15" s="187">
        <f>LOOKUP(K15,{0,32,33,41,51,61,71,81,91},{0,"इ-1","ड","क-2 ","क-1","ब-2 ","ब-1","अ-2","अ-1"})</f>
        <v>0</v>
      </c>
      <c r="M15" s="186">
        <f>VLOOKUP($A14,गुणपत्रक!$A$4:$AD$500,24,0)</f>
        <v>0</v>
      </c>
      <c r="N15" s="187">
        <f>LOOKUP(M15,{0,32,33,41,51,61,71,81,91},{0,"इ-1","ड","क-2 ","क-1","ब-2 ","ब-1","अ-2","अ-1"})</f>
        <v>0</v>
      </c>
      <c r="O15" s="186">
        <f>VLOOKUP($A14,गुणपत्रक!$A$4:$AD$500,25,0)</f>
        <v>0</v>
      </c>
      <c r="P15" s="188">
        <f>LOOKUP(O15,{0,32,33,41,51,61,71,81,91},{0,"इ-1","ड","क-2 ","क-1","ब-2 ","ब-1","अ-2","अ-1"})</f>
        <v>0</v>
      </c>
      <c r="Q15" s="177">
        <f t="shared" si="0"/>
        <v>0</v>
      </c>
      <c r="R15" s="189">
        <f t="shared" si="1"/>
        <v>0</v>
      </c>
      <c r="S15" s="190">
        <f>LOOKUP(R15,{0,32,33,41,51,61,71,81,91},{0,"इ-1","ड","क-2 ","क-1","ब-2 ","ब-1","अ-2","अ-1"})</f>
        <v>0</v>
      </c>
    </row>
    <row r="16" spans="1:19" ht="19.5" customHeight="1">
      <c r="A16" s="835"/>
      <c r="B16" s="837">
        <f>VLOOKUP($A16,Data!$B$7:$W$206,2,0)</f>
        <v>0</v>
      </c>
      <c r="C16" s="839">
        <f>VLOOKUP($A16,Data!$B$7:$W$206,4,0)</f>
        <v>0</v>
      </c>
      <c r="D16" s="178" t="s">
        <v>1448</v>
      </c>
      <c r="E16" s="179">
        <f>VLOOKUP($A16,गुणपत्रक!$A$4:$AD$500,5,0)</f>
        <v>0</v>
      </c>
      <c r="F16" s="180">
        <f>LOOKUP(E16,{0,32,33,41,51,61,71,81,91},{0,"इ-1","ड","क-2 ","क-1","ब-2 ","ब-1","अ-2","अ-1"})</f>
        <v>0</v>
      </c>
      <c r="G16" s="179">
        <f>VLOOKUP($A16,गुणपत्रक!$A$4:$AD$500,6,0)</f>
        <v>0</v>
      </c>
      <c r="H16" s="180">
        <f>LOOKUP(G16,{0,32,33,41,51,61,71,81,91},{0,"इ-1","ड","क-2 ","क-1","ब-2 ","ब-1","अ-2","अ-1"})</f>
        <v>0</v>
      </c>
      <c r="I16" s="179">
        <f>VLOOKUP($A16,गुणपत्रक!$A$4:$AD$500,7,0)</f>
        <v>0</v>
      </c>
      <c r="J16" s="180">
        <f>LOOKUP(I16,{0,32,33,41,51,61,71,81,91},{0,"इ-1","ड","क-2 ","क-1","ब-2 ","ब-1","अ-2","अ-1"})</f>
        <v>0</v>
      </c>
      <c r="K16" s="179">
        <f>VLOOKUP($A16,गुणपत्रक!$A$4:$AD$500,8,0)</f>
        <v>0</v>
      </c>
      <c r="L16" s="180">
        <f>LOOKUP(K16,{0,32,33,41,51,61,71,81,91},{0,"इ-1","ड","क-2 ","क-1","ब-2 ","ब-1","अ-2","अ-1"})</f>
        <v>0</v>
      </c>
      <c r="M16" s="179">
        <f>VLOOKUP($A16,गुणपत्रक!$A$4:$AD$500,9,0)</f>
        <v>0</v>
      </c>
      <c r="N16" s="180">
        <f>LOOKUP(M16,{0,32,33,41,51,61,71,81,91},{0,"इ-1","ड","क-2 ","क-1","ब-2 ","ब-1","अ-2","अ-1"})</f>
        <v>0</v>
      </c>
      <c r="O16" s="179">
        <f>VLOOKUP($A16,गुणपत्रक!$A$4:$AD$500,10,0)</f>
        <v>0</v>
      </c>
      <c r="P16" s="181">
        <f>LOOKUP(O16,{0,32,33,41,51,61,71,81,91},{0,"इ-1","ड","क-2 ","क-1","ब-2 ","ब-1","अ-2","अ-1"})</f>
        <v>0</v>
      </c>
      <c r="Q16" s="182">
        <f t="shared" si="0"/>
        <v>0</v>
      </c>
      <c r="R16" s="183">
        <f t="shared" si="1"/>
        <v>0</v>
      </c>
      <c r="S16" s="184">
        <f>LOOKUP(R16,{0,32,33,41,51,61,71,81,91},{0,"इ-1","ड","क-2 ","क-1","ब-2 ","ब-1","अ-2","अ-1"})</f>
        <v>0</v>
      </c>
    </row>
    <row r="17" spans="1:19" ht="19.5" customHeight="1" thickBot="1">
      <c r="A17" s="836"/>
      <c r="B17" s="838"/>
      <c r="C17" s="840"/>
      <c r="D17" s="185" t="s">
        <v>1449</v>
      </c>
      <c r="E17" s="186">
        <f>VLOOKUP($A16,गुणपत्रक!$A$4:$AD$500,20,0)</f>
        <v>0</v>
      </c>
      <c r="F17" s="187">
        <f>LOOKUP(E17,{0,32,33,41,51,61,71,81,91},{0,"इ-1","ड","क-2 ","क-1","ब-2 ","ब-1","अ-2","अ-1"})</f>
        <v>0</v>
      </c>
      <c r="G17" s="186">
        <f>VLOOKUP($A16,गुणपत्रक!$A$4:$AD$500,21,0)</f>
        <v>0</v>
      </c>
      <c r="H17" s="187">
        <f>LOOKUP(G17,{0,32,33,41,51,61,71,81,91},{0,"इ-1","ड","क-2 ","क-1","ब-2 ","ब-1","अ-2","अ-1"})</f>
        <v>0</v>
      </c>
      <c r="I17" s="186">
        <f>VLOOKUP($A16,गुणपत्रक!$A$4:$AD$500,22,0)</f>
        <v>0</v>
      </c>
      <c r="J17" s="187">
        <f>LOOKUP(I17,{0,32,33,41,51,61,71,81,91},{0,"इ-1","ड","क-2 ","क-1","ब-2 ","ब-1","अ-2","अ-1"})</f>
        <v>0</v>
      </c>
      <c r="K17" s="186">
        <f>VLOOKUP($A16,गुणपत्रक!$A$4:$AD$500,23,0)</f>
        <v>0</v>
      </c>
      <c r="L17" s="187">
        <f>LOOKUP(K17,{0,32,33,41,51,61,71,81,91},{0,"इ-1","ड","क-2 ","क-1","ब-2 ","ब-1","अ-2","अ-1"})</f>
        <v>0</v>
      </c>
      <c r="M17" s="186">
        <f>VLOOKUP($A16,गुणपत्रक!$A$4:$AD$500,24,0)</f>
        <v>0</v>
      </c>
      <c r="N17" s="187">
        <f>LOOKUP(M17,{0,32,33,41,51,61,71,81,91},{0,"इ-1","ड","क-2 ","क-1","ब-2 ","ब-1","अ-2","अ-1"})</f>
        <v>0</v>
      </c>
      <c r="O17" s="186">
        <f>VLOOKUP($A16,गुणपत्रक!$A$4:$AD$500,25,0)</f>
        <v>0</v>
      </c>
      <c r="P17" s="188">
        <f>LOOKUP(O17,{0,32,33,41,51,61,71,81,91},{0,"इ-1","ड","क-2 ","क-1","ब-2 ","ब-1","अ-2","अ-1"})</f>
        <v>0</v>
      </c>
      <c r="Q17" s="177">
        <f t="shared" si="0"/>
        <v>0</v>
      </c>
      <c r="R17" s="189">
        <f t="shared" si="1"/>
        <v>0</v>
      </c>
      <c r="S17" s="190">
        <f>LOOKUP(R17,{0,32,33,41,51,61,71,81,91},{0,"इ-1","ड","क-2 ","क-1","ब-2 ","ब-1","अ-2","अ-1"})</f>
        <v>0</v>
      </c>
    </row>
    <row r="18" spans="1:19" ht="19.5" customHeight="1">
      <c r="A18" s="835"/>
      <c r="B18" s="837">
        <f>VLOOKUP($A18,Data!$B$7:$W$206,2,0)</f>
        <v>0</v>
      </c>
      <c r="C18" s="839">
        <f>VLOOKUP($A18,Data!$B$7:$W$206,4,0)</f>
        <v>0</v>
      </c>
      <c r="D18" s="178" t="s">
        <v>1448</v>
      </c>
      <c r="E18" s="179">
        <f>VLOOKUP($A18,गुणपत्रक!$A$4:$AD$500,5,0)</f>
        <v>0</v>
      </c>
      <c r="F18" s="180">
        <f>LOOKUP(E18,{0,32,33,41,51,61,71,81,91},{0,"इ-1","ड","क-2 ","क-1","ब-2 ","ब-1","अ-2","अ-1"})</f>
        <v>0</v>
      </c>
      <c r="G18" s="179">
        <f>VLOOKUP($A18,गुणपत्रक!$A$4:$AD$500,6,0)</f>
        <v>0</v>
      </c>
      <c r="H18" s="180">
        <f>LOOKUP(G18,{0,32,33,41,51,61,71,81,91},{0,"इ-1","ड","क-2 ","क-1","ब-2 ","ब-1","अ-2","अ-1"})</f>
        <v>0</v>
      </c>
      <c r="I18" s="179">
        <f>VLOOKUP($A18,गुणपत्रक!$A$4:$AD$500,7,0)</f>
        <v>0</v>
      </c>
      <c r="J18" s="180">
        <f>LOOKUP(I18,{0,32,33,41,51,61,71,81,91},{0,"इ-1","ड","क-2 ","क-1","ब-2 ","ब-1","अ-2","अ-1"})</f>
        <v>0</v>
      </c>
      <c r="K18" s="179">
        <f>VLOOKUP($A18,गुणपत्रक!$A$4:$AD$500,8,0)</f>
        <v>0</v>
      </c>
      <c r="L18" s="180">
        <f>LOOKUP(K18,{0,32,33,41,51,61,71,81,91},{0,"इ-1","ड","क-2 ","क-1","ब-2 ","ब-1","अ-2","अ-1"})</f>
        <v>0</v>
      </c>
      <c r="M18" s="179">
        <f>VLOOKUP($A18,गुणपत्रक!$A$4:$AD$500,9,0)</f>
        <v>0</v>
      </c>
      <c r="N18" s="180">
        <f>LOOKUP(M18,{0,32,33,41,51,61,71,81,91},{0,"इ-1","ड","क-2 ","क-1","ब-2 ","ब-1","अ-2","अ-1"})</f>
        <v>0</v>
      </c>
      <c r="O18" s="179">
        <f>VLOOKUP($A18,गुणपत्रक!$A$4:$AD$500,10,0)</f>
        <v>0</v>
      </c>
      <c r="P18" s="181">
        <f>LOOKUP(O18,{0,32,33,41,51,61,71,81,91},{0,"इ-1","ड","क-2 ","क-1","ब-2 ","ब-1","अ-2","अ-1"})</f>
        <v>0</v>
      </c>
      <c r="Q18" s="182">
        <f t="shared" si="0"/>
        <v>0</v>
      </c>
      <c r="R18" s="183">
        <f t="shared" si="1"/>
        <v>0</v>
      </c>
      <c r="S18" s="184">
        <f>LOOKUP(R18,{0,32,33,41,51,61,71,81,91},{0,"इ-1","ड","क-2 ","क-1","ब-2 ","ब-1","अ-2","अ-1"})</f>
        <v>0</v>
      </c>
    </row>
    <row r="19" spans="1:19" ht="19.5" customHeight="1" thickBot="1">
      <c r="A19" s="836"/>
      <c r="B19" s="838"/>
      <c r="C19" s="840"/>
      <c r="D19" s="185" t="s">
        <v>1449</v>
      </c>
      <c r="E19" s="186">
        <f>VLOOKUP($A18,गुणपत्रक!$A$4:$AD$500,20,0)</f>
        <v>0</v>
      </c>
      <c r="F19" s="187">
        <f>LOOKUP(E19,{0,32,33,41,51,61,71,81,91},{0,"इ-1","ड","क-2 ","क-1","ब-2 ","ब-1","अ-2","अ-1"})</f>
        <v>0</v>
      </c>
      <c r="G19" s="186">
        <f>VLOOKUP($A18,गुणपत्रक!$A$4:$AD$500,21,0)</f>
        <v>0</v>
      </c>
      <c r="H19" s="187">
        <f>LOOKUP(G19,{0,32,33,41,51,61,71,81,91},{0,"इ-1","ड","क-2 ","क-1","ब-2 ","ब-1","अ-2","अ-1"})</f>
        <v>0</v>
      </c>
      <c r="I19" s="186">
        <f>VLOOKUP($A18,गुणपत्रक!$A$4:$AD$500,22,0)</f>
        <v>0</v>
      </c>
      <c r="J19" s="187">
        <f>LOOKUP(I19,{0,32,33,41,51,61,71,81,91},{0,"इ-1","ड","क-2 ","क-1","ब-2 ","ब-1","अ-2","अ-1"})</f>
        <v>0</v>
      </c>
      <c r="K19" s="186">
        <f>VLOOKUP($A18,गुणपत्रक!$A$4:$AD$500,23,0)</f>
        <v>0</v>
      </c>
      <c r="L19" s="187">
        <f>LOOKUP(K19,{0,32,33,41,51,61,71,81,91},{0,"इ-1","ड","क-2 ","क-1","ब-2 ","ब-1","अ-2","अ-1"})</f>
        <v>0</v>
      </c>
      <c r="M19" s="186">
        <f>VLOOKUP($A18,गुणपत्रक!$A$4:$AD$500,24,0)</f>
        <v>0</v>
      </c>
      <c r="N19" s="187">
        <f>LOOKUP(M19,{0,32,33,41,51,61,71,81,91},{0,"इ-1","ड","क-2 ","क-1","ब-2 ","ब-1","अ-2","अ-1"})</f>
        <v>0</v>
      </c>
      <c r="O19" s="186">
        <f>VLOOKUP($A18,गुणपत्रक!$A$4:$AD$500,25,0)</f>
        <v>0</v>
      </c>
      <c r="P19" s="188">
        <f>LOOKUP(O19,{0,32,33,41,51,61,71,81,91},{0,"इ-1","ड","क-2 ","क-1","ब-2 ","ब-1","अ-2","अ-1"})</f>
        <v>0</v>
      </c>
      <c r="Q19" s="177">
        <f t="shared" si="0"/>
        <v>0</v>
      </c>
      <c r="R19" s="189">
        <f t="shared" si="1"/>
        <v>0</v>
      </c>
      <c r="S19" s="190">
        <f>LOOKUP(R19,{0,32,33,41,51,61,71,81,91},{0,"इ-1","ड","क-2 ","क-1","ब-2 ","ब-1","अ-2","अ-1"})</f>
        <v>0</v>
      </c>
    </row>
    <row r="20" spans="1:19" ht="19.5" customHeight="1">
      <c r="A20" s="835"/>
      <c r="B20" s="837">
        <f>VLOOKUP($A20,Data!$B$7:$W$206,2,0)</f>
        <v>0</v>
      </c>
      <c r="C20" s="839">
        <f>VLOOKUP($A20,Data!$B$7:$W$206,4,0)</f>
        <v>0</v>
      </c>
      <c r="D20" s="178" t="s">
        <v>1448</v>
      </c>
      <c r="E20" s="179">
        <f>VLOOKUP($A20,गुणपत्रक!$A$4:$AD$500,5,0)</f>
        <v>0</v>
      </c>
      <c r="F20" s="180">
        <f>LOOKUP(E20,{0,32,33,41,51,61,71,81,91},{0,"इ-1","ड","क-2 ","क-1","ब-2 ","ब-1","अ-2","अ-1"})</f>
        <v>0</v>
      </c>
      <c r="G20" s="179">
        <f>VLOOKUP($A20,गुणपत्रक!$A$4:$AD$500,6,0)</f>
        <v>0</v>
      </c>
      <c r="H20" s="180">
        <f>LOOKUP(G20,{0,32,33,41,51,61,71,81,91},{0,"इ-1","ड","क-2 ","क-1","ब-2 ","ब-1","अ-2","अ-1"})</f>
        <v>0</v>
      </c>
      <c r="I20" s="179">
        <f>VLOOKUP($A20,गुणपत्रक!$A$4:$AD$500,7,0)</f>
        <v>0</v>
      </c>
      <c r="J20" s="180">
        <f>LOOKUP(I20,{0,32,33,41,51,61,71,81,91},{0,"इ-1","ड","क-2 ","क-1","ब-2 ","ब-1","अ-2","अ-1"})</f>
        <v>0</v>
      </c>
      <c r="K20" s="179">
        <f>VLOOKUP($A20,गुणपत्रक!$A$4:$AD$500,8,0)</f>
        <v>0</v>
      </c>
      <c r="L20" s="180">
        <f>LOOKUP(K20,{0,32,33,41,51,61,71,81,91},{0,"इ-1","ड","क-2 ","क-1","ब-2 ","ब-1","अ-2","अ-1"})</f>
        <v>0</v>
      </c>
      <c r="M20" s="179">
        <f>VLOOKUP($A20,गुणपत्रक!$A$4:$AD$500,9,0)</f>
        <v>0</v>
      </c>
      <c r="N20" s="180">
        <f>LOOKUP(M20,{0,32,33,41,51,61,71,81,91},{0,"इ-1","ड","क-2 ","क-1","ब-2 ","ब-1","अ-2","अ-1"})</f>
        <v>0</v>
      </c>
      <c r="O20" s="179">
        <f>VLOOKUP($A20,गुणपत्रक!$A$4:$AD$500,10,0)</f>
        <v>0</v>
      </c>
      <c r="P20" s="181">
        <f>LOOKUP(O20,{0,32,33,41,51,61,71,81,91},{0,"इ-1","ड","क-2 ","क-1","ब-2 ","ब-1","अ-2","अ-1"})</f>
        <v>0</v>
      </c>
      <c r="Q20" s="182">
        <f t="shared" si="0"/>
        <v>0</v>
      </c>
      <c r="R20" s="183">
        <f t="shared" si="1"/>
        <v>0</v>
      </c>
      <c r="S20" s="184">
        <f>LOOKUP(R20,{0,32,33,41,51,61,71,81,91},{0,"इ-1","ड","क-2 ","क-1","ब-2 ","ब-1","अ-2","अ-1"})</f>
        <v>0</v>
      </c>
    </row>
    <row r="21" spans="1:19" ht="19.5" customHeight="1" thickBot="1">
      <c r="A21" s="836"/>
      <c r="B21" s="838"/>
      <c r="C21" s="840"/>
      <c r="D21" s="185" t="s">
        <v>1449</v>
      </c>
      <c r="E21" s="186">
        <f>VLOOKUP($A20,गुणपत्रक!$A$4:$AD$500,20,0)</f>
        <v>0</v>
      </c>
      <c r="F21" s="187">
        <f>LOOKUP(E21,{0,32,33,41,51,61,71,81,91},{0,"इ-1","ड","क-2 ","क-1","ब-2 ","ब-1","अ-2","अ-1"})</f>
        <v>0</v>
      </c>
      <c r="G21" s="186">
        <f>VLOOKUP($A20,गुणपत्रक!$A$4:$AD$500,21,0)</f>
        <v>0</v>
      </c>
      <c r="H21" s="187">
        <f>LOOKUP(G21,{0,32,33,41,51,61,71,81,91},{0,"इ-1","ड","क-2 ","क-1","ब-2 ","ब-1","अ-2","अ-1"})</f>
        <v>0</v>
      </c>
      <c r="I21" s="186">
        <f>VLOOKUP($A20,गुणपत्रक!$A$4:$AD$500,22,0)</f>
        <v>0</v>
      </c>
      <c r="J21" s="187">
        <f>LOOKUP(I21,{0,32,33,41,51,61,71,81,91},{0,"इ-1","ड","क-2 ","क-1","ब-2 ","ब-1","अ-2","अ-1"})</f>
        <v>0</v>
      </c>
      <c r="K21" s="186">
        <f>VLOOKUP($A20,गुणपत्रक!$A$4:$AD$500,23,0)</f>
        <v>0</v>
      </c>
      <c r="L21" s="187">
        <f>LOOKUP(K21,{0,32,33,41,51,61,71,81,91},{0,"इ-1","ड","क-2 ","क-1","ब-2 ","ब-1","अ-2","अ-1"})</f>
        <v>0</v>
      </c>
      <c r="M21" s="186">
        <f>VLOOKUP($A20,गुणपत्रक!$A$4:$AD$500,24,0)</f>
        <v>0</v>
      </c>
      <c r="N21" s="187">
        <f>LOOKUP(M21,{0,32,33,41,51,61,71,81,91},{0,"इ-1","ड","क-2 ","क-1","ब-2 ","ब-1","अ-2","अ-1"})</f>
        <v>0</v>
      </c>
      <c r="O21" s="186">
        <f>VLOOKUP($A20,गुणपत्रक!$A$4:$AD$500,25,0)</f>
        <v>0</v>
      </c>
      <c r="P21" s="188">
        <f>LOOKUP(O21,{0,32,33,41,51,61,71,81,91},{0,"इ-1","ड","क-2 ","क-1","ब-2 ","ब-1","अ-2","अ-1"})</f>
        <v>0</v>
      </c>
      <c r="Q21" s="177">
        <f t="shared" si="0"/>
        <v>0</v>
      </c>
      <c r="R21" s="189">
        <f t="shared" si="1"/>
        <v>0</v>
      </c>
      <c r="S21" s="190">
        <f>LOOKUP(R21,{0,32,33,41,51,61,71,81,91},{0,"इ-1","ड","क-2 ","क-1","ब-2 ","ब-1","अ-2","अ-1"})</f>
        <v>0</v>
      </c>
    </row>
    <row r="22" spans="1:19" ht="19.5" customHeight="1">
      <c r="A22" s="835"/>
      <c r="B22" s="837">
        <f>VLOOKUP($A22,Data!$B$7:$W$206,2,0)</f>
        <v>0</v>
      </c>
      <c r="C22" s="839">
        <f>VLOOKUP($A22,Data!$B$7:$W$206,4,0)</f>
        <v>0</v>
      </c>
      <c r="D22" s="178" t="s">
        <v>1448</v>
      </c>
      <c r="E22" s="179">
        <f>VLOOKUP($A22,गुणपत्रक!$A$4:$AD$500,5,0)</f>
        <v>0</v>
      </c>
      <c r="F22" s="180">
        <f>LOOKUP(E22,{0,32,33,41,51,61,71,81,91},{0,"इ-1","ड","क-2 ","क-1","ब-2 ","ब-1","अ-2","अ-1"})</f>
        <v>0</v>
      </c>
      <c r="G22" s="179">
        <f>VLOOKUP($A22,गुणपत्रक!$A$4:$AD$500,6,0)</f>
        <v>0</v>
      </c>
      <c r="H22" s="180">
        <f>LOOKUP(G22,{0,32,33,41,51,61,71,81,91},{0,"इ-1","ड","क-2 ","क-1","ब-2 ","ब-1","अ-2","अ-1"})</f>
        <v>0</v>
      </c>
      <c r="I22" s="179">
        <f>VLOOKUP($A22,गुणपत्रक!$A$4:$AD$500,7,0)</f>
        <v>0</v>
      </c>
      <c r="J22" s="180">
        <f>LOOKUP(I22,{0,32,33,41,51,61,71,81,91},{0,"इ-1","ड","क-2 ","क-1","ब-2 ","ब-1","अ-2","अ-1"})</f>
        <v>0</v>
      </c>
      <c r="K22" s="179">
        <f>VLOOKUP($A22,गुणपत्रक!$A$4:$AD$500,8,0)</f>
        <v>0</v>
      </c>
      <c r="L22" s="180">
        <f>LOOKUP(K22,{0,32,33,41,51,61,71,81,91},{0,"इ-1","ड","क-2 ","क-1","ब-2 ","ब-1","अ-2","अ-1"})</f>
        <v>0</v>
      </c>
      <c r="M22" s="179">
        <f>VLOOKUP($A22,गुणपत्रक!$A$4:$AD$500,9,0)</f>
        <v>0</v>
      </c>
      <c r="N22" s="180">
        <f>LOOKUP(M22,{0,32,33,41,51,61,71,81,91},{0,"इ-1","ड","क-2 ","क-1","ब-2 ","ब-1","अ-2","अ-1"})</f>
        <v>0</v>
      </c>
      <c r="O22" s="179">
        <f>VLOOKUP($A22,गुणपत्रक!$A$4:$AD$500,10,0)</f>
        <v>0</v>
      </c>
      <c r="P22" s="181">
        <f>LOOKUP(O22,{0,32,33,41,51,61,71,81,91},{0,"इ-1","ड","क-2 ","क-1","ब-2 ","ब-1","अ-2","अ-1"})</f>
        <v>0</v>
      </c>
      <c r="Q22" s="182">
        <f t="shared" si="0"/>
        <v>0</v>
      </c>
      <c r="R22" s="183">
        <f t="shared" si="1"/>
        <v>0</v>
      </c>
      <c r="S22" s="184">
        <f>LOOKUP(R22,{0,32,33,41,51,61,71,81,91},{0,"इ-1","ड","क-2 ","क-1","ब-2 ","ब-1","अ-2","अ-1"})</f>
        <v>0</v>
      </c>
    </row>
    <row r="23" spans="1:19" ht="19.5" customHeight="1" thickBot="1">
      <c r="A23" s="836"/>
      <c r="B23" s="838"/>
      <c r="C23" s="840"/>
      <c r="D23" s="185" t="s">
        <v>1449</v>
      </c>
      <c r="E23" s="186">
        <f>VLOOKUP($A22,गुणपत्रक!$A$4:$AD$500,20,0)</f>
        <v>0</v>
      </c>
      <c r="F23" s="187">
        <f>LOOKUP(E23,{0,32,33,41,51,61,71,81,91},{0,"इ-1","ड","क-2 ","क-1","ब-2 ","ब-1","अ-2","अ-1"})</f>
        <v>0</v>
      </c>
      <c r="G23" s="186">
        <f>VLOOKUP($A22,गुणपत्रक!$A$4:$AD$500,21,0)</f>
        <v>0</v>
      </c>
      <c r="H23" s="187">
        <f>LOOKUP(G23,{0,32,33,41,51,61,71,81,91},{0,"इ-1","ड","क-2 ","क-1","ब-2 ","ब-1","अ-2","अ-1"})</f>
        <v>0</v>
      </c>
      <c r="I23" s="186">
        <f>VLOOKUP($A22,गुणपत्रक!$A$4:$AD$500,22,0)</f>
        <v>0</v>
      </c>
      <c r="J23" s="187">
        <f>LOOKUP(I23,{0,32,33,41,51,61,71,81,91},{0,"इ-1","ड","क-2 ","क-1","ब-2 ","ब-1","अ-2","अ-1"})</f>
        <v>0</v>
      </c>
      <c r="K23" s="186">
        <f>VLOOKUP($A22,गुणपत्रक!$A$4:$AD$500,23,0)</f>
        <v>0</v>
      </c>
      <c r="L23" s="187">
        <f>LOOKUP(K23,{0,32,33,41,51,61,71,81,91},{0,"इ-1","ड","क-2 ","क-1","ब-2 ","ब-1","अ-2","अ-1"})</f>
        <v>0</v>
      </c>
      <c r="M23" s="186">
        <f>VLOOKUP($A22,गुणपत्रक!$A$4:$AD$500,24,0)</f>
        <v>0</v>
      </c>
      <c r="N23" s="187">
        <f>LOOKUP(M23,{0,32,33,41,51,61,71,81,91},{0,"इ-1","ड","क-2 ","क-1","ब-2 ","ब-1","अ-2","अ-1"})</f>
        <v>0</v>
      </c>
      <c r="O23" s="186">
        <f>VLOOKUP($A22,गुणपत्रक!$A$4:$AD$500,25,0)</f>
        <v>0</v>
      </c>
      <c r="P23" s="188">
        <f>LOOKUP(O23,{0,32,33,41,51,61,71,81,91},{0,"इ-1","ड","क-2 ","क-1","ब-2 ","ब-1","अ-2","अ-1"})</f>
        <v>0</v>
      </c>
      <c r="Q23" s="177">
        <f t="shared" si="0"/>
        <v>0</v>
      </c>
      <c r="R23" s="189">
        <f t="shared" si="1"/>
        <v>0</v>
      </c>
      <c r="S23" s="190">
        <f>LOOKUP(R23,{0,32,33,41,51,61,71,81,91},{0,"इ-1","ड","क-2 ","क-1","ब-2 ","ब-1","अ-2","अ-1"})</f>
        <v>0</v>
      </c>
    </row>
    <row r="24" spans="1:19" ht="19.5" customHeight="1">
      <c r="A24" s="835"/>
      <c r="B24" s="837">
        <f>VLOOKUP($A24,Data!$B$7:$W$206,2,0)</f>
        <v>0</v>
      </c>
      <c r="C24" s="839">
        <f>VLOOKUP($A24,Data!$B$7:$W$206,4,0)</f>
        <v>0</v>
      </c>
      <c r="D24" s="178" t="s">
        <v>1448</v>
      </c>
      <c r="E24" s="179">
        <f>VLOOKUP($A24,गुणपत्रक!$A$4:$AD$500,5,0)</f>
        <v>0</v>
      </c>
      <c r="F24" s="180">
        <f>LOOKUP(E24,{0,32,33,41,51,61,71,81,91},{0,"इ-1","ड","क-2 ","क-1","ब-2 ","ब-1","अ-2","अ-1"})</f>
        <v>0</v>
      </c>
      <c r="G24" s="179">
        <f>VLOOKUP($A24,गुणपत्रक!$A$4:$AD$500,6,0)</f>
        <v>0</v>
      </c>
      <c r="H24" s="180">
        <f>LOOKUP(G24,{0,32,33,41,51,61,71,81,91},{0,"इ-1","ड","क-2 ","क-1","ब-2 ","ब-1","अ-2","अ-1"})</f>
        <v>0</v>
      </c>
      <c r="I24" s="179">
        <f>VLOOKUP($A24,गुणपत्रक!$A$4:$AD$500,7,0)</f>
        <v>0</v>
      </c>
      <c r="J24" s="180">
        <f>LOOKUP(I24,{0,32,33,41,51,61,71,81,91},{0,"इ-1","ड","क-2 ","क-1","ब-2 ","ब-1","अ-2","अ-1"})</f>
        <v>0</v>
      </c>
      <c r="K24" s="179">
        <f>VLOOKUP($A24,गुणपत्रक!$A$4:$AD$500,8,0)</f>
        <v>0</v>
      </c>
      <c r="L24" s="180">
        <f>LOOKUP(K24,{0,32,33,41,51,61,71,81,91},{0,"इ-1","ड","क-2 ","क-1","ब-2 ","ब-1","अ-2","अ-1"})</f>
        <v>0</v>
      </c>
      <c r="M24" s="179">
        <f>VLOOKUP($A24,गुणपत्रक!$A$4:$AD$500,9,0)</f>
        <v>0</v>
      </c>
      <c r="N24" s="180">
        <f>LOOKUP(M24,{0,32,33,41,51,61,71,81,91},{0,"इ-1","ड","क-2 ","क-1","ब-2 ","ब-1","अ-2","अ-1"})</f>
        <v>0</v>
      </c>
      <c r="O24" s="179">
        <f>VLOOKUP($A24,गुणपत्रक!$A$4:$AD$500,10,0)</f>
        <v>0</v>
      </c>
      <c r="P24" s="181">
        <f>LOOKUP(O24,{0,32,33,41,51,61,71,81,91},{0,"इ-1","ड","क-2 ","क-1","ब-2 ","ब-1","अ-2","अ-1"})</f>
        <v>0</v>
      </c>
      <c r="Q24" s="182">
        <f t="shared" si="0"/>
        <v>0</v>
      </c>
      <c r="R24" s="183">
        <f t="shared" si="1"/>
        <v>0</v>
      </c>
      <c r="S24" s="184">
        <f>LOOKUP(R24,{0,32,33,41,51,61,71,81,91},{0,"इ-1","ड","क-2 ","क-1","ब-2 ","ब-1","अ-2","अ-1"})</f>
        <v>0</v>
      </c>
    </row>
    <row r="25" spans="1:19" ht="19.5" customHeight="1" thickBot="1">
      <c r="A25" s="836"/>
      <c r="B25" s="838"/>
      <c r="C25" s="840"/>
      <c r="D25" s="185" t="s">
        <v>1449</v>
      </c>
      <c r="E25" s="186">
        <f>VLOOKUP($A24,गुणपत्रक!$A$4:$AD$500,20,0)</f>
        <v>0</v>
      </c>
      <c r="F25" s="187">
        <f>LOOKUP(E25,{0,32,33,41,51,61,71,81,91},{0,"इ-1","ड","क-2 ","क-1","ब-2 ","ब-1","अ-2","अ-1"})</f>
        <v>0</v>
      </c>
      <c r="G25" s="186">
        <f>VLOOKUP($A24,गुणपत्रक!$A$4:$AD$500,21,0)</f>
        <v>0</v>
      </c>
      <c r="H25" s="187">
        <f>LOOKUP(G25,{0,32,33,41,51,61,71,81,91},{0,"इ-1","ड","क-2 ","क-1","ब-2 ","ब-1","अ-2","अ-1"})</f>
        <v>0</v>
      </c>
      <c r="I25" s="186">
        <f>VLOOKUP($A24,गुणपत्रक!$A$4:$AD$500,22,0)</f>
        <v>0</v>
      </c>
      <c r="J25" s="187">
        <f>LOOKUP(I25,{0,32,33,41,51,61,71,81,91},{0,"इ-1","ड","क-2 ","क-1","ब-2 ","ब-1","अ-2","अ-1"})</f>
        <v>0</v>
      </c>
      <c r="K25" s="186">
        <f>VLOOKUP($A24,गुणपत्रक!$A$4:$AD$500,23,0)</f>
        <v>0</v>
      </c>
      <c r="L25" s="187">
        <f>LOOKUP(K25,{0,32,33,41,51,61,71,81,91},{0,"इ-1","ड","क-2 ","क-1","ब-2 ","ब-1","अ-2","अ-1"})</f>
        <v>0</v>
      </c>
      <c r="M25" s="186">
        <f>VLOOKUP($A24,गुणपत्रक!$A$4:$AD$500,24,0)</f>
        <v>0</v>
      </c>
      <c r="N25" s="187">
        <f>LOOKUP(M25,{0,32,33,41,51,61,71,81,91},{0,"इ-1","ड","क-2 ","क-1","ब-2 ","ब-1","अ-2","अ-1"})</f>
        <v>0</v>
      </c>
      <c r="O25" s="186">
        <f>VLOOKUP($A24,गुणपत्रक!$A$4:$AD$500,25,0)</f>
        <v>0</v>
      </c>
      <c r="P25" s="188">
        <f>LOOKUP(O25,{0,32,33,41,51,61,71,81,91},{0,"इ-1","ड","क-2 ","क-1","ब-2 ","ब-1","अ-2","अ-1"})</f>
        <v>0</v>
      </c>
      <c r="Q25" s="177">
        <f t="shared" si="0"/>
        <v>0</v>
      </c>
      <c r="R25" s="189">
        <f t="shared" si="1"/>
        <v>0</v>
      </c>
      <c r="S25" s="190">
        <f>LOOKUP(R25,{0,32,33,41,51,61,71,81,91},{0,"इ-1","ड","क-2 ","क-1","ब-2 ","ब-1","अ-2","अ-1"})</f>
        <v>0</v>
      </c>
    </row>
    <row r="26" spans="1:19" ht="19.5" customHeight="1">
      <c r="A26" s="835"/>
      <c r="B26" s="837">
        <f>VLOOKUP($A26,Data!$B$7:$W$206,2,0)</f>
        <v>0</v>
      </c>
      <c r="C26" s="839">
        <f>VLOOKUP($A26,Data!$B$7:$W$206,4,0)</f>
        <v>0</v>
      </c>
      <c r="D26" s="178" t="s">
        <v>1448</v>
      </c>
      <c r="E26" s="179">
        <f>VLOOKUP($A26,गुणपत्रक!$A$4:$AD$500,5,0)</f>
        <v>0</v>
      </c>
      <c r="F26" s="180">
        <f>LOOKUP(E26,{0,32,33,41,51,61,71,81,91},{0,"इ-1","ड","क-2 ","क-1","ब-2 ","ब-1","अ-2","अ-1"})</f>
        <v>0</v>
      </c>
      <c r="G26" s="179">
        <f>VLOOKUP($A26,गुणपत्रक!$A$4:$AD$500,6,0)</f>
        <v>0</v>
      </c>
      <c r="H26" s="180">
        <f>LOOKUP(G26,{0,32,33,41,51,61,71,81,91},{0,"इ-1","ड","क-2 ","क-1","ब-2 ","ब-1","अ-2","अ-1"})</f>
        <v>0</v>
      </c>
      <c r="I26" s="179">
        <f>VLOOKUP($A26,गुणपत्रक!$A$4:$AD$500,7,0)</f>
        <v>0</v>
      </c>
      <c r="J26" s="180">
        <f>LOOKUP(I26,{0,32,33,41,51,61,71,81,91},{0,"इ-1","ड","क-2 ","क-1","ब-2 ","ब-1","अ-2","अ-1"})</f>
        <v>0</v>
      </c>
      <c r="K26" s="179">
        <f>VLOOKUP($A26,गुणपत्रक!$A$4:$AD$500,8,0)</f>
        <v>0</v>
      </c>
      <c r="L26" s="180">
        <f>LOOKUP(K26,{0,32,33,41,51,61,71,81,91},{0,"इ-1","ड","क-2 ","क-1","ब-2 ","ब-1","अ-2","अ-1"})</f>
        <v>0</v>
      </c>
      <c r="M26" s="179">
        <f>VLOOKUP($A26,गुणपत्रक!$A$4:$AD$500,9,0)</f>
        <v>0</v>
      </c>
      <c r="N26" s="180">
        <f>LOOKUP(M26,{0,32,33,41,51,61,71,81,91},{0,"इ-1","ड","क-2 ","क-1","ब-2 ","ब-1","अ-2","अ-1"})</f>
        <v>0</v>
      </c>
      <c r="O26" s="179">
        <f>VLOOKUP($A26,गुणपत्रक!$A$4:$AD$500,10,0)</f>
        <v>0</v>
      </c>
      <c r="P26" s="181">
        <f>LOOKUP(O26,{0,32,33,41,51,61,71,81,91},{0,"इ-1","ड","क-2 ","क-1","ब-2 ","ब-1","अ-2","अ-1"})</f>
        <v>0</v>
      </c>
      <c r="Q26" s="182">
        <f t="shared" si="0"/>
        <v>0</v>
      </c>
      <c r="R26" s="183">
        <f t="shared" si="1"/>
        <v>0</v>
      </c>
      <c r="S26" s="184">
        <f>LOOKUP(R26,{0,32,33,41,51,61,71,81,91},{0,"इ-1","ड","क-2 ","क-1","ब-2 ","ब-1","अ-2","अ-1"})</f>
        <v>0</v>
      </c>
    </row>
    <row r="27" spans="1:19" ht="19.5" customHeight="1" thickBot="1">
      <c r="A27" s="836"/>
      <c r="B27" s="838"/>
      <c r="C27" s="840"/>
      <c r="D27" s="185" t="s">
        <v>1449</v>
      </c>
      <c r="E27" s="186">
        <f>VLOOKUP($A26,गुणपत्रक!$A$4:$AD$500,20,0)</f>
        <v>0</v>
      </c>
      <c r="F27" s="187">
        <f>LOOKUP(E27,{0,32,33,41,51,61,71,81,91},{0,"इ-1","ड","क-2 ","क-1","ब-2 ","ब-1","अ-2","अ-1"})</f>
        <v>0</v>
      </c>
      <c r="G27" s="186">
        <f>VLOOKUP($A26,गुणपत्रक!$A$4:$AD$500,21,0)</f>
        <v>0</v>
      </c>
      <c r="H27" s="187">
        <f>LOOKUP(G27,{0,32,33,41,51,61,71,81,91},{0,"इ-1","ड","क-2 ","क-1","ब-2 ","ब-1","अ-2","अ-1"})</f>
        <v>0</v>
      </c>
      <c r="I27" s="186">
        <f>VLOOKUP($A26,गुणपत्रक!$A$4:$AD$500,22,0)</f>
        <v>0</v>
      </c>
      <c r="J27" s="187">
        <f>LOOKUP(I27,{0,32,33,41,51,61,71,81,91},{0,"इ-1","ड","क-2 ","क-1","ब-2 ","ब-1","अ-2","अ-1"})</f>
        <v>0</v>
      </c>
      <c r="K27" s="186">
        <f>VLOOKUP($A26,गुणपत्रक!$A$4:$AD$500,23,0)</f>
        <v>0</v>
      </c>
      <c r="L27" s="187">
        <f>LOOKUP(K27,{0,32,33,41,51,61,71,81,91},{0,"इ-1","ड","क-2 ","क-1","ब-2 ","ब-1","अ-2","अ-1"})</f>
        <v>0</v>
      </c>
      <c r="M27" s="186">
        <f>VLOOKUP($A26,गुणपत्रक!$A$4:$AD$500,24,0)</f>
        <v>0</v>
      </c>
      <c r="N27" s="187">
        <f>LOOKUP(M27,{0,32,33,41,51,61,71,81,91},{0,"इ-1","ड","क-2 ","क-1","ब-2 ","ब-1","अ-2","अ-1"})</f>
        <v>0</v>
      </c>
      <c r="O27" s="186">
        <f>VLOOKUP($A26,गुणपत्रक!$A$4:$AD$500,25,0)</f>
        <v>0</v>
      </c>
      <c r="P27" s="188">
        <f>LOOKUP(O27,{0,32,33,41,51,61,71,81,91},{0,"इ-1","ड","क-2 ","क-1","ब-2 ","ब-1","अ-2","अ-1"})</f>
        <v>0</v>
      </c>
      <c r="Q27" s="177">
        <f t="shared" si="0"/>
        <v>0</v>
      </c>
      <c r="R27" s="189">
        <f t="shared" si="1"/>
        <v>0</v>
      </c>
      <c r="S27" s="190">
        <f>LOOKUP(R27,{0,32,33,41,51,61,71,81,91},{0,"इ-1","ड","क-2 ","क-1","ब-2 ","ब-1","अ-2","अ-1"})</f>
        <v>0</v>
      </c>
    </row>
    <row r="28" spans="1:19" ht="16.5" customHeight="1">
      <c r="A28" s="835"/>
      <c r="B28" s="837">
        <f>VLOOKUP($A28,Data!$B$7:$W$206,2,0)</f>
        <v>0</v>
      </c>
      <c r="C28" s="839">
        <f>VLOOKUP($A28,Data!$B$7:$W$206,4,0)</f>
        <v>0</v>
      </c>
      <c r="D28" s="178" t="s">
        <v>1448</v>
      </c>
      <c r="E28" s="179">
        <f>VLOOKUP($A28,गुणपत्रक!$A$4:$AD$500,5,0)</f>
        <v>0</v>
      </c>
      <c r="F28" s="180">
        <f>LOOKUP(E28,{0,32,33,41,51,61,71,81,91},{0,"इ-1","ड","क-2 ","क-1","ब-2 ","ब-1","अ-2","अ-1"})</f>
        <v>0</v>
      </c>
      <c r="G28" s="179">
        <f>VLOOKUP($A28,गुणपत्रक!$A$4:$AD$500,6,0)</f>
        <v>0</v>
      </c>
      <c r="H28" s="180">
        <f>LOOKUP(G28,{0,32,33,41,51,61,71,81,91},{0,"इ-1","ड","क-2 ","क-1","ब-2 ","ब-1","अ-2","अ-1"})</f>
        <v>0</v>
      </c>
      <c r="I28" s="179">
        <f>VLOOKUP($A28,गुणपत्रक!$A$4:$AD$500,7,0)</f>
        <v>0</v>
      </c>
      <c r="J28" s="180">
        <f>LOOKUP(I28,{0,32,33,41,51,61,71,81,91},{0,"इ-1","ड","क-2 ","क-1","ब-2 ","ब-1","अ-2","अ-1"})</f>
        <v>0</v>
      </c>
      <c r="K28" s="179">
        <f>VLOOKUP($A28,गुणपत्रक!$A$4:$AD$500,8,0)</f>
        <v>0</v>
      </c>
      <c r="L28" s="180">
        <f>LOOKUP(K28,{0,32,33,41,51,61,71,81,91},{0,"इ-1","ड","क-2 ","क-1","ब-2 ","ब-1","अ-2","अ-1"})</f>
        <v>0</v>
      </c>
      <c r="M28" s="179">
        <f>VLOOKUP($A28,गुणपत्रक!$A$4:$AD$500,9,0)</f>
        <v>0</v>
      </c>
      <c r="N28" s="180">
        <f>LOOKUP(M28,{0,32,33,41,51,61,71,81,91},{0,"इ-1","ड","क-2 ","क-1","ब-2 ","ब-1","अ-2","अ-1"})</f>
        <v>0</v>
      </c>
      <c r="O28" s="179">
        <f>VLOOKUP($A28,गुणपत्रक!$A$4:$AD$500,10,0)</f>
        <v>0</v>
      </c>
      <c r="P28" s="181">
        <f>LOOKUP(O28,{0,32,33,41,51,61,71,81,91},{0,"इ-1","ड","क-2 ","क-1","ब-2 ","ब-1","अ-2","अ-1"})</f>
        <v>0</v>
      </c>
      <c r="Q28" s="182">
        <f t="shared" si="0"/>
        <v>0</v>
      </c>
      <c r="R28" s="183">
        <f t="shared" si="1"/>
        <v>0</v>
      </c>
      <c r="S28" s="184">
        <f>LOOKUP(R28,{0,32,33,41,51,61,71,81,91},{0,"इ-1","ड","क-2 ","क-1","ब-2 ","ब-1","अ-2","अ-1"})</f>
        <v>0</v>
      </c>
    </row>
    <row r="29" spans="1:19" ht="16.5" customHeight="1" thickBot="1">
      <c r="A29" s="836"/>
      <c r="B29" s="838"/>
      <c r="C29" s="840"/>
      <c r="D29" s="185" t="s">
        <v>1449</v>
      </c>
      <c r="E29" s="186">
        <f>VLOOKUP($A28,गुणपत्रक!$A$4:$AD$500,20,0)</f>
        <v>0</v>
      </c>
      <c r="F29" s="187">
        <f>LOOKUP(E29,{0,32,33,41,51,61,71,81,91},{0,"इ-1","ड","क-2 ","क-1","ब-2 ","ब-1","अ-2","अ-1"})</f>
        <v>0</v>
      </c>
      <c r="G29" s="186">
        <f>VLOOKUP($A28,गुणपत्रक!$A$4:$AD$500,21,0)</f>
        <v>0</v>
      </c>
      <c r="H29" s="187">
        <f>LOOKUP(G29,{0,32,33,41,51,61,71,81,91},{0,"इ-1","ड","क-2 ","क-1","ब-2 ","ब-1","अ-2","अ-1"})</f>
        <v>0</v>
      </c>
      <c r="I29" s="186">
        <f>VLOOKUP($A28,गुणपत्रक!$A$4:$AD$500,22,0)</f>
        <v>0</v>
      </c>
      <c r="J29" s="187">
        <f>LOOKUP(I29,{0,32,33,41,51,61,71,81,91},{0,"इ-1","ड","क-2 ","क-1","ब-2 ","ब-1","अ-2","अ-1"})</f>
        <v>0</v>
      </c>
      <c r="K29" s="186">
        <f>VLOOKUP($A28,गुणपत्रक!$A$4:$AD$500,23,0)</f>
        <v>0</v>
      </c>
      <c r="L29" s="187">
        <f>LOOKUP(K29,{0,32,33,41,51,61,71,81,91},{0,"इ-1","ड","क-2 ","क-1","ब-2 ","ब-1","अ-2","अ-1"})</f>
        <v>0</v>
      </c>
      <c r="M29" s="186">
        <f>VLOOKUP($A28,गुणपत्रक!$A$4:$AD$500,24,0)</f>
        <v>0</v>
      </c>
      <c r="N29" s="187">
        <f>LOOKUP(M29,{0,32,33,41,51,61,71,81,91},{0,"इ-1","ड","क-2 ","क-1","ब-2 ","ब-1","अ-2","अ-1"})</f>
        <v>0</v>
      </c>
      <c r="O29" s="186">
        <f>VLOOKUP($A28,गुणपत्रक!$A$4:$AD$500,25,0)</f>
        <v>0</v>
      </c>
      <c r="P29" s="188">
        <f>LOOKUP(O29,{0,32,33,41,51,61,71,81,91},{0,"इ-1","ड","क-2 ","क-1","ब-2 ","ब-1","अ-2","अ-1"})</f>
        <v>0</v>
      </c>
      <c r="Q29" s="177">
        <f t="shared" si="0"/>
        <v>0</v>
      </c>
      <c r="R29" s="189">
        <f t="shared" si="1"/>
        <v>0</v>
      </c>
      <c r="S29" s="190">
        <f>LOOKUP(R29,{0,32,33,41,51,61,71,81,91},{0,"इ-1","ड","क-2 ","क-1","ब-2 ","ब-1","अ-2","अ-1"})</f>
        <v>0</v>
      </c>
    </row>
    <row r="30" spans="1:19" ht="16.5" customHeight="1">
      <c r="A30" s="835"/>
      <c r="B30" s="837">
        <f>VLOOKUP($A30,Data!$B$7:$W$206,2,0)</f>
        <v>0</v>
      </c>
      <c r="C30" s="839">
        <f>VLOOKUP($A30,Data!$B$7:$W$206,4,0)</f>
        <v>0</v>
      </c>
      <c r="D30" s="178" t="s">
        <v>1448</v>
      </c>
      <c r="E30" s="179">
        <f>VLOOKUP($A30,गुणपत्रक!$A$4:$AD$500,5,0)</f>
        <v>0</v>
      </c>
      <c r="F30" s="180">
        <f>LOOKUP(E30,{0,32,33,41,51,61,71,81,91},{0,"इ-1","ड","क-2 ","क-1","ब-2 ","ब-1","अ-2","अ-1"})</f>
        <v>0</v>
      </c>
      <c r="G30" s="179">
        <f>VLOOKUP($A30,गुणपत्रक!$A$4:$AD$500,6,0)</f>
        <v>0</v>
      </c>
      <c r="H30" s="180">
        <f>LOOKUP(G30,{0,32,33,41,51,61,71,81,91},{0,"इ-1","ड","क-2 ","क-1","ब-2 ","ब-1","अ-2","अ-1"})</f>
        <v>0</v>
      </c>
      <c r="I30" s="179">
        <f>VLOOKUP($A30,गुणपत्रक!$A$4:$AD$500,7,0)</f>
        <v>0</v>
      </c>
      <c r="J30" s="180">
        <f>LOOKUP(I30,{0,32,33,41,51,61,71,81,91},{0,"इ-1","ड","क-2 ","क-1","ब-2 ","ब-1","अ-2","अ-1"})</f>
        <v>0</v>
      </c>
      <c r="K30" s="179">
        <f>VLOOKUP($A30,गुणपत्रक!$A$4:$AD$500,8,0)</f>
        <v>0</v>
      </c>
      <c r="L30" s="180">
        <f>LOOKUP(K30,{0,32,33,41,51,61,71,81,91},{0,"इ-1","ड","क-2 ","क-1","ब-2 ","ब-1","अ-2","अ-1"})</f>
        <v>0</v>
      </c>
      <c r="M30" s="179">
        <f>VLOOKUP($A30,गुणपत्रक!$A$4:$AD$500,9,0)</f>
        <v>0</v>
      </c>
      <c r="N30" s="180">
        <f>LOOKUP(M30,{0,32,33,41,51,61,71,81,91},{0,"इ-1","ड","क-2 ","क-1","ब-2 ","ब-1","अ-2","अ-1"})</f>
        <v>0</v>
      </c>
      <c r="O30" s="179">
        <f>VLOOKUP($A30,गुणपत्रक!$A$4:$AD$500,10,0)</f>
        <v>0</v>
      </c>
      <c r="P30" s="181">
        <f>LOOKUP(O30,{0,32,33,41,51,61,71,81,91},{0,"इ-1","ड","क-2 ","क-1","ब-2 ","ब-1","अ-2","अ-1"})</f>
        <v>0</v>
      </c>
      <c r="Q30" s="182">
        <f t="shared" si="0"/>
        <v>0</v>
      </c>
      <c r="R30" s="183">
        <f t="shared" si="1"/>
        <v>0</v>
      </c>
      <c r="S30" s="184">
        <f>LOOKUP(R30,{0,32,33,41,51,61,71,81,91},{0,"इ-1","ड","क-2 ","क-1","ब-2 ","ब-1","अ-2","अ-1"})</f>
        <v>0</v>
      </c>
    </row>
    <row r="31" spans="1:19" ht="16.5" customHeight="1" thickBot="1">
      <c r="A31" s="836"/>
      <c r="B31" s="838"/>
      <c r="C31" s="840"/>
      <c r="D31" s="185" t="s">
        <v>1449</v>
      </c>
      <c r="E31" s="186">
        <f>VLOOKUP($A30,गुणपत्रक!$A$4:$AD$500,20,0)</f>
        <v>0</v>
      </c>
      <c r="F31" s="187">
        <f>LOOKUP(E31,{0,32,33,41,51,61,71,81,91},{0,"इ-1","ड","क-2 ","क-1","ब-2 ","ब-1","अ-2","अ-1"})</f>
        <v>0</v>
      </c>
      <c r="G31" s="186">
        <f>VLOOKUP($A30,गुणपत्रक!$A$4:$AD$500,21,0)</f>
        <v>0</v>
      </c>
      <c r="H31" s="187">
        <f>LOOKUP(G31,{0,32,33,41,51,61,71,81,91},{0,"इ-1","ड","क-2 ","क-1","ब-2 ","ब-1","अ-2","अ-1"})</f>
        <v>0</v>
      </c>
      <c r="I31" s="186">
        <f>VLOOKUP($A30,गुणपत्रक!$A$4:$AD$500,22,0)</f>
        <v>0</v>
      </c>
      <c r="J31" s="187">
        <f>LOOKUP(I31,{0,32,33,41,51,61,71,81,91},{0,"इ-1","ड","क-2 ","क-1","ब-2 ","ब-1","अ-2","अ-1"})</f>
        <v>0</v>
      </c>
      <c r="K31" s="186">
        <f>VLOOKUP($A30,गुणपत्रक!$A$4:$AD$500,23,0)</f>
        <v>0</v>
      </c>
      <c r="L31" s="187">
        <f>LOOKUP(K31,{0,32,33,41,51,61,71,81,91},{0,"इ-1","ड","क-2 ","क-1","ब-2 ","ब-1","अ-2","अ-1"})</f>
        <v>0</v>
      </c>
      <c r="M31" s="186">
        <f>VLOOKUP($A30,गुणपत्रक!$A$4:$AD$500,24,0)</f>
        <v>0</v>
      </c>
      <c r="N31" s="187">
        <f>LOOKUP(M31,{0,32,33,41,51,61,71,81,91},{0,"इ-1","ड","क-2 ","क-1","ब-2 ","ब-1","अ-2","अ-1"})</f>
        <v>0</v>
      </c>
      <c r="O31" s="186">
        <f>VLOOKUP($A30,गुणपत्रक!$A$4:$AD$500,25,0)</f>
        <v>0</v>
      </c>
      <c r="P31" s="188">
        <f>LOOKUP(O31,{0,32,33,41,51,61,71,81,91},{0,"इ-1","ड","क-2 ","क-1","ब-2 ","ब-1","अ-2","अ-1"})</f>
        <v>0</v>
      </c>
      <c r="Q31" s="177">
        <f t="shared" si="0"/>
        <v>0</v>
      </c>
      <c r="R31" s="189">
        <f t="shared" si="1"/>
        <v>0</v>
      </c>
      <c r="S31" s="190">
        <f>LOOKUP(R31,{0,32,33,41,51,61,71,81,91},{0,"इ-1","ड","क-2 ","क-1","ब-2 ","ब-1","अ-2","अ-1"})</f>
        <v>0</v>
      </c>
    </row>
    <row r="32" spans="1:19" ht="16.5" customHeight="1">
      <c r="A32" s="835"/>
      <c r="B32" s="837">
        <f>VLOOKUP($A32,Data!$B$7:$W$206,2,0)</f>
        <v>0</v>
      </c>
      <c r="C32" s="839">
        <f>VLOOKUP($A32,Data!$B$7:$W$206,4,0)</f>
        <v>0</v>
      </c>
      <c r="D32" s="178" t="s">
        <v>1448</v>
      </c>
      <c r="E32" s="179">
        <f>VLOOKUP($A32,गुणपत्रक!$A$4:$AD$500,5,0)</f>
        <v>0</v>
      </c>
      <c r="F32" s="180">
        <f>LOOKUP(E32,{0,32,33,41,51,61,71,81,91},{0,"इ-1","ड","क-2 ","क-1","ब-2 ","ब-1","अ-2","अ-1"})</f>
        <v>0</v>
      </c>
      <c r="G32" s="179">
        <f>VLOOKUP($A32,गुणपत्रक!$A$4:$AD$500,6,0)</f>
        <v>0</v>
      </c>
      <c r="H32" s="180">
        <f>LOOKUP(G32,{0,32,33,41,51,61,71,81,91},{0,"इ-1","ड","क-2 ","क-1","ब-2 ","ब-1","अ-2","अ-1"})</f>
        <v>0</v>
      </c>
      <c r="I32" s="179">
        <f>VLOOKUP($A32,गुणपत्रक!$A$4:$AD$500,7,0)</f>
        <v>0</v>
      </c>
      <c r="J32" s="180">
        <f>LOOKUP(I32,{0,32,33,41,51,61,71,81,91},{0,"इ-1","ड","क-2 ","क-1","ब-2 ","ब-1","अ-2","अ-1"})</f>
        <v>0</v>
      </c>
      <c r="K32" s="179">
        <f>VLOOKUP($A32,गुणपत्रक!$A$4:$AD$500,8,0)</f>
        <v>0</v>
      </c>
      <c r="L32" s="180">
        <f>LOOKUP(K32,{0,32,33,41,51,61,71,81,91},{0,"इ-1","ड","क-2 ","क-1","ब-2 ","ब-1","अ-2","अ-1"})</f>
        <v>0</v>
      </c>
      <c r="M32" s="179">
        <f>VLOOKUP($A32,गुणपत्रक!$A$4:$AD$500,9,0)</f>
        <v>0</v>
      </c>
      <c r="N32" s="180">
        <f>LOOKUP(M32,{0,32,33,41,51,61,71,81,91},{0,"इ-1","ड","क-2 ","क-1","ब-2 ","ब-1","अ-2","अ-1"})</f>
        <v>0</v>
      </c>
      <c r="O32" s="179">
        <f>VLOOKUP($A32,गुणपत्रक!$A$4:$AD$500,10,0)</f>
        <v>0</v>
      </c>
      <c r="P32" s="181">
        <f>LOOKUP(O32,{0,32,33,41,51,61,71,81,91},{0,"इ-1","ड","क-2 ","क-1","ब-2 ","ब-1","अ-2","अ-1"})</f>
        <v>0</v>
      </c>
      <c r="Q32" s="182">
        <f t="shared" si="0"/>
        <v>0</v>
      </c>
      <c r="R32" s="183">
        <f t="shared" si="1"/>
        <v>0</v>
      </c>
      <c r="S32" s="184">
        <f>LOOKUP(R32,{0,32,33,41,51,61,71,81,91},{0,"इ-1","ड","क-2 ","क-1","ब-2 ","ब-1","अ-2","अ-1"})</f>
        <v>0</v>
      </c>
    </row>
    <row r="33" spans="1:19" ht="16.5" customHeight="1" thickBot="1">
      <c r="A33" s="836"/>
      <c r="B33" s="838"/>
      <c r="C33" s="840"/>
      <c r="D33" s="185" t="s">
        <v>1449</v>
      </c>
      <c r="E33" s="186">
        <f>VLOOKUP($A32,गुणपत्रक!$A$4:$AD$500,20,0)</f>
        <v>0</v>
      </c>
      <c r="F33" s="187">
        <f>LOOKUP(E33,{0,32,33,41,51,61,71,81,91},{0,"इ-1","ड","क-2 ","क-1","ब-2 ","ब-1","अ-2","अ-1"})</f>
        <v>0</v>
      </c>
      <c r="G33" s="186">
        <f>VLOOKUP($A32,गुणपत्रक!$A$4:$AD$500,21,0)</f>
        <v>0</v>
      </c>
      <c r="H33" s="187">
        <f>LOOKUP(G33,{0,32,33,41,51,61,71,81,91},{0,"इ-1","ड","क-2 ","क-1","ब-2 ","ब-1","अ-2","अ-1"})</f>
        <v>0</v>
      </c>
      <c r="I33" s="186">
        <f>VLOOKUP($A32,गुणपत्रक!$A$4:$AD$500,22,0)</f>
        <v>0</v>
      </c>
      <c r="J33" s="187">
        <f>LOOKUP(I33,{0,32,33,41,51,61,71,81,91},{0,"इ-1","ड","क-2 ","क-1","ब-2 ","ब-1","अ-2","अ-1"})</f>
        <v>0</v>
      </c>
      <c r="K33" s="186">
        <f>VLOOKUP($A32,गुणपत्रक!$A$4:$AD$500,23,0)</f>
        <v>0</v>
      </c>
      <c r="L33" s="187">
        <f>LOOKUP(K33,{0,32,33,41,51,61,71,81,91},{0,"इ-1","ड","क-2 ","क-1","ब-2 ","ब-1","अ-2","अ-1"})</f>
        <v>0</v>
      </c>
      <c r="M33" s="186">
        <f>VLOOKUP($A32,गुणपत्रक!$A$4:$AD$500,24,0)</f>
        <v>0</v>
      </c>
      <c r="N33" s="187">
        <f>LOOKUP(M33,{0,32,33,41,51,61,71,81,91},{0,"इ-1","ड","क-2 ","क-1","ब-2 ","ब-1","अ-2","अ-1"})</f>
        <v>0</v>
      </c>
      <c r="O33" s="186">
        <f>VLOOKUP($A32,गुणपत्रक!$A$4:$AD$500,25,0)</f>
        <v>0</v>
      </c>
      <c r="P33" s="188">
        <f>LOOKUP(O33,{0,32,33,41,51,61,71,81,91},{0,"इ-1","ड","क-2 ","क-1","ब-2 ","ब-1","अ-2","अ-1"})</f>
        <v>0</v>
      </c>
      <c r="Q33" s="177">
        <f t="shared" si="0"/>
        <v>0</v>
      </c>
      <c r="R33" s="189">
        <f t="shared" si="1"/>
        <v>0</v>
      </c>
      <c r="S33" s="190">
        <f>LOOKUP(R33,{0,32,33,41,51,61,71,81,91},{0,"इ-1","ड","क-2 ","क-1","ब-2 ","ब-1","अ-2","अ-1"})</f>
        <v>0</v>
      </c>
    </row>
    <row r="34" spans="1:19" ht="16.5" customHeight="1">
      <c r="A34" s="835"/>
      <c r="B34" s="837">
        <f>VLOOKUP($A34,Data!$B$7:$W$206,2,0)</f>
        <v>0</v>
      </c>
      <c r="C34" s="839">
        <f>VLOOKUP($A34,Data!$B$7:$W$206,4,0)</f>
        <v>0</v>
      </c>
      <c r="D34" s="178" t="s">
        <v>1448</v>
      </c>
      <c r="E34" s="179">
        <f>VLOOKUP($A34,गुणपत्रक!$A$4:$AD$500,5,0)</f>
        <v>0</v>
      </c>
      <c r="F34" s="180">
        <f>LOOKUP(E34,{0,32,33,41,51,61,71,81,91},{0,"इ-1","ड","क-2 ","क-1","ब-2 ","ब-1","अ-2","अ-1"})</f>
        <v>0</v>
      </c>
      <c r="G34" s="179">
        <f>VLOOKUP($A34,गुणपत्रक!$A$4:$AD$500,6,0)</f>
        <v>0</v>
      </c>
      <c r="H34" s="180">
        <f>LOOKUP(G34,{0,32,33,41,51,61,71,81,91},{0,"इ-1","ड","क-2 ","क-1","ब-2 ","ब-1","अ-2","अ-1"})</f>
        <v>0</v>
      </c>
      <c r="I34" s="179">
        <f>VLOOKUP($A34,गुणपत्रक!$A$4:$AD$500,7,0)</f>
        <v>0</v>
      </c>
      <c r="J34" s="180">
        <f>LOOKUP(I34,{0,32,33,41,51,61,71,81,91},{0,"इ-1","ड","क-2 ","क-1","ब-2 ","ब-1","अ-2","अ-1"})</f>
        <v>0</v>
      </c>
      <c r="K34" s="179">
        <f>VLOOKUP($A34,गुणपत्रक!$A$4:$AD$500,8,0)</f>
        <v>0</v>
      </c>
      <c r="L34" s="180">
        <f>LOOKUP(K34,{0,32,33,41,51,61,71,81,91},{0,"इ-1","ड","क-2 ","क-1","ब-2 ","ब-1","अ-2","अ-1"})</f>
        <v>0</v>
      </c>
      <c r="M34" s="179">
        <f>VLOOKUP($A34,गुणपत्रक!$A$4:$AD$500,9,0)</f>
        <v>0</v>
      </c>
      <c r="N34" s="180">
        <f>LOOKUP(M34,{0,32,33,41,51,61,71,81,91},{0,"इ-1","ड","क-2 ","क-1","ब-2 ","ब-1","अ-2","अ-1"})</f>
        <v>0</v>
      </c>
      <c r="O34" s="179">
        <f>VLOOKUP($A34,गुणपत्रक!$A$4:$AD$500,10,0)</f>
        <v>0</v>
      </c>
      <c r="P34" s="181">
        <f>LOOKUP(O34,{0,32,33,41,51,61,71,81,91},{0,"इ-1","ड","क-2 ","क-1","ब-2 ","ब-1","अ-2","अ-1"})</f>
        <v>0</v>
      </c>
      <c r="Q34" s="182">
        <f t="shared" si="0"/>
        <v>0</v>
      </c>
      <c r="R34" s="183">
        <f t="shared" si="1"/>
        <v>0</v>
      </c>
      <c r="S34" s="184">
        <f>LOOKUP(R34,{0,32,33,41,51,61,71,81,91},{0,"इ-1","ड","क-2 ","क-1","ब-2 ","ब-1","अ-2","अ-1"})</f>
        <v>0</v>
      </c>
    </row>
    <row r="35" spans="1:19" ht="16.5" customHeight="1" thickBot="1">
      <c r="A35" s="836"/>
      <c r="B35" s="838"/>
      <c r="C35" s="840"/>
      <c r="D35" s="185" t="s">
        <v>1449</v>
      </c>
      <c r="E35" s="186">
        <f>VLOOKUP($A34,गुणपत्रक!$A$4:$AD$500,20,0)</f>
        <v>0</v>
      </c>
      <c r="F35" s="187">
        <f>LOOKUP(E35,{0,32,33,41,51,61,71,81,91},{0,"इ-1","ड","क-2 ","क-1","ब-2 ","ब-1","अ-2","अ-1"})</f>
        <v>0</v>
      </c>
      <c r="G35" s="186">
        <f>VLOOKUP($A34,गुणपत्रक!$A$4:$AD$500,21,0)</f>
        <v>0</v>
      </c>
      <c r="H35" s="187">
        <f>LOOKUP(G35,{0,32,33,41,51,61,71,81,91},{0,"इ-1","ड","क-2 ","क-1","ब-2 ","ब-1","अ-2","अ-1"})</f>
        <v>0</v>
      </c>
      <c r="I35" s="186">
        <f>VLOOKUP($A34,गुणपत्रक!$A$4:$AD$500,22,0)</f>
        <v>0</v>
      </c>
      <c r="J35" s="187">
        <f>LOOKUP(I35,{0,32,33,41,51,61,71,81,91},{0,"इ-1","ड","क-2 ","क-1","ब-2 ","ब-1","अ-2","अ-1"})</f>
        <v>0</v>
      </c>
      <c r="K35" s="186">
        <f>VLOOKUP($A34,गुणपत्रक!$A$4:$AD$500,23,0)</f>
        <v>0</v>
      </c>
      <c r="L35" s="187">
        <f>LOOKUP(K35,{0,32,33,41,51,61,71,81,91},{0,"इ-1","ड","क-2 ","क-1","ब-2 ","ब-1","अ-2","अ-1"})</f>
        <v>0</v>
      </c>
      <c r="M35" s="186">
        <f>VLOOKUP($A34,गुणपत्रक!$A$4:$AD$500,24,0)</f>
        <v>0</v>
      </c>
      <c r="N35" s="187">
        <f>LOOKUP(M35,{0,32,33,41,51,61,71,81,91},{0,"इ-1","ड","क-2 ","क-1","ब-2 ","ब-1","अ-2","अ-1"})</f>
        <v>0</v>
      </c>
      <c r="O35" s="186">
        <f>VLOOKUP($A34,गुणपत्रक!$A$4:$AD$500,25,0)</f>
        <v>0</v>
      </c>
      <c r="P35" s="188">
        <f>LOOKUP(O35,{0,32,33,41,51,61,71,81,91},{0,"इ-1","ड","क-2 ","क-1","ब-2 ","ब-1","अ-2","अ-1"})</f>
        <v>0</v>
      </c>
      <c r="Q35" s="177">
        <f t="shared" si="0"/>
        <v>0</v>
      </c>
      <c r="R35" s="189">
        <f t="shared" si="1"/>
        <v>0</v>
      </c>
      <c r="S35" s="190">
        <f>LOOKUP(R35,{0,32,33,41,51,61,71,81,91},{0,"इ-1","ड","क-2 ","क-1","ब-2 ","ब-1","अ-2","अ-1"})</f>
        <v>0</v>
      </c>
    </row>
    <row r="36" spans="1:19" ht="16.5" customHeight="1">
      <c r="A36" s="835"/>
      <c r="B36" s="837">
        <f>VLOOKUP($A36,Data!$B$7:$W$206,2,0)</f>
        <v>0</v>
      </c>
      <c r="C36" s="839">
        <f>VLOOKUP($A36,Data!$B$7:$W$206,4,0)</f>
        <v>0</v>
      </c>
      <c r="D36" s="178" t="s">
        <v>1448</v>
      </c>
      <c r="E36" s="179">
        <f>VLOOKUP($A36,गुणपत्रक!$A$4:$AD$500,5,0)</f>
        <v>0</v>
      </c>
      <c r="F36" s="180">
        <f>LOOKUP(E36,{0,32,33,41,51,61,71,81,91},{0,"इ-1","ड","क-2 ","क-1","ब-2 ","ब-1","अ-2","अ-1"})</f>
        <v>0</v>
      </c>
      <c r="G36" s="179">
        <f>VLOOKUP($A36,गुणपत्रक!$A$4:$AD$500,6,0)</f>
        <v>0</v>
      </c>
      <c r="H36" s="180">
        <f>LOOKUP(G36,{0,32,33,41,51,61,71,81,91},{0,"इ-1","ड","क-2 ","क-1","ब-2 ","ब-1","अ-2","अ-1"})</f>
        <v>0</v>
      </c>
      <c r="I36" s="179">
        <f>VLOOKUP($A36,गुणपत्रक!$A$4:$AD$500,7,0)</f>
        <v>0</v>
      </c>
      <c r="J36" s="180">
        <f>LOOKUP(I36,{0,32,33,41,51,61,71,81,91},{0,"इ-1","ड","क-2 ","क-1","ब-2 ","ब-1","अ-2","अ-1"})</f>
        <v>0</v>
      </c>
      <c r="K36" s="179">
        <f>VLOOKUP($A36,गुणपत्रक!$A$4:$AD$500,8,0)</f>
        <v>0</v>
      </c>
      <c r="L36" s="180">
        <f>LOOKUP(K36,{0,32,33,41,51,61,71,81,91},{0,"इ-1","ड","क-2 ","क-1","ब-2 ","ब-1","अ-2","अ-1"})</f>
        <v>0</v>
      </c>
      <c r="M36" s="179">
        <f>VLOOKUP($A36,गुणपत्रक!$A$4:$AD$500,9,0)</f>
        <v>0</v>
      </c>
      <c r="N36" s="180">
        <f>LOOKUP(M36,{0,32,33,41,51,61,71,81,91},{0,"इ-1","ड","क-2 ","क-1","ब-2 ","ब-1","अ-2","अ-1"})</f>
        <v>0</v>
      </c>
      <c r="O36" s="179">
        <f>VLOOKUP($A36,गुणपत्रक!$A$4:$AD$500,10,0)</f>
        <v>0</v>
      </c>
      <c r="P36" s="181">
        <f>LOOKUP(O36,{0,32,33,41,51,61,71,81,91},{0,"इ-1","ड","क-2 ","क-1","ब-2 ","ब-1","अ-2","अ-1"})</f>
        <v>0</v>
      </c>
      <c r="Q36" s="182">
        <f t="shared" si="0"/>
        <v>0</v>
      </c>
      <c r="R36" s="183">
        <f t="shared" si="1"/>
        <v>0</v>
      </c>
      <c r="S36" s="184">
        <f>LOOKUP(R36,{0,32,33,41,51,61,71,81,91},{0,"इ-1","ड","क-2 ","क-1","ब-2 ","ब-1","अ-2","अ-1"})</f>
        <v>0</v>
      </c>
    </row>
    <row r="37" spans="1:19" ht="16.5" customHeight="1" thickBot="1">
      <c r="A37" s="836"/>
      <c r="B37" s="838"/>
      <c r="C37" s="840"/>
      <c r="D37" s="185" t="s">
        <v>1449</v>
      </c>
      <c r="E37" s="186">
        <f>VLOOKUP($A36,गुणपत्रक!$A$4:$AD$500,20,0)</f>
        <v>0</v>
      </c>
      <c r="F37" s="187">
        <f>LOOKUP(E37,{0,32,33,41,51,61,71,81,91},{0,"इ-1","ड","क-2 ","क-1","ब-2 ","ब-1","अ-2","अ-1"})</f>
        <v>0</v>
      </c>
      <c r="G37" s="186">
        <f>VLOOKUP($A36,गुणपत्रक!$A$4:$AD$500,21,0)</f>
        <v>0</v>
      </c>
      <c r="H37" s="187">
        <f>LOOKUP(G37,{0,32,33,41,51,61,71,81,91},{0,"इ-1","ड","क-2 ","क-1","ब-2 ","ब-1","अ-2","अ-1"})</f>
        <v>0</v>
      </c>
      <c r="I37" s="186">
        <f>VLOOKUP($A36,गुणपत्रक!$A$4:$AD$500,22,0)</f>
        <v>0</v>
      </c>
      <c r="J37" s="187">
        <f>LOOKUP(I37,{0,32,33,41,51,61,71,81,91},{0,"इ-1","ड","क-2 ","क-1","ब-2 ","ब-1","अ-2","अ-1"})</f>
        <v>0</v>
      </c>
      <c r="K37" s="186">
        <f>VLOOKUP($A36,गुणपत्रक!$A$4:$AD$500,23,0)</f>
        <v>0</v>
      </c>
      <c r="L37" s="187">
        <f>LOOKUP(K37,{0,32,33,41,51,61,71,81,91},{0,"इ-1","ड","क-2 ","क-1","ब-2 ","ब-1","अ-2","अ-1"})</f>
        <v>0</v>
      </c>
      <c r="M37" s="186">
        <f>VLOOKUP($A36,गुणपत्रक!$A$4:$AD$500,24,0)</f>
        <v>0</v>
      </c>
      <c r="N37" s="187">
        <f>LOOKUP(M37,{0,32,33,41,51,61,71,81,91},{0,"इ-1","ड","क-2 ","क-1","ब-2 ","ब-1","अ-2","अ-1"})</f>
        <v>0</v>
      </c>
      <c r="O37" s="186">
        <f>VLOOKUP($A36,गुणपत्रक!$A$4:$AD$500,25,0)</f>
        <v>0</v>
      </c>
      <c r="P37" s="188">
        <f>LOOKUP(O37,{0,32,33,41,51,61,71,81,91},{0,"इ-1","ड","क-2 ","क-1","ब-2 ","ब-1","अ-2","अ-1"})</f>
        <v>0</v>
      </c>
      <c r="Q37" s="177">
        <f t="shared" si="0"/>
        <v>0</v>
      </c>
      <c r="R37" s="189">
        <f t="shared" si="1"/>
        <v>0</v>
      </c>
      <c r="S37" s="190">
        <f>LOOKUP(R37,{0,32,33,41,51,61,71,81,91},{0,"इ-1","ड","क-2 ","क-1","ब-2 ","ब-1","अ-2","अ-1"})</f>
        <v>0</v>
      </c>
    </row>
    <row r="38" spans="1:19" ht="16.5" customHeight="1">
      <c r="A38" s="835"/>
      <c r="B38" s="837">
        <f>VLOOKUP($A38,Data!$B$7:$W$206,2,0)</f>
        <v>0</v>
      </c>
      <c r="C38" s="839">
        <f>VLOOKUP($A38,Data!$B$7:$W$206,4,0)</f>
        <v>0</v>
      </c>
      <c r="D38" s="178" t="s">
        <v>1448</v>
      </c>
      <c r="E38" s="179">
        <f>VLOOKUP($A38,गुणपत्रक!$A$4:$AD$500,5,0)</f>
        <v>0</v>
      </c>
      <c r="F38" s="180">
        <f>LOOKUP(E38,{0,32,33,41,51,61,71,81,91},{0,"इ-1","ड","क-2 ","क-1","ब-2 ","ब-1","अ-2","अ-1"})</f>
        <v>0</v>
      </c>
      <c r="G38" s="179">
        <f>VLOOKUP($A38,गुणपत्रक!$A$4:$AD$500,6,0)</f>
        <v>0</v>
      </c>
      <c r="H38" s="180">
        <f>LOOKUP(G38,{0,32,33,41,51,61,71,81,91},{0,"इ-1","ड","क-2 ","क-1","ब-2 ","ब-1","अ-2","अ-1"})</f>
        <v>0</v>
      </c>
      <c r="I38" s="179">
        <f>VLOOKUP($A38,गुणपत्रक!$A$4:$AD$500,7,0)</f>
        <v>0</v>
      </c>
      <c r="J38" s="180">
        <f>LOOKUP(I38,{0,32,33,41,51,61,71,81,91},{0,"इ-1","ड","क-2 ","क-1","ब-2 ","ब-1","अ-2","अ-1"})</f>
        <v>0</v>
      </c>
      <c r="K38" s="179">
        <f>VLOOKUP($A38,गुणपत्रक!$A$4:$AD$500,8,0)</f>
        <v>0</v>
      </c>
      <c r="L38" s="180">
        <f>LOOKUP(K38,{0,32,33,41,51,61,71,81,91},{0,"इ-1","ड","क-2 ","क-1","ब-2 ","ब-1","अ-2","अ-1"})</f>
        <v>0</v>
      </c>
      <c r="M38" s="179">
        <f>VLOOKUP($A38,गुणपत्रक!$A$4:$AD$500,9,0)</f>
        <v>0</v>
      </c>
      <c r="N38" s="180">
        <f>LOOKUP(M38,{0,32,33,41,51,61,71,81,91},{0,"इ-1","ड","क-2 ","क-1","ब-2 ","ब-1","अ-2","अ-1"})</f>
        <v>0</v>
      </c>
      <c r="O38" s="179">
        <f>VLOOKUP($A38,गुणपत्रक!$A$4:$AD$500,10,0)</f>
        <v>0</v>
      </c>
      <c r="P38" s="181">
        <f>LOOKUP(O38,{0,32,33,41,51,61,71,81,91},{0,"इ-1","ड","क-2 ","क-1","ब-2 ","ब-1","अ-2","अ-1"})</f>
        <v>0</v>
      </c>
      <c r="Q38" s="182">
        <f t="shared" si="0"/>
        <v>0</v>
      </c>
      <c r="R38" s="183">
        <f t="shared" si="1"/>
        <v>0</v>
      </c>
      <c r="S38" s="184">
        <f>LOOKUP(R38,{0,32,33,41,51,61,71,81,91},{0,"इ-1","ड","क-2 ","क-1","ब-2 ","ब-1","अ-2","अ-1"})</f>
        <v>0</v>
      </c>
    </row>
    <row r="39" spans="1:19" ht="16.5" customHeight="1" thickBot="1">
      <c r="A39" s="836"/>
      <c r="B39" s="838"/>
      <c r="C39" s="840"/>
      <c r="D39" s="185" t="s">
        <v>1449</v>
      </c>
      <c r="E39" s="186">
        <f>VLOOKUP($A38,गुणपत्रक!$A$4:$AD$500,20,0)</f>
        <v>0</v>
      </c>
      <c r="F39" s="187">
        <f>LOOKUP(E39,{0,32,33,41,51,61,71,81,91},{0,"इ-1","ड","क-2 ","क-1","ब-2 ","ब-1","अ-2","अ-1"})</f>
        <v>0</v>
      </c>
      <c r="G39" s="186">
        <f>VLOOKUP($A38,गुणपत्रक!$A$4:$AD$500,21,0)</f>
        <v>0</v>
      </c>
      <c r="H39" s="187">
        <f>LOOKUP(G39,{0,32,33,41,51,61,71,81,91},{0,"इ-1","ड","क-2 ","क-1","ब-2 ","ब-1","अ-2","अ-1"})</f>
        <v>0</v>
      </c>
      <c r="I39" s="186">
        <f>VLOOKUP($A38,गुणपत्रक!$A$4:$AD$500,22,0)</f>
        <v>0</v>
      </c>
      <c r="J39" s="187">
        <f>LOOKUP(I39,{0,32,33,41,51,61,71,81,91},{0,"इ-1","ड","क-2 ","क-1","ब-2 ","ब-1","अ-2","अ-1"})</f>
        <v>0</v>
      </c>
      <c r="K39" s="186">
        <f>VLOOKUP($A38,गुणपत्रक!$A$4:$AD$500,23,0)</f>
        <v>0</v>
      </c>
      <c r="L39" s="187">
        <f>LOOKUP(K39,{0,32,33,41,51,61,71,81,91},{0,"इ-1","ड","क-2 ","क-1","ब-2 ","ब-1","अ-2","अ-1"})</f>
        <v>0</v>
      </c>
      <c r="M39" s="186">
        <f>VLOOKUP($A38,गुणपत्रक!$A$4:$AD$500,24,0)</f>
        <v>0</v>
      </c>
      <c r="N39" s="187">
        <f>LOOKUP(M39,{0,32,33,41,51,61,71,81,91},{0,"इ-1","ड","क-2 ","क-1","ब-2 ","ब-1","अ-2","अ-1"})</f>
        <v>0</v>
      </c>
      <c r="O39" s="186">
        <f>VLOOKUP($A38,गुणपत्रक!$A$4:$AD$500,25,0)</f>
        <v>0</v>
      </c>
      <c r="P39" s="188">
        <f>LOOKUP(O39,{0,32,33,41,51,61,71,81,91},{0,"इ-1","ड","क-2 ","क-1","ब-2 ","ब-1","अ-2","अ-1"})</f>
        <v>0</v>
      </c>
      <c r="Q39" s="177">
        <f t="shared" ref="Q39:Q57" si="2">E39+G39+I39+K39+M39+O39</f>
        <v>0</v>
      </c>
      <c r="R39" s="189">
        <f t="shared" si="1"/>
        <v>0</v>
      </c>
      <c r="S39" s="190">
        <f>LOOKUP(R39,{0,32,33,41,51,61,71,81,91},{0,"इ-1","ड","क-2 ","क-1","ब-2 ","ब-1","अ-2","अ-1"})</f>
        <v>0</v>
      </c>
    </row>
    <row r="40" spans="1:19" ht="16.5" customHeight="1">
      <c r="A40" s="835"/>
      <c r="B40" s="837">
        <f>VLOOKUP($A40,Data!$B$7:$W$206,2,0)</f>
        <v>0</v>
      </c>
      <c r="C40" s="839">
        <f>VLOOKUP($A40,Data!$B$7:$W$206,4,0)</f>
        <v>0</v>
      </c>
      <c r="D40" s="178" t="s">
        <v>1448</v>
      </c>
      <c r="E40" s="179">
        <f>VLOOKUP($A40,गुणपत्रक!$A$4:$AD$500,5,0)</f>
        <v>0</v>
      </c>
      <c r="F40" s="180">
        <f>LOOKUP(E40,{0,32,33,41,51,61,71,81,91},{0,"इ-1","ड","क-2 ","क-1","ब-2 ","ब-1","अ-2","अ-1"})</f>
        <v>0</v>
      </c>
      <c r="G40" s="179">
        <f>VLOOKUP($A40,गुणपत्रक!$A$4:$AD$500,6,0)</f>
        <v>0</v>
      </c>
      <c r="H40" s="180">
        <f>LOOKUP(G40,{0,32,33,41,51,61,71,81,91},{0,"इ-1","ड","क-2 ","क-1","ब-2 ","ब-1","अ-2","अ-1"})</f>
        <v>0</v>
      </c>
      <c r="I40" s="179">
        <f>VLOOKUP($A40,गुणपत्रक!$A$4:$AD$500,7,0)</f>
        <v>0</v>
      </c>
      <c r="J40" s="180">
        <f>LOOKUP(I40,{0,32,33,41,51,61,71,81,91},{0,"इ-1","ड","क-2 ","क-1","ब-2 ","ब-1","अ-2","अ-1"})</f>
        <v>0</v>
      </c>
      <c r="K40" s="179">
        <f>VLOOKUP($A40,गुणपत्रक!$A$4:$AD$500,8,0)</f>
        <v>0</v>
      </c>
      <c r="L40" s="180">
        <f>LOOKUP(K40,{0,32,33,41,51,61,71,81,91},{0,"इ-1","ड","क-2 ","क-1","ब-2 ","ब-1","अ-2","अ-1"})</f>
        <v>0</v>
      </c>
      <c r="M40" s="179">
        <f>VLOOKUP($A40,गुणपत्रक!$A$4:$AD$500,9,0)</f>
        <v>0</v>
      </c>
      <c r="N40" s="180">
        <f>LOOKUP(M40,{0,32,33,41,51,61,71,81,91},{0,"इ-1","ड","क-2 ","क-1","ब-2 ","ब-1","अ-2","अ-1"})</f>
        <v>0</v>
      </c>
      <c r="O40" s="179">
        <f>VLOOKUP($A40,गुणपत्रक!$A$4:$AD$500,10,0)</f>
        <v>0</v>
      </c>
      <c r="P40" s="181">
        <f>LOOKUP(O40,{0,32,33,41,51,61,71,81,91},{0,"इ-1","ड","क-2 ","क-1","ब-2 ","ब-1","अ-2","अ-1"})</f>
        <v>0</v>
      </c>
      <c r="Q40" s="182">
        <f t="shared" si="2"/>
        <v>0</v>
      </c>
      <c r="R40" s="183">
        <f t="shared" ref="R40:R57" si="3">(Q40/6)</f>
        <v>0</v>
      </c>
      <c r="S40" s="184">
        <f>LOOKUP(R40,{0,32,33,41,51,61,71,81,91},{0,"इ-1","ड","क-2 ","क-1","ब-2 ","ब-1","अ-2","अ-1"})</f>
        <v>0</v>
      </c>
    </row>
    <row r="41" spans="1:19" ht="16.5" customHeight="1" thickBot="1">
      <c r="A41" s="836"/>
      <c r="B41" s="838"/>
      <c r="C41" s="840"/>
      <c r="D41" s="185" t="s">
        <v>1449</v>
      </c>
      <c r="E41" s="186">
        <f>VLOOKUP($A40,गुणपत्रक!$A$4:$AD$500,20,0)</f>
        <v>0</v>
      </c>
      <c r="F41" s="187">
        <f>LOOKUP(E41,{0,32,33,41,51,61,71,81,91},{0,"इ-1","ड","क-2 ","क-1","ब-2 ","ब-1","अ-2","अ-1"})</f>
        <v>0</v>
      </c>
      <c r="G41" s="186">
        <f>VLOOKUP($A40,गुणपत्रक!$A$4:$AD$500,21,0)</f>
        <v>0</v>
      </c>
      <c r="H41" s="187">
        <f>LOOKUP(G41,{0,32,33,41,51,61,71,81,91},{0,"इ-1","ड","क-2 ","क-1","ब-2 ","ब-1","अ-2","अ-1"})</f>
        <v>0</v>
      </c>
      <c r="I41" s="186">
        <f>VLOOKUP($A40,गुणपत्रक!$A$4:$AD$500,22,0)</f>
        <v>0</v>
      </c>
      <c r="J41" s="187">
        <f>LOOKUP(I41,{0,32,33,41,51,61,71,81,91},{0,"इ-1","ड","क-2 ","क-1","ब-2 ","ब-1","अ-2","अ-1"})</f>
        <v>0</v>
      </c>
      <c r="K41" s="186">
        <f>VLOOKUP($A40,गुणपत्रक!$A$4:$AD$500,23,0)</f>
        <v>0</v>
      </c>
      <c r="L41" s="187">
        <f>LOOKUP(K41,{0,32,33,41,51,61,71,81,91},{0,"इ-1","ड","क-2 ","क-1","ब-2 ","ब-1","अ-2","अ-1"})</f>
        <v>0</v>
      </c>
      <c r="M41" s="186">
        <f>VLOOKUP($A40,गुणपत्रक!$A$4:$AD$500,24,0)</f>
        <v>0</v>
      </c>
      <c r="N41" s="187">
        <f>LOOKUP(M41,{0,32,33,41,51,61,71,81,91},{0,"इ-1","ड","क-2 ","क-1","ब-2 ","ब-1","अ-2","अ-1"})</f>
        <v>0</v>
      </c>
      <c r="O41" s="186">
        <f>VLOOKUP($A40,गुणपत्रक!$A$4:$AD$500,25,0)</f>
        <v>0</v>
      </c>
      <c r="P41" s="188">
        <f>LOOKUP(O41,{0,32,33,41,51,61,71,81,91},{0,"इ-1","ड","क-2 ","क-1","ब-2 ","ब-1","अ-2","अ-1"})</f>
        <v>0</v>
      </c>
      <c r="Q41" s="177">
        <f t="shared" si="2"/>
        <v>0</v>
      </c>
      <c r="R41" s="189">
        <f t="shared" si="3"/>
        <v>0</v>
      </c>
      <c r="S41" s="190">
        <f>LOOKUP(R41,{0,32,33,41,51,61,71,81,91},{0,"इ-1","ड","क-2 ","क-1","ब-2 ","ब-1","अ-2","अ-1"})</f>
        <v>0</v>
      </c>
    </row>
    <row r="42" spans="1:19" ht="16.5" customHeight="1">
      <c r="A42" s="835"/>
      <c r="B42" s="837">
        <f>VLOOKUP($A42,Data!$B$7:$W$206,2,0)</f>
        <v>0</v>
      </c>
      <c r="C42" s="839">
        <f>VLOOKUP($A42,Data!$B$7:$W$206,4,0)</f>
        <v>0</v>
      </c>
      <c r="D42" s="178" t="s">
        <v>1448</v>
      </c>
      <c r="E42" s="179">
        <f>VLOOKUP($A42,गुणपत्रक!$A$4:$AD$500,5,0)</f>
        <v>0</v>
      </c>
      <c r="F42" s="180">
        <f>LOOKUP(E42,{0,32,33,41,51,61,71,81,91},{0,"इ-1","ड","क-2 ","क-1","ब-2 ","ब-1","अ-2","अ-1"})</f>
        <v>0</v>
      </c>
      <c r="G42" s="179">
        <f>VLOOKUP($A42,गुणपत्रक!$A$4:$AD$500,6,0)</f>
        <v>0</v>
      </c>
      <c r="H42" s="180">
        <f>LOOKUP(G42,{0,32,33,41,51,61,71,81,91},{0,"इ-1","ड","क-2 ","क-1","ब-2 ","ब-1","अ-2","अ-1"})</f>
        <v>0</v>
      </c>
      <c r="I42" s="179">
        <f>VLOOKUP($A42,गुणपत्रक!$A$4:$AD$500,7,0)</f>
        <v>0</v>
      </c>
      <c r="J42" s="180">
        <f>LOOKUP(I42,{0,32,33,41,51,61,71,81,91},{0,"इ-1","ड","क-2 ","क-1","ब-2 ","ब-1","अ-2","अ-1"})</f>
        <v>0</v>
      </c>
      <c r="K42" s="179">
        <f>VLOOKUP($A42,गुणपत्रक!$A$4:$AD$500,8,0)</f>
        <v>0</v>
      </c>
      <c r="L42" s="180">
        <f>LOOKUP(K42,{0,32,33,41,51,61,71,81,91},{0,"इ-1","ड","क-2 ","क-1","ब-2 ","ब-1","अ-2","अ-1"})</f>
        <v>0</v>
      </c>
      <c r="M42" s="179">
        <f>VLOOKUP($A42,गुणपत्रक!$A$4:$AD$500,9,0)</f>
        <v>0</v>
      </c>
      <c r="N42" s="180">
        <f>LOOKUP(M42,{0,32,33,41,51,61,71,81,91},{0,"इ-1","ड","क-2 ","क-1","ब-2 ","ब-1","अ-2","अ-1"})</f>
        <v>0</v>
      </c>
      <c r="O42" s="179">
        <f>VLOOKUP($A42,गुणपत्रक!$A$4:$AD$500,10,0)</f>
        <v>0</v>
      </c>
      <c r="P42" s="181">
        <f>LOOKUP(O42,{0,32,33,41,51,61,71,81,91},{0,"इ-1","ड","क-2 ","क-1","ब-2 ","ब-1","अ-2","अ-1"})</f>
        <v>0</v>
      </c>
      <c r="Q42" s="182">
        <f t="shared" si="2"/>
        <v>0</v>
      </c>
      <c r="R42" s="183">
        <f t="shared" si="3"/>
        <v>0</v>
      </c>
      <c r="S42" s="184">
        <f>LOOKUP(R42,{0,32,33,41,51,61,71,81,91},{0,"इ-1","ड","क-2 ","क-1","ब-2 ","ब-1","अ-2","अ-1"})</f>
        <v>0</v>
      </c>
    </row>
    <row r="43" spans="1:19" ht="16.5" customHeight="1" thickBot="1">
      <c r="A43" s="836"/>
      <c r="B43" s="838"/>
      <c r="C43" s="840"/>
      <c r="D43" s="185" t="s">
        <v>1449</v>
      </c>
      <c r="E43" s="186">
        <f>VLOOKUP($A42,गुणपत्रक!$A$4:$AD$500,20,0)</f>
        <v>0</v>
      </c>
      <c r="F43" s="187">
        <f>LOOKUP(E43,{0,32,33,41,51,61,71,81,91},{0,"इ-1","ड","क-2 ","क-1","ब-2 ","ब-1","अ-2","अ-1"})</f>
        <v>0</v>
      </c>
      <c r="G43" s="186">
        <f>VLOOKUP($A42,गुणपत्रक!$A$4:$AD$500,21,0)</f>
        <v>0</v>
      </c>
      <c r="H43" s="187">
        <f>LOOKUP(G43,{0,32,33,41,51,61,71,81,91},{0,"इ-1","ड","क-2 ","क-1","ब-2 ","ब-1","अ-2","अ-1"})</f>
        <v>0</v>
      </c>
      <c r="I43" s="186">
        <f>VLOOKUP($A42,गुणपत्रक!$A$4:$AD$500,22,0)</f>
        <v>0</v>
      </c>
      <c r="J43" s="187">
        <f>LOOKUP(I43,{0,32,33,41,51,61,71,81,91},{0,"इ-1","ड","क-2 ","क-1","ब-2 ","ब-1","अ-2","अ-1"})</f>
        <v>0</v>
      </c>
      <c r="K43" s="186">
        <f>VLOOKUP($A42,गुणपत्रक!$A$4:$AD$500,23,0)</f>
        <v>0</v>
      </c>
      <c r="L43" s="187">
        <f>LOOKUP(K43,{0,32,33,41,51,61,71,81,91},{0,"इ-1","ड","क-2 ","क-1","ब-2 ","ब-1","अ-2","अ-1"})</f>
        <v>0</v>
      </c>
      <c r="M43" s="186">
        <f>VLOOKUP($A42,गुणपत्रक!$A$4:$AD$500,24,0)</f>
        <v>0</v>
      </c>
      <c r="N43" s="187">
        <f>LOOKUP(M43,{0,32,33,41,51,61,71,81,91},{0,"इ-1","ड","क-2 ","क-1","ब-2 ","ब-1","अ-2","अ-1"})</f>
        <v>0</v>
      </c>
      <c r="O43" s="186">
        <f>VLOOKUP($A42,गुणपत्रक!$A$4:$AD$500,25,0)</f>
        <v>0</v>
      </c>
      <c r="P43" s="188">
        <f>LOOKUP(O43,{0,32,33,41,51,61,71,81,91},{0,"इ-1","ड","क-2 ","क-1","ब-2 ","ब-1","अ-2","अ-1"})</f>
        <v>0</v>
      </c>
      <c r="Q43" s="177">
        <f t="shared" si="2"/>
        <v>0</v>
      </c>
      <c r="R43" s="189">
        <f t="shared" si="3"/>
        <v>0</v>
      </c>
      <c r="S43" s="190">
        <f>LOOKUP(R43,{0,32,33,41,51,61,71,81,91},{0,"इ-1","ड","क-2 ","क-1","ब-2 ","ब-1","अ-2","अ-1"})</f>
        <v>0</v>
      </c>
    </row>
    <row r="44" spans="1:19" ht="16.5" customHeight="1">
      <c r="A44" s="835"/>
      <c r="B44" s="837">
        <f>VLOOKUP($A44,Data!$B$7:$W$206,2,0)</f>
        <v>0</v>
      </c>
      <c r="C44" s="839">
        <f>VLOOKUP($A44,Data!$B$7:$W$206,4,0)</f>
        <v>0</v>
      </c>
      <c r="D44" s="178" t="s">
        <v>1448</v>
      </c>
      <c r="E44" s="179">
        <f>VLOOKUP($A44,गुणपत्रक!$A$4:$AD$500,5,0)</f>
        <v>0</v>
      </c>
      <c r="F44" s="180">
        <f>LOOKUP(E44,{0,32,33,41,51,61,71,81,91},{0,"इ-1","ड","क-2 ","क-1","ब-2 ","ब-1","अ-2","अ-1"})</f>
        <v>0</v>
      </c>
      <c r="G44" s="179">
        <f>VLOOKUP($A44,गुणपत्रक!$A$4:$AD$500,6,0)</f>
        <v>0</v>
      </c>
      <c r="H44" s="180">
        <f>LOOKUP(G44,{0,32,33,41,51,61,71,81,91},{0,"इ-1","ड","क-2 ","क-1","ब-2 ","ब-1","अ-2","अ-1"})</f>
        <v>0</v>
      </c>
      <c r="I44" s="179">
        <f>VLOOKUP($A44,गुणपत्रक!$A$4:$AD$500,7,0)</f>
        <v>0</v>
      </c>
      <c r="J44" s="180">
        <f>LOOKUP(I44,{0,32,33,41,51,61,71,81,91},{0,"इ-1","ड","क-2 ","क-1","ब-2 ","ब-1","अ-2","अ-1"})</f>
        <v>0</v>
      </c>
      <c r="K44" s="179">
        <f>VLOOKUP($A44,गुणपत्रक!$A$4:$AD$500,8,0)</f>
        <v>0</v>
      </c>
      <c r="L44" s="180">
        <f>LOOKUP(K44,{0,32,33,41,51,61,71,81,91},{0,"इ-1","ड","क-2 ","क-1","ब-2 ","ब-1","अ-2","अ-1"})</f>
        <v>0</v>
      </c>
      <c r="M44" s="179">
        <f>VLOOKUP($A44,गुणपत्रक!$A$4:$AD$500,9,0)</f>
        <v>0</v>
      </c>
      <c r="N44" s="180">
        <f>LOOKUP(M44,{0,32,33,41,51,61,71,81,91},{0,"इ-1","ड","क-2 ","क-1","ब-2 ","ब-1","अ-2","अ-1"})</f>
        <v>0</v>
      </c>
      <c r="O44" s="179">
        <f>VLOOKUP($A44,गुणपत्रक!$A$4:$AD$500,10,0)</f>
        <v>0</v>
      </c>
      <c r="P44" s="181">
        <f>LOOKUP(O44,{0,32,33,41,51,61,71,81,91},{0,"इ-1","ड","क-2 ","क-1","ब-2 ","ब-1","अ-2","अ-1"})</f>
        <v>0</v>
      </c>
      <c r="Q44" s="182">
        <f t="shared" si="2"/>
        <v>0</v>
      </c>
      <c r="R44" s="183">
        <f t="shared" si="3"/>
        <v>0</v>
      </c>
      <c r="S44" s="184">
        <f>LOOKUP(R44,{0,32,33,41,51,61,71,81,91},{0,"इ-1","ड","क-2 ","क-1","ब-2 ","ब-1","अ-2","अ-1"})</f>
        <v>0</v>
      </c>
    </row>
    <row r="45" spans="1:19" ht="16.5" customHeight="1" thickBot="1">
      <c r="A45" s="836"/>
      <c r="B45" s="838"/>
      <c r="C45" s="840"/>
      <c r="D45" s="185" t="s">
        <v>1449</v>
      </c>
      <c r="E45" s="186">
        <f>VLOOKUP($A44,गुणपत्रक!$A$4:$AD$500,20,0)</f>
        <v>0</v>
      </c>
      <c r="F45" s="187">
        <f>LOOKUP(E45,{0,32,33,41,51,61,71,81,91},{0,"इ-1","ड","क-2 ","क-1","ब-2 ","ब-1","अ-2","अ-1"})</f>
        <v>0</v>
      </c>
      <c r="G45" s="186">
        <f>VLOOKUP($A44,गुणपत्रक!$A$4:$AD$500,21,0)</f>
        <v>0</v>
      </c>
      <c r="H45" s="187">
        <f>LOOKUP(G45,{0,32,33,41,51,61,71,81,91},{0,"इ-1","ड","क-2 ","क-1","ब-2 ","ब-1","अ-2","अ-1"})</f>
        <v>0</v>
      </c>
      <c r="I45" s="186">
        <f>VLOOKUP($A44,गुणपत्रक!$A$4:$AD$500,22,0)</f>
        <v>0</v>
      </c>
      <c r="J45" s="187">
        <f>LOOKUP(I45,{0,32,33,41,51,61,71,81,91},{0,"इ-1","ड","क-2 ","क-1","ब-2 ","ब-1","अ-2","अ-1"})</f>
        <v>0</v>
      </c>
      <c r="K45" s="186">
        <f>VLOOKUP($A44,गुणपत्रक!$A$4:$AD$500,23,0)</f>
        <v>0</v>
      </c>
      <c r="L45" s="187">
        <f>LOOKUP(K45,{0,32,33,41,51,61,71,81,91},{0,"इ-1","ड","क-2 ","क-1","ब-2 ","ब-1","अ-2","अ-1"})</f>
        <v>0</v>
      </c>
      <c r="M45" s="186">
        <f>VLOOKUP($A44,गुणपत्रक!$A$4:$AD$500,24,0)</f>
        <v>0</v>
      </c>
      <c r="N45" s="187">
        <f>LOOKUP(M45,{0,32,33,41,51,61,71,81,91},{0,"इ-1","ड","क-2 ","क-1","ब-2 ","ब-1","अ-2","अ-1"})</f>
        <v>0</v>
      </c>
      <c r="O45" s="186">
        <f>VLOOKUP($A44,गुणपत्रक!$A$4:$AD$500,25,0)</f>
        <v>0</v>
      </c>
      <c r="P45" s="188">
        <f>LOOKUP(O45,{0,32,33,41,51,61,71,81,91},{0,"इ-1","ड","क-2 ","क-1","ब-2 ","ब-1","अ-2","अ-1"})</f>
        <v>0</v>
      </c>
      <c r="Q45" s="177">
        <f t="shared" si="2"/>
        <v>0</v>
      </c>
      <c r="R45" s="189">
        <f t="shared" si="3"/>
        <v>0</v>
      </c>
      <c r="S45" s="190">
        <f>LOOKUP(R45,{0,32,33,41,51,61,71,81,91},{0,"इ-1","ड","क-2 ","क-1","ब-2 ","ब-1","अ-2","अ-1"})</f>
        <v>0</v>
      </c>
    </row>
    <row r="46" spans="1:19" ht="16.5" customHeight="1">
      <c r="A46" s="835"/>
      <c r="B46" s="837">
        <f>VLOOKUP($A46,Data!$B$7:$W$206,2,0)</f>
        <v>0</v>
      </c>
      <c r="C46" s="839">
        <f>VLOOKUP($A46,Data!$B$7:$W$206,4,0)</f>
        <v>0</v>
      </c>
      <c r="D46" s="178" t="s">
        <v>1448</v>
      </c>
      <c r="E46" s="179">
        <f>VLOOKUP($A46,गुणपत्रक!$A$4:$AD$500,5,0)</f>
        <v>0</v>
      </c>
      <c r="F46" s="180">
        <f>LOOKUP(E46,{0,32,33,41,51,61,71,81,91},{0,"इ-1","ड","क-2 ","क-1","ब-2 ","ब-1","अ-2","अ-1"})</f>
        <v>0</v>
      </c>
      <c r="G46" s="179">
        <f>VLOOKUP($A46,गुणपत्रक!$A$4:$AD$500,6,0)</f>
        <v>0</v>
      </c>
      <c r="H46" s="180">
        <f>LOOKUP(G46,{0,32,33,41,51,61,71,81,91},{0,"इ-1","ड","क-2 ","क-1","ब-2 ","ब-1","अ-2","अ-1"})</f>
        <v>0</v>
      </c>
      <c r="I46" s="179">
        <f>VLOOKUP($A46,गुणपत्रक!$A$4:$AD$500,7,0)</f>
        <v>0</v>
      </c>
      <c r="J46" s="180">
        <f>LOOKUP(I46,{0,32,33,41,51,61,71,81,91},{0,"इ-1","ड","क-2 ","क-1","ब-2 ","ब-1","अ-2","अ-1"})</f>
        <v>0</v>
      </c>
      <c r="K46" s="179">
        <f>VLOOKUP($A46,गुणपत्रक!$A$4:$AD$500,8,0)</f>
        <v>0</v>
      </c>
      <c r="L46" s="180">
        <f>LOOKUP(K46,{0,32,33,41,51,61,71,81,91},{0,"इ-1","ड","क-2 ","क-1","ब-2 ","ब-1","अ-2","अ-1"})</f>
        <v>0</v>
      </c>
      <c r="M46" s="179">
        <f>VLOOKUP($A46,गुणपत्रक!$A$4:$AD$500,9,0)</f>
        <v>0</v>
      </c>
      <c r="N46" s="180">
        <f>LOOKUP(M46,{0,32,33,41,51,61,71,81,91},{0,"इ-1","ड","क-2 ","क-1","ब-2 ","ब-1","अ-2","अ-1"})</f>
        <v>0</v>
      </c>
      <c r="O46" s="179">
        <f>VLOOKUP($A46,गुणपत्रक!$A$4:$AD$500,10,0)</f>
        <v>0</v>
      </c>
      <c r="P46" s="181">
        <f>LOOKUP(O46,{0,32,33,41,51,61,71,81,91},{0,"इ-1","ड","क-2 ","क-1","ब-2 ","ब-1","अ-2","अ-1"})</f>
        <v>0</v>
      </c>
      <c r="Q46" s="182">
        <f t="shared" si="2"/>
        <v>0</v>
      </c>
      <c r="R46" s="183">
        <f t="shared" si="3"/>
        <v>0</v>
      </c>
      <c r="S46" s="184">
        <f>LOOKUP(R46,{0,32,33,41,51,61,71,81,91},{0,"इ-1","ड","क-2 ","क-1","ब-2 ","ब-1","अ-2","अ-1"})</f>
        <v>0</v>
      </c>
    </row>
    <row r="47" spans="1:19" ht="16.5" customHeight="1" thickBot="1">
      <c r="A47" s="836"/>
      <c r="B47" s="838"/>
      <c r="C47" s="840"/>
      <c r="D47" s="185" t="s">
        <v>1449</v>
      </c>
      <c r="E47" s="186">
        <f>VLOOKUP($A46,गुणपत्रक!$A$4:$AD$500,20,0)</f>
        <v>0</v>
      </c>
      <c r="F47" s="187">
        <f>LOOKUP(E47,{0,32,33,41,51,61,71,81,91},{0,"इ-1","ड","क-2 ","क-1","ब-2 ","ब-1","अ-2","अ-1"})</f>
        <v>0</v>
      </c>
      <c r="G47" s="186">
        <f>VLOOKUP($A46,गुणपत्रक!$A$4:$AD$500,21,0)</f>
        <v>0</v>
      </c>
      <c r="H47" s="187">
        <f>LOOKUP(G47,{0,32,33,41,51,61,71,81,91},{0,"इ-1","ड","क-2 ","क-1","ब-2 ","ब-1","अ-2","अ-1"})</f>
        <v>0</v>
      </c>
      <c r="I47" s="186">
        <f>VLOOKUP($A46,गुणपत्रक!$A$4:$AD$500,22,0)</f>
        <v>0</v>
      </c>
      <c r="J47" s="187">
        <f>LOOKUP(I47,{0,32,33,41,51,61,71,81,91},{0,"इ-1","ड","क-2 ","क-1","ब-2 ","ब-1","अ-2","अ-1"})</f>
        <v>0</v>
      </c>
      <c r="K47" s="186">
        <f>VLOOKUP($A46,गुणपत्रक!$A$4:$AD$500,23,0)</f>
        <v>0</v>
      </c>
      <c r="L47" s="187">
        <f>LOOKUP(K47,{0,32,33,41,51,61,71,81,91},{0,"इ-1","ड","क-2 ","क-1","ब-2 ","ब-1","अ-2","अ-1"})</f>
        <v>0</v>
      </c>
      <c r="M47" s="186">
        <f>VLOOKUP($A46,गुणपत्रक!$A$4:$AD$500,24,0)</f>
        <v>0</v>
      </c>
      <c r="N47" s="187">
        <f>LOOKUP(M47,{0,32,33,41,51,61,71,81,91},{0,"इ-1","ड","क-2 ","क-1","ब-2 ","ब-1","अ-2","अ-1"})</f>
        <v>0</v>
      </c>
      <c r="O47" s="186">
        <f>VLOOKUP($A46,गुणपत्रक!$A$4:$AD$500,25,0)</f>
        <v>0</v>
      </c>
      <c r="P47" s="188">
        <f>LOOKUP(O47,{0,32,33,41,51,61,71,81,91},{0,"इ-1","ड","क-2 ","क-1","ब-2 ","ब-1","अ-2","अ-1"})</f>
        <v>0</v>
      </c>
      <c r="Q47" s="177">
        <f t="shared" si="2"/>
        <v>0</v>
      </c>
      <c r="R47" s="189">
        <f t="shared" si="3"/>
        <v>0</v>
      </c>
      <c r="S47" s="190">
        <f>LOOKUP(R47,{0,32,33,41,51,61,71,81,91},{0,"इ-1","ड","क-2 ","क-1","ब-2 ","ब-1","अ-2","अ-1"})</f>
        <v>0</v>
      </c>
    </row>
    <row r="48" spans="1:19" ht="16.5" customHeight="1">
      <c r="A48" s="835"/>
      <c r="B48" s="837">
        <f>VLOOKUP($A48,Data!$B$7:$W$206,2,0)</f>
        <v>0</v>
      </c>
      <c r="C48" s="839">
        <f>VLOOKUP($A48,Data!$B$7:$W$206,4,0)</f>
        <v>0</v>
      </c>
      <c r="D48" s="178" t="s">
        <v>1448</v>
      </c>
      <c r="E48" s="179">
        <f>VLOOKUP($A48,गुणपत्रक!$A$4:$AD$500,5,0)</f>
        <v>0</v>
      </c>
      <c r="F48" s="180">
        <f>LOOKUP(E48,{0,32,33,41,51,61,71,81,91},{0,"इ-1","ड","क-2 ","क-1","ब-2 ","ब-1","अ-2","अ-1"})</f>
        <v>0</v>
      </c>
      <c r="G48" s="179">
        <f>VLOOKUP($A48,गुणपत्रक!$A$4:$AD$500,6,0)</f>
        <v>0</v>
      </c>
      <c r="H48" s="180">
        <f>LOOKUP(G48,{0,32,33,41,51,61,71,81,91},{0,"इ-1","ड","क-2 ","क-1","ब-2 ","ब-1","अ-2","अ-1"})</f>
        <v>0</v>
      </c>
      <c r="I48" s="179">
        <f>VLOOKUP($A48,गुणपत्रक!$A$4:$AD$500,7,0)</f>
        <v>0</v>
      </c>
      <c r="J48" s="180">
        <f>LOOKUP(I48,{0,32,33,41,51,61,71,81,91},{0,"इ-1","ड","क-2 ","क-1","ब-2 ","ब-1","अ-2","अ-1"})</f>
        <v>0</v>
      </c>
      <c r="K48" s="179">
        <f>VLOOKUP($A48,गुणपत्रक!$A$4:$AD$500,8,0)</f>
        <v>0</v>
      </c>
      <c r="L48" s="180">
        <f>LOOKUP(K48,{0,32,33,41,51,61,71,81,91},{0,"इ-1","ड","क-2 ","क-1","ब-2 ","ब-1","अ-2","अ-1"})</f>
        <v>0</v>
      </c>
      <c r="M48" s="179">
        <f>VLOOKUP($A48,गुणपत्रक!$A$4:$AD$500,9,0)</f>
        <v>0</v>
      </c>
      <c r="N48" s="180">
        <f>LOOKUP(M48,{0,32,33,41,51,61,71,81,91},{0,"इ-1","ड","क-2 ","क-1","ब-2 ","ब-1","अ-2","अ-1"})</f>
        <v>0</v>
      </c>
      <c r="O48" s="179">
        <f>VLOOKUP($A48,गुणपत्रक!$A$4:$AD$500,10,0)</f>
        <v>0</v>
      </c>
      <c r="P48" s="181">
        <f>LOOKUP(O48,{0,32,33,41,51,61,71,81,91},{0,"इ-1","ड","क-2 ","क-1","ब-2 ","ब-1","अ-2","अ-1"})</f>
        <v>0</v>
      </c>
      <c r="Q48" s="182">
        <f t="shared" si="2"/>
        <v>0</v>
      </c>
      <c r="R48" s="183">
        <f t="shared" si="3"/>
        <v>0</v>
      </c>
      <c r="S48" s="184">
        <f>LOOKUP(R48,{0,32,33,41,51,61,71,81,91},{0,"इ-1","ड","क-2 ","क-1","ब-2 ","ब-1","अ-2","अ-1"})</f>
        <v>0</v>
      </c>
    </row>
    <row r="49" spans="1:19" ht="16.5" customHeight="1" thickBot="1">
      <c r="A49" s="836"/>
      <c r="B49" s="838"/>
      <c r="C49" s="840"/>
      <c r="D49" s="185" t="s">
        <v>1449</v>
      </c>
      <c r="E49" s="186">
        <f>VLOOKUP($A48,गुणपत्रक!$A$4:$AD$500,20,0)</f>
        <v>0</v>
      </c>
      <c r="F49" s="187">
        <f>LOOKUP(E49,{0,32,33,41,51,61,71,81,91},{0,"इ-1","ड","क-2 ","क-1","ब-2 ","ब-1","अ-2","अ-1"})</f>
        <v>0</v>
      </c>
      <c r="G49" s="186">
        <f>VLOOKUP($A48,गुणपत्रक!$A$4:$AD$500,21,0)</f>
        <v>0</v>
      </c>
      <c r="H49" s="187">
        <f>LOOKUP(G49,{0,32,33,41,51,61,71,81,91},{0,"इ-1","ड","क-2 ","क-1","ब-2 ","ब-1","अ-2","अ-1"})</f>
        <v>0</v>
      </c>
      <c r="I49" s="186">
        <f>VLOOKUP($A48,गुणपत्रक!$A$4:$AD$500,22,0)</f>
        <v>0</v>
      </c>
      <c r="J49" s="187">
        <f>LOOKUP(I49,{0,32,33,41,51,61,71,81,91},{0,"इ-1","ड","क-2 ","क-1","ब-2 ","ब-1","अ-2","अ-1"})</f>
        <v>0</v>
      </c>
      <c r="K49" s="186">
        <f>VLOOKUP($A48,गुणपत्रक!$A$4:$AD$500,23,0)</f>
        <v>0</v>
      </c>
      <c r="L49" s="187">
        <f>LOOKUP(K49,{0,32,33,41,51,61,71,81,91},{0,"इ-1","ड","क-2 ","क-1","ब-2 ","ब-1","अ-2","अ-1"})</f>
        <v>0</v>
      </c>
      <c r="M49" s="186">
        <f>VLOOKUP($A48,गुणपत्रक!$A$4:$AD$500,24,0)</f>
        <v>0</v>
      </c>
      <c r="N49" s="187">
        <f>LOOKUP(M49,{0,32,33,41,51,61,71,81,91},{0,"इ-1","ड","क-2 ","क-1","ब-2 ","ब-1","अ-2","अ-1"})</f>
        <v>0</v>
      </c>
      <c r="O49" s="186">
        <f>VLOOKUP($A48,गुणपत्रक!$A$4:$AD$500,25,0)</f>
        <v>0</v>
      </c>
      <c r="P49" s="188">
        <f>LOOKUP(O49,{0,32,33,41,51,61,71,81,91},{0,"इ-1","ड","क-2 ","क-1","ब-2 ","ब-1","अ-2","अ-1"})</f>
        <v>0</v>
      </c>
      <c r="Q49" s="177">
        <f t="shared" si="2"/>
        <v>0</v>
      </c>
      <c r="R49" s="189">
        <f t="shared" si="3"/>
        <v>0</v>
      </c>
      <c r="S49" s="190">
        <f>LOOKUP(R49,{0,32,33,41,51,61,71,81,91},{0,"इ-1","ड","क-2 ","क-1","ब-2 ","ब-1","अ-2","अ-1"})</f>
        <v>0</v>
      </c>
    </row>
    <row r="50" spans="1:19" ht="16.5" customHeight="1">
      <c r="A50" s="835"/>
      <c r="B50" s="837">
        <f>VLOOKUP($A50,Data!$B$7:$W$206,2,0)</f>
        <v>0</v>
      </c>
      <c r="C50" s="839">
        <f>VLOOKUP($A50,Data!$B$7:$W$206,4,0)</f>
        <v>0</v>
      </c>
      <c r="D50" s="178" t="s">
        <v>1448</v>
      </c>
      <c r="E50" s="179">
        <f>VLOOKUP($A50,गुणपत्रक!$A$4:$AD$500,5,0)</f>
        <v>0</v>
      </c>
      <c r="F50" s="180">
        <f>LOOKUP(E50,{0,32,33,41,51,61,71,81,91},{0,"इ-1","ड","क-2 ","क-1","ब-2 ","ब-1","अ-2","अ-1"})</f>
        <v>0</v>
      </c>
      <c r="G50" s="179">
        <f>VLOOKUP($A50,गुणपत्रक!$A$4:$AD$500,6,0)</f>
        <v>0</v>
      </c>
      <c r="H50" s="180">
        <f>LOOKUP(G50,{0,32,33,41,51,61,71,81,91},{0,"इ-1","ड","क-2 ","क-1","ब-2 ","ब-1","अ-2","अ-1"})</f>
        <v>0</v>
      </c>
      <c r="I50" s="179">
        <f>VLOOKUP($A50,गुणपत्रक!$A$4:$AD$500,7,0)</f>
        <v>0</v>
      </c>
      <c r="J50" s="180">
        <f>LOOKUP(I50,{0,32,33,41,51,61,71,81,91},{0,"इ-1","ड","क-2 ","क-1","ब-2 ","ब-1","अ-2","अ-1"})</f>
        <v>0</v>
      </c>
      <c r="K50" s="179">
        <f>VLOOKUP($A50,गुणपत्रक!$A$4:$AD$500,8,0)</f>
        <v>0</v>
      </c>
      <c r="L50" s="180">
        <f>LOOKUP(K50,{0,32,33,41,51,61,71,81,91},{0,"इ-1","ड","क-2 ","क-1","ब-2 ","ब-1","अ-2","अ-1"})</f>
        <v>0</v>
      </c>
      <c r="M50" s="179">
        <f>VLOOKUP($A50,गुणपत्रक!$A$4:$AD$500,9,0)</f>
        <v>0</v>
      </c>
      <c r="N50" s="180">
        <f>LOOKUP(M50,{0,32,33,41,51,61,71,81,91},{0,"इ-1","ड","क-2 ","क-1","ब-2 ","ब-1","अ-2","अ-1"})</f>
        <v>0</v>
      </c>
      <c r="O50" s="179">
        <f>VLOOKUP($A50,गुणपत्रक!$A$4:$AD$500,10,0)</f>
        <v>0</v>
      </c>
      <c r="P50" s="181">
        <f>LOOKUP(O50,{0,32,33,41,51,61,71,81,91},{0,"इ-1","ड","क-2 ","क-1","ब-2 ","ब-1","अ-2","अ-1"})</f>
        <v>0</v>
      </c>
      <c r="Q50" s="182">
        <f t="shared" si="2"/>
        <v>0</v>
      </c>
      <c r="R50" s="183">
        <f t="shared" si="3"/>
        <v>0</v>
      </c>
      <c r="S50" s="184">
        <f>LOOKUP(R50,{0,32,33,41,51,61,71,81,91},{0,"इ-1","ड","क-2 ","क-1","ब-2 ","ब-1","अ-2","अ-1"})</f>
        <v>0</v>
      </c>
    </row>
    <row r="51" spans="1:19" ht="16.5" customHeight="1" thickBot="1">
      <c r="A51" s="836"/>
      <c r="B51" s="838"/>
      <c r="C51" s="840"/>
      <c r="D51" s="185" t="s">
        <v>1449</v>
      </c>
      <c r="E51" s="186">
        <f>VLOOKUP($A50,गुणपत्रक!$A$4:$AD$500,20,0)</f>
        <v>0</v>
      </c>
      <c r="F51" s="187">
        <f>LOOKUP(E51,{0,32,33,41,51,61,71,81,91},{0,"इ-1","ड","क-2 ","क-1","ब-2 ","ब-1","अ-2","अ-1"})</f>
        <v>0</v>
      </c>
      <c r="G51" s="186">
        <f>VLOOKUP($A50,गुणपत्रक!$A$4:$AD$500,21,0)</f>
        <v>0</v>
      </c>
      <c r="H51" s="187">
        <f>LOOKUP(G51,{0,32,33,41,51,61,71,81,91},{0,"इ-1","ड","क-2 ","क-1","ब-2 ","ब-1","अ-2","अ-1"})</f>
        <v>0</v>
      </c>
      <c r="I51" s="186">
        <f>VLOOKUP($A50,गुणपत्रक!$A$4:$AD$500,22,0)</f>
        <v>0</v>
      </c>
      <c r="J51" s="187">
        <f>LOOKUP(I51,{0,32,33,41,51,61,71,81,91},{0,"इ-1","ड","क-2 ","क-1","ब-2 ","ब-1","अ-2","अ-1"})</f>
        <v>0</v>
      </c>
      <c r="K51" s="186">
        <f>VLOOKUP($A50,गुणपत्रक!$A$4:$AD$500,23,0)</f>
        <v>0</v>
      </c>
      <c r="L51" s="187">
        <f>LOOKUP(K51,{0,32,33,41,51,61,71,81,91},{0,"इ-1","ड","क-2 ","क-1","ब-2 ","ब-1","अ-2","अ-1"})</f>
        <v>0</v>
      </c>
      <c r="M51" s="186">
        <f>VLOOKUP($A50,गुणपत्रक!$A$4:$AD$500,24,0)</f>
        <v>0</v>
      </c>
      <c r="N51" s="187">
        <f>LOOKUP(M51,{0,32,33,41,51,61,71,81,91},{0,"इ-1","ड","क-2 ","क-1","ब-2 ","ब-1","अ-2","अ-1"})</f>
        <v>0</v>
      </c>
      <c r="O51" s="186">
        <f>VLOOKUP($A50,गुणपत्रक!$A$4:$AD$500,25,0)</f>
        <v>0</v>
      </c>
      <c r="P51" s="188">
        <f>LOOKUP(O51,{0,32,33,41,51,61,71,81,91},{0,"इ-1","ड","क-2 ","क-1","ब-2 ","ब-1","अ-2","अ-1"})</f>
        <v>0</v>
      </c>
      <c r="Q51" s="177">
        <f t="shared" si="2"/>
        <v>0</v>
      </c>
      <c r="R51" s="189">
        <f t="shared" si="3"/>
        <v>0</v>
      </c>
      <c r="S51" s="190">
        <f>LOOKUP(R51,{0,32,33,41,51,61,71,81,91},{0,"इ-1","ड","क-2 ","क-1","ब-2 ","ब-1","अ-2","अ-1"})</f>
        <v>0</v>
      </c>
    </row>
    <row r="52" spans="1:19" ht="16.5" customHeight="1">
      <c r="A52" s="835"/>
      <c r="B52" s="837">
        <f>VLOOKUP($A52,Data!$B$7:$W$206,2,0)</f>
        <v>0</v>
      </c>
      <c r="C52" s="839">
        <f>VLOOKUP($A52,Data!$B$7:$W$206,4,0)</f>
        <v>0</v>
      </c>
      <c r="D52" s="178" t="s">
        <v>1448</v>
      </c>
      <c r="E52" s="179">
        <f>VLOOKUP($A52,गुणपत्रक!$A$4:$AD$500,5,0)</f>
        <v>0</v>
      </c>
      <c r="F52" s="180">
        <f>LOOKUP(E52,{0,32,33,41,51,61,71,81,91},{0,"इ-1","ड","क-2 ","क-1","ब-2 ","ब-1","अ-2","अ-1"})</f>
        <v>0</v>
      </c>
      <c r="G52" s="179">
        <f>VLOOKUP($A52,गुणपत्रक!$A$4:$AD$500,6,0)</f>
        <v>0</v>
      </c>
      <c r="H52" s="180">
        <f>LOOKUP(G52,{0,32,33,41,51,61,71,81,91},{0,"इ-1","ड","क-2 ","क-1","ब-2 ","ब-1","अ-2","अ-1"})</f>
        <v>0</v>
      </c>
      <c r="I52" s="179">
        <f>VLOOKUP($A52,गुणपत्रक!$A$4:$AD$500,7,0)</f>
        <v>0</v>
      </c>
      <c r="J52" s="180">
        <f>LOOKUP(I52,{0,32,33,41,51,61,71,81,91},{0,"इ-1","ड","क-2 ","क-1","ब-2 ","ब-1","अ-2","अ-1"})</f>
        <v>0</v>
      </c>
      <c r="K52" s="179">
        <f>VLOOKUP($A52,गुणपत्रक!$A$4:$AD$500,8,0)</f>
        <v>0</v>
      </c>
      <c r="L52" s="180">
        <f>LOOKUP(K52,{0,32,33,41,51,61,71,81,91},{0,"इ-1","ड","क-2 ","क-1","ब-2 ","ब-1","अ-2","अ-1"})</f>
        <v>0</v>
      </c>
      <c r="M52" s="179">
        <f>VLOOKUP($A52,गुणपत्रक!$A$4:$AD$500,9,0)</f>
        <v>0</v>
      </c>
      <c r="N52" s="180">
        <f>LOOKUP(M52,{0,32,33,41,51,61,71,81,91},{0,"इ-1","ड","क-2 ","क-1","ब-2 ","ब-1","अ-2","अ-1"})</f>
        <v>0</v>
      </c>
      <c r="O52" s="179">
        <f>VLOOKUP($A52,गुणपत्रक!$A$4:$AD$500,10,0)</f>
        <v>0</v>
      </c>
      <c r="P52" s="181">
        <f>LOOKUP(O52,{0,32,33,41,51,61,71,81,91},{0,"इ-1","ड","क-2 ","क-1","ब-2 ","ब-1","अ-2","अ-1"})</f>
        <v>0</v>
      </c>
      <c r="Q52" s="182">
        <f t="shared" si="2"/>
        <v>0</v>
      </c>
      <c r="R52" s="183">
        <f t="shared" si="3"/>
        <v>0</v>
      </c>
      <c r="S52" s="184">
        <f>LOOKUP(R52,{0,32,33,41,51,61,71,81,91},{0,"इ-1","ड","क-2 ","क-1","ब-2 ","ब-1","अ-2","अ-1"})</f>
        <v>0</v>
      </c>
    </row>
    <row r="53" spans="1:19" ht="16.5" customHeight="1" thickBot="1">
      <c r="A53" s="836"/>
      <c r="B53" s="838"/>
      <c r="C53" s="840"/>
      <c r="D53" s="185" t="s">
        <v>1449</v>
      </c>
      <c r="E53" s="186">
        <f>VLOOKUP($A52,गुणपत्रक!$A$4:$AD$500,20,0)</f>
        <v>0</v>
      </c>
      <c r="F53" s="187">
        <f>LOOKUP(E53,{0,32,33,41,51,61,71,81,91},{0,"इ-1","ड","क-2 ","क-1","ब-2 ","ब-1","अ-2","अ-1"})</f>
        <v>0</v>
      </c>
      <c r="G53" s="186">
        <f>VLOOKUP($A52,गुणपत्रक!$A$4:$AD$500,21,0)</f>
        <v>0</v>
      </c>
      <c r="H53" s="187">
        <f>LOOKUP(G53,{0,32,33,41,51,61,71,81,91},{0,"इ-1","ड","क-2 ","क-1","ब-2 ","ब-1","अ-2","अ-1"})</f>
        <v>0</v>
      </c>
      <c r="I53" s="186">
        <f>VLOOKUP($A52,गुणपत्रक!$A$4:$AD$500,22,0)</f>
        <v>0</v>
      </c>
      <c r="J53" s="187">
        <f>LOOKUP(I53,{0,32,33,41,51,61,71,81,91},{0,"इ-1","ड","क-2 ","क-1","ब-2 ","ब-1","अ-2","अ-1"})</f>
        <v>0</v>
      </c>
      <c r="K53" s="186">
        <f>VLOOKUP($A52,गुणपत्रक!$A$4:$AD$500,23,0)</f>
        <v>0</v>
      </c>
      <c r="L53" s="187">
        <f>LOOKUP(K53,{0,32,33,41,51,61,71,81,91},{0,"इ-1","ड","क-2 ","क-1","ब-2 ","ब-1","अ-2","अ-1"})</f>
        <v>0</v>
      </c>
      <c r="M53" s="186">
        <f>VLOOKUP($A52,गुणपत्रक!$A$4:$AD$500,24,0)</f>
        <v>0</v>
      </c>
      <c r="N53" s="187">
        <f>LOOKUP(M53,{0,32,33,41,51,61,71,81,91},{0,"इ-1","ड","क-2 ","क-1","ब-2 ","ब-1","अ-2","अ-1"})</f>
        <v>0</v>
      </c>
      <c r="O53" s="186">
        <f>VLOOKUP($A52,गुणपत्रक!$A$4:$AD$500,25,0)</f>
        <v>0</v>
      </c>
      <c r="P53" s="188">
        <f>LOOKUP(O53,{0,32,33,41,51,61,71,81,91},{0,"इ-1","ड","क-2 ","क-1","ब-2 ","ब-1","अ-2","अ-1"})</f>
        <v>0</v>
      </c>
      <c r="Q53" s="177">
        <f t="shared" si="2"/>
        <v>0</v>
      </c>
      <c r="R53" s="189">
        <f t="shared" si="3"/>
        <v>0</v>
      </c>
      <c r="S53" s="190">
        <f>LOOKUP(R53,{0,32,33,41,51,61,71,81,91},{0,"इ-1","ड","क-2 ","क-1","ब-2 ","ब-1","अ-2","अ-1"})</f>
        <v>0</v>
      </c>
    </row>
    <row r="54" spans="1:19" ht="16.5" customHeight="1">
      <c r="A54" s="864"/>
      <c r="B54" s="865">
        <f>VLOOKUP($A54,Data!$B$7:$W$206,2,0)</f>
        <v>0</v>
      </c>
      <c r="C54" s="866">
        <f>VLOOKUP($A54,Data!$B$7:$W$206,4,0)</f>
        <v>0</v>
      </c>
      <c r="D54" s="191" t="s">
        <v>1448</v>
      </c>
      <c r="E54" s="192">
        <f>VLOOKUP($A54,गुणपत्रक!$A$4:$AD$500,5,0)</f>
        <v>0</v>
      </c>
      <c r="F54" s="193">
        <f>LOOKUP(E54,{0,32,33,41,51,61,71,81,91},{0,"इ-1","ड","क-2 ","क-1","ब-2 ","ब-1","अ-2","अ-1"})</f>
        <v>0</v>
      </c>
      <c r="G54" s="192">
        <f>VLOOKUP($A54,गुणपत्रक!$A$4:$AD$500,6,0)</f>
        <v>0</v>
      </c>
      <c r="H54" s="193">
        <f>LOOKUP(G54,{0,32,33,41,51,61,71,81,91},{0,"इ-1","ड","क-2 ","क-1","ब-2 ","ब-1","अ-2","अ-1"})</f>
        <v>0</v>
      </c>
      <c r="I54" s="192">
        <f>VLOOKUP($A54,गुणपत्रक!$A$4:$AD$500,7,0)</f>
        <v>0</v>
      </c>
      <c r="J54" s="193">
        <f>LOOKUP(I54,{0,32,33,41,51,61,71,81,91},{0,"इ-1","ड","क-2 ","क-1","ब-2 ","ब-1","अ-2","अ-1"})</f>
        <v>0</v>
      </c>
      <c r="K54" s="192">
        <f>VLOOKUP($A54,गुणपत्रक!$A$4:$AD$500,8,0)</f>
        <v>0</v>
      </c>
      <c r="L54" s="193">
        <f>LOOKUP(K54,{0,32,33,41,51,61,71,81,91},{0,"इ-1","ड","क-2 ","क-1","ब-2 ","ब-1","अ-2","अ-1"})</f>
        <v>0</v>
      </c>
      <c r="M54" s="192">
        <f>VLOOKUP($A54,गुणपत्रक!$A$4:$AD$500,9,0)</f>
        <v>0</v>
      </c>
      <c r="N54" s="193">
        <f>LOOKUP(M54,{0,32,33,41,51,61,71,81,91},{0,"इ-1","ड","क-2 ","क-1","ब-2 ","ब-1","अ-2","अ-1"})</f>
        <v>0</v>
      </c>
      <c r="O54" s="192">
        <f>VLOOKUP($A54,गुणपत्रक!$A$4:$AD$500,10,0)</f>
        <v>0</v>
      </c>
      <c r="P54" s="194">
        <f>LOOKUP(O54,{0,32,33,41,51,61,71,81,91},{0,"इ-1","ड","क-2 ","क-1","ब-2 ","ब-1","अ-2","अ-1"})</f>
        <v>0</v>
      </c>
      <c r="Q54" s="195">
        <f t="shared" si="2"/>
        <v>0</v>
      </c>
      <c r="R54" s="196">
        <f t="shared" si="3"/>
        <v>0</v>
      </c>
      <c r="S54" s="197">
        <f>LOOKUP(R54,{0,32,33,41,51,61,71,81,91},{0,"इ-1","ड","क-2 ","क-1","ब-2 ","ब-1","अ-2","अ-1"})</f>
        <v>0</v>
      </c>
    </row>
    <row r="55" spans="1:19" ht="16.5" customHeight="1" thickBot="1">
      <c r="A55" s="864"/>
      <c r="B55" s="865"/>
      <c r="C55" s="866"/>
      <c r="D55" s="198" t="s">
        <v>1449</v>
      </c>
      <c r="E55" s="199">
        <f>VLOOKUP($A54,गुणपत्रक!$A$4:$AD$500,20,0)</f>
        <v>0</v>
      </c>
      <c r="F55" s="200">
        <f>LOOKUP(E55,{0,32,33,41,51,61,71,81,91},{0,"इ-1","ड","क-2 ","क-1","ब-2 ","ब-1","अ-2","अ-1"})</f>
        <v>0</v>
      </c>
      <c r="G55" s="199">
        <f>VLOOKUP($A54,गुणपत्रक!$A$4:$AD$500,21,0)</f>
        <v>0</v>
      </c>
      <c r="H55" s="200">
        <f>LOOKUP(G55,{0,32,33,41,51,61,71,81,91},{0,"इ-1","ड","क-2 ","क-1","ब-2 ","ब-1","अ-2","अ-1"})</f>
        <v>0</v>
      </c>
      <c r="I55" s="199">
        <f>VLOOKUP($A54,गुणपत्रक!$A$4:$AD$500,22,0)</f>
        <v>0</v>
      </c>
      <c r="J55" s="200">
        <f>LOOKUP(I55,{0,32,33,41,51,61,71,81,91},{0,"इ-1","ड","क-2 ","क-1","ब-2 ","ब-1","अ-2","अ-1"})</f>
        <v>0</v>
      </c>
      <c r="K55" s="199">
        <f>VLOOKUP($A54,गुणपत्रक!$A$4:$AD$500,23,0)</f>
        <v>0</v>
      </c>
      <c r="L55" s="200">
        <f>LOOKUP(K55,{0,32,33,41,51,61,71,81,91},{0,"इ-1","ड","क-2 ","क-1","ब-2 ","ब-1","अ-2","अ-1"})</f>
        <v>0</v>
      </c>
      <c r="M55" s="199">
        <f>VLOOKUP($A54,गुणपत्रक!$A$4:$AD$500,24,0)</f>
        <v>0</v>
      </c>
      <c r="N55" s="200">
        <f>LOOKUP(M55,{0,32,33,41,51,61,71,81,91},{0,"इ-1","ड","क-2 ","क-1","ब-2 ","ब-1","अ-2","अ-1"})</f>
        <v>0</v>
      </c>
      <c r="O55" s="199">
        <f>VLOOKUP($A54,गुणपत्रक!$A$4:$AD$500,25,0)</f>
        <v>0</v>
      </c>
      <c r="P55" s="201">
        <f>LOOKUP(O55,{0,32,33,41,51,61,71,81,91},{0,"इ-1","ड","क-2 ","क-1","ब-2 ","ब-1","अ-2","अ-1"})</f>
        <v>0</v>
      </c>
      <c r="Q55" s="202">
        <f t="shared" si="2"/>
        <v>0</v>
      </c>
      <c r="R55" s="151">
        <f t="shared" si="3"/>
        <v>0</v>
      </c>
      <c r="S55" s="203">
        <f>LOOKUP(R55,{0,32,33,41,51,61,71,81,91},{0,"इ-1","ड","क-2 ","क-1","ब-2 ","ब-1","अ-2","अ-1"})</f>
        <v>0</v>
      </c>
    </row>
    <row r="56" spans="1:19" ht="16.5" customHeight="1">
      <c r="A56" s="835"/>
      <c r="B56" s="837">
        <f>VLOOKUP($A56,Data!$B$7:$W$206,2,0)</f>
        <v>0</v>
      </c>
      <c r="C56" s="839">
        <f>VLOOKUP($A56,Data!$B$7:$W$206,4,0)</f>
        <v>0</v>
      </c>
      <c r="D56" s="178" t="s">
        <v>1448</v>
      </c>
      <c r="E56" s="179">
        <f>VLOOKUP($A56,गुणपत्रक!$A$4:$AD$500,5,0)</f>
        <v>0</v>
      </c>
      <c r="F56" s="180">
        <f>LOOKUP(E56,{0,32,33,41,51,61,71,81,91},{0,"इ-1","ड","क-2 ","क-1","ब-2 ","ब-1","अ-2","अ-1"})</f>
        <v>0</v>
      </c>
      <c r="G56" s="179">
        <f>VLOOKUP($A56,गुणपत्रक!$A$4:$AD$500,6,0)</f>
        <v>0</v>
      </c>
      <c r="H56" s="180">
        <f>LOOKUP(G56,{0,32,33,41,51,61,71,81,91},{0,"इ-1","ड","क-2 ","क-1","ब-2 ","ब-1","अ-2","अ-1"})</f>
        <v>0</v>
      </c>
      <c r="I56" s="179">
        <f>VLOOKUP($A56,गुणपत्रक!$A$4:$AD$500,7,0)</f>
        <v>0</v>
      </c>
      <c r="J56" s="180">
        <f>LOOKUP(I56,{0,32,33,41,51,61,71,81,91},{0,"इ-1","ड","क-2 ","क-1","ब-2 ","ब-1","अ-2","अ-1"})</f>
        <v>0</v>
      </c>
      <c r="K56" s="179">
        <f>VLOOKUP($A56,गुणपत्रक!$A$4:$AD$500,8,0)</f>
        <v>0</v>
      </c>
      <c r="L56" s="180">
        <f>LOOKUP(K56,{0,32,33,41,51,61,71,81,91},{0,"इ-1","ड","क-2 ","क-1","ब-2 ","ब-1","अ-2","अ-1"})</f>
        <v>0</v>
      </c>
      <c r="M56" s="179">
        <f>VLOOKUP($A56,गुणपत्रक!$A$4:$AD$500,9,0)</f>
        <v>0</v>
      </c>
      <c r="N56" s="180">
        <f>LOOKUP(M56,{0,32,33,41,51,61,71,81,91},{0,"इ-1","ड","क-2 ","क-1","ब-2 ","ब-1","अ-2","अ-1"})</f>
        <v>0</v>
      </c>
      <c r="O56" s="179">
        <f>VLOOKUP($A56,गुणपत्रक!$A$4:$AD$500,10,0)</f>
        <v>0</v>
      </c>
      <c r="P56" s="181">
        <f>LOOKUP(O56,{0,32,33,41,51,61,71,81,91},{0,"इ-1","ड","क-2 ","क-1","ब-2 ","ब-1","अ-2","अ-1"})</f>
        <v>0</v>
      </c>
      <c r="Q56" s="182">
        <f t="shared" si="2"/>
        <v>0</v>
      </c>
      <c r="R56" s="183">
        <f t="shared" si="3"/>
        <v>0</v>
      </c>
      <c r="S56" s="184">
        <f>LOOKUP(R56,{0,32,33,41,51,61,71,81,91},{0,"इ-1","ड","क-2 ","क-1","ब-2 ","ब-1","अ-2","अ-1"})</f>
        <v>0</v>
      </c>
    </row>
    <row r="57" spans="1:19" ht="16.5" customHeight="1" thickBot="1">
      <c r="A57" s="836"/>
      <c r="B57" s="838"/>
      <c r="C57" s="840"/>
      <c r="D57" s="185" t="s">
        <v>1449</v>
      </c>
      <c r="E57" s="186">
        <f>VLOOKUP($A56,गुणपत्रक!$A$4:$AD$500,20,0)</f>
        <v>0</v>
      </c>
      <c r="F57" s="187">
        <f>LOOKUP(E57,{0,32,33,41,51,61,71,81,91},{0,"इ-1","ड","क-2 ","क-1","ब-2 ","ब-1","अ-2","अ-1"})</f>
        <v>0</v>
      </c>
      <c r="G57" s="186">
        <f>VLOOKUP($A56,गुणपत्रक!$A$4:$AD$500,21,0)</f>
        <v>0</v>
      </c>
      <c r="H57" s="187">
        <f>LOOKUP(G57,{0,32,33,41,51,61,71,81,91},{0,"इ-1","ड","क-2 ","क-1","ब-2 ","ब-1","अ-2","अ-1"})</f>
        <v>0</v>
      </c>
      <c r="I57" s="186">
        <f>VLOOKUP($A56,गुणपत्रक!$A$4:$AD$500,22,0)</f>
        <v>0</v>
      </c>
      <c r="J57" s="187">
        <f>LOOKUP(I57,{0,32,33,41,51,61,71,81,91},{0,"इ-1","ड","क-2 ","क-1","ब-2 ","ब-1","अ-2","अ-1"})</f>
        <v>0</v>
      </c>
      <c r="K57" s="186">
        <f>VLOOKUP($A56,गुणपत्रक!$A$4:$AD$500,23,0)</f>
        <v>0</v>
      </c>
      <c r="L57" s="187">
        <f>LOOKUP(K57,{0,32,33,41,51,61,71,81,91},{0,"इ-1","ड","क-2 ","क-1","ब-2 ","ब-1","अ-2","अ-1"})</f>
        <v>0</v>
      </c>
      <c r="M57" s="186">
        <f>VLOOKUP($A56,गुणपत्रक!$A$4:$AD$500,24,0)</f>
        <v>0</v>
      </c>
      <c r="N57" s="187">
        <f>LOOKUP(M57,{0,32,33,41,51,61,71,81,91},{0,"इ-1","ड","क-2 ","क-1","ब-2 ","ब-1","अ-2","अ-1"})</f>
        <v>0</v>
      </c>
      <c r="O57" s="186">
        <f>VLOOKUP($A56,गुणपत्रक!$A$4:$AD$500,25,0)</f>
        <v>0</v>
      </c>
      <c r="P57" s="188">
        <f>LOOKUP(O57,{0,32,33,41,51,61,71,81,91},{0,"इ-1","ड","क-2 ","क-1","ब-2 ","ब-1","अ-2","अ-1"})</f>
        <v>0</v>
      </c>
      <c r="Q57" s="177">
        <f t="shared" si="2"/>
        <v>0</v>
      </c>
      <c r="R57" s="189">
        <f t="shared" si="3"/>
        <v>0</v>
      </c>
      <c r="S57" s="190">
        <f>LOOKUP(R57,{0,32,33,41,51,61,71,81,91},{0,"इ-1","ड","क-2 ","क-1","ब-2 ","ब-1","अ-2","अ-1"})</f>
        <v>0</v>
      </c>
    </row>
  </sheetData>
  <sheetProtection algorithmName="SHA-512" hashValue="sNGRUmeVxXkqiV9ExeK/3Z1gFkA+0CHtPGC+wwryW130+XcCQd0b1uxcxe8H9A2UzSjzSPPEoDMjpcPwygRX1Q==" saltValue="OyDsBOrWSgbKcI0oeRmlYg==" spinCount="100000" sheet="1" scenarios="1" formatCells="0" formatColumns="0" formatRows="0"/>
  <mergeCells count="98">
    <mergeCell ref="A52:A53"/>
    <mergeCell ref="B52:B53"/>
    <mergeCell ref="C52:C53"/>
    <mergeCell ref="A48:A49"/>
    <mergeCell ref="B48:B49"/>
    <mergeCell ref="C48:C49"/>
    <mergeCell ref="A50:A51"/>
    <mergeCell ref="B50:B51"/>
    <mergeCell ref="C50:C51"/>
    <mergeCell ref="A54:A55"/>
    <mergeCell ref="B54:B55"/>
    <mergeCell ref="C54:C55"/>
    <mergeCell ref="A56:A57"/>
    <mergeCell ref="B56:B57"/>
    <mergeCell ref="C56:C57"/>
    <mergeCell ref="A36:A37"/>
    <mergeCell ref="B36:B37"/>
    <mergeCell ref="C36:C37"/>
    <mergeCell ref="A38:A39"/>
    <mergeCell ref="B38:B39"/>
    <mergeCell ref="C38:C39"/>
    <mergeCell ref="C46:C47"/>
    <mergeCell ref="A40:A41"/>
    <mergeCell ref="B40:B41"/>
    <mergeCell ref="C40:C41"/>
    <mergeCell ref="A42:A43"/>
    <mergeCell ref="B42:B43"/>
    <mergeCell ref="C42:C43"/>
    <mergeCell ref="A44:A45"/>
    <mergeCell ref="B44:B45"/>
    <mergeCell ref="C44:C45"/>
    <mergeCell ref="A46:A47"/>
    <mergeCell ref="B46:B47"/>
    <mergeCell ref="A28:A29"/>
    <mergeCell ref="B28:B29"/>
    <mergeCell ref="C28:C29"/>
    <mergeCell ref="A30:A31"/>
    <mergeCell ref="B30:B31"/>
    <mergeCell ref="C30:C31"/>
    <mergeCell ref="A32:A33"/>
    <mergeCell ref="B32:B33"/>
    <mergeCell ref="C32:C33"/>
    <mergeCell ref="A34:A35"/>
    <mergeCell ref="B34:B35"/>
    <mergeCell ref="C34:C35"/>
    <mergeCell ref="A26:A27"/>
    <mergeCell ref="B26:B27"/>
    <mergeCell ref="C26:C27"/>
    <mergeCell ref="A22:A23"/>
    <mergeCell ref="B22:B23"/>
    <mergeCell ref="C22:C23"/>
    <mergeCell ref="A24:A25"/>
    <mergeCell ref="B24:B25"/>
    <mergeCell ref="C24:C25"/>
    <mergeCell ref="A10:A11"/>
    <mergeCell ref="B10:B11"/>
    <mergeCell ref="C10:C11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:S1"/>
    <mergeCell ref="A2:S2"/>
    <mergeCell ref="A3:S3"/>
    <mergeCell ref="A4:B4"/>
    <mergeCell ref="A5:A7"/>
    <mergeCell ref="B5:B7"/>
    <mergeCell ref="C5:C7"/>
    <mergeCell ref="D5:D7"/>
    <mergeCell ref="E5:F5"/>
    <mergeCell ref="G5:H5"/>
    <mergeCell ref="I5:J5"/>
    <mergeCell ref="M5:N5"/>
    <mergeCell ref="O5:P5"/>
    <mergeCell ref="Q5:S5"/>
    <mergeCell ref="A8:A9"/>
    <mergeCell ref="B8:B9"/>
    <mergeCell ref="C8:C9"/>
    <mergeCell ref="J6:J7"/>
    <mergeCell ref="N6:N7"/>
    <mergeCell ref="K5:L5"/>
    <mergeCell ref="L6:L7"/>
    <mergeCell ref="F6:F7"/>
    <mergeCell ref="H6:H7"/>
    <mergeCell ref="S6:S7"/>
    <mergeCell ref="P6:P7"/>
    <mergeCell ref="R6:R7"/>
  </mergeCells>
  <conditionalFormatting sqref="E7">
    <cfRule type="containsText" dxfId="40" priority="57" stopIfTrue="1" operator="containsText" text="Sun">
      <formula>NOT(ISERROR(SEARCH("Sun",E7)))</formula>
    </cfRule>
  </conditionalFormatting>
  <conditionalFormatting sqref="G7">
    <cfRule type="containsText" dxfId="39" priority="56" stopIfTrue="1" operator="containsText" text="Sun">
      <formula>NOT(ISERROR(SEARCH("Sun",G7)))</formula>
    </cfRule>
  </conditionalFormatting>
  <conditionalFormatting sqref="I7">
    <cfRule type="containsText" dxfId="38" priority="55" stopIfTrue="1" operator="containsText" text="Sun">
      <formula>NOT(ISERROR(SEARCH("Sun",I7)))</formula>
    </cfRule>
  </conditionalFormatting>
  <conditionalFormatting sqref="O7">
    <cfRule type="containsText" dxfId="37" priority="1" stopIfTrue="1" operator="containsText" text="Sun">
      <formula>NOT(ISERROR(SEARCH("Sun",O7)))</formula>
    </cfRule>
  </conditionalFormatting>
  <conditionalFormatting sqref="K7">
    <cfRule type="containsText" dxfId="36" priority="3" stopIfTrue="1" operator="containsText" text="Sun">
      <formula>NOT(ISERROR(SEARCH("Sun",K7)))</formula>
    </cfRule>
  </conditionalFormatting>
  <conditionalFormatting sqref="M7">
    <cfRule type="containsText" dxfId="35" priority="2" stopIfTrue="1" operator="containsText" text="Sun">
      <formula>NOT(ISERROR(SEARCH("Sun",M7)))</formula>
    </cfRule>
  </conditionalFormatting>
  <dataValidations count="1">
    <dataValidation type="list" allowBlank="1" showInputMessage="1" showErrorMessage="1" sqref="A8:A57">
      <formula1>RollNo</formula1>
    </dataValidation>
  </dataValidations>
  <pageMargins left="0.5" right="0.5" top="0.4" bottom="0.4" header="0" footer="0"/>
  <pageSetup paperSize="5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O206"/>
  <sheetViews>
    <sheetView showZeros="0" view="pageLayout" workbookViewId="0">
      <selection activeCell="E6" sqref="E6"/>
    </sheetView>
  </sheetViews>
  <sheetFormatPr defaultRowHeight="12"/>
  <cols>
    <col min="1" max="1" width="4.85546875" style="576" customWidth="1"/>
    <col min="2" max="2" width="6.5703125" style="577" customWidth="1"/>
    <col min="3" max="3" width="15.140625" style="577" customWidth="1"/>
    <col min="4" max="4" width="4" style="577" customWidth="1"/>
    <col min="5" max="16" width="5.28515625" style="577" customWidth="1"/>
    <col min="17" max="17" width="4.85546875" style="576" customWidth="1"/>
    <col min="18" max="18" width="6.5703125" style="577" customWidth="1"/>
    <col min="19" max="19" width="12.42578125" style="577" customWidth="1"/>
    <col min="20" max="20" width="4" style="577" customWidth="1"/>
    <col min="21" max="34" width="4.85546875" style="577" customWidth="1"/>
    <col min="35" max="35" width="5" style="556" customWidth="1"/>
    <col min="36" max="16384" width="9.140625" style="556"/>
  </cols>
  <sheetData>
    <row r="1" spans="1:41" s="553" customFormat="1" ht="24.75" customHeight="1">
      <c r="A1" s="871" t="str">
        <f>Links!E3</f>
        <v>सौ.एस.पी.पाटील माध्यमिक विद्यामंदिर आमडदे, ता. भडगाव, जि. जळगाव.</v>
      </c>
      <c r="B1" s="871"/>
      <c r="C1" s="871"/>
      <c r="D1" s="871"/>
      <c r="E1" s="871"/>
      <c r="F1" s="871"/>
      <c r="G1" s="871"/>
      <c r="H1" s="871"/>
      <c r="I1" s="871"/>
      <c r="J1" s="871"/>
      <c r="K1" s="871"/>
      <c r="L1" s="871"/>
      <c r="M1" s="871"/>
      <c r="N1" s="871"/>
      <c r="O1" s="871"/>
      <c r="P1" s="871"/>
      <c r="Q1" s="871" t="str">
        <f>Links!E3</f>
        <v>सौ.एस.पी.पाटील माध्यमिक विद्यामंदिर आमडदे, ता. भडगाव, जि. जळगाव.</v>
      </c>
      <c r="R1" s="871"/>
      <c r="S1" s="871"/>
      <c r="T1" s="871"/>
      <c r="U1" s="871"/>
      <c r="V1" s="871"/>
      <c r="W1" s="871"/>
      <c r="X1" s="871"/>
      <c r="Y1" s="871"/>
      <c r="Z1" s="871"/>
      <c r="AA1" s="871"/>
      <c r="AB1" s="871"/>
      <c r="AC1" s="871"/>
      <c r="AD1" s="871"/>
      <c r="AE1" s="871"/>
      <c r="AF1" s="871"/>
      <c r="AG1" s="871"/>
      <c r="AH1" s="871"/>
    </row>
    <row r="2" spans="1:41" s="553" customFormat="1" ht="24.75" customHeight="1">
      <c r="A2" s="872" t="s">
        <v>595</v>
      </c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3" t="s">
        <v>636</v>
      </c>
      <c r="R2" s="874"/>
      <c r="S2" s="874"/>
      <c r="T2" s="874"/>
      <c r="U2" s="874"/>
      <c r="V2" s="874"/>
      <c r="W2" s="874"/>
      <c r="X2" s="874"/>
      <c r="Y2" s="874"/>
      <c r="Z2" s="874"/>
      <c r="AA2" s="874"/>
      <c r="AB2" s="874"/>
      <c r="AC2" s="874"/>
      <c r="AD2" s="874"/>
      <c r="AE2" s="874"/>
      <c r="AF2" s="874"/>
      <c r="AG2" s="874"/>
      <c r="AH2" s="875"/>
    </row>
    <row r="3" spans="1:41" ht="25.5" customHeight="1">
      <c r="A3" s="868" t="s">
        <v>131</v>
      </c>
      <c r="B3" s="868"/>
      <c r="C3" s="868"/>
      <c r="D3" s="868"/>
      <c r="E3" s="867" t="s">
        <v>75</v>
      </c>
      <c r="F3" s="867"/>
      <c r="G3" s="867" t="s">
        <v>424</v>
      </c>
      <c r="H3" s="867"/>
      <c r="I3" s="867" t="s">
        <v>425</v>
      </c>
      <c r="J3" s="867"/>
      <c r="K3" s="867" t="s">
        <v>426</v>
      </c>
      <c r="L3" s="867"/>
      <c r="M3" s="867" t="s">
        <v>427</v>
      </c>
      <c r="N3" s="867"/>
      <c r="O3" s="867" t="s">
        <v>104</v>
      </c>
      <c r="P3" s="867"/>
      <c r="Q3" s="868" t="s">
        <v>131</v>
      </c>
      <c r="R3" s="868"/>
      <c r="S3" s="868"/>
      <c r="T3" s="868"/>
      <c r="U3" s="867" t="s">
        <v>78</v>
      </c>
      <c r="V3" s="867"/>
      <c r="W3" s="867" t="s">
        <v>79</v>
      </c>
      <c r="X3" s="867"/>
      <c r="Y3" s="867" t="s">
        <v>594</v>
      </c>
      <c r="Z3" s="867"/>
      <c r="AA3" s="867" t="s">
        <v>3</v>
      </c>
      <c r="AB3" s="867"/>
      <c r="AC3" s="867" t="s">
        <v>70</v>
      </c>
      <c r="AD3" s="867"/>
      <c r="AE3" s="867" t="s">
        <v>0</v>
      </c>
      <c r="AF3" s="867"/>
      <c r="AG3" s="867" t="s">
        <v>104</v>
      </c>
      <c r="AH3" s="867"/>
      <c r="AI3" s="554"/>
      <c r="AJ3" s="555"/>
      <c r="AK3" s="555"/>
      <c r="AL3" s="555"/>
      <c r="AM3" s="555"/>
      <c r="AN3" s="555"/>
      <c r="AO3" s="555"/>
    </row>
    <row r="4" spans="1:41" s="561" customFormat="1" ht="45.75" customHeight="1">
      <c r="A4" s="869" t="s">
        <v>589</v>
      </c>
      <c r="B4" s="869" t="s">
        <v>593</v>
      </c>
      <c r="C4" s="869" t="s">
        <v>6</v>
      </c>
      <c r="D4" s="869" t="s">
        <v>10</v>
      </c>
      <c r="E4" s="557" t="s">
        <v>71</v>
      </c>
      <c r="F4" s="557" t="s">
        <v>72</v>
      </c>
      <c r="G4" s="557" t="s">
        <v>71</v>
      </c>
      <c r="H4" s="557" t="s">
        <v>72</v>
      </c>
      <c r="I4" s="557" t="s">
        <v>71</v>
      </c>
      <c r="J4" s="557" t="s">
        <v>72</v>
      </c>
      <c r="K4" s="557" t="s">
        <v>71</v>
      </c>
      <c r="L4" s="557" t="s">
        <v>72</v>
      </c>
      <c r="M4" s="557" t="s">
        <v>71</v>
      </c>
      <c r="N4" s="557" t="s">
        <v>72</v>
      </c>
      <c r="O4" s="557" t="s">
        <v>71</v>
      </c>
      <c r="P4" s="557" t="s">
        <v>72</v>
      </c>
      <c r="Q4" s="869" t="s">
        <v>589</v>
      </c>
      <c r="R4" s="869" t="s">
        <v>593</v>
      </c>
      <c r="S4" s="869" t="s">
        <v>6</v>
      </c>
      <c r="T4" s="869" t="s">
        <v>10</v>
      </c>
      <c r="U4" s="558" t="s">
        <v>71</v>
      </c>
      <c r="V4" s="558" t="s">
        <v>72</v>
      </c>
      <c r="W4" s="558" t="s">
        <v>71</v>
      </c>
      <c r="X4" s="558" t="s">
        <v>72</v>
      </c>
      <c r="Y4" s="559" t="s">
        <v>71</v>
      </c>
      <c r="Z4" s="558" t="s">
        <v>72</v>
      </c>
      <c r="AA4" s="558" t="s">
        <v>71</v>
      </c>
      <c r="AB4" s="558" t="s">
        <v>72</v>
      </c>
      <c r="AC4" s="558" t="s">
        <v>71</v>
      </c>
      <c r="AD4" s="558" t="s">
        <v>72</v>
      </c>
      <c r="AE4" s="558" t="s">
        <v>71</v>
      </c>
      <c r="AF4" s="558" t="s">
        <v>72</v>
      </c>
      <c r="AG4" s="558" t="s">
        <v>71</v>
      </c>
      <c r="AH4" s="558" t="s">
        <v>72</v>
      </c>
      <c r="AI4" s="560"/>
    </row>
    <row r="5" spans="1:41" s="561" customFormat="1" ht="17.25" customHeight="1">
      <c r="A5" s="870"/>
      <c r="B5" s="870"/>
      <c r="C5" s="870"/>
      <c r="D5" s="870"/>
      <c r="E5" s="562">
        <v>1</v>
      </c>
      <c r="F5" s="562">
        <v>2</v>
      </c>
      <c r="G5" s="562">
        <v>3</v>
      </c>
      <c r="H5" s="562">
        <v>4</v>
      </c>
      <c r="I5" s="562">
        <v>5</v>
      </c>
      <c r="J5" s="562">
        <v>6</v>
      </c>
      <c r="K5" s="562">
        <v>7</v>
      </c>
      <c r="L5" s="562">
        <v>8</v>
      </c>
      <c r="M5" s="562">
        <v>9</v>
      </c>
      <c r="N5" s="562">
        <v>10</v>
      </c>
      <c r="O5" s="562">
        <v>13</v>
      </c>
      <c r="P5" s="562">
        <v>14</v>
      </c>
      <c r="Q5" s="870"/>
      <c r="R5" s="870"/>
      <c r="S5" s="870"/>
      <c r="T5" s="870"/>
      <c r="U5" s="563">
        <v>17</v>
      </c>
      <c r="V5" s="563">
        <v>18</v>
      </c>
      <c r="W5" s="563">
        <v>17</v>
      </c>
      <c r="X5" s="563">
        <v>18</v>
      </c>
      <c r="Y5" s="564">
        <v>15</v>
      </c>
      <c r="Z5" s="563">
        <v>16</v>
      </c>
      <c r="AA5" s="563">
        <v>17</v>
      </c>
      <c r="AB5" s="563">
        <v>18</v>
      </c>
      <c r="AC5" s="563">
        <v>19</v>
      </c>
      <c r="AD5" s="563">
        <v>20</v>
      </c>
      <c r="AE5" s="563">
        <v>21</v>
      </c>
      <c r="AF5" s="563">
        <v>22</v>
      </c>
      <c r="AG5" s="563">
        <v>23</v>
      </c>
      <c r="AH5" s="563">
        <v>24</v>
      </c>
      <c r="AI5" s="560"/>
    </row>
    <row r="6" spans="1:41" s="561" customFormat="1" ht="25.5" customHeight="1">
      <c r="A6" s="204">
        <f>Data!B7</f>
        <v>1</v>
      </c>
      <c r="B6" s="204" t="str">
        <f>Data!C7</f>
        <v>6583</v>
      </c>
      <c r="C6" s="204" t="str">
        <f>Data!E7</f>
        <v>आराध्या प्रकाश पाटील</v>
      </c>
      <c r="D6" s="204" t="str">
        <f>Data!G7</f>
        <v>F</v>
      </c>
      <c r="E6" s="565"/>
      <c r="F6" s="565"/>
      <c r="G6" s="565"/>
      <c r="H6" s="566"/>
      <c r="I6" s="566"/>
      <c r="J6" s="567"/>
      <c r="K6" s="566"/>
      <c r="L6" s="567"/>
      <c r="M6" s="566"/>
      <c r="N6" s="567"/>
      <c r="O6" s="205">
        <f t="shared" ref="O6:P38" si="0">E6+G6+I6+K6+M6</f>
        <v>0</v>
      </c>
      <c r="P6" s="205">
        <f t="shared" si="0"/>
        <v>0</v>
      </c>
      <c r="Q6" s="204">
        <f>Data!B7</f>
        <v>1</v>
      </c>
      <c r="R6" s="204" t="str">
        <f>Data!C7</f>
        <v>6583</v>
      </c>
      <c r="S6" s="204" t="str">
        <f>Data!E7</f>
        <v>आराध्या प्रकाश पाटील</v>
      </c>
      <c r="T6" s="204" t="str">
        <f>Data!G7</f>
        <v>F</v>
      </c>
      <c r="U6" s="565"/>
      <c r="V6" s="565"/>
      <c r="W6" s="565"/>
      <c r="X6" s="566"/>
      <c r="Y6" s="566"/>
      <c r="Z6" s="567"/>
      <c r="AA6" s="566"/>
      <c r="AB6" s="566"/>
      <c r="AC6" s="565"/>
      <c r="AD6" s="565"/>
      <c r="AE6" s="565"/>
      <c r="AF6" s="565"/>
      <c r="AG6" s="205">
        <f>U6+W6+Y6+AA6+AC6+AE6</f>
        <v>0</v>
      </c>
      <c r="AH6" s="205">
        <f>V6+X6+Z6+AB6+AD6+AF6</f>
        <v>0</v>
      </c>
      <c r="AI6" s="568"/>
      <c r="AJ6" s="435"/>
      <c r="AK6" s="435"/>
    </row>
    <row r="7" spans="1:41" ht="25.5" customHeight="1">
      <c r="A7" s="206">
        <f>Data!B8</f>
        <v>2</v>
      </c>
      <c r="B7" s="206">
        <f>Data!C8</f>
        <v>6588</v>
      </c>
      <c r="C7" s="206" t="str">
        <f>Data!E8</f>
        <v>साक्षी राजेश पाटील</v>
      </c>
      <c r="D7" s="206" t="str">
        <f>Data!G8</f>
        <v>F</v>
      </c>
      <c r="E7" s="157">
        <f>IF($A7&gt;0,E6,0)</f>
        <v>0</v>
      </c>
      <c r="F7" s="570"/>
      <c r="G7" s="157">
        <f>IF($A7&gt;0,G6,0)</f>
        <v>0</v>
      </c>
      <c r="H7" s="570"/>
      <c r="I7" s="157">
        <f>IF($A7&gt;0,I6,0)</f>
        <v>0</v>
      </c>
      <c r="J7" s="571"/>
      <c r="K7" s="157">
        <f>IF($A7&gt;0,K6,0)</f>
        <v>0</v>
      </c>
      <c r="L7" s="571"/>
      <c r="M7" s="157">
        <f>IF($A7&gt;0,M6,0)</f>
        <v>0</v>
      </c>
      <c r="N7" s="571"/>
      <c r="O7" s="157">
        <f t="shared" si="0"/>
        <v>0</v>
      </c>
      <c r="P7" s="157">
        <f t="shared" si="0"/>
        <v>0</v>
      </c>
      <c r="Q7" s="206">
        <f>Data!B8</f>
        <v>2</v>
      </c>
      <c r="R7" s="206">
        <f>Data!C8</f>
        <v>6588</v>
      </c>
      <c r="S7" s="206" t="str">
        <f>Data!E8</f>
        <v>साक्षी राजेश पाटील</v>
      </c>
      <c r="T7" s="206" t="str">
        <f>Data!G8</f>
        <v>F</v>
      </c>
      <c r="U7" s="157">
        <f>IF($Q7&gt;0,U6,0)</f>
        <v>0</v>
      </c>
      <c r="V7" s="570"/>
      <c r="W7" s="157">
        <f>IF($Q7&gt;0,W6,0)</f>
        <v>0</v>
      </c>
      <c r="X7" s="570"/>
      <c r="Y7" s="157">
        <f>IF($Q7&gt;0,Y6,0)</f>
        <v>0</v>
      </c>
      <c r="Z7" s="571"/>
      <c r="AA7" s="157">
        <f>IF($Q7&gt;0,AA6,0)</f>
        <v>0</v>
      </c>
      <c r="AB7" s="572"/>
      <c r="AC7" s="157">
        <f>IF($Q7&gt;0,AC6,0)</f>
        <v>0</v>
      </c>
      <c r="AD7" s="572"/>
      <c r="AE7" s="157">
        <f>IF($Q7&gt;0,AE6,0)</f>
        <v>0</v>
      </c>
      <c r="AF7" s="572"/>
      <c r="AG7" s="157">
        <f t="shared" ref="AG7:AH38" si="1">U7+W7+Y7+AA7+AC7+AE7</f>
        <v>0</v>
      </c>
      <c r="AH7" s="157">
        <f t="shared" si="1"/>
        <v>0</v>
      </c>
      <c r="AI7" s="568"/>
      <c r="AJ7" s="435"/>
      <c r="AK7" s="435"/>
    </row>
    <row r="8" spans="1:41" ht="25.5" customHeight="1">
      <c r="A8" s="206">
        <f>Data!B9</f>
        <v>3</v>
      </c>
      <c r="B8" s="206">
        <f>Data!C9</f>
        <v>6573</v>
      </c>
      <c r="C8" s="206" t="str">
        <f>Data!E9</f>
        <v>शौर्य यश पाटील</v>
      </c>
      <c r="D8" s="206" t="str">
        <f>Data!G9</f>
        <v>M</v>
      </c>
      <c r="E8" s="157">
        <f t="shared" ref="E8:M23" si="2">IF($A8&gt;0,E7,0)</f>
        <v>0</v>
      </c>
      <c r="F8" s="570"/>
      <c r="G8" s="157">
        <f t="shared" si="2"/>
        <v>0</v>
      </c>
      <c r="H8" s="570"/>
      <c r="I8" s="157">
        <f t="shared" si="2"/>
        <v>0</v>
      </c>
      <c r="J8" s="571"/>
      <c r="K8" s="157">
        <f t="shared" si="2"/>
        <v>0</v>
      </c>
      <c r="L8" s="571"/>
      <c r="M8" s="157">
        <f t="shared" si="2"/>
        <v>0</v>
      </c>
      <c r="N8" s="571"/>
      <c r="O8" s="157">
        <f t="shared" si="0"/>
        <v>0</v>
      </c>
      <c r="P8" s="157">
        <f t="shared" si="0"/>
        <v>0</v>
      </c>
      <c r="Q8" s="206">
        <f>Data!B9</f>
        <v>3</v>
      </c>
      <c r="R8" s="206">
        <f>Data!C9</f>
        <v>6573</v>
      </c>
      <c r="S8" s="206" t="str">
        <f>Data!E9</f>
        <v>शौर्य यश पाटील</v>
      </c>
      <c r="T8" s="206" t="str">
        <f>Data!G9</f>
        <v>M</v>
      </c>
      <c r="U8" s="157">
        <f t="shared" ref="U8:AE23" si="3">IF($Q8&gt;0,U7,0)</f>
        <v>0</v>
      </c>
      <c r="V8" s="570"/>
      <c r="W8" s="157">
        <f t="shared" si="3"/>
        <v>0</v>
      </c>
      <c r="X8" s="570"/>
      <c r="Y8" s="157">
        <f t="shared" si="3"/>
        <v>0</v>
      </c>
      <c r="Z8" s="571"/>
      <c r="AA8" s="157">
        <f t="shared" si="3"/>
        <v>0</v>
      </c>
      <c r="AB8" s="572"/>
      <c r="AC8" s="157">
        <f t="shared" si="3"/>
        <v>0</v>
      </c>
      <c r="AD8" s="572"/>
      <c r="AE8" s="157">
        <f t="shared" si="3"/>
        <v>0</v>
      </c>
      <c r="AF8" s="572"/>
      <c r="AG8" s="157">
        <f t="shared" si="1"/>
        <v>0</v>
      </c>
      <c r="AH8" s="157">
        <f t="shared" si="1"/>
        <v>0</v>
      </c>
      <c r="AI8" s="568"/>
      <c r="AJ8" s="435"/>
      <c r="AK8" s="435"/>
    </row>
    <row r="9" spans="1:41" ht="25.5" customHeight="1">
      <c r="A9" s="206">
        <f>Data!B10</f>
        <v>0</v>
      </c>
      <c r="B9" s="206">
        <f>Data!C10</f>
        <v>0</v>
      </c>
      <c r="C9" s="206">
        <f>Data!E10</f>
        <v>0</v>
      </c>
      <c r="D9" s="206">
        <f>Data!G10</f>
        <v>0</v>
      </c>
      <c r="E9" s="157">
        <f t="shared" si="2"/>
        <v>0</v>
      </c>
      <c r="F9" s="570"/>
      <c r="G9" s="157">
        <f t="shared" si="2"/>
        <v>0</v>
      </c>
      <c r="H9" s="570"/>
      <c r="I9" s="157">
        <f t="shared" si="2"/>
        <v>0</v>
      </c>
      <c r="J9" s="571"/>
      <c r="K9" s="157">
        <f t="shared" si="2"/>
        <v>0</v>
      </c>
      <c r="L9" s="571"/>
      <c r="M9" s="157">
        <f t="shared" si="2"/>
        <v>0</v>
      </c>
      <c r="N9" s="571"/>
      <c r="O9" s="157">
        <f t="shared" si="0"/>
        <v>0</v>
      </c>
      <c r="P9" s="157">
        <f t="shared" si="0"/>
        <v>0</v>
      </c>
      <c r="Q9" s="206">
        <f>Data!B10</f>
        <v>0</v>
      </c>
      <c r="R9" s="206">
        <f>Data!C10</f>
        <v>0</v>
      </c>
      <c r="S9" s="206">
        <f>Data!E10</f>
        <v>0</v>
      </c>
      <c r="T9" s="206">
        <f>Data!G10</f>
        <v>0</v>
      </c>
      <c r="U9" s="157">
        <f t="shared" si="3"/>
        <v>0</v>
      </c>
      <c r="V9" s="570"/>
      <c r="W9" s="157">
        <f t="shared" si="3"/>
        <v>0</v>
      </c>
      <c r="X9" s="570"/>
      <c r="Y9" s="157">
        <f t="shared" si="3"/>
        <v>0</v>
      </c>
      <c r="Z9" s="571"/>
      <c r="AA9" s="157">
        <f t="shared" si="3"/>
        <v>0</v>
      </c>
      <c r="AB9" s="572"/>
      <c r="AC9" s="157">
        <f t="shared" si="3"/>
        <v>0</v>
      </c>
      <c r="AD9" s="572"/>
      <c r="AE9" s="157">
        <f t="shared" si="3"/>
        <v>0</v>
      </c>
      <c r="AF9" s="572"/>
      <c r="AG9" s="157">
        <f t="shared" si="1"/>
        <v>0</v>
      </c>
      <c r="AH9" s="157">
        <f t="shared" si="1"/>
        <v>0</v>
      </c>
      <c r="AI9" s="568"/>
      <c r="AJ9" s="435"/>
      <c r="AK9" s="435"/>
    </row>
    <row r="10" spans="1:41" ht="25.5" customHeight="1">
      <c r="A10" s="206">
        <f>Data!B11</f>
        <v>0</v>
      </c>
      <c r="B10" s="206">
        <f>Data!C11</f>
        <v>0</v>
      </c>
      <c r="C10" s="206">
        <f>Data!E11</f>
        <v>0</v>
      </c>
      <c r="D10" s="206">
        <f>Data!G11</f>
        <v>0</v>
      </c>
      <c r="E10" s="157">
        <f t="shared" si="2"/>
        <v>0</v>
      </c>
      <c r="F10" s="570"/>
      <c r="G10" s="157">
        <f t="shared" si="2"/>
        <v>0</v>
      </c>
      <c r="H10" s="570"/>
      <c r="I10" s="157">
        <f t="shared" si="2"/>
        <v>0</v>
      </c>
      <c r="J10" s="571"/>
      <c r="K10" s="157">
        <f t="shared" si="2"/>
        <v>0</v>
      </c>
      <c r="L10" s="571"/>
      <c r="M10" s="157">
        <f t="shared" si="2"/>
        <v>0</v>
      </c>
      <c r="N10" s="571"/>
      <c r="O10" s="157">
        <f t="shared" si="0"/>
        <v>0</v>
      </c>
      <c r="P10" s="157">
        <f t="shared" si="0"/>
        <v>0</v>
      </c>
      <c r="Q10" s="206">
        <f>Data!B11</f>
        <v>0</v>
      </c>
      <c r="R10" s="206">
        <f>Data!C11</f>
        <v>0</v>
      </c>
      <c r="S10" s="206">
        <f>Data!E11</f>
        <v>0</v>
      </c>
      <c r="T10" s="206">
        <f>Data!G11</f>
        <v>0</v>
      </c>
      <c r="U10" s="157">
        <f t="shared" si="3"/>
        <v>0</v>
      </c>
      <c r="V10" s="570"/>
      <c r="W10" s="157">
        <f t="shared" si="3"/>
        <v>0</v>
      </c>
      <c r="X10" s="570"/>
      <c r="Y10" s="157">
        <f t="shared" si="3"/>
        <v>0</v>
      </c>
      <c r="Z10" s="571"/>
      <c r="AA10" s="157">
        <f t="shared" si="3"/>
        <v>0</v>
      </c>
      <c r="AB10" s="572"/>
      <c r="AC10" s="157">
        <f t="shared" si="3"/>
        <v>0</v>
      </c>
      <c r="AD10" s="572"/>
      <c r="AE10" s="157">
        <f t="shared" si="3"/>
        <v>0</v>
      </c>
      <c r="AF10" s="572"/>
      <c r="AG10" s="157">
        <f t="shared" si="1"/>
        <v>0</v>
      </c>
      <c r="AH10" s="157">
        <f t="shared" si="1"/>
        <v>0</v>
      </c>
      <c r="AI10" s="568"/>
      <c r="AJ10" s="435"/>
      <c r="AK10" s="435"/>
    </row>
    <row r="11" spans="1:41" ht="25.5" customHeight="1">
      <c r="A11" s="206">
        <f>Data!B12</f>
        <v>0</v>
      </c>
      <c r="B11" s="206">
        <f>Data!C12</f>
        <v>0</v>
      </c>
      <c r="C11" s="206">
        <f>Data!E12</f>
        <v>0</v>
      </c>
      <c r="D11" s="206">
        <f>Data!G12</f>
        <v>0</v>
      </c>
      <c r="E11" s="157">
        <f t="shared" si="2"/>
        <v>0</v>
      </c>
      <c r="F11" s="570"/>
      <c r="G11" s="157">
        <f t="shared" si="2"/>
        <v>0</v>
      </c>
      <c r="H11" s="570"/>
      <c r="I11" s="157">
        <f t="shared" si="2"/>
        <v>0</v>
      </c>
      <c r="J11" s="571"/>
      <c r="K11" s="157">
        <f t="shared" si="2"/>
        <v>0</v>
      </c>
      <c r="L11" s="571"/>
      <c r="M11" s="157">
        <f t="shared" si="2"/>
        <v>0</v>
      </c>
      <c r="N11" s="571"/>
      <c r="O11" s="157">
        <f t="shared" si="0"/>
        <v>0</v>
      </c>
      <c r="P11" s="157">
        <f t="shared" si="0"/>
        <v>0</v>
      </c>
      <c r="Q11" s="206">
        <f>Data!B12</f>
        <v>0</v>
      </c>
      <c r="R11" s="206">
        <f>Data!C12</f>
        <v>0</v>
      </c>
      <c r="S11" s="206">
        <f>Data!E12</f>
        <v>0</v>
      </c>
      <c r="T11" s="206">
        <f>Data!G12</f>
        <v>0</v>
      </c>
      <c r="U11" s="157">
        <f t="shared" si="3"/>
        <v>0</v>
      </c>
      <c r="V11" s="570"/>
      <c r="W11" s="157">
        <f t="shared" si="3"/>
        <v>0</v>
      </c>
      <c r="X11" s="570"/>
      <c r="Y11" s="157">
        <f t="shared" si="3"/>
        <v>0</v>
      </c>
      <c r="Z11" s="571"/>
      <c r="AA11" s="157">
        <f t="shared" si="3"/>
        <v>0</v>
      </c>
      <c r="AB11" s="572"/>
      <c r="AC11" s="157">
        <f t="shared" si="3"/>
        <v>0</v>
      </c>
      <c r="AD11" s="572"/>
      <c r="AE11" s="157">
        <f t="shared" si="3"/>
        <v>0</v>
      </c>
      <c r="AF11" s="572"/>
      <c r="AG11" s="157">
        <f t="shared" si="1"/>
        <v>0</v>
      </c>
      <c r="AH11" s="157">
        <f t="shared" si="1"/>
        <v>0</v>
      </c>
      <c r="AI11" s="568"/>
      <c r="AJ11" s="435"/>
      <c r="AK11" s="435"/>
    </row>
    <row r="12" spans="1:41" ht="25.5" customHeight="1">
      <c r="A12" s="206">
        <f>Data!B13</f>
        <v>0</v>
      </c>
      <c r="B12" s="206">
        <f>Data!C13</f>
        <v>0</v>
      </c>
      <c r="C12" s="206">
        <f>Data!E13</f>
        <v>0</v>
      </c>
      <c r="D12" s="206">
        <f>Data!G13</f>
        <v>0</v>
      </c>
      <c r="E12" s="157">
        <f t="shared" si="2"/>
        <v>0</v>
      </c>
      <c r="F12" s="570"/>
      <c r="G12" s="157">
        <f t="shared" si="2"/>
        <v>0</v>
      </c>
      <c r="H12" s="570"/>
      <c r="I12" s="157">
        <f t="shared" si="2"/>
        <v>0</v>
      </c>
      <c r="J12" s="571"/>
      <c r="K12" s="157">
        <f t="shared" si="2"/>
        <v>0</v>
      </c>
      <c r="L12" s="571"/>
      <c r="M12" s="157">
        <f t="shared" si="2"/>
        <v>0</v>
      </c>
      <c r="N12" s="571"/>
      <c r="O12" s="157">
        <f t="shared" si="0"/>
        <v>0</v>
      </c>
      <c r="P12" s="157">
        <f t="shared" si="0"/>
        <v>0</v>
      </c>
      <c r="Q12" s="206">
        <f>Data!B13</f>
        <v>0</v>
      </c>
      <c r="R12" s="206">
        <f>Data!C13</f>
        <v>0</v>
      </c>
      <c r="S12" s="206">
        <f>Data!E13</f>
        <v>0</v>
      </c>
      <c r="T12" s="206">
        <f>Data!G13</f>
        <v>0</v>
      </c>
      <c r="U12" s="157">
        <f t="shared" si="3"/>
        <v>0</v>
      </c>
      <c r="V12" s="570"/>
      <c r="W12" s="157">
        <f t="shared" si="3"/>
        <v>0</v>
      </c>
      <c r="X12" s="570"/>
      <c r="Y12" s="157">
        <f t="shared" si="3"/>
        <v>0</v>
      </c>
      <c r="Z12" s="571"/>
      <c r="AA12" s="157">
        <f t="shared" si="3"/>
        <v>0</v>
      </c>
      <c r="AB12" s="572"/>
      <c r="AC12" s="157">
        <f t="shared" si="3"/>
        <v>0</v>
      </c>
      <c r="AD12" s="572"/>
      <c r="AE12" s="157">
        <f t="shared" si="3"/>
        <v>0</v>
      </c>
      <c r="AF12" s="572"/>
      <c r="AG12" s="157">
        <f t="shared" si="1"/>
        <v>0</v>
      </c>
      <c r="AH12" s="157">
        <f t="shared" si="1"/>
        <v>0</v>
      </c>
      <c r="AI12" s="568"/>
      <c r="AJ12" s="435"/>
      <c r="AK12" s="435"/>
    </row>
    <row r="13" spans="1:41" ht="25.5" customHeight="1">
      <c r="A13" s="206">
        <f>Data!B14</f>
        <v>0</v>
      </c>
      <c r="B13" s="206">
        <f>Data!C14</f>
        <v>0</v>
      </c>
      <c r="C13" s="206">
        <f>Data!E14</f>
        <v>0</v>
      </c>
      <c r="D13" s="206">
        <f>Data!G14</f>
        <v>0</v>
      </c>
      <c r="E13" s="157">
        <f t="shared" si="2"/>
        <v>0</v>
      </c>
      <c r="F13" s="570"/>
      <c r="G13" s="157">
        <f t="shared" si="2"/>
        <v>0</v>
      </c>
      <c r="H13" s="570"/>
      <c r="I13" s="157">
        <f t="shared" si="2"/>
        <v>0</v>
      </c>
      <c r="J13" s="571"/>
      <c r="K13" s="157">
        <f t="shared" si="2"/>
        <v>0</v>
      </c>
      <c r="L13" s="571"/>
      <c r="M13" s="157">
        <f t="shared" si="2"/>
        <v>0</v>
      </c>
      <c r="N13" s="571"/>
      <c r="O13" s="157">
        <f t="shared" si="0"/>
        <v>0</v>
      </c>
      <c r="P13" s="157">
        <f t="shared" si="0"/>
        <v>0</v>
      </c>
      <c r="Q13" s="206">
        <f>Data!B14</f>
        <v>0</v>
      </c>
      <c r="R13" s="206">
        <f>Data!C14</f>
        <v>0</v>
      </c>
      <c r="S13" s="206">
        <f>Data!E14</f>
        <v>0</v>
      </c>
      <c r="T13" s="206">
        <f>Data!G14</f>
        <v>0</v>
      </c>
      <c r="U13" s="157">
        <f t="shared" si="3"/>
        <v>0</v>
      </c>
      <c r="V13" s="570"/>
      <c r="W13" s="157">
        <f t="shared" si="3"/>
        <v>0</v>
      </c>
      <c r="X13" s="570"/>
      <c r="Y13" s="157">
        <f t="shared" si="3"/>
        <v>0</v>
      </c>
      <c r="Z13" s="571"/>
      <c r="AA13" s="157">
        <f t="shared" si="3"/>
        <v>0</v>
      </c>
      <c r="AB13" s="572"/>
      <c r="AC13" s="157">
        <f t="shared" si="3"/>
        <v>0</v>
      </c>
      <c r="AD13" s="572"/>
      <c r="AE13" s="157">
        <f t="shared" si="3"/>
        <v>0</v>
      </c>
      <c r="AF13" s="572"/>
      <c r="AG13" s="157">
        <f t="shared" si="1"/>
        <v>0</v>
      </c>
      <c r="AH13" s="157">
        <f t="shared" si="1"/>
        <v>0</v>
      </c>
      <c r="AI13" s="568"/>
      <c r="AJ13" s="435"/>
      <c r="AK13" s="435"/>
    </row>
    <row r="14" spans="1:41" ht="25.5" customHeight="1">
      <c r="A14" s="206">
        <f>Data!B15</f>
        <v>0</v>
      </c>
      <c r="B14" s="206">
        <f>Data!C15</f>
        <v>0</v>
      </c>
      <c r="C14" s="206">
        <f>Data!E15</f>
        <v>0</v>
      </c>
      <c r="D14" s="206">
        <f>Data!G15</f>
        <v>0</v>
      </c>
      <c r="E14" s="157">
        <f t="shared" si="2"/>
        <v>0</v>
      </c>
      <c r="F14" s="570"/>
      <c r="G14" s="157">
        <f t="shared" si="2"/>
        <v>0</v>
      </c>
      <c r="H14" s="570"/>
      <c r="I14" s="157">
        <f t="shared" si="2"/>
        <v>0</v>
      </c>
      <c r="J14" s="571"/>
      <c r="K14" s="157">
        <f t="shared" si="2"/>
        <v>0</v>
      </c>
      <c r="L14" s="571"/>
      <c r="M14" s="157">
        <f t="shared" si="2"/>
        <v>0</v>
      </c>
      <c r="N14" s="571"/>
      <c r="O14" s="157">
        <f t="shared" si="0"/>
        <v>0</v>
      </c>
      <c r="P14" s="157">
        <f t="shared" si="0"/>
        <v>0</v>
      </c>
      <c r="Q14" s="206">
        <f>Data!B15</f>
        <v>0</v>
      </c>
      <c r="R14" s="206">
        <f>Data!C15</f>
        <v>0</v>
      </c>
      <c r="S14" s="206">
        <f>Data!E15</f>
        <v>0</v>
      </c>
      <c r="T14" s="206">
        <f>Data!G15</f>
        <v>0</v>
      </c>
      <c r="U14" s="157">
        <f t="shared" si="3"/>
        <v>0</v>
      </c>
      <c r="V14" s="570"/>
      <c r="W14" s="157">
        <f t="shared" si="3"/>
        <v>0</v>
      </c>
      <c r="X14" s="570"/>
      <c r="Y14" s="157">
        <f t="shared" si="3"/>
        <v>0</v>
      </c>
      <c r="Z14" s="571"/>
      <c r="AA14" s="157">
        <f t="shared" si="3"/>
        <v>0</v>
      </c>
      <c r="AB14" s="572"/>
      <c r="AC14" s="157">
        <f t="shared" si="3"/>
        <v>0</v>
      </c>
      <c r="AD14" s="572"/>
      <c r="AE14" s="157">
        <f t="shared" si="3"/>
        <v>0</v>
      </c>
      <c r="AF14" s="572"/>
      <c r="AG14" s="157">
        <f t="shared" si="1"/>
        <v>0</v>
      </c>
      <c r="AH14" s="157">
        <f t="shared" si="1"/>
        <v>0</v>
      </c>
      <c r="AI14" s="568"/>
      <c r="AJ14" s="435"/>
      <c r="AK14" s="435"/>
    </row>
    <row r="15" spans="1:41" ht="25.5" customHeight="1">
      <c r="A15" s="206">
        <f>Data!B16</f>
        <v>0</v>
      </c>
      <c r="B15" s="206">
        <f>Data!C16</f>
        <v>0</v>
      </c>
      <c r="C15" s="206">
        <f>Data!E16</f>
        <v>0</v>
      </c>
      <c r="D15" s="206">
        <f>Data!G16</f>
        <v>0</v>
      </c>
      <c r="E15" s="157">
        <f t="shared" si="2"/>
        <v>0</v>
      </c>
      <c r="F15" s="570"/>
      <c r="G15" s="157">
        <f t="shared" si="2"/>
        <v>0</v>
      </c>
      <c r="H15" s="570"/>
      <c r="I15" s="157">
        <f t="shared" si="2"/>
        <v>0</v>
      </c>
      <c r="J15" s="571"/>
      <c r="K15" s="157">
        <f t="shared" si="2"/>
        <v>0</v>
      </c>
      <c r="L15" s="571"/>
      <c r="M15" s="157">
        <f t="shared" si="2"/>
        <v>0</v>
      </c>
      <c r="N15" s="571"/>
      <c r="O15" s="157">
        <f t="shared" si="0"/>
        <v>0</v>
      </c>
      <c r="P15" s="157">
        <f t="shared" si="0"/>
        <v>0</v>
      </c>
      <c r="Q15" s="206">
        <f>Data!B16</f>
        <v>0</v>
      </c>
      <c r="R15" s="206">
        <f>Data!C16</f>
        <v>0</v>
      </c>
      <c r="S15" s="206">
        <f>Data!E16</f>
        <v>0</v>
      </c>
      <c r="T15" s="206">
        <f>Data!G16</f>
        <v>0</v>
      </c>
      <c r="U15" s="157">
        <f t="shared" si="3"/>
        <v>0</v>
      </c>
      <c r="V15" s="570"/>
      <c r="W15" s="157">
        <f t="shared" si="3"/>
        <v>0</v>
      </c>
      <c r="X15" s="570"/>
      <c r="Y15" s="157">
        <f t="shared" si="3"/>
        <v>0</v>
      </c>
      <c r="Z15" s="571"/>
      <c r="AA15" s="157">
        <f t="shared" si="3"/>
        <v>0</v>
      </c>
      <c r="AB15" s="572"/>
      <c r="AC15" s="157">
        <f t="shared" si="3"/>
        <v>0</v>
      </c>
      <c r="AD15" s="572"/>
      <c r="AE15" s="157">
        <f t="shared" si="3"/>
        <v>0</v>
      </c>
      <c r="AF15" s="572"/>
      <c r="AG15" s="157">
        <f t="shared" si="1"/>
        <v>0</v>
      </c>
      <c r="AH15" s="157">
        <f t="shared" si="1"/>
        <v>0</v>
      </c>
      <c r="AI15" s="568"/>
      <c r="AJ15" s="435"/>
      <c r="AK15" s="435"/>
    </row>
    <row r="16" spans="1:41" ht="25.5" customHeight="1">
      <c r="A16" s="206">
        <f>Data!B17</f>
        <v>0</v>
      </c>
      <c r="B16" s="206">
        <f>Data!C17</f>
        <v>0</v>
      </c>
      <c r="C16" s="206">
        <f>Data!E17</f>
        <v>0</v>
      </c>
      <c r="D16" s="206">
        <f>Data!G17</f>
        <v>0</v>
      </c>
      <c r="E16" s="157">
        <f t="shared" si="2"/>
        <v>0</v>
      </c>
      <c r="F16" s="570"/>
      <c r="G16" s="157">
        <f t="shared" si="2"/>
        <v>0</v>
      </c>
      <c r="H16" s="570"/>
      <c r="I16" s="157">
        <f t="shared" si="2"/>
        <v>0</v>
      </c>
      <c r="J16" s="571"/>
      <c r="K16" s="157">
        <f t="shared" si="2"/>
        <v>0</v>
      </c>
      <c r="L16" s="571"/>
      <c r="M16" s="157">
        <f t="shared" si="2"/>
        <v>0</v>
      </c>
      <c r="N16" s="571"/>
      <c r="O16" s="157">
        <f t="shared" si="0"/>
        <v>0</v>
      </c>
      <c r="P16" s="157">
        <f t="shared" si="0"/>
        <v>0</v>
      </c>
      <c r="Q16" s="206">
        <f>Data!B17</f>
        <v>0</v>
      </c>
      <c r="R16" s="206">
        <f>Data!C17</f>
        <v>0</v>
      </c>
      <c r="S16" s="206">
        <f>Data!E17</f>
        <v>0</v>
      </c>
      <c r="T16" s="206">
        <f>Data!G17</f>
        <v>0</v>
      </c>
      <c r="U16" s="157">
        <f t="shared" si="3"/>
        <v>0</v>
      </c>
      <c r="V16" s="570"/>
      <c r="W16" s="157">
        <f t="shared" si="3"/>
        <v>0</v>
      </c>
      <c r="X16" s="570"/>
      <c r="Y16" s="157">
        <f t="shared" si="3"/>
        <v>0</v>
      </c>
      <c r="Z16" s="571"/>
      <c r="AA16" s="157">
        <f t="shared" si="3"/>
        <v>0</v>
      </c>
      <c r="AB16" s="572"/>
      <c r="AC16" s="157">
        <f t="shared" si="3"/>
        <v>0</v>
      </c>
      <c r="AD16" s="572"/>
      <c r="AE16" s="157">
        <f t="shared" si="3"/>
        <v>0</v>
      </c>
      <c r="AF16" s="572"/>
      <c r="AG16" s="157">
        <f t="shared" si="1"/>
        <v>0</v>
      </c>
      <c r="AH16" s="157">
        <f t="shared" si="1"/>
        <v>0</v>
      </c>
      <c r="AI16" s="568"/>
      <c r="AJ16" s="435"/>
      <c r="AK16" s="435"/>
    </row>
    <row r="17" spans="1:37" ht="25.5" customHeight="1">
      <c r="A17" s="206">
        <f>Data!B18</f>
        <v>0</v>
      </c>
      <c r="B17" s="206">
        <f>Data!C18</f>
        <v>0</v>
      </c>
      <c r="C17" s="206">
        <f>Data!E18</f>
        <v>0</v>
      </c>
      <c r="D17" s="206">
        <f>Data!G18</f>
        <v>0</v>
      </c>
      <c r="E17" s="157">
        <f t="shared" si="2"/>
        <v>0</v>
      </c>
      <c r="F17" s="570"/>
      <c r="G17" s="157">
        <f t="shared" si="2"/>
        <v>0</v>
      </c>
      <c r="H17" s="570"/>
      <c r="I17" s="157">
        <f t="shared" si="2"/>
        <v>0</v>
      </c>
      <c r="J17" s="571"/>
      <c r="K17" s="157">
        <f t="shared" si="2"/>
        <v>0</v>
      </c>
      <c r="L17" s="571"/>
      <c r="M17" s="157">
        <f t="shared" si="2"/>
        <v>0</v>
      </c>
      <c r="N17" s="571"/>
      <c r="O17" s="157">
        <f t="shared" si="0"/>
        <v>0</v>
      </c>
      <c r="P17" s="157">
        <f t="shared" si="0"/>
        <v>0</v>
      </c>
      <c r="Q17" s="206">
        <f>Data!B18</f>
        <v>0</v>
      </c>
      <c r="R17" s="206">
        <f>Data!C18</f>
        <v>0</v>
      </c>
      <c r="S17" s="206">
        <f>Data!E18</f>
        <v>0</v>
      </c>
      <c r="T17" s="206">
        <f>Data!G18</f>
        <v>0</v>
      </c>
      <c r="U17" s="157">
        <f t="shared" si="3"/>
        <v>0</v>
      </c>
      <c r="V17" s="570"/>
      <c r="W17" s="157">
        <f t="shared" si="3"/>
        <v>0</v>
      </c>
      <c r="X17" s="570"/>
      <c r="Y17" s="157">
        <f t="shared" si="3"/>
        <v>0</v>
      </c>
      <c r="Z17" s="571"/>
      <c r="AA17" s="157">
        <f t="shared" si="3"/>
        <v>0</v>
      </c>
      <c r="AB17" s="572"/>
      <c r="AC17" s="157">
        <f t="shared" si="3"/>
        <v>0</v>
      </c>
      <c r="AD17" s="572"/>
      <c r="AE17" s="157">
        <f t="shared" si="3"/>
        <v>0</v>
      </c>
      <c r="AF17" s="572"/>
      <c r="AG17" s="157">
        <f t="shared" si="1"/>
        <v>0</v>
      </c>
      <c r="AH17" s="157">
        <f t="shared" si="1"/>
        <v>0</v>
      </c>
      <c r="AI17" s="568"/>
      <c r="AJ17" s="435"/>
      <c r="AK17" s="435"/>
    </row>
    <row r="18" spans="1:37" ht="25.5" customHeight="1">
      <c r="A18" s="206">
        <f>Data!B19</f>
        <v>0</v>
      </c>
      <c r="B18" s="206">
        <f>Data!C19</f>
        <v>0</v>
      </c>
      <c r="C18" s="206">
        <f>Data!E19</f>
        <v>0</v>
      </c>
      <c r="D18" s="206">
        <f>Data!G19</f>
        <v>0</v>
      </c>
      <c r="E18" s="157">
        <f t="shared" si="2"/>
        <v>0</v>
      </c>
      <c r="F18" s="570"/>
      <c r="G18" s="157">
        <f t="shared" si="2"/>
        <v>0</v>
      </c>
      <c r="H18" s="570"/>
      <c r="I18" s="157">
        <f t="shared" si="2"/>
        <v>0</v>
      </c>
      <c r="J18" s="571"/>
      <c r="K18" s="157">
        <f t="shared" si="2"/>
        <v>0</v>
      </c>
      <c r="L18" s="571"/>
      <c r="M18" s="157">
        <f t="shared" si="2"/>
        <v>0</v>
      </c>
      <c r="N18" s="571"/>
      <c r="O18" s="157">
        <f t="shared" si="0"/>
        <v>0</v>
      </c>
      <c r="P18" s="157">
        <f t="shared" si="0"/>
        <v>0</v>
      </c>
      <c r="Q18" s="206">
        <f>Data!B19</f>
        <v>0</v>
      </c>
      <c r="R18" s="206">
        <f>Data!C19</f>
        <v>0</v>
      </c>
      <c r="S18" s="206">
        <f>Data!E19</f>
        <v>0</v>
      </c>
      <c r="T18" s="206">
        <f>Data!G19</f>
        <v>0</v>
      </c>
      <c r="U18" s="157">
        <f t="shared" si="3"/>
        <v>0</v>
      </c>
      <c r="V18" s="570"/>
      <c r="W18" s="157">
        <f t="shared" si="3"/>
        <v>0</v>
      </c>
      <c r="X18" s="570"/>
      <c r="Y18" s="157">
        <f t="shared" si="3"/>
        <v>0</v>
      </c>
      <c r="Z18" s="571"/>
      <c r="AA18" s="157">
        <f t="shared" si="3"/>
        <v>0</v>
      </c>
      <c r="AB18" s="572"/>
      <c r="AC18" s="157">
        <f t="shared" si="3"/>
        <v>0</v>
      </c>
      <c r="AD18" s="572"/>
      <c r="AE18" s="157">
        <f t="shared" si="3"/>
        <v>0</v>
      </c>
      <c r="AF18" s="572"/>
      <c r="AG18" s="157">
        <f t="shared" si="1"/>
        <v>0</v>
      </c>
      <c r="AH18" s="157">
        <f t="shared" si="1"/>
        <v>0</v>
      </c>
      <c r="AI18" s="568"/>
      <c r="AJ18" s="435"/>
      <c r="AK18" s="435"/>
    </row>
    <row r="19" spans="1:37" ht="25.5" customHeight="1">
      <c r="A19" s="206">
        <f>Data!B20</f>
        <v>0</v>
      </c>
      <c r="B19" s="206">
        <f>Data!C20</f>
        <v>0</v>
      </c>
      <c r="C19" s="206">
        <f>Data!E20</f>
        <v>0</v>
      </c>
      <c r="D19" s="206">
        <f>Data!G20</f>
        <v>0</v>
      </c>
      <c r="E19" s="157">
        <f t="shared" si="2"/>
        <v>0</v>
      </c>
      <c r="F19" s="570"/>
      <c r="G19" s="157">
        <f t="shared" si="2"/>
        <v>0</v>
      </c>
      <c r="H19" s="570"/>
      <c r="I19" s="157">
        <f t="shared" si="2"/>
        <v>0</v>
      </c>
      <c r="J19" s="571"/>
      <c r="K19" s="157">
        <f t="shared" si="2"/>
        <v>0</v>
      </c>
      <c r="L19" s="571"/>
      <c r="M19" s="157">
        <f t="shared" si="2"/>
        <v>0</v>
      </c>
      <c r="N19" s="571"/>
      <c r="O19" s="157">
        <f t="shared" si="0"/>
        <v>0</v>
      </c>
      <c r="P19" s="157">
        <f t="shared" si="0"/>
        <v>0</v>
      </c>
      <c r="Q19" s="206">
        <f>Data!B20</f>
        <v>0</v>
      </c>
      <c r="R19" s="206">
        <f>Data!C20</f>
        <v>0</v>
      </c>
      <c r="S19" s="206">
        <f>Data!E20</f>
        <v>0</v>
      </c>
      <c r="T19" s="206">
        <f>Data!G20</f>
        <v>0</v>
      </c>
      <c r="U19" s="157">
        <f t="shared" si="3"/>
        <v>0</v>
      </c>
      <c r="V19" s="570"/>
      <c r="W19" s="157">
        <f t="shared" si="3"/>
        <v>0</v>
      </c>
      <c r="X19" s="570"/>
      <c r="Y19" s="157">
        <f t="shared" si="3"/>
        <v>0</v>
      </c>
      <c r="Z19" s="571"/>
      <c r="AA19" s="157">
        <f t="shared" si="3"/>
        <v>0</v>
      </c>
      <c r="AB19" s="572"/>
      <c r="AC19" s="157">
        <f t="shared" si="3"/>
        <v>0</v>
      </c>
      <c r="AD19" s="572"/>
      <c r="AE19" s="157">
        <f t="shared" si="3"/>
        <v>0</v>
      </c>
      <c r="AF19" s="572"/>
      <c r="AG19" s="157">
        <f t="shared" si="1"/>
        <v>0</v>
      </c>
      <c r="AH19" s="157">
        <f t="shared" si="1"/>
        <v>0</v>
      </c>
      <c r="AI19" s="568"/>
      <c r="AJ19" s="435"/>
      <c r="AK19" s="435"/>
    </row>
    <row r="20" spans="1:37" ht="25.5" customHeight="1">
      <c r="A20" s="206">
        <f>Data!B21</f>
        <v>0</v>
      </c>
      <c r="B20" s="206">
        <f>Data!C21</f>
        <v>0</v>
      </c>
      <c r="C20" s="206">
        <f>Data!E21</f>
        <v>0</v>
      </c>
      <c r="D20" s="206">
        <f>Data!G21</f>
        <v>0</v>
      </c>
      <c r="E20" s="157">
        <f t="shared" si="2"/>
        <v>0</v>
      </c>
      <c r="F20" s="570"/>
      <c r="G20" s="157">
        <f t="shared" si="2"/>
        <v>0</v>
      </c>
      <c r="H20" s="570"/>
      <c r="I20" s="157">
        <f t="shared" si="2"/>
        <v>0</v>
      </c>
      <c r="J20" s="571"/>
      <c r="K20" s="157">
        <f t="shared" si="2"/>
        <v>0</v>
      </c>
      <c r="L20" s="571"/>
      <c r="M20" s="157">
        <f t="shared" si="2"/>
        <v>0</v>
      </c>
      <c r="N20" s="571"/>
      <c r="O20" s="157">
        <f t="shared" si="0"/>
        <v>0</v>
      </c>
      <c r="P20" s="157">
        <f t="shared" si="0"/>
        <v>0</v>
      </c>
      <c r="Q20" s="206">
        <f>Data!B21</f>
        <v>0</v>
      </c>
      <c r="R20" s="206">
        <f>Data!C21</f>
        <v>0</v>
      </c>
      <c r="S20" s="206">
        <f>Data!E21</f>
        <v>0</v>
      </c>
      <c r="T20" s="206">
        <f>Data!G21</f>
        <v>0</v>
      </c>
      <c r="U20" s="157">
        <f t="shared" si="3"/>
        <v>0</v>
      </c>
      <c r="V20" s="570"/>
      <c r="W20" s="157">
        <f t="shared" si="3"/>
        <v>0</v>
      </c>
      <c r="X20" s="570"/>
      <c r="Y20" s="157">
        <f t="shared" si="3"/>
        <v>0</v>
      </c>
      <c r="Z20" s="571"/>
      <c r="AA20" s="157">
        <f t="shared" si="3"/>
        <v>0</v>
      </c>
      <c r="AB20" s="572"/>
      <c r="AC20" s="157">
        <f t="shared" si="3"/>
        <v>0</v>
      </c>
      <c r="AD20" s="572"/>
      <c r="AE20" s="157">
        <f t="shared" si="3"/>
        <v>0</v>
      </c>
      <c r="AF20" s="572"/>
      <c r="AG20" s="157">
        <f t="shared" si="1"/>
        <v>0</v>
      </c>
      <c r="AH20" s="157">
        <f t="shared" si="1"/>
        <v>0</v>
      </c>
      <c r="AI20" s="568"/>
      <c r="AJ20" s="435"/>
      <c r="AK20" s="435"/>
    </row>
    <row r="21" spans="1:37" ht="25.5" customHeight="1">
      <c r="A21" s="206">
        <f>Data!B22</f>
        <v>0</v>
      </c>
      <c r="B21" s="206">
        <f>Data!C22</f>
        <v>0</v>
      </c>
      <c r="C21" s="206">
        <f>Data!E22</f>
        <v>0</v>
      </c>
      <c r="D21" s="206">
        <f>Data!G22</f>
        <v>0</v>
      </c>
      <c r="E21" s="157">
        <f t="shared" si="2"/>
        <v>0</v>
      </c>
      <c r="F21" s="570"/>
      <c r="G21" s="157">
        <f t="shared" si="2"/>
        <v>0</v>
      </c>
      <c r="H21" s="570"/>
      <c r="I21" s="157">
        <f t="shared" si="2"/>
        <v>0</v>
      </c>
      <c r="J21" s="571"/>
      <c r="K21" s="157">
        <f t="shared" si="2"/>
        <v>0</v>
      </c>
      <c r="L21" s="571"/>
      <c r="M21" s="157">
        <f t="shared" si="2"/>
        <v>0</v>
      </c>
      <c r="N21" s="571"/>
      <c r="O21" s="157">
        <f t="shared" si="0"/>
        <v>0</v>
      </c>
      <c r="P21" s="157">
        <f t="shared" si="0"/>
        <v>0</v>
      </c>
      <c r="Q21" s="206">
        <f>Data!B22</f>
        <v>0</v>
      </c>
      <c r="R21" s="206">
        <f>Data!C22</f>
        <v>0</v>
      </c>
      <c r="S21" s="206">
        <f>Data!E22</f>
        <v>0</v>
      </c>
      <c r="T21" s="206">
        <f>Data!G22</f>
        <v>0</v>
      </c>
      <c r="U21" s="157">
        <f t="shared" si="3"/>
        <v>0</v>
      </c>
      <c r="V21" s="570"/>
      <c r="W21" s="157">
        <f t="shared" si="3"/>
        <v>0</v>
      </c>
      <c r="X21" s="570"/>
      <c r="Y21" s="157">
        <f t="shared" si="3"/>
        <v>0</v>
      </c>
      <c r="Z21" s="571"/>
      <c r="AA21" s="157">
        <f t="shared" si="3"/>
        <v>0</v>
      </c>
      <c r="AB21" s="572"/>
      <c r="AC21" s="157">
        <f t="shared" si="3"/>
        <v>0</v>
      </c>
      <c r="AD21" s="572"/>
      <c r="AE21" s="157">
        <f t="shared" si="3"/>
        <v>0</v>
      </c>
      <c r="AF21" s="572"/>
      <c r="AG21" s="157">
        <f t="shared" si="1"/>
        <v>0</v>
      </c>
      <c r="AH21" s="157">
        <f t="shared" si="1"/>
        <v>0</v>
      </c>
      <c r="AI21" s="568"/>
      <c r="AJ21" s="435"/>
      <c r="AK21" s="435"/>
    </row>
    <row r="22" spans="1:37" ht="25.5" customHeight="1">
      <c r="A22" s="206">
        <f>Data!B23</f>
        <v>0</v>
      </c>
      <c r="B22" s="206">
        <f>Data!C23</f>
        <v>0</v>
      </c>
      <c r="C22" s="206">
        <f>Data!E23</f>
        <v>0</v>
      </c>
      <c r="D22" s="206">
        <f>Data!G23</f>
        <v>0</v>
      </c>
      <c r="E22" s="157">
        <f t="shared" si="2"/>
        <v>0</v>
      </c>
      <c r="F22" s="570"/>
      <c r="G22" s="157">
        <f t="shared" si="2"/>
        <v>0</v>
      </c>
      <c r="H22" s="570"/>
      <c r="I22" s="157">
        <f t="shared" si="2"/>
        <v>0</v>
      </c>
      <c r="J22" s="571"/>
      <c r="K22" s="157">
        <f t="shared" si="2"/>
        <v>0</v>
      </c>
      <c r="L22" s="571"/>
      <c r="M22" s="157">
        <f t="shared" si="2"/>
        <v>0</v>
      </c>
      <c r="N22" s="571"/>
      <c r="O22" s="157">
        <f t="shared" si="0"/>
        <v>0</v>
      </c>
      <c r="P22" s="157">
        <f t="shared" si="0"/>
        <v>0</v>
      </c>
      <c r="Q22" s="206">
        <f>Data!B23</f>
        <v>0</v>
      </c>
      <c r="R22" s="206">
        <f>Data!C23</f>
        <v>0</v>
      </c>
      <c r="S22" s="206">
        <f>Data!E23</f>
        <v>0</v>
      </c>
      <c r="T22" s="206">
        <f>Data!G23</f>
        <v>0</v>
      </c>
      <c r="U22" s="157">
        <f t="shared" si="3"/>
        <v>0</v>
      </c>
      <c r="V22" s="570"/>
      <c r="W22" s="157">
        <f t="shared" si="3"/>
        <v>0</v>
      </c>
      <c r="X22" s="570"/>
      <c r="Y22" s="157">
        <f t="shared" si="3"/>
        <v>0</v>
      </c>
      <c r="Z22" s="571"/>
      <c r="AA22" s="157">
        <f t="shared" si="3"/>
        <v>0</v>
      </c>
      <c r="AB22" s="572"/>
      <c r="AC22" s="157">
        <f t="shared" si="3"/>
        <v>0</v>
      </c>
      <c r="AD22" s="572"/>
      <c r="AE22" s="157">
        <f t="shared" si="3"/>
        <v>0</v>
      </c>
      <c r="AF22" s="572"/>
      <c r="AG22" s="157">
        <f t="shared" si="1"/>
        <v>0</v>
      </c>
      <c r="AH22" s="157">
        <f t="shared" si="1"/>
        <v>0</v>
      </c>
      <c r="AI22" s="568"/>
      <c r="AJ22" s="435"/>
      <c r="AK22" s="435"/>
    </row>
    <row r="23" spans="1:37" ht="25.5" customHeight="1">
      <c r="A23" s="206">
        <f>Data!B24</f>
        <v>0</v>
      </c>
      <c r="B23" s="206">
        <f>Data!C24</f>
        <v>0</v>
      </c>
      <c r="C23" s="206">
        <f>Data!E24</f>
        <v>0</v>
      </c>
      <c r="D23" s="206">
        <f>Data!G24</f>
        <v>0</v>
      </c>
      <c r="E23" s="157">
        <f t="shared" si="2"/>
        <v>0</v>
      </c>
      <c r="F23" s="570"/>
      <c r="G23" s="157">
        <f t="shared" si="2"/>
        <v>0</v>
      </c>
      <c r="H23" s="570"/>
      <c r="I23" s="157">
        <f t="shared" si="2"/>
        <v>0</v>
      </c>
      <c r="J23" s="571"/>
      <c r="K23" s="157">
        <f t="shared" si="2"/>
        <v>0</v>
      </c>
      <c r="L23" s="571"/>
      <c r="M23" s="157">
        <f t="shared" si="2"/>
        <v>0</v>
      </c>
      <c r="N23" s="571"/>
      <c r="O23" s="157">
        <f t="shared" si="0"/>
        <v>0</v>
      </c>
      <c r="P23" s="157">
        <f t="shared" si="0"/>
        <v>0</v>
      </c>
      <c r="Q23" s="206">
        <f>Data!B24</f>
        <v>0</v>
      </c>
      <c r="R23" s="206">
        <f>Data!C24</f>
        <v>0</v>
      </c>
      <c r="S23" s="206">
        <f>Data!E24</f>
        <v>0</v>
      </c>
      <c r="T23" s="206">
        <f>Data!G24</f>
        <v>0</v>
      </c>
      <c r="U23" s="157">
        <f t="shared" si="3"/>
        <v>0</v>
      </c>
      <c r="V23" s="570"/>
      <c r="W23" s="157">
        <f t="shared" si="3"/>
        <v>0</v>
      </c>
      <c r="X23" s="570"/>
      <c r="Y23" s="157">
        <f t="shared" si="3"/>
        <v>0</v>
      </c>
      <c r="Z23" s="571"/>
      <c r="AA23" s="157">
        <f t="shared" si="3"/>
        <v>0</v>
      </c>
      <c r="AB23" s="572"/>
      <c r="AC23" s="157">
        <f t="shared" si="3"/>
        <v>0</v>
      </c>
      <c r="AD23" s="572"/>
      <c r="AE23" s="157">
        <f t="shared" si="3"/>
        <v>0</v>
      </c>
      <c r="AF23" s="572"/>
      <c r="AG23" s="157">
        <f t="shared" si="1"/>
        <v>0</v>
      </c>
      <c r="AH23" s="157">
        <f t="shared" si="1"/>
        <v>0</v>
      </c>
      <c r="AI23" s="568"/>
      <c r="AJ23" s="435"/>
      <c r="AK23" s="435"/>
    </row>
    <row r="24" spans="1:37" ht="25.5" customHeight="1">
      <c r="A24" s="206">
        <f>Data!B25</f>
        <v>0</v>
      </c>
      <c r="B24" s="206">
        <f>Data!C25</f>
        <v>0</v>
      </c>
      <c r="C24" s="206">
        <f>Data!E25</f>
        <v>0</v>
      </c>
      <c r="D24" s="206">
        <f>Data!G25</f>
        <v>0</v>
      </c>
      <c r="E24" s="157">
        <f t="shared" ref="E24:M38" si="4">IF($A24&gt;0,E23,0)</f>
        <v>0</v>
      </c>
      <c r="F24" s="570"/>
      <c r="G24" s="157">
        <f t="shared" si="4"/>
        <v>0</v>
      </c>
      <c r="H24" s="570"/>
      <c r="I24" s="157">
        <f t="shared" si="4"/>
        <v>0</v>
      </c>
      <c r="J24" s="571"/>
      <c r="K24" s="157">
        <f t="shared" si="4"/>
        <v>0</v>
      </c>
      <c r="L24" s="571"/>
      <c r="M24" s="157">
        <f t="shared" si="4"/>
        <v>0</v>
      </c>
      <c r="N24" s="571"/>
      <c r="O24" s="157">
        <f t="shared" si="0"/>
        <v>0</v>
      </c>
      <c r="P24" s="157">
        <f t="shared" si="0"/>
        <v>0</v>
      </c>
      <c r="Q24" s="206">
        <f>Data!B25</f>
        <v>0</v>
      </c>
      <c r="R24" s="206">
        <f>Data!C25</f>
        <v>0</v>
      </c>
      <c r="S24" s="206">
        <f>Data!E25</f>
        <v>0</v>
      </c>
      <c r="T24" s="206">
        <f>Data!G25</f>
        <v>0</v>
      </c>
      <c r="U24" s="157">
        <f t="shared" ref="U24:AE38" si="5">IF($Q24&gt;0,U23,0)</f>
        <v>0</v>
      </c>
      <c r="V24" s="570"/>
      <c r="W24" s="157">
        <f t="shared" si="5"/>
        <v>0</v>
      </c>
      <c r="X24" s="570"/>
      <c r="Y24" s="157">
        <f t="shared" si="5"/>
        <v>0</v>
      </c>
      <c r="Z24" s="571"/>
      <c r="AA24" s="157">
        <f t="shared" si="5"/>
        <v>0</v>
      </c>
      <c r="AB24" s="572"/>
      <c r="AC24" s="157">
        <f t="shared" si="5"/>
        <v>0</v>
      </c>
      <c r="AD24" s="572"/>
      <c r="AE24" s="157">
        <f t="shared" si="5"/>
        <v>0</v>
      </c>
      <c r="AF24" s="572"/>
      <c r="AG24" s="157">
        <f t="shared" si="1"/>
        <v>0</v>
      </c>
      <c r="AH24" s="157">
        <f t="shared" si="1"/>
        <v>0</v>
      </c>
      <c r="AI24" s="568"/>
      <c r="AJ24" s="435"/>
      <c r="AK24" s="435"/>
    </row>
    <row r="25" spans="1:37" ht="25.5" customHeight="1">
      <c r="A25" s="206">
        <f>Data!B26</f>
        <v>0</v>
      </c>
      <c r="B25" s="206">
        <f>Data!C26</f>
        <v>0</v>
      </c>
      <c r="C25" s="206">
        <f>Data!E26</f>
        <v>0</v>
      </c>
      <c r="D25" s="206">
        <f>Data!G26</f>
        <v>0</v>
      </c>
      <c r="E25" s="157">
        <f t="shared" si="4"/>
        <v>0</v>
      </c>
      <c r="F25" s="570"/>
      <c r="G25" s="157">
        <f t="shared" si="4"/>
        <v>0</v>
      </c>
      <c r="H25" s="570"/>
      <c r="I25" s="157">
        <f t="shared" si="4"/>
        <v>0</v>
      </c>
      <c r="J25" s="571"/>
      <c r="K25" s="157">
        <f t="shared" si="4"/>
        <v>0</v>
      </c>
      <c r="L25" s="571"/>
      <c r="M25" s="157">
        <f t="shared" si="4"/>
        <v>0</v>
      </c>
      <c r="N25" s="571"/>
      <c r="O25" s="157">
        <f t="shared" si="0"/>
        <v>0</v>
      </c>
      <c r="P25" s="157">
        <f t="shared" si="0"/>
        <v>0</v>
      </c>
      <c r="Q25" s="206">
        <f>Data!B26</f>
        <v>0</v>
      </c>
      <c r="R25" s="206">
        <f>Data!C26</f>
        <v>0</v>
      </c>
      <c r="S25" s="206">
        <f>Data!E26</f>
        <v>0</v>
      </c>
      <c r="T25" s="206">
        <f>Data!G26</f>
        <v>0</v>
      </c>
      <c r="U25" s="157">
        <f t="shared" si="5"/>
        <v>0</v>
      </c>
      <c r="V25" s="570"/>
      <c r="W25" s="157">
        <f t="shared" si="5"/>
        <v>0</v>
      </c>
      <c r="X25" s="570"/>
      <c r="Y25" s="157">
        <f t="shared" si="5"/>
        <v>0</v>
      </c>
      <c r="Z25" s="571"/>
      <c r="AA25" s="157">
        <f t="shared" si="5"/>
        <v>0</v>
      </c>
      <c r="AB25" s="572"/>
      <c r="AC25" s="157">
        <f t="shared" si="5"/>
        <v>0</v>
      </c>
      <c r="AD25" s="572"/>
      <c r="AE25" s="157">
        <f t="shared" si="5"/>
        <v>0</v>
      </c>
      <c r="AF25" s="572"/>
      <c r="AG25" s="157">
        <f t="shared" si="1"/>
        <v>0</v>
      </c>
      <c r="AH25" s="157">
        <f t="shared" si="1"/>
        <v>0</v>
      </c>
      <c r="AI25" s="568"/>
      <c r="AJ25" s="435"/>
      <c r="AK25" s="435"/>
    </row>
    <row r="26" spans="1:37" ht="25.5" customHeight="1">
      <c r="A26" s="206">
        <f>Data!B27</f>
        <v>0</v>
      </c>
      <c r="B26" s="206">
        <f>Data!C27</f>
        <v>0</v>
      </c>
      <c r="C26" s="206">
        <f>Data!E27</f>
        <v>0</v>
      </c>
      <c r="D26" s="206">
        <f>Data!G27</f>
        <v>0</v>
      </c>
      <c r="E26" s="157">
        <f t="shared" si="4"/>
        <v>0</v>
      </c>
      <c r="F26" s="570"/>
      <c r="G26" s="157">
        <f t="shared" si="4"/>
        <v>0</v>
      </c>
      <c r="H26" s="570"/>
      <c r="I26" s="157">
        <f t="shared" si="4"/>
        <v>0</v>
      </c>
      <c r="J26" s="571"/>
      <c r="K26" s="157">
        <f t="shared" si="4"/>
        <v>0</v>
      </c>
      <c r="L26" s="571"/>
      <c r="M26" s="157">
        <f t="shared" si="4"/>
        <v>0</v>
      </c>
      <c r="N26" s="571"/>
      <c r="O26" s="157">
        <f t="shared" si="0"/>
        <v>0</v>
      </c>
      <c r="P26" s="157">
        <f t="shared" si="0"/>
        <v>0</v>
      </c>
      <c r="Q26" s="206">
        <f>Data!B27</f>
        <v>0</v>
      </c>
      <c r="R26" s="206">
        <f>Data!C27</f>
        <v>0</v>
      </c>
      <c r="S26" s="206">
        <f>Data!E27</f>
        <v>0</v>
      </c>
      <c r="T26" s="206">
        <f>Data!G27</f>
        <v>0</v>
      </c>
      <c r="U26" s="157">
        <f t="shared" si="5"/>
        <v>0</v>
      </c>
      <c r="V26" s="570"/>
      <c r="W26" s="157">
        <f t="shared" si="5"/>
        <v>0</v>
      </c>
      <c r="X26" s="570"/>
      <c r="Y26" s="157">
        <f t="shared" si="5"/>
        <v>0</v>
      </c>
      <c r="Z26" s="571"/>
      <c r="AA26" s="157">
        <f t="shared" si="5"/>
        <v>0</v>
      </c>
      <c r="AB26" s="572"/>
      <c r="AC26" s="157">
        <f t="shared" si="5"/>
        <v>0</v>
      </c>
      <c r="AD26" s="572"/>
      <c r="AE26" s="157">
        <f t="shared" si="5"/>
        <v>0</v>
      </c>
      <c r="AF26" s="572"/>
      <c r="AG26" s="157">
        <f t="shared" si="1"/>
        <v>0</v>
      </c>
      <c r="AH26" s="157">
        <f t="shared" si="1"/>
        <v>0</v>
      </c>
      <c r="AI26" s="568"/>
      <c r="AJ26" s="435"/>
      <c r="AK26" s="435"/>
    </row>
    <row r="27" spans="1:37" ht="25.5" customHeight="1">
      <c r="A27" s="206">
        <f>Data!B28</f>
        <v>0</v>
      </c>
      <c r="B27" s="206">
        <f>Data!C28</f>
        <v>0</v>
      </c>
      <c r="C27" s="206">
        <f>Data!E28</f>
        <v>0</v>
      </c>
      <c r="D27" s="206">
        <f>Data!G28</f>
        <v>0</v>
      </c>
      <c r="E27" s="157">
        <f t="shared" si="4"/>
        <v>0</v>
      </c>
      <c r="F27" s="570"/>
      <c r="G27" s="157">
        <f t="shared" si="4"/>
        <v>0</v>
      </c>
      <c r="H27" s="570"/>
      <c r="I27" s="157">
        <f t="shared" si="4"/>
        <v>0</v>
      </c>
      <c r="J27" s="571"/>
      <c r="K27" s="157">
        <f t="shared" si="4"/>
        <v>0</v>
      </c>
      <c r="L27" s="571"/>
      <c r="M27" s="157">
        <f t="shared" si="4"/>
        <v>0</v>
      </c>
      <c r="N27" s="571"/>
      <c r="O27" s="157">
        <f t="shared" si="0"/>
        <v>0</v>
      </c>
      <c r="P27" s="157">
        <f t="shared" si="0"/>
        <v>0</v>
      </c>
      <c r="Q27" s="206">
        <f>Data!B28</f>
        <v>0</v>
      </c>
      <c r="R27" s="206">
        <f>Data!C28</f>
        <v>0</v>
      </c>
      <c r="S27" s="206">
        <f>Data!E28</f>
        <v>0</v>
      </c>
      <c r="T27" s="206">
        <f>Data!G28</f>
        <v>0</v>
      </c>
      <c r="U27" s="157">
        <f t="shared" si="5"/>
        <v>0</v>
      </c>
      <c r="V27" s="570"/>
      <c r="W27" s="157">
        <f t="shared" si="5"/>
        <v>0</v>
      </c>
      <c r="X27" s="570"/>
      <c r="Y27" s="157">
        <f t="shared" si="5"/>
        <v>0</v>
      </c>
      <c r="Z27" s="571"/>
      <c r="AA27" s="157">
        <f t="shared" si="5"/>
        <v>0</v>
      </c>
      <c r="AB27" s="572"/>
      <c r="AC27" s="157">
        <f t="shared" si="5"/>
        <v>0</v>
      </c>
      <c r="AD27" s="572"/>
      <c r="AE27" s="157">
        <f t="shared" si="5"/>
        <v>0</v>
      </c>
      <c r="AF27" s="572"/>
      <c r="AG27" s="157">
        <f t="shared" si="1"/>
        <v>0</v>
      </c>
      <c r="AH27" s="157">
        <f t="shared" si="1"/>
        <v>0</v>
      </c>
      <c r="AI27" s="568"/>
      <c r="AJ27" s="435"/>
      <c r="AK27" s="435"/>
    </row>
    <row r="28" spans="1:37" ht="25.5" customHeight="1">
      <c r="A28" s="206">
        <f>Data!B29</f>
        <v>0</v>
      </c>
      <c r="B28" s="206">
        <f>Data!C29</f>
        <v>0</v>
      </c>
      <c r="C28" s="206">
        <f>Data!E29</f>
        <v>0</v>
      </c>
      <c r="D28" s="206">
        <f>Data!G29</f>
        <v>0</v>
      </c>
      <c r="E28" s="157">
        <f t="shared" si="4"/>
        <v>0</v>
      </c>
      <c r="F28" s="570"/>
      <c r="G28" s="157">
        <f t="shared" si="4"/>
        <v>0</v>
      </c>
      <c r="H28" s="570"/>
      <c r="I28" s="157">
        <f t="shared" si="4"/>
        <v>0</v>
      </c>
      <c r="J28" s="571"/>
      <c r="K28" s="157">
        <f t="shared" si="4"/>
        <v>0</v>
      </c>
      <c r="L28" s="571"/>
      <c r="M28" s="157">
        <f t="shared" si="4"/>
        <v>0</v>
      </c>
      <c r="N28" s="571"/>
      <c r="O28" s="157">
        <f t="shared" si="0"/>
        <v>0</v>
      </c>
      <c r="P28" s="157">
        <f t="shared" si="0"/>
        <v>0</v>
      </c>
      <c r="Q28" s="206">
        <f>Data!B29</f>
        <v>0</v>
      </c>
      <c r="R28" s="206">
        <f>Data!C29</f>
        <v>0</v>
      </c>
      <c r="S28" s="206">
        <f>Data!E29</f>
        <v>0</v>
      </c>
      <c r="T28" s="206">
        <f>Data!G29</f>
        <v>0</v>
      </c>
      <c r="U28" s="157">
        <f t="shared" si="5"/>
        <v>0</v>
      </c>
      <c r="V28" s="570"/>
      <c r="W28" s="157">
        <f t="shared" si="5"/>
        <v>0</v>
      </c>
      <c r="X28" s="570"/>
      <c r="Y28" s="157">
        <f t="shared" si="5"/>
        <v>0</v>
      </c>
      <c r="Z28" s="571"/>
      <c r="AA28" s="157">
        <f t="shared" si="5"/>
        <v>0</v>
      </c>
      <c r="AB28" s="572"/>
      <c r="AC28" s="157">
        <f t="shared" si="5"/>
        <v>0</v>
      </c>
      <c r="AD28" s="572"/>
      <c r="AE28" s="157">
        <f t="shared" si="5"/>
        <v>0</v>
      </c>
      <c r="AF28" s="572"/>
      <c r="AG28" s="157">
        <f t="shared" si="1"/>
        <v>0</v>
      </c>
      <c r="AH28" s="157">
        <f t="shared" si="1"/>
        <v>0</v>
      </c>
      <c r="AI28" s="568"/>
      <c r="AJ28" s="435"/>
      <c r="AK28" s="435"/>
    </row>
    <row r="29" spans="1:37" ht="25.5" customHeight="1">
      <c r="A29" s="206">
        <f>Data!B30</f>
        <v>0</v>
      </c>
      <c r="B29" s="206">
        <f>Data!C30</f>
        <v>0</v>
      </c>
      <c r="C29" s="206">
        <f>Data!E30</f>
        <v>0</v>
      </c>
      <c r="D29" s="206">
        <f>Data!G30</f>
        <v>0</v>
      </c>
      <c r="E29" s="157">
        <f t="shared" si="4"/>
        <v>0</v>
      </c>
      <c r="F29" s="570"/>
      <c r="G29" s="157">
        <f t="shared" si="4"/>
        <v>0</v>
      </c>
      <c r="H29" s="570"/>
      <c r="I29" s="157">
        <f t="shared" si="4"/>
        <v>0</v>
      </c>
      <c r="J29" s="571"/>
      <c r="K29" s="157">
        <f t="shared" si="4"/>
        <v>0</v>
      </c>
      <c r="L29" s="571"/>
      <c r="M29" s="157">
        <f t="shared" si="4"/>
        <v>0</v>
      </c>
      <c r="N29" s="571"/>
      <c r="O29" s="157">
        <f t="shared" si="0"/>
        <v>0</v>
      </c>
      <c r="P29" s="157">
        <f t="shared" si="0"/>
        <v>0</v>
      </c>
      <c r="Q29" s="206">
        <f>Data!B30</f>
        <v>0</v>
      </c>
      <c r="R29" s="206">
        <f>Data!C30</f>
        <v>0</v>
      </c>
      <c r="S29" s="206">
        <f>Data!E30</f>
        <v>0</v>
      </c>
      <c r="T29" s="206">
        <f>Data!G30</f>
        <v>0</v>
      </c>
      <c r="U29" s="157">
        <f t="shared" si="5"/>
        <v>0</v>
      </c>
      <c r="V29" s="570"/>
      <c r="W29" s="157">
        <f t="shared" si="5"/>
        <v>0</v>
      </c>
      <c r="X29" s="570"/>
      <c r="Y29" s="157">
        <f t="shared" si="5"/>
        <v>0</v>
      </c>
      <c r="Z29" s="571"/>
      <c r="AA29" s="157">
        <f t="shared" si="5"/>
        <v>0</v>
      </c>
      <c r="AB29" s="572"/>
      <c r="AC29" s="157">
        <f t="shared" si="5"/>
        <v>0</v>
      </c>
      <c r="AD29" s="572"/>
      <c r="AE29" s="157">
        <f t="shared" si="5"/>
        <v>0</v>
      </c>
      <c r="AF29" s="572"/>
      <c r="AG29" s="157">
        <f t="shared" si="1"/>
        <v>0</v>
      </c>
      <c r="AH29" s="157">
        <f t="shared" si="1"/>
        <v>0</v>
      </c>
      <c r="AI29" s="568"/>
      <c r="AJ29" s="435"/>
      <c r="AK29" s="435"/>
    </row>
    <row r="30" spans="1:37" ht="25.5" customHeight="1">
      <c r="A30" s="206">
        <f>Data!B31</f>
        <v>0</v>
      </c>
      <c r="B30" s="206">
        <f>Data!C31</f>
        <v>0</v>
      </c>
      <c r="C30" s="206">
        <f>Data!E31</f>
        <v>0</v>
      </c>
      <c r="D30" s="206">
        <f>Data!G31</f>
        <v>0</v>
      </c>
      <c r="E30" s="157">
        <f t="shared" si="4"/>
        <v>0</v>
      </c>
      <c r="F30" s="570"/>
      <c r="G30" s="157">
        <f t="shared" si="4"/>
        <v>0</v>
      </c>
      <c r="H30" s="570"/>
      <c r="I30" s="157">
        <f t="shared" si="4"/>
        <v>0</v>
      </c>
      <c r="J30" s="571"/>
      <c r="K30" s="157">
        <f t="shared" si="4"/>
        <v>0</v>
      </c>
      <c r="L30" s="571"/>
      <c r="M30" s="157">
        <f t="shared" si="4"/>
        <v>0</v>
      </c>
      <c r="N30" s="571"/>
      <c r="O30" s="157">
        <f t="shared" si="0"/>
        <v>0</v>
      </c>
      <c r="P30" s="157">
        <f t="shared" si="0"/>
        <v>0</v>
      </c>
      <c r="Q30" s="206">
        <f>Data!B31</f>
        <v>0</v>
      </c>
      <c r="R30" s="206">
        <f>Data!C31</f>
        <v>0</v>
      </c>
      <c r="S30" s="206">
        <f>Data!E31</f>
        <v>0</v>
      </c>
      <c r="T30" s="206">
        <f>Data!G31</f>
        <v>0</v>
      </c>
      <c r="U30" s="157">
        <f t="shared" si="5"/>
        <v>0</v>
      </c>
      <c r="V30" s="570"/>
      <c r="W30" s="157">
        <f t="shared" si="5"/>
        <v>0</v>
      </c>
      <c r="X30" s="570"/>
      <c r="Y30" s="157">
        <f t="shared" si="5"/>
        <v>0</v>
      </c>
      <c r="Z30" s="571"/>
      <c r="AA30" s="157">
        <f t="shared" si="5"/>
        <v>0</v>
      </c>
      <c r="AB30" s="572"/>
      <c r="AC30" s="157">
        <f t="shared" si="5"/>
        <v>0</v>
      </c>
      <c r="AD30" s="572"/>
      <c r="AE30" s="157">
        <f t="shared" si="5"/>
        <v>0</v>
      </c>
      <c r="AF30" s="572"/>
      <c r="AG30" s="157">
        <f t="shared" si="1"/>
        <v>0</v>
      </c>
      <c r="AH30" s="157">
        <f t="shared" si="1"/>
        <v>0</v>
      </c>
      <c r="AI30" s="568"/>
      <c r="AJ30" s="435"/>
      <c r="AK30" s="435"/>
    </row>
    <row r="31" spans="1:37" ht="25.5" customHeight="1">
      <c r="A31" s="206">
        <f>Data!B32</f>
        <v>0</v>
      </c>
      <c r="B31" s="206">
        <f>Data!C32</f>
        <v>0</v>
      </c>
      <c r="C31" s="206">
        <f>Data!E32</f>
        <v>0</v>
      </c>
      <c r="D31" s="206">
        <f>Data!G32</f>
        <v>0</v>
      </c>
      <c r="E31" s="157">
        <f t="shared" si="4"/>
        <v>0</v>
      </c>
      <c r="F31" s="570"/>
      <c r="G31" s="157">
        <f t="shared" si="4"/>
        <v>0</v>
      </c>
      <c r="H31" s="570"/>
      <c r="I31" s="157">
        <f t="shared" si="4"/>
        <v>0</v>
      </c>
      <c r="J31" s="571"/>
      <c r="K31" s="157">
        <f t="shared" si="4"/>
        <v>0</v>
      </c>
      <c r="L31" s="571"/>
      <c r="M31" s="157">
        <f t="shared" si="4"/>
        <v>0</v>
      </c>
      <c r="N31" s="571"/>
      <c r="O31" s="157">
        <f t="shared" si="0"/>
        <v>0</v>
      </c>
      <c r="P31" s="157">
        <f t="shared" si="0"/>
        <v>0</v>
      </c>
      <c r="Q31" s="206">
        <f>Data!B32</f>
        <v>0</v>
      </c>
      <c r="R31" s="206">
        <f>Data!C32</f>
        <v>0</v>
      </c>
      <c r="S31" s="206">
        <f>Data!E32</f>
        <v>0</v>
      </c>
      <c r="T31" s="206">
        <f>Data!G32</f>
        <v>0</v>
      </c>
      <c r="U31" s="157">
        <f t="shared" si="5"/>
        <v>0</v>
      </c>
      <c r="V31" s="570"/>
      <c r="W31" s="157">
        <f t="shared" si="5"/>
        <v>0</v>
      </c>
      <c r="X31" s="570"/>
      <c r="Y31" s="157">
        <f t="shared" si="5"/>
        <v>0</v>
      </c>
      <c r="Z31" s="571"/>
      <c r="AA31" s="157">
        <f t="shared" si="5"/>
        <v>0</v>
      </c>
      <c r="AB31" s="572"/>
      <c r="AC31" s="157">
        <f t="shared" si="5"/>
        <v>0</v>
      </c>
      <c r="AD31" s="572"/>
      <c r="AE31" s="157">
        <f t="shared" si="5"/>
        <v>0</v>
      </c>
      <c r="AF31" s="572"/>
      <c r="AG31" s="157">
        <f t="shared" si="1"/>
        <v>0</v>
      </c>
      <c r="AH31" s="157">
        <f t="shared" si="1"/>
        <v>0</v>
      </c>
      <c r="AI31" s="568"/>
      <c r="AJ31" s="435"/>
      <c r="AK31" s="435"/>
    </row>
    <row r="32" spans="1:37" ht="25.5" customHeight="1">
      <c r="A32" s="206">
        <f>Data!B33</f>
        <v>0</v>
      </c>
      <c r="B32" s="206">
        <f>Data!C33</f>
        <v>0</v>
      </c>
      <c r="C32" s="206">
        <f>Data!E33</f>
        <v>0</v>
      </c>
      <c r="D32" s="206">
        <f>Data!G33</f>
        <v>0</v>
      </c>
      <c r="E32" s="157">
        <f t="shared" si="4"/>
        <v>0</v>
      </c>
      <c r="F32" s="570"/>
      <c r="G32" s="157">
        <f t="shared" si="4"/>
        <v>0</v>
      </c>
      <c r="H32" s="570"/>
      <c r="I32" s="157">
        <f t="shared" si="4"/>
        <v>0</v>
      </c>
      <c r="J32" s="571"/>
      <c r="K32" s="157">
        <f t="shared" si="4"/>
        <v>0</v>
      </c>
      <c r="L32" s="571"/>
      <c r="M32" s="157">
        <f t="shared" si="4"/>
        <v>0</v>
      </c>
      <c r="N32" s="571"/>
      <c r="O32" s="157">
        <f t="shared" si="0"/>
        <v>0</v>
      </c>
      <c r="P32" s="157">
        <f t="shared" si="0"/>
        <v>0</v>
      </c>
      <c r="Q32" s="206">
        <f>Data!B33</f>
        <v>0</v>
      </c>
      <c r="R32" s="206">
        <f>Data!C33</f>
        <v>0</v>
      </c>
      <c r="S32" s="206">
        <f>Data!E33</f>
        <v>0</v>
      </c>
      <c r="T32" s="206">
        <f>Data!G33</f>
        <v>0</v>
      </c>
      <c r="U32" s="157">
        <f t="shared" si="5"/>
        <v>0</v>
      </c>
      <c r="V32" s="570"/>
      <c r="W32" s="157">
        <f t="shared" si="5"/>
        <v>0</v>
      </c>
      <c r="X32" s="570"/>
      <c r="Y32" s="157">
        <f t="shared" si="5"/>
        <v>0</v>
      </c>
      <c r="Z32" s="571"/>
      <c r="AA32" s="157">
        <f t="shared" si="5"/>
        <v>0</v>
      </c>
      <c r="AB32" s="572"/>
      <c r="AC32" s="157">
        <f t="shared" si="5"/>
        <v>0</v>
      </c>
      <c r="AD32" s="572"/>
      <c r="AE32" s="157">
        <f t="shared" si="5"/>
        <v>0</v>
      </c>
      <c r="AF32" s="572"/>
      <c r="AG32" s="157">
        <f t="shared" si="1"/>
        <v>0</v>
      </c>
      <c r="AH32" s="157">
        <f t="shared" si="1"/>
        <v>0</v>
      </c>
      <c r="AI32" s="568"/>
      <c r="AJ32" s="435"/>
      <c r="AK32" s="435"/>
    </row>
    <row r="33" spans="1:37" ht="25.5" customHeight="1">
      <c r="A33" s="206">
        <f>Data!B34</f>
        <v>0</v>
      </c>
      <c r="B33" s="206">
        <f>Data!C34</f>
        <v>0</v>
      </c>
      <c r="C33" s="206">
        <f>Data!E34</f>
        <v>0</v>
      </c>
      <c r="D33" s="206">
        <f>Data!G34</f>
        <v>0</v>
      </c>
      <c r="E33" s="157">
        <f t="shared" si="4"/>
        <v>0</v>
      </c>
      <c r="F33" s="570"/>
      <c r="G33" s="157">
        <f t="shared" si="4"/>
        <v>0</v>
      </c>
      <c r="H33" s="570"/>
      <c r="I33" s="157">
        <f t="shared" si="4"/>
        <v>0</v>
      </c>
      <c r="J33" s="571"/>
      <c r="K33" s="157">
        <f t="shared" si="4"/>
        <v>0</v>
      </c>
      <c r="L33" s="571"/>
      <c r="M33" s="157">
        <f t="shared" si="4"/>
        <v>0</v>
      </c>
      <c r="N33" s="571"/>
      <c r="O33" s="157">
        <f t="shared" si="0"/>
        <v>0</v>
      </c>
      <c r="P33" s="157">
        <f t="shared" si="0"/>
        <v>0</v>
      </c>
      <c r="Q33" s="206">
        <f>Data!B34</f>
        <v>0</v>
      </c>
      <c r="R33" s="206">
        <f>Data!C34</f>
        <v>0</v>
      </c>
      <c r="S33" s="206">
        <f>Data!E34</f>
        <v>0</v>
      </c>
      <c r="T33" s="206">
        <f>Data!G34</f>
        <v>0</v>
      </c>
      <c r="U33" s="157">
        <f t="shared" si="5"/>
        <v>0</v>
      </c>
      <c r="V33" s="570"/>
      <c r="W33" s="157">
        <f t="shared" si="5"/>
        <v>0</v>
      </c>
      <c r="X33" s="570"/>
      <c r="Y33" s="157">
        <f t="shared" si="5"/>
        <v>0</v>
      </c>
      <c r="Z33" s="571"/>
      <c r="AA33" s="157">
        <f t="shared" si="5"/>
        <v>0</v>
      </c>
      <c r="AB33" s="572"/>
      <c r="AC33" s="157">
        <f t="shared" si="5"/>
        <v>0</v>
      </c>
      <c r="AD33" s="572"/>
      <c r="AE33" s="157">
        <f t="shared" si="5"/>
        <v>0</v>
      </c>
      <c r="AF33" s="572"/>
      <c r="AG33" s="157">
        <f t="shared" si="1"/>
        <v>0</v>
      </c>
      <c r="AH33" s="157">
        <f t="shared" si="1"/>
        <v>0</v>
      </c>
      <c r="AI33" s="568"/>
      <c r="AJ33" s="435"/>
      <c r="AK33" s="435"/>
    </row>
    <row r="34" spans="1:37" ht="25.5" customHeight="1">
      <c r="A34" s="206">
        <f>Data!B35</f>
        <v>0</v>
      </c>
      <c r="B34" s="206">
        <f>Data!C35</f>
        <v>0</v>
      </c>
      <c r="C34" s="206">
        <f>Data!E35</f>
        <v>0</v>
      </c>
      <c r="D34" s="206">
        <f>Data!G35</f>
        <v>0</v>
      </c>
      <c r="E34" s="157">
        <f t="shared" si="4"/>
        <v>0</v>
      </c>
      <c r="F34" s="570"/>
      <c r="G34" s="157">
        <f t="shared" si="4"/>
        <v>0</v>
      </c>
      <c r="H34" s="570"/>
      <c r="I34" s="157">
        <f t="shared" si="4"/>
        <v>0</v>
      </c>
      <c r="J34" s="571"/>
      <c r="K34" s="157">
        <f t="shared" si="4"/>
        <v>0</v>
      </c>
      <c r="L34" s="571"/>
      <c r="M34" s="157">
        <f t="shared" si="4"/>
        <v>0</v>
      </c>
      <c r="N34" s="571"/>
      <c r="O34" s="157">
        <f t="shared" si="0"/>
        <v>0</v>
      </c>
      <c r="P34" s="157">
        <f t="shared" si="0"/>
        <v>0</v>
      </c>
      <c r="Q34" s="206">
        <f>Data!B35</f>
        <v>0</v>
      </c>
      <c r="R34" s="206">
        <f>Data!C35</f>
        <v>0</v>
      </c>
      <c r="S34" s="206">
        <f>Data!E35</f>
        <v>0</v>
      </c>
      <c r="T34" s="206">
        <f>Data!G35</f>
        <v>0</v>
      </c>
      <c r="U34" s="157">
        <f t="shared" si="5"/>
        <v>0</v>
      </c>
      <c r="V34" s="570"/>
      <c r="W34" s="157">
        <f t="shared" si="5"/>
        <v>0</v>
      </c>
      <c r="X34" s="570"/>
      <c r="Y34" s="157">
        <f t="shared" si="5"/>
        <v>0</v>
      </c>
      <c r="Z34" s="571"/>
      <c r="AA34" s="157">
        <f t="shared" si="5"/>
        <v>0</v>
      </c>
      <c r="AB34" s="572"/>
      <c r="AC34" s="157">
        <f t="shared" si="5"/>
        <v>0</v>
      </c>
      <c r="AD34" s="572"/>
      <c r="AE34" s="157">
        <f t="shared" si="5"/>
        <v>0</v>
      </c>
      <c r="AF34" s="572"/>
      <c r="AG34" s="157">
        <f t="shared" si="1"/>
        <v>0</v>
      </c>
      <c r="AH34" s="157">
        <f t="shared" si="1"/>
        <v>0</v>
      </c>
      <c r="AI34" s="568"/>
      <c r="AJ34" s="435"/>
      <c r="AK34" s="435"/>
    </row>
    <row r="35" spans="1:37" ht="25.5" customHeight="1">
      <c r="A35" s="206">
        <f>Data!B36</f>
        <v>0</v>
      </c>
      <c r="B35" s="206">
        <f>Data!C36</f>
        <v>0</v>
      </c>
      <c r="C35" s="206">
        <f>Data!E36</f>
        <v>0</v>
      </c>
      <c r="D35" s="206">
        <f>Data!G36</f>
        <v>0</v>
      </c>
      <c r="E35" s="157">
        <f t="shared" si="4"/>
        <v>0</v>
      </c>
      <c r="F35" s="570"/>
      <c r="G35" s="157">
        <f t="shared" si="4"/>
        <v>0</v>
      </c>
      <c r="H35" s="570"/>
      <c r="I35" s="157">
        <f t="shared" si="4"/>
        <v>0</v>
      </c>
      <c r="J35" s="571"/>
      <c r="K35" s="157">
        <f t="shared" si="4"/>
        <v>0</v>
      </c>
      <c r="L35" s="571"/>
      <c r="M35" s="157">
        <f t="shared" si="4"/>
        <v>0</v>
      </c>
      <c r="N35" s="571"/>
      <c r="O35" s="157">
        <f t="shared" si="0"/>
        <v>0</v>
      </c>
      <c r="P35" s="157">
        <f t="shared" si="0"/>
        <v>0</v>
      </c>
      <c r="Q35" s="206">
        <f>Data!B36</f>
        <v>0</v>
      </c>
      <c r="R35" s="206">
        <f>Data!C36</f>
        <v>0</v>
      </c>
      <c r="S35" s="206">
        <f>Data!E36</f>
        <v>0</v>
      </c>
      <c r="T35" s="206">
        <f>Data!G36</f>
        <v>0</v>
      </c>
      <c r="U35" s="157">
        <f t="shared" si="5"/>
        <v>0</v>
      </c>
      <c r="V35" s="570"/>
      <c r="W35" s="157">
        <f t="shared" si="5"/>
        <v>0</v>
      </c>
      <c r="X35" s="570"/>
      <c r="Y35" s="157">
        <f t="shared" si="5"/>
        <v>0</v>
      </c>
      <c r="Z35" s="571"/>
      <c r="AA35" s="157">
        <f t="shared" si="5"/>
        <v>0</v>
      </c>
      <c r="AB35" s="572"/>
      <c r="AC35" s="157">
        <f t="shared" si="5"/>
        <v>0</v>
      </c>
      <c r="AD35" s="572"/>
      <c r="AE35" s="157">
        <f t="shared" si="5"/>
        <v>0</v>
      </c>
      <c r="AF35" s="572"/>
      <c r="AG35" s="157">
        <f t="shared" si="1"/>
        <v>0</v>
      </c>
      <c r="AH35" s="157">
        <f t="shared" si="1"/>
        <v>0</v>
      </c>
      <c r="AI35" s="568"/>
      <c r="AJ35" s="435"/>
      <c r="AK35" s="435"/>
    </row>
    <row r="36" spans="1:37" ht="25.5" customHeight="1">
      <c r="A36" s="206">
        <f>Data!B37</f>
        <v>0</v>
      </c>
      <c r="B36" s="206">
        <f>Data!C37</f>
        <v>0</v>
      </c>
      <c r="C36" s="206">
        <f>Data!E37</f>
        <v>0</v>
      </c>
      <c r="D36" s="206">
        <f>Data!G37</f>
        <v>0</v>
      </c>
      <c r="E36" s="157">
        <f t="shared" si="4"/>
        <v>0</v>
      </c>
      <c r="F36" s="570"/>
      <c r="G36" s="157">
        <f t="shared" si="4"/>
        <v>0</v>
      </c>
      <c r="H36" s="570"/>
      <c r="I36" s="157">
        <f t="shared" si="4"/>
        <v>0</v>
      </c>
      <c r="J36" s="571"/>
      <c r="K36" s="157">
        <f t="shared" si="4"/>
        <v>0</v>
      </c>
      <c r="L36" s="571"/>
      <c r="M36" s="157">
        <f t="shared" si="4"/>
        <v>0</v>
      </c>
      <c r="N36" s="571"/>
      <c r="O36" s="157">
        <f t="shared" si="0"/>
        <v>0</v>
      </c>
      <c r="P36" s="157">
        <f t="shared" si="0"/>
        <v>0</v>
      </c>
      <c r="Q36" s="206">
        <f>Data!B37</f>
        <v>0</v>
      </c>
      <c r="R36" s="206">
        <f>Data!C37</f>
        <v>0</v>
      </c>
      <c r="S36" s="206">
        <f>Data!E37</f>
        <v>0</v>
      </c>
      <c r="T36" s="206">
        <f>Data!G37</f>
        <v>0</v>
      </c>
      <c r="U36" s="157">
        <f t="shared" si="5"/>
        <v>0</v>
      </c>
      <c r="V36" s="570"/>
      <c r="W36" s="157">
        <f t="shared" si="5"/>
        <v>0</v>
      </c>
      <c r="X36" s="570"/>
      <c r="Y36" s="157">
        <f t="shared" si="5"/>
        <v>0</v>
      </c>
      <c r="Z36" s="571"/>
      <c r="AA36" s="157">
        <f t="shared" si="5"/>
        <v>0</v>
      </c>
      <c r="AB36" s="572"/>
      <c r="AC36" s="157">
        <f t="shared" si="5"/>
        <v>0</v>
      </c>
      <c r="AD36" s="572"/>
      <c r="AE36" s="157">
        <f t="shared" si="5"/>
        <v>0</v>
      </c>
      <c r="AF36" s="572"/>
      <c r="AG36" s="157">
        <f t="shared" si="1"/>
        <v>0</v>
      </c>
      <c r="AH36" s="157">
        <f t="shared" si="1"/>
        <v>0</v>
      </c>
      <c r="AI36" s="568"/>
      <c r="AJ36" s="435"/>
      <c r="AK36" s="435"/>
    </row>
    <row r="37" spans="1:37" ht="25.5" customHeight="1">
      <c r="A37" s="206">
        <f>Data!B38</f>
        <v>0</v>
      </c>
      <c r="B37" s="206">
        <f>Data!C38</f>
        <v>0</v>
      </c>
      <c r="C37" s="206">
        <f>Data!E38</f>
        <v>0</v>
      </c>
      <c r="D37" s="206">
        <f>Data!G38</f>
        <v>0</v>
      </c>
      <c r="E37" s="157">
        <f t="shared" si="4"/>
        <v>0</v>
      </c>
      <c r="F37" s="570"/>
      <c r="G37" s="157">
        <f t="shared" si="4"/>
        <v>0</v>
      </c>
      <c r="H37" s="570"/>
      <c r="I37" s="157">
        <f t="shared" si="4"/>
        <v>0</v>
      </c>
      <c r="J37" s="571"/>
      <c r="K37" s="157">
        <f t="shared" si="4"/>
        <v>0</v>
      </c>
      <c r="L37" s="571"/>
      <c r="M37" s="157">
        <f t="shared" si="4"/>
        <v>0</v>
      </c>
      <c r="N37" s="571"/>
      <c r="O37" s="157">
        <f t="shared" si="0"/>
        <v>0</v>
      </c>
      <c r="P37" s="157">
        <f t="shared" si="0"/>
        <v>0</v>
      </c>
      <c r="Q37" s="206">
        <f>Data!B38</f>
        <v>0</v>
      </c>
      <c r="R37" s="206">
        <f>Data!C38</f>
        <v>0</v>
      </c>
      <c r="S37" s="206">
        <f>Data!E38</f>
        <v>0</v>
      </c>
      <c r="T37" s="206">
        <f>Data!G38</f>
        <v>0</v>
      </c>
      <c r="U37" s="157">
        <f t="shared" si="5"/>
        <v>0</v>
      </c>
      <c r="V37" s="570"/>
      <c r="W37" s="157">
        <f t="shared" si="5"/>
        <v>0</v>
      </c>
      <c r="X37" s="570"/>
      <c r="Y37" s="157">
        <f t="shared" si="5"/>
        <v>0</v>
      </c>
      <c r="Z37" s="571"/>
      <c r="AA37" s="157">
        <f t="shared" si="5"/>
        <v>0</v>
      </c>
      <c r="AB37" s="572"/>
      <c r="AC37" s="157">
        <f t="shared" si="5"/>
        <v>0</v>
      </c>
      <c r="AD37" s="572"/>
      <c r="AE37" s="157">
        <f t="shared" si="5"/>
        <v>0</v>
      </c>
      <c r="AF37" s="572"/>
      <c r="AG37" s="157">
        <f t="shared" si="1"/>
        <v>0</v>
      </c>
      <c r="AH37" s="157">
        <f t="shared" si="1"/>
        <v>0</v>
      </c>
      <c r="AI37" s="568"/>
      <c r="AJ37" s="435"/>
      <c r="AK37" s="435"/>
    </row>
    <row r="38" spans="1:37" ht="25.5" customHeight="1">
      <c r="A38" s="206">
        <f>Data!B39</f>
        <v>0</v>
      </c>
      <c r="B38" s="206">
        <f>Data!C39</f>
        <v>0</v>
      </c>
      <c r="C38" s="206">
        <f>Data!E39</f>
        <v>0</v>
      </c>
      <c r="D38" s="206">
        <f>Data!G39</f>
        <v>0</v>
      </c>
      <c r="E38" s="157">
        <f t="shared" si="4"/>
        <v>0</v>
      </c>
      <c r="F38" s="570"/>
      <c r="G38" s="157">
        <f t="shared" si="4"/>
        <v>0</v>
      </c>
      <c r="H38" s="570"/>
      <c r="I38" s="157">
        <f t="shared" si="4"/>
        <v>0</v>
      </c>
      <c r="J38" s="571"/>
      <c r="K38" s="157">
        <f t="shared" si="4"/>
        <v>0</v>
      </c>
      <c r="L38" s="571"/>
      <c r="M38" s="157">
        <f t="shared" si="4"/>
        <v>0</v>
      </c>
      <c r="N38" s="571"/>
      <c r="O38" s="157">
        <f t="shared" si="0"/>
        <v>0</v>
      </c>
      <c r="P38" s="157">
        <f t="shared" si="0"/>
        <v>0</v>
      </c>
      <c r="Q38" s="206">
        <f>Data!B39</f>
        <v>0</v>
      </c>
      <c r="R38" s="206">
        <f>Data!C39</f>
        <v>0</v>
      </c>
      <c r="S38" s="206">
        <f>Data!E39</f>
        <v>0</v>
      </c>
      <c r="T38" s="206">
        <f>Data!G39</f>
        <v>0</v>
      </c>
      <c r="U38" s="157">
        <f t="shared" si="5"/>
        <v>0</v>
      </c>
      <c r="V38" s="570"/>
      <c r="W38" s="157">
        <f t="shared" si="5"/>
        <v>0</v>
      </c>
      <c r="X38" s="570"/>
      <c r="Y38" s="157">
        <f t="shared" si="5"/>
        <v>0</v>
      </c>
      <c r="Z38" s="571"/>
      <c r="AA38" s="157">
        <f t="shared" si="5"/>
        <v>0</v>
      </c>
      <c r="AB38" s="572"/>
      <c r="AC38" s="157">
        <f t="shared" si="5"/>
        <v>0</v>
      </c>
      <c r="AD38" s="572"/>
      <c r="AE38" s="157">
        <f t="shared" si="5"/>
        <v>0</v>
      </c>
      <c r="AF38" s="572"/>
      <c r="AG38" s="157">
        <f t="shared" si="1"/>
        <v>0</v>
      </c>
      <c r="AH38" s="157">
        <f t="shared" si="1"/>
        <v>0</v>
      </c>
      <c r="AI38" s="568"/>
      <c r="AJ38" s="435"/>
      <c r="AK38" s="435"/>
    </row>
    <row r="39" spans="1:37" ht="25.5" customHeight="1">
      <c r="A39" s="206">
        <f>Data!B40</f>
        <v>0</v>
      </c>
      <c r="B39" s="206">
        <f>Data!C40</f>
        <v>0</v>
      </c>
      <c r="C39" s="206">
        <f>Data!E40</f>
        <v>0</v>
      </c>
      <c r="D39" s="206">
        <f>Data!G40</f>
        <v>0</v>
      </c>
      <c r="E39" s="157">
        <f>IF($A39&gt;0,E38,0)</f>
        <v>0</v>
      </c>
      <c r="F39" s="572"/>
      <c r="G39" s="157">
        <f>IF($A39&gt;0,G38,0)</f>
        <v>0</v>
      </c>
      <c r="H39" s="570"/>
      <c r="I39" s="157">
        <f>IF($A39&gt;0,I38,0)</f>
        <v>0</v>
      </c>
      <c r="J39" s="571"/>
      <c r="K39" s="157">
        <f>IF($A39&gt;0,K38,0)</f>
        <v>0</v>
      </c>
      <c r="L39" s="571"/>
      <c r="M39" s="157">
        <f>IF($A39&gt;0,M38,0)</f>
        <v>0</v>
      </c>
      <c r="N39" s="571"/>
      <c r="O39" s="157">
        <f t="shared" ref="O39:P72" si="6">E39+G39+I39+K39+M39</f>
        <v>0</v>
      </c>
      <c r="P39" s="157">
        <f t="shared" si="6"/>
        <v>0</v>
      </c>
      <c r="Q39" s="206">
        <f>Data!B40</f>
        <v>0</v>
      </c>
      <c r="R39" s="206">
        <f>Data!C40</f>
        <v>0</v>
      </c>
      <c r="S39" s="206">
        <f>Data!E40</f>
        <v>0</v>
      </c>
      <c r="T39" s="206">
        <f>Data!G40</f>
        <v>0</v>
      </c>
      <c r="U39" s="157">
        <f>IF($Q39&gt;0,U38,0)</f>
        <v>0</v>
      </c>
      <c r="V39" s="572"/>
      <c r="W39" s="157">
        <f>IF($Q39&gt;0,W38,0)</f>
        <v>0</v>
      </c>
      <c r="X39" s="572"/>
      <c r="Y39" s="157">
        <f>IF($Q39&gt;0,Y38,0)</f>
        <v>0</v>
      </c>
      <c r="Z39" s="572"/>
      <c r="AA39" s="157">
        <f>IF($Q39&gt;0,AA38,0)</f>
        <v>0</v>
      </c>
      <c r="AB39" s="572"/>
      <c r="AC39" s="157">
        <f>IF($Q39&gt;0,AC38,0)</f>
        <v>0</v>
      </c>
      <c r="AD39" s="572"/>
      <c r="AE39" s="157">
        <f>IF($Q39&gt;0,AE38,0)</f>
        <v>0</v>
      </c>
      <c r="AF39" s="572"/>
      <c r="AG39" s="157">
        <f t="shared" ref="AG39:AH54" si="7">U39+W39+Y39+AA39+AC39+AE39</f>
        <v>0</v>
      </c>
      <c r="AH39" s="157">
        <f t="shared" si="7"/>
        <v>0</v>
      </c>
      <c r="AI39" s="568"/>
      <c r="AJ39" s="435"/>
      <c r="AK39" s="435"/>
    </row>
    <row r="40" spans="1:37" ht="25.5" customHeight="1">
      <c r="A40" s="206">
        <f>Data!B41</f>
        <v>0</v>
      </c>
      <c r="B40" s="206">
        <f>Data!C41</f>
        <v>0</v>
      </c>
      <c r="C40" s="206">
        <f>Data!E41</f>
        <v>0</v>
      </c>
      <c r="D40" s="206">
        <f>Data!G41</f>
        <v>0</v>
      </c>
      <c r="E40" s="157">
        <f t="shared" ref="E40:M55" si="8">IF($A40&gt;0,E39,0)</f>
        <v>0</v>
      </c>
      <c r="F40" s="572"/>
      <c r="G40" s="157">
        <f t="shared" si="8"/>
        <v>0</v>
      </c>
      <c r="H40" s="570"/>
      <c r="I40" s="157">
        <f t="shared" si="8"/>
        <v>0</v>
      </c>
      <c r="J40" s="571"/>
      <c r="K40" s="157">
        <f t="shared" si="8"/>
        <v>0</v>
      </c>
      <c r="L40" s="571"/>
      <c r="M40" s="157">
        <f t="shared" si="8"/>
        <v>0</v>
      </c>
      <c r="N40" s="571"/>
      <c r="O40" s="157">
        <f t="shared" si="6"/>
        <v>0</v>
      </c>
      <c r="P40" s="157">
        <f t="shared" si="6"/>
        <v>0</v>
      </c>
      <c r="Q40" s="206">
        <f>Data!B41</f>
        <v>0</v>
      </c>
      <c r="R40" s="206">
        <f>Data!C41</f>
        <v>0</v>
      </c>
      <c r="S40" s="206">
        <f>Data!E41</f>
        <v>0</v>
      </c>
      <c r="T40" s="206">
        <f>Data!G41</f>
        <v>0</v>
      </c>
      <c r="U40" s="157">
        <f>IF($Q40&gt;0,U39,0)</f>
        <v>0</v>
      </c>
      <c r="V40" s="572"/>
      <c r="W40" s="157">
        <f>IF($Q40&gt;0,W39,0)</f>
        <v>0</v>
      </c>
      <c r="X40" s="572"/>
      <c r="Y40" s="157">
        <f>IF($Q40&gt;0,Y39,0)</f>
        <v>0</v>
      </c>
      <c r="Z40" s="572"/>
      <c r="AA40" s="157">
        <f>IF($Q40&gt;0,AA39,0)</f>
        <v>0</v>
      </c>
      <c r="AB40" s="572"/>
      <c r="AC40" s="157">
        <f>IF($Q40&gt;0,AC39,0)</f>
        <v>0</v>
      </c>
      <c r="AD40" s="572"/>
      <c r="AE40" s="157">
        <f>IF($Q40&gt;0,AE39,0)</f>
        <v>0</v>
      </c>
      <c r="AF40" s="572"/>
      <c r="AG40" s="157">
        <f t="shared" si="7"/>
        <v>0</v>
      </c>
      <c r="AH40" s="157">
        <f t="shared" si="7"/>
        <v>0</v>
      </c>
      <c r="AI40" s="568"/>
      <c r="AJ40" s="435"/>
      <c r="AK40" s="435"/>
    </row>
    <row r="41" spans="1:37" ht="25.5" customHeight="1">
      <c r="A41" s="206">
        <f>Data!B42</f>
        <v>0</v>
      </c>
      <c r="B41" s="206">
        <f>Data!C42</f>
        <v>0</v>
      </c>
      <c r="C41" s="206">
        <f>Data!E42</f>
        <v>0</v>
      </c>
      <c r="D41" s="206">
        <f>Data!G42</f>
        <v>0</v>
      </c>
      <c r="E41" s="157">
        <f t="shared" si="8"/>
        <v>0</v>
      </c>
      <c r="F41" s="572"/>
      <c r="G41" s="157">
        <f t="shared" si="8"/>
        <v>0</v>
      </c>
      <c r="H41" s="570"/>
      <c r="I41" s="157">
        <f t="shared" si="8"/>
        <v>0</v>
      </c>
      <c r="J41" s="571"/>
      <c r="K41" s="157">
        <f t="shared" si="8"/>
        <v>0</v>
      </c>
      <c r="L41" s="571"/>
      <c r="M41" s="157">
        <f t="shared" si="8"/>
        <v>0</v>
      </c>
      <c r="N41" s="571"/>
      <c r="O41" s="157">
        <f t="shared" si="6"/>
        <v>0</v>
      </c>
      <c r="P41" s="157">
        <f t="shared" si="6"/>
        <v>0</v>
      </c>
      <c r="Q41" s="206">
        <f>Data!B42</f>
        <v>0</v>
      </c>
      <c r="R41" s="206">
        <f>Data!C42</f>
        <v>0</v>
      </c>
      <c r="S41" s="206">
        <f>Data!E42</f>
        <v>0</v>
      </c>
      <c r="T41" s="206">
        <f>Data!G42</f>
        <v>0</v>
      </c>
      <c r="U41" s="157">
        <f t="shared" ref="U41:AE56" si="9">IF($Q41&gt;0,U40,0)</f>
        <v>0</v>
      </c>
      <c r="V41" s="572"/>
      <c r="W41" s="157">
        <f t="shared" si="9"/>
        <v>0</v>
      </c>
      <c r="X41" s="572"/>
      <c r="Y41" s="157">
        <f t="shared" si="9"/>
        <v>0</v>
      </c>
      <c r="Z41" s="572"/>
      <c r="AA41" s="157">
        <f t="shared" si="9"/>
        <v>0</v>
      </c>
      <c r="AB41" s="572"/>
      <c r="AC41" s="157">
        <f t="shared" si="9"/>
        <v>0</v>
      </c>
      <c r="AD41" s="572"/>
      <c r="AE41" s="157">
        <f t="shared" si="9"/>
        <v>0</v>
      </c>
      <c r="AF41" s="572"/>
      <c r="AG41" s="157">
        <f t="shared" si="7"/>
        <v>0</v>
      </c>
      <c r="AH41" s="157">
        <f t="shared" si="7"/>
        <v>0</v>
      </c>
      <c r="AI41" s="568"/>
      <c r="AJ41" s="435"/>
      <c r="AK41" s="435"/>
    </row>
    <row r="42" spans="1:37" ht="25.5" customHeight="1">
      <c r="A42" s="206">
        <f>Data!B43</f>
        <v>0</v>
      </c>
      <c r="B42" s="206">
        <f>Data!C43</f>
        <v>0</v>
      </c>
      <c r="C42" s="206">
        <f>Data!E43</f>
        <v>0</v>
      </c>
      <c r="D42" s="206">
        <f>Data!G43</f>
        <v>0</v>
      </c>
      <c r="E42" s="157">
        <f t="shared" si="8"/>
        <v>0</v>
      </c>
      <c r="F42" s="572"/>
      <c r="G42" s="157">
        <f t="shared" si="8"/>
        <v>0</v>
      </c>
      <c r="H42" s="570"/>
      <c r="I42" s="157">
        <f t="shared" si="8"/>
        <v>0</v>
      </c>
      <c r="J42" s="571"/>
      <c r="K42" s="157">
        <f t="shared" si="8"/>
        <v>0</v>
      </c>
      <c r="L42" s="571"/>
      <c r="M42" s="157">
        <f t="shared" si="8"/>
        <v>0</v>
      </c>
      <c r="N42" s="571"/>
      <c r="O42" s="157">
        <f t="shared" si="6"/>
        <v>0</v>
      </c>
      <c r="P42" s="157">
        <f t="shared" si="6"/>
        <v>0</v>
      </c>
      <c r="Q42" s="206">
        <f>Data!B43</f>
        <v>0</v>
      </c>
      <c r="R42" s="206">
        <f>Data!C43</f>
        <v>0</v>
      </c>
      <c r="S42" s="206">
        <f>Data!E43</f>
        <v>0</v>
      </c>
      <c r="T42" s="206">
        <f>Data!G43</f>
        <v>0</v>
      </c>
      <c r="U42" s="157">
        <f t="shared" si="9"/>
        <v>0</v>
      </c>
      <c r="V42" s="572"/>
      <c r="W42" s="157">
        <f t="shared" si="9"/>
        <v>0</v>
      </c>
      <c r="X42" s="572"/>
      <c r="Y42" s="157">
        <f t="shared" si="9"/>
        <v>0</v>
      </c>
      <c r="Z42" s="572"/>
      <c r="AA42" s="157">
        <f t="shared" si="9"/>
        <v>0</v>
      </c>
      <c r="AB42" s="572"/>
      <c r="AC42" s="157">
        <f t="shared" si="9"/>
        <v>0</v>
      </c>
      <c r="AD42" s="572"/>
      <c r="AE42" s="157">
        <f t="shared" si="9"/>
        <v>0</v>
      </c>
      <c r="AF42" s="572"/>
      <c r="AG42" s="157">
        <f t="shared" si="7"/>
        <v>0</v>
      </c>
      <c r="AH42" s="157">
        <f t="shared" si="7"/>
        <v>0</v>
      </c>
      <c r="AI42" s="568"/>
      <c r="AJ42" s="435"/>
      <c r="AK42" s="435"/>
    </row>
    <row r="43" spans="1:37" ht="25.5" customHeight="1">
      <c r="A43" s="206">
        <f>Data!B44</f>
        <v>0</v>
      </c>
      <c r="B43" s="206">
        <f>Data!C44</f>
        <v>0</v>
      </c>
      <c r="C43" s="206">
        <f>Data!E44</f>
        <v>0</v>
      </c>
      <c r="D43" s="206">
        <f>Data!G44</f>
        <v>0</v>
      </c>
      <c r="E43" s="157">
        <f t="shared" si="8"/>
        <v>0</v>
      </c>
      <c r="F43" s="572"/>
      <c r="G43" s="157">
        <f t="shared" si="8"/>
        <v>0</v>
      </c>
      <c r="H43" s="570"/>
      <c r="I43" s="157">
        <f t="shared" si="8"/>
        <v>0</v>
      </c>
      <c r="J43" s="571"/>
      <c r="K43" s="157">
        <f t="shared" si="8"/>
        <v>0</v>
      </c>
      <c r="L43" s="571"/>
      <c r="M43" s="157">
        <f t="shared" si="8"/>
        <v>0</v>
      </c>
      <c r="N43" s="571"/>
      <c r="O43" s="157">
        <f t="shared" si="6"/>
        <v>0</v>
      </c>
      <c r="P43" s="157">
        <f t="shared" si="6"/>
        <v>0</v>
      </c>
      <c r="Q43" s="206">
        <f>Data!B44</f>
        <v>0</v>
      </c>
      <c r="R43" s="206">
        <f>Data!C44</f>
        <v>0</v>
      </c>
      <c r="S43" s="206">
        <f>Data!E44</f>
        <v>0</v>
      </c>
      <c r="T43" s="206">
        <f>Data!G44</f>
        <v>0</v>
      </c>
      <c r="U43" s="157">
        <f t="shared" si="9"/>
        <v>0</v>
      </c>
      <c r="V43" s="572"/>
      <c r="W43" s="157">
        <f t="shared" si="9"/>
        <v>0</v>
      </c>
      <c r="X43" s="572"/>
      <c r="Y43" s="157">
        <f t="shared" si="9"/>
        <v>0</v>
      </c>
      <c r="Z43" s="572"/>
      <c r="AA43" s="157">
        <f t="shared" si="9"/>
        <v>0</v>
      </c>
      <c r="AB43" s="572"/>
      <c r="AC43" s="157">
        <f t="shared" si="9"/>
        <v>0</v>
      </c>
      <c r="AD43" s="572"/>
      <c r="AE43" s="157">
        <f t="shared" si="9"/>
        <v>0</v>
      </c>
      <c r="AF43" s="572"/>
      <c r="AG43" s="157">
        <f t="shared" si="7"/>
        <v>0</v>
      </c>
      <c r="AH43" s="157">
        <f t="shared" si="7"/>
        <v>0</v>
      </c>
      <c r="AI43" s="568"/>
      <c r="AJ43" s="435"/>
      <c r="AK43" s="435"/>
    </row>
    <row r="44" spans="1:37" ht="25.5" customHeight="1">
      <c r="A44" s="206">
        <f>Data!B45</f>
        <v>0</v>
      </c>
      <c r="B44" s="206">
        <f>Data!C45</f>
        <v>0</v>
      </c>
      <c r="C44" s="206">
        <f>Data!E45</f>
        <v>0</v>
      </c>
      <c r="D44" s="206">
        <f>Data!G45</f>
        <v>0</v>
      </c>
      <c r="E44" s="157">
        <f t="shared" si="8"/>
        <v>0</v>
      </c>
      <c r="F44" s="572"/>
      <c r="G44" s="157">
        <f t="shared" si="8"/>
        <v>0</v>
      </c>
      <c r="H44" s="570"/>
      <c r="I44" s="157">
        <f t="shared" si="8"/>
        <v>0</v>
      </c>
      <c r="J44" s="571"/>
      <c r="K44" s="157">
        <f t="shared" si="8"/>
        <v>0</v>
      </c>
      <c r="L44" s="571"/>
      <c r="M44" s="157">
        <f t="shared" si="8"/>
        <v>0</v>
      </c>
      <c r="N44" s="571"/>
      <c r="O44" s="157">
        <f t="shared" si="6"/>
        <v>0</v>
      </c>
      <c r="P44" s="157">
        <f t="shared" si="6"/>
        <v>0</v>
      </c>
      <c r="Q44" s="206">
        <f>Data!B45</f>
        <v>0</v>
      </c>
      <c r="R44" s="206">
        <f>Data!C45</f>
        <v>0</v>
      </c>
      <c r="S44" s="206">
        <f>Data!E45</f>
        <v>0</v>
      </c>
      <c r="T44" s="206">
        <f>Data!G45</f>
        <v>0</v>
      </c>
      <c r="U44" s="157">
        <f t="shared" si="9"/>
        <v>0</v>
      </c>
      <c r="V44" s="572"/>
      <c r="W44" s="157">
        <f t="shared" si="9"/>
        <v>0</v>
      </c>
      <c r="X44" s="572"/>
      <c r="Y44" s="157">
        <f t="shared" si="9"/>
        <v>0</v>
      </c>
      <c r="Z44" s="572"/>
      <c r="AA44" s="157">
        <f t="shared" si="9"/>
        <v>0</v>
      </c>
      <c r="AB44" s="572"/>
      <c r="AC44" s="157">
        <f t="shared" si="9"/>
        <v>0</v>
      </c>
      <c r="AD44" s="572"/>
      <c r="AE44" s="157">
        <f t="shared" si="9"/>
        <v>0</v>
      </c>
      <c r="AF44" s="572"/>
      <c r="AG44" s="157">
        <f t="shared" si="7"/>
        <v>0</v>
      </c>
      <c r="AH44" s="157">
        <f t="shared" si="7"/>
        <v>0</v>
      </c>
      <c r="AI44" s="568"/>
      <c r="AJ44" s="435"/>
      <c r="AK44" s="435"/>
    </row>
    <row r="45" spans="1:37" ht="25.5" customHeight="1">
      <c r="A45" s="206">
        <f>Data!B46</f>
        <v>0</v>
      </c>
      <c r="B45" s="206">
        <f>Data!C46</f>
        <v>0</v>
      </c>
      <c r="C45" s="206">
        <f>Data!E46</f>
        <v>0</v>
      </c>
      <c r="D45" s="206">
        <f>Data!G46</f>
        <v>0</v>
      </c>
      <c r="E45" s="157">
        <f t="shared" si="8"/>
        <v>0</v>
      </c>
      <c r="F45" s="572"/>
      <c r="G45" s="157">
        <f t="shared" si="8"/>
        <v>0</v>
      </c>
      <c r="H45" s="570"/>
      <c r="I45" s="157">
        <f t="shared" si="8"/>
        <v>0</v>
      </c>
      <c r="J45" s="571"/>
      <c r="K45" s="157">
        <f t="shared" si="8"/>
        <v>0</v>
      </c>
      <c r="L45" s="571"/>
      <c r="M45" s="157">
        <f t="shared" si="8"/>
        <v>0</v>
      </c>
      <c r="N45" s="571"/>
      <c r="O45" s="157">
        <f t="shared" si="6"/>
        <v>0</v>
      </c>
      <c r="P45" s="157">
        <f t="shared" si="6"/>
        <v>0</v>
      </c>
      <c r="Q45" s="206">
        <f>Data!B46</f>
        <v>0</v>
      </c>
      <c r="R45" s="206">
        <f>Data!C46</f>
        <v>0</v>
      </c>
      <c r="S45" s="206">
        <f>Data!E46</f>
        <v>0</v>
      </c>
      <c r="T45" s="206">
        <f>Data!G46</f>
        <v>0</v>
      </c>
      <c r="U45" s="157">
        <f t="shared" si="9"/>
        <v>0</v>
      </c>
      <c r="V45" s="572"/>
      <c r="W45" s="157">
        <f t="shared" si="9"/>
        <v>0</v>
      </c>
      <c r="X45" s="572"/>
      <c r="Y45" s="157">
        <f t="shared" si="9"/>
        <v>0</v>
      </c>
      <c r="Z45" s="572"/>
      <c r="AA45" s="157">
        <f t="shared" si="9"/>
        <v>0</v>
      </c>
      <c r="AB45" s="572"/>
      <c r="AC45" s="157">
        <f t="shared" si="9"/>
        <v>0</v>
      </c>
      <c r="AD45" s="572"/>
      <c r="AE45" s="157">
        <f t="shared" si="9"/>
        <v>0</v>
      </c>
      <c r="AF45" s="572"/>
      <c r="AG45" s="157">
        <f t="shared" si="7"/>
        <v>0</v>
      </c>
      <c r="AH45" s="157">
        <f t="shared" si="7"/>
        <v>0</v>
      </c>
      <c r="AI45" s="568"/>
      <c r="AJ45" s="435"/>
      <c r="AK45" s="435"/>
    </row>
    <row r="46" spans="1:37" ht="25.5" customHeight="1">
      <c r="A46" s="206">
        <f>Data!B47</f>
        <v>0</v>
      </c>
      <c r="B46" s="206">
        <f>Data!C47</f>
        <v>0</v>
      </c>
      <c r="C46" s="206">
        <f>Data!E47</f>
        <v>0</v>
      </c>
      <c r="D46" s="206">
        <f>Data!G47</f>
        <v>0</v>
      </c>
      <c r="E46" s="157">
        <f t="shared" si="8"/>
        <v>0</v>
      </c>
      <c r="F46" s="572"/>
      <c r="G46" s="157">
        <f t="shared" si="8"/>
        <v>0</v>
      </c>
      <c r="H46" s="570"/>
      <c r="I46" s="157">
        <f t="shared" si="8"/>
        <v>0</v>
      </c>
      <c r="J46" s="571"/>
      <c r="K46" s="157">
        <f t="shared" si="8"/>
        <v>0</v>
      </c>
      <c r="L46" s="571"/>
      <c r="M46" s="157">
        <f t="shared" si="8"/>
        <v>0</v>
      </c>
      <c r="N46" s="571"/>
      <c r="O46" s="157">
        <f t="shared" si="6"/>
        <v>0</v>
      </c>
      <c r="P46" s="157">
        <f t="shared" si="6"/>
        <v>0</v>
      </c>
      <c r="Q46" s="206">
        <f>Data!B47</f>
        <v>0</v>
      </c>
      <c r="R46" s="206">
        <f>Data!C47</f>
        <v>0</v>
      </c>
      <c r="S46" s="206">
        <f>Data!E47</f>
        <v>0</v>
      </c>
      <c r="T46" s="206">
        <f>Data!G47</f>
        <v>0</v>
      </c>
      <c r="U46" s="157">
        <f t="shared" si="9"/>
        <v>0</v>
      </c>
      <c r="V46" s="572"/>
      <c r="W46" s="157">
        <f t="shared" si="9"/>
        <v>0</v>
      </c>
      <c r="X46" s="572"/>
      <c r="Y46" s="157">
        <f t="shared" si="9"/>
        <v>0</v>
      </c>
      <c r="Z46" s="572"/>
      <c r="AA46" s="157">
        <f t="shared" si="9"/>
        <v>0</v>
      </c>
      <c r="AB46" s="572"/>
      <c r="AC46" s="157">
        <f t="shared" si="9"/>
        <v>0</v>
      </c>
      <c r="AD46" s="572"/>
      <c r="AE46" s="157">
        <f t="shared" si="9"/>
        <v>0</v>
      </c>
      <c r="AF46" s="572"/>
      <c r="AG46" s="157">
        <f t="shared" si="7"/>
        <v>0</v>
      </c>
      <c r="AH46" s="157">
        <f t="shared" si="7"/>
        <v>0</v>
      </c>
      <c r="AI46" s="568"/>
      <c r="AJ46" s="435"/>
      <c r="AK46" s="435"/>
    </row>
    <row r="47" spans="1:37" ht="25.5" customHeight="1">
      <c r="A47" s="206">
        <f>Data!B48</f>
        <v>0</v>
      </c>
      <c r="B47" s="206">
        <f>Data!C48</f>
        <v>0</v>
      </c>
      <c r="C47" s="206">
        <f>Data!E48</f>
        <v>0</v>
      </c>
      <c r="D47" s="206">
        <f>Data!G48</f>
        <v>0</v>
      </c>
      <c r="E47" s="157">
        <f t="shared" si="8"/>
        <v>0</v>
      </c>
      <c r="F47" s="572"/>
      <c r="G47" s="157">
        <f t="shared" si="8"/>
        <v>0</v>
      </c>
      <c r="H47" s="570"/>
      <c r="I47" s="157">
        <f t="shared" si="8"/>
        <v>0</v>
      </c>
      <c r="J47" s="571"/>
      <c r="K47" s="157">
        <f t="shared" si="8"/>
        <v>0</v>
      </c>
      <c r="L47" s="571"/>
      <c r="M47" s="157">
        <f t="shared" si="8"/>
        <v>0</v>
      </c>
      <c r="N47" s="571"/>
      <c r="O47" s="157">
        <f t="shared" si="6"/>
        <v>0</v>
      </c>
      <c r="P47" s="157">
        <f t="shared" si="6"/>
        <v>0</v>
      </c>
      <c r="Q47" s="206">
        <f>Data!B48</f>
        <v>0</v>
      </c>
      <c r="R47" s="206">
        <f>Data!C48</f>
        <v>0</v>
      </c>
      <c r="S47" s="206">
        <f>Data!E48</f>
        <v>0</v>
      </c>
      <c r="T47" s="206">
        <f>Data!G48</f>
        <v>0</v>
      </c>
      <c r="U47" s="157">
        <f t="shared" si="9"/>
        <v>0</v>
      </c>
      <c r="V47" s="572"/>
      <c r="W47" s="157">
        <f t="shared" si="9"/>
        <v>0</v>
      </c>
      <c r="X47" s="572"/>
      <c r="Y47" s="157">
        <f t="shared" si="9"/>
        <v>0</v>
      </c>
      <c r="Z47" s="572"/>
      <c r="AA47" s="157">
        <f t="shared" si="9"/>
        <v>0</v>
      </c>
      <c r="AB47" s="572"/>
      <c r="AC47" s="157">
        <f t="shared" si="9"/>
        <v>0</v>
      </c>
      <c r="AD47" s="572"/>
      <c r="AE47" s="157">
        <f t="shared" si="9"/>
        <v>0</v>
      </c>
      <c r="AF47" s="572"/>
      <c r="AG47" s="157">
        <f t="shared" si="7"/>
        <v>0</v>
      </c>
      <c r="AH47" s="157">
        <f t="shared" si="7"/>
        <v>0</v>
      </c>
      <c r="AI47" s="568"/>
      <c r="AJ47" s="435"/>
      <c r="AK47" s="435"/>
    </row>
    <row r="48" spans="1:37" ht="25.5" customHeight="1">
      <c r="A48" s="206">
        <f>Data!B49</f>
        <v>0</v>
      </c>
      <c r="B48" s="206">
        <f>Data!C49</f>
        <v>0</v>
      </c>
      <c r="C48" s="206">
        <f>Data!E49</f>
        <v>0</v>
      </c>
      <c r="D48" s="206">
        <f>Data!G49</f>
        <v>0</v>
      </c>
      <c r="E48" s="157">
        <f t="shared" si="8"/>
        <v>0</v>
      </c>
      <c r="F48" s="572"/>
      <c r="G48" s="157">
        <f t="shared" si="8"/>
        <v>0</v>
      </c>
      <c r="H48" s="570"/>
      <c r="I48" s="157">
        <f t="shared" si="8"/>
        <v>0</v>
      </c>
      <c r="J48" s="571"/>
      <c r="K48" s="157">
        <f t="shared" si="8"/>
        <v>0</v>
      </c>
      <c r="L48" s="571"/>
      <c r="M48" s="157">
        <f t="shared" si="8"/>
        <v>0</v>
      </c>
      <c r="N48" s="571"/>
      <c r="O48" s="157">
        <f t="shared" si="6"/>
        <v>0</v>
      </c>
      <c r="P48" s="157">
        <f t="shared" si="6"/>
        <v>0</v>
      </c>
      <c r="Q48" s="206">
        <f>Data!B49</f>
        <v>0</v>
      </c>
      <c r="R48" s="206">
        <f>Data!C49</f>
        <v>0</v>
      </c>
      <c r="S48" s="206">
        <f>Data!E49</f>
        <v>0</v>
      </c>
      <c r="T48" s="206">
        <f>Data!G49</f>
        <v>0</v>
      </c>
      <c r="U48" s="157">
        <f t="shared" si="9"/>
        <v>0</v>
      </c>
      <c r="V48" s="572"/>
      <c r="W48" s="157">
        <f t="shared" si="9"/>
        <v>0</v>
      </c>
      <c r="X48" s="572"/>
      <c r="Y48" s="157">
        <f t="shared" si="9"/>
        <v>0</v>
      </c>
      <c r="Z48" s="572"/>
      <c r="AA48" s="157">
        <f t="shared" si="9"/>
        <v>0</v>
      </c>
      <c r="AB48" s="572"/>
      <c r="AC48" s="157">
        <f t="shared" si="9"/>
        <v>0</v>
      </c>
      <c r="AD48" s="572"/>
      <c r="AE48" s="157">
        <f t="shared" si="9"/>
        <v>0</v>
      </c>
      <c r="AF48" s="572"/>
      <c r="AG48" s="157">
        <f t="shared" si="7"/>
        <v>0</v>
      </c>
      <c r="AH48" s="157">
        <f t="shared" si="7"/>
        <v>0</v>
      </c>
      <c r="AI48" s="568"/>
      <c r="AJ48" s="435"/>
      <c r="AK48" s="435"/>
    </row>
    <row r="49" spans="1:37" ht="25.5" customHeight="1">
      <c r="A49" s="206">
        <f>Data!B50</f>
        <v>0</v>
      </c>
      <c r="B49" s="206">
        <f>Data!C50</f>
        <v>0</v>
      </c>
      <c r="C49" s="206">
        <f>Data!E50</f>
        <v>0</v>
      </c>
      <c r="D49" s="206">
        <f>Data!G50</f>
        <v>0</v>
      </c>
      <c r="E49" s="157">
        <f t="shared" si="8"/>
        <v>0</v>
      </c>
      <c r="F49" s="572"/>
      <c r="G49" s="157">
        <f t="shared" si="8"/>
        <v>0</v>
      </c>
      <c r="H49" s="570"/>
      <c r="I49" s="157">
        <f t="shared" si="8"/>
        <v>0</v>
      </c>
      <c r="J49" s="571"/>
      <c r="K49" s="157">
        <f t="shared" si="8"/>
        <v>0</v>
      </c>
      <c r="L49" s="571"/>
      <c r="M49" s="157">
        <f t="shared" si="8"/>
        <v>0</v>
      </c>
      <c r="N49" s="571"/>
      <c r="O49" s="157">
        <f t="shared" si="6"/>
        <v>0</v>
      </c>
      <c r="P49" s="157">
        <f t="shared" si="6"/>
        <v>0</v>
      </c>
      <c r="Q49" s="206">
        <f>Data!B50</f>
        <v>0</v>
      </c>
      <c r="R49" s="206">
        <f>Data!C50</f>
        <v>0</v>
      </c>
      <c r="S49" s="206">
        <f>Data!E50</f>
        <v>0</v>
      </c>
      <c r="T49" s="206">
        <f>Data!G50</f>
        <v>0</v>
      </c>
      <c r="U49" s="157">
        <f t="shared" si="9"/>
        <v>0</v>
      </c>
      <c r="V49" s="572"/>
      <c r="W49" s="157">
        <f t="shared" si="9"/>
        <v>0</v>
      </c>
      <c r="X49" s="572"/>
      <c r="Y49" s="157">
        <f t="shared" si="9"/>
        <v>0</v>
      </c>
      <c r="Z49" s="572"/>
      <c r="AA49" s="157">
        <f t="shared" si="9"/>
        <v>0</v>
      </c>
      <c r="AB49" s="572"/>
      <c r="AC49" s="157">
        <f t="shared" si="9"/>
        <v>0</v>
      </c>
      <c r="AD49" s="572"/>
      <c r="AE49" s="157">
        <f t="shared" si="9"/>
        <v>0</v>
      </c>
      <c r="AF49" s="572"/>
      <c r="AG49" s="157">
        <f t="shared" si="7"/>
        <v>0</v>
      </c>
      <c r="AH49" s="157">
        <f t="shared" si="7"/>
        <v>0</v>
      </c>
      <c r="AI49" s="568"/>
      <c r="AJ49" s="435"/>
      <c r="AK49" s="435"/>
    </row>
    <row r="50" spans="1:37" ht="25.5" customHeight="1">
      <c r="A50" s="206">
        <f>Data!B51</f>
        <v>0</v>
      </c>
      <c r="B50" s="206">
        <f>Data!C51</f>
        <v>0</v>
      </c>
      <c r="C50" s="206">
        <f>Data!E51</f>
        <v>0</v>
      </c>
      <c r="D50" s="206">
        <f>Data!G51</f>
        <v>0</v>
      </c>
      <c r="E50" s="157">
        <f t="shared" si="8"/>
        <v>0</v>
      </c>
      <c r="F50" s="572"/>
      <c r="G50" s="157">
        <f t="shared" si="8"/>
        <v>0</v>
      </c>
      <c r="H50" s="570"/>
      <c r="I50" s="157">
        <f t="shared" si="8"/>
        <v>0</v>
      </c>
      <c r="J50" s="571"/>
      <c r="K50" s="157">
        <f t="shared" si="8"/>
        <v>0</v>
      </c>
      <c r="L50" s="571"/>
      <c r="M50" s="157">
        <f t="shared" si="8"/>
        <v>0</v>
      </c>
      <c r="N50" s="571"/>
      <c r="O50" s="157">
        <f t="shared" si="6"/>
        <v>0</v>
      </c>
      <c r="P50" s="157">
        <f t="shared" si="6"/>
        <v>0</v>
      </c>
      <c r="Q50" s="206">
        <f>Data!B51</f>
        <v>0</v>
      </c>
      <c r="R50" s="206">
        <f>Data!C51</f>
        <v>0</v>
      </c>
      <c r="S50" s="206">
        <f>Data!E51</f>
        <v>0</v>
      </c>
      <c r="T50" s="206">
        <f>Data!G51</f>
        <v>0</v>
      </c>
      <c r="U50" s="157">
        <f t="shared" si="9"/>
        <v>0</v>
      </c>
      <c r="V50" s="572"/>
      <c r="W50" s="157">
        <f t="shared" si="9"/>
        <v>0</v>
      </c>
      <c r="X50" s="572"/>
      <c r="Y50" s="157">
        <f t="shared" si="9"/>
        <v>0</v>
      </c>
      <c r="Z50" s="572"/>
      <c r="AA50" s="157">
        <f t="shared" si="9"/>
        <v>0</v>
      </c>
      <c r="AB50" s="572"/>
      <c r="AC50" s="157">
        <f t="shared" si="9"/>
        <v>0</v>
      </c>
      <c r="AD50" s="572"/>
      <c r="AE50" s="157">
        <f t="shared" si="9"/>
        <v>0</v>
      </c>
      <c r="AF50" s="572"/>
      <c r="AG50" s="157">
        <f t="shared" si="7"/>
        <v>0</v>
      </c>
      <c r="AH50" s="157">
        <f t="shared" si="7"/>
        <v>0</v>
      </c>
      <c r="AI50" s="568"/>
      <c r="AJ50" s="435"/>
      <c r="AK50" s="435"/>
    </row>
    <row r="51" spans="1:37" ht="25.5" customHeight="1">
      <c r="A51" s="206">
        <f>Data!B52</f>
        <v>0</v>
      </c>
      <c r="B51" s="206">
        <f>Data!C52</f>
        <v>0</v>
      </c>
      <c r="C51" s="206">
        <f>Data!E52</f>
        <v>0</v>
      </c>
      <c r="D51" s="206">
        <f>Data!G52</f>
        <v>0</v>
      </c>
      <c r="E51" s="157">
        <f t="shared" si="8"/>
        <v>0</v>
      </c>
      <c r="F51" s="572"/>
      <c r="G51" s="157">
        <f t="shared" si="8"/>
        <v>0</v>
      </c>
      <c r="H51" s="570"/>
      <c r="I51" s="157">
        <f t="shared" si="8"/>
        <v>0</v>
      </c>
      <c r="J51" s="571"/>
      <c r="K51" s="157">
        <f t="shared" si="8"/>
        <v>0</v>
      </c>
      <c r="L51" s="571"/>
      <c r="M51" s="157">
        <f t="shared" si="8"/>
        <v>0</v>
      </c>
      <c r="N51" s="571"/>
      <c r="O51" s="157">
        <f t="shared" si="6"/>
        <v>0</v>
      </c>
      <c r="P51" s="157">
        <f t="shared" si="6"/>
        <v>0</v>
      </c>
      <c r="Q51" s="206">
        <f>Data!B52</f>
        <v>0</v>
      </c>
      <c r="R51" s="206">
        <f>Data!C52</f>
        <v>0</v>
      </c>
      <c r="S51" s="206">
        <f>Data!E52</f>
        <v>0</v>
      </c>
      <c r="T51" s="206">
        <f>Data!G52</f>
        <v>0</v>
      </c>
      <c r="U51" s="157">
        <f t="shared" si="9"/>
        <v>0</v>
      </c>
      <c r="V51" s="572"/>
      <c r="W51" s="157">
        <f t="shared" si="9"/>
        <v>0</v>
      </c>
      <c r="X51" s="572"/>
      <c r="Y51" s="157">
        <f t="shared" si="9"/>
        <v>0</v>
      </c>
      <c r="Z51" s="572"/>
      <c r="AA51" s="157">
        <f t="shared" si="9"/>
        <v>0</v>
      </c>
      <c r="AB51" s="572"/>
      <c r="AC51" s="157">
        <f t="shared" si="9"/>
        <v>0</v>
      </c>
      <c r="AD51" s="572"/>
      <c r="AE51" s="157">
        <f t="shared" si="9"/>
        <v>0</v>
      </c>
      <c r="AF51" s="572"/>
      <c r="AG51" s="157">
        <f t="shared" si="7"/>
        <v>0</v>
      </c>
      <c r="AH51" s="157">
        <f t="shared" si="7"/>
        <v>0</v>
      </c>
      <c r="AI51" s="568"/>
      <c r="AJ51" s="435"/>
      <c r="AK51" s="435"/>
    </row>
    <row r="52" spans="1:37" ht="25.5" customHeight="1">
      <c r="A52" s="206">
        <f>Data!B53</f>
        <v>0</v>
      </c>
      <c r="B52" s="206">
        <f>Data!C53</f>
        <v>0</v>
      </c>
      <c r="C52" s="206">
        <f>Data!E53</f>
        <v>0</v>
      </c>
      <c r="D52" s="206">
        <f>Data!G53</f>
        <v>0</v>
      </c>
      <c r="E52" s="157">
        <f t="shared" si="8"/>
        <v>0</v>
      </c>
      <c r="F52" s="572"/>
      <c r="G52" s="157">
        <f t="shared" si="8"/>
        <v>0</v>
      </c>
      <c r="H52" s="570"/>
      <c r="I52" s="157">
        <f t="shared" si="8"/>
        <v>0</v>
      </c>
      <c r="J52" s="571"/>
      <c r="K52" s="157">
        <f t="shared" si="8"/>
        <v>0</v>
      </c>
      <c r="L52" s="571"/>
      <c r="M52" s="157">
        <f t="shared" si="8"/>
        <v>0</v>
      </c>
      <c r="N52" s="571"/>
      <c r="O52" s="157">
        <f t="shared" si="6"/>
        <v>0</v>
      </c>
      <c r="P52" s="157">
        <f t="shared" si="6"/>
        <v>0</v>
      </c>
      <c r="Q52" s="206">
        <f>Data!B53</f>
        <v>0</v>
      </c>
      <c r="R52" s="206">
        <f>Data!C53</f>
        <v>0</v>
      </c>
      <c r="S52" s="206">
        <f>Data!E53</f>
        <v>0</v>
      </c>
      <c r="T52" s="206">
        <f>Data!G53</f>
        <v>0</v>
      </c>
      <c r="U52" s="157">
        <f t="shared" si="9"/>
        <v>0</v>
      </c>
      <c r="V52" s="572"/>
      <c r="W52" s="157">
        <f t="shared" si="9"/>
        <v>0</v>
      </c>
      <c r="X52" s="572"/>
      <c r="Y52" s="157">
        <f t="shared" si="9"/>
        <v>0</v>
      </c>
      <c r="Z52" s="572"/>
      <c r="AA52" s="157">
        <f t="shared" si="9"/>
        <v>0</v>
      </c>
      <c r="AB52" s="572"/>
      <c r="AC52" s="157">
        <f t="shared" si="9"/>
        <v>0</v>
      </c>
      <c r="AD52" s="572"/>
      <c r="AE52" s="157">
        <f t="shared" si="9"/>
        <v>0</v>
      </c>
      <c r="AF52" s="572"/>
      <c r="AG52" s="157">
        <f t="shared" si="7"/>
        <v>0</v>
      </c>
      <c r="AH52" s="157">
        <f t="shared" si="7"/>
        <v>0</v>
      </c>
      <c r="AI52" s="568"/>
      <c r="AJ52" s="435"/>
      <c r="AK52" s="435"/>
    </row>
    <row r="53" spans="1:37" ht="25.5" customHeight="1">
      <c r="A53" s="206">
        <f>Data!B54</f>
        <v>0</v>
      </c>
      <c r="B53" s="206">
        <f>Data!C54</f>
        <v>0</v>
      </c>
      <c r="C53" s="206">
        <f>Data!E54</f>
        <v>0</v>
      </c>
      <c r="D53" s="206">
        <f>Data!G54</f>
        <v>0</v>
      </c>
      <c r="E53" s="157">
        <f t="shared" si="8"/>
        <v>0</v>
      </c>
      <c r="F53" s="572"/>
      <c r="G53" s="157">
        <f t="shared" si="8"/>
        <v>0</v>
      </c>
      <c r="H53" s="570"/>
      <c r="I53" s="157">
        <f t="shared" si="8"/>
        <v>0</v>
      </c>
      <c r="J53" s="571"/>
      <c r="K53" s="157">
        <f t="shared" si="8"/>
        <v>0</v>
      </c>
      <c r="L53" s="571"/>
      <c r="M53" s="157">
        <f t="shared" si="8"/>
        <v>0</v>
      </c>
      <c r="N53" s="571"/>
      <c r="O53" s="157">
        <f t="shared" si="6"/>
        <v>0</v>
      </c>
      <c r="P53" s="157">
        <f t="shared" si="6"/>
        <v>0</v>
      </c>
      <c r="Q53" s="206">
        <f>Data!B54</f>
        <v>0</v>
      </c>
      <c r="R53" s="206">
        <f>Data!C54</f>
        <v>0</v>
      </c>
      <c r="S53" s="206">
        <f>Data!E54</f>
        <v>0</v>
      </c>
      <c r="T53" s="206">
        <f>Data!G54</f>
        <v>0</v>
      </c>
      <c r="U53" s="157">
        <f t="shared" si="9"/>
        <v>0</v>
      </c>
      <c r="V53" s="572"/>
      <c r="W53" s="157">
        <f t="shared" si="9"/>
        <v>0</v>
      </c>
      <c r="X53" s="572"/>
      <c r="Y53" s="157">
        <f t="shared" si="9"/>
        <v>0</v>
      </c>
      <c r="Z53" s="572"/>
      <c r="AA53" s="157">
        <f t="shared" si="9"/>
        <v>0</v>
      </c>
      <c r="AB53" s="572"/>
      <c r="AC53" s="157">
        <f t="shared" si="9"/>
        <v>0</v>
      </c>
      <c r="AD53" s="572"/>
      <c r="AE53" s="157">
        <f t="shared" si="9"/>
        <v>0</v>
      </c>
      <c r="AF53" s="572"/>
      <c r="AG53" s="157">
        <f t="shared" si="7"/>
        <v>0</v>
      </c>
      <c r="AH53" s="157">
        <f t="shared" si="7"/>
        <v>0</v>
      </c>
      <c r="AI53" s="568"/>
      <c r="AJ53" s="435"/>
      <c r="AK53" s="435"/>
    </row>
    <row r="54" spans="1:37" ht="25.5" customHeight="1">
      <c r="A54" s="206">
        <f>Data!B55</f>
        <v>0</v>
      </c>
      <c r="B54" s="206">
        <f>Data!C55</f>
        <v>0</v>
      </c>
      <c r="C54" s="206">
        <f>Data!E55</f>
        <v>0</v>
      </c>
      <c r="D54" s="206">
        <f>Data!G55</f>
        <v>0</v>
      </c>
      <c r="E54" s="157">
        <f t="shared" si="8"/>
        <v>0</v>
      </c>
      <c r="F54" s="572"/>
      <c r="G54" s="157">
        <f t="shared" si="8"/>
        <v>0</v>
      </c>
      <c r="H54" s="570"/>
      <c r="I54" s="157">
        <f t="shared" si="8"/>
        <v>0</v>
      </c>
      <c r="J54" s="571"/>
      <c r="K54" s="157">
        <f t="shared" si="8"/>
        <v>0</v>
      </c>
      <c r="L54" s="571"/>
      <c r="M54" s="157">
        <f t="shared" si="8"/>
        <v>0</v>
      </c>
      <c r="N54" s="571"/>
      <c r="O54" s="157">
        <f t="shared" si="6"/>
        <v>0</v>
      </c>
      <c r="P54" s="157">
        <f t="shared" si="6"/>
        <v>0</v>
      </c>
      <c r="Q54" s="206">
        <f>Data!B55</f>
        <v>0</v>
      </c>
      <c r="R54" s="206">
        <f>Data!C55</f>
        <v>0</v>
      </c>
      <c r="S54" s="206">
        <f>Data!E55</f>
        <v>0</v>
      </c>
      <c r="T54" s="206">
        <f>Data!G55</f>
        <v>0</v>
      </c>
      <c r="U54" s="157">
        <f t="shared" si="9"/>
        <v>0</v>
      </c>
      <c r="V54" s="572"/>
      <c r="W54" s="157">
        <f t="shared" si="9"/>
        <v>0</v>
      </c>
      <c r="X54" s="572"/>
      <c r="Y54" s="157">
        <f t="shared" si="9"/>
        <v>0</v>
      </c>
      <c r="Z54" s="572"/>
      <c r="AA54" s="157">
        <f t="shared" si="9"/>
        <v>0</v>
      </c>
      <c r="AB54" s="572"/>
      <c r="AC54" s="157">
        <f t="shared" si="9"/>
        <v>0</v>
      </c>
      <c r="AD54" s="572"/>
      <c r="AE54" s="157">
        <f t="shared" si="9"/>
        <v>0</v>
      </c>
      <c r="AF54" s="572"/>
      <c r="AG54" s="157">
        <f t="shared" si="7"/>
        <v>0</v>
      </c>
      <c r="AH54" s="157">
        <f t="shared" si="7"/>
        <v>0</v>
      </c>
      <c r="AI54" s="568"/>
      <c r="AJ54" s="435"/>
      <c r="AK54" s="435"/>
    </row>
    <row r="55" spans="1:37" ht="25.5" customHeight="1">
      <c r="A55" s="206">
        <f>Data!B56</f>
        <v>0</v>
      </c>
      <c r="B55" s="206">
        <f>Data!C56</f>
        <v>0</v>
      </c>
      <c r="C55" s="206">
        <f>Data!E56</f>
        <v>0</v>
      </c>
      <c r="D55" s="206">
        <f>Data!G56</f>
        <v>0</v>
      </c>
      <c r="E55" s="157">
        <f t="shared" si="8"/>
        <v>0</v>
      </c>
      <c r="F55" s="572"/>
      <c r="G55" s="157">
        <f t="shared" si="8"/>
        <v>0</v>
      </c>
      <c r="H55" s="570"/>
      <c r="I55" s="157">
        <f t="shared" si="8"/>
        <v>0</v>
      </c>
      <c r="J55" s="571"/>
      <c r="K55" s="157">
        <f t="shared" si="8"/>
        <v>0</v>
      </c>
      <c r="L55" s="571"/>
      <c r="M55" s="157">
        <f t="shared" si="8"/>
        <v>0</v>
      </c>
      <c r="N55" s="571"/>
      <c r="O55" s="157">
        <f t="shared" si="6"/>
        <v>0</v>
      </c>
      <c r="P55" s="157">
        <f t="shared" si="6"/>
        <v>0</v>
      </c>
      <c r="Q55" s="206">
        <f>Data!B56</f>
        <v>0</v>
      </c>
      <c r="R55" s="206">
        <f>Data!C56</f>
        <v>0</v>
      </c>
      <c r="S55" s="206">
        <f>Data!E56</f>
        <v>0</v>
      </c>
      <c r="T55" s="206">
        <f>Data!G56</f>
        <v>0</v>
      </c>
      <c r="U55" s="157">
        <f t="shared" si="9"/>
        <v>0</v>
      </c>
      <c r="V55" s="572"/>
      <c r="W55" s="157">
        <f t="shared" si="9"/>
        <v>0</v>
      </c>
      <c r="X55" s="572"/>
      <c r="Y55" s="157">
        <f t="shared" si="9"/>
        <v>0</v>
      </c>
      <c r="Z55" s="572"/>
      <c r="AA55" s="157">
        <f t="shared" si="9"/>
        <v>0</v>
      </c>
      <c r="AB55" s="572"/>
      <c r="AC55" s="157">
        <f t="shared" si="9"/>
        <v>0</v>
      </c>
      <c r="AD55" s="572"/>
      <c r="AE55" s="157">
        <f t="shared" si="9"/>
        <v>0</v>
      </c>
      <c r="AF55" s="572"/>
      <c r="AG55" s="157">
        <f t="shared" ref="AG55:AH72" si="10">U55+W55+Y55+AA55+AC55+AE55</f>
        <v>0</v>
      </c>
      <c r="AH55" s="157">
        <f t="shared" si="10"/>
        <v>0</v>
      </c>
      <c r="AI55" s="568"/>
      <c r="AJ55" s="435"/>
      <c r="AK55" s="435"/>
    </row>
    <row r="56" spans="1:37" ht="25.5" customHeight="1">
      <c r="A56" s="206">
        <f>Data!B57</f>
        <v>0</v>
      </c>
      <c r="B56" s="206">
        <f>Data!C57</f>
        <v>0</v>
      </c>
      <c r="C56" s="206">
        <f>Data!E57</f>
        <v>0</v>
      </c>
      <c r="D56" s="206">
        <f>Data!G57</f>
        <v>0</v>
      </c>
      <c r="E56" s="157">
        <f t="shared" ref="E56:M71" si="11">IF($A56&gt;0,E55,0)</f>
        <v>0</v>
      </c>
      <c r="F56" s="572"/>
      <c r="G56" s="157">
        <f t="shared" si="11"/>
        <v>0</v>
      </c>
      <c r="H56" s="570"/>
      <c r="I56" s="157">
        <f t="shared" si="11"/>
        <v>0</v>
      </c>
      <c r="J56" s="571"/>
      <c r="K56" s="157">
        <f t="shared" si="11"/>
        <v>0</v>
      </c>
      <c r="L56" s="571"/>
      <c r="M56" s="157">
        <f t="shared" si="11"/>
        <v>0</v>
      </c>
      <c r="N56" s="571"/>
      <c r="O56" s="157">
        <f t="shared" si="6"/>
        <v>0</v>
      </c>
      <c r="P56" s="157">
        <f t="shared" si="6"/>
        <v>0</v>
      </c>
      <c r="Q56" s="206">
        <f>Data!B57</f>
        <v>0</v>
      </c>
      <c r="R56" s="206">
        <f>Data!C57</f>
        <v>0</v>
      </c>
      <c r="S56" s="206">
        <f>Data!E57</f>
        <v>0</v>
      </c>
      <c r="T56" s="206">
        <f>Data!G57</f>
        <v>0</v>
      </c>
      <c r="U56" s="157">
        <f t="shared" si="9"/>
        <v>0</v>
      </c>
      <c r="V56" s="572"/>
      <c r="W56" s="157">
        <f t="shared" si="9"/>
        <v>0</v>
      </c>
      <c r="X56" s="572"/>
      <c r="Y56" s="157">
        <f t="shared" si="9"/>
        <v>0</v>
      </c>
      <c r="Z56" s="572"/>
      <c r="AA56" s="157">
        <f t="shared" si="9"/>
        <v>0</v>
      </c>
      <c r="AB56" s="572"/>
      <c r="AC56" s="157">
        <f t="shared" si="9"/>
        <v>0</v>
      </c>
      <c r="AD56" s="572"/>
      <c r="AE56" s="157">
        <f t="shared" si="9"/>
        <v>0</v>
      </c>
      <c r="AF56" s="572"/>
      <c r="AG56" s="157">
        <f t="shared" si="10"/>
        <v>0</v>
      </c>
      <c r="AH56" s="157">
        <f t="shared" si="10"/>
        <v>0</v>
      </c>
      <c r="AI56" s="568"/>
      <c r="AJ56" s="435"/>
      <c r="AK56" s="435"/>
    </row>
    <row r="57" spans="1:37" ht="25.5" customHeight="1">
      <c r="A57" s="206">
        <f>Data!B58</f>
        <v>0</v>
      </c>
      <c r="B57" s="206">
        <f>Data!C58</f>
        <v>0</v>
      </c>
      <c r="C57" s="206">
        <f>Data!E58</f>
        <v>0</v>
      </c>
      <c r="D57" s="206">
        <f>Data!G58</f>
        <v>0</v>
      </c>
      <c r="E57" s="157">
        <f t="shared" si="11"/>
        <v>0</v>
      </c>
      <c r="F57" s="572"/>
      <c r="G57" s="157">
        <f t="shared" si="11"/>
        <v>0</v>
      </c>
      <c r="H57" s="570"/>
      <c r="I57" s="157">
        <f t="shared" si="11"/>
        <v>0</v>
      </c>
      <c r="J57" s="571"/>
      <c r="K57" s="157">
        <f t="shared" si="11"/>
        <v>0</v>
      </c>
      <c r="L57" s="571"/>
      <c r="M57" s="157">
        <f t="shared" si="11"/>
        <v>0</v>
      </c>
      <c r="N57" s="571"/>
      <c r="O57" s="157">
        <f t="shared" si="6"/>
        <v>0</v>
      </c>
      <c r="P57" s="157">
        <f t="shared" si="6"/>
        <v>0</v>
      </c>
      <c r="Q57" s="206">
        <f>Data!B58</f>
        <v>0</v>
      </c>
      <c r="R57" s="206">
        <f>Data!C58</f>
        <v>0</v>
      </c>
      <c r="S57" s="206">
        <f>Data!E58</f>
        <v>0</v>
      </c>
      <c r="T57" s="206">
        <f>Data!G58</f>
        <v>0</v>
      </c>
      <c r="U57" s="157">
        <f t="shared" ref="U57:AE72" si="12">IF($Q57&gt;0,U56,0)</f>
        <v>0</v>
      </c>
      <c r="V57" s="572"/>
      <c r="W57" s="157">
        <f t="shared" si="12"/>
        <v>0</v>
      </c>
      <c r="X57" s="572"/>
      <c r="Y57" s="157">
        <f t="shared" si="12"/>
        <v>0</v>
      </c>
      <c r="Z57" s="572"/>
      <c r="AA57" s="157">
        <f t="shared" si="12"/>
        <v>0</v>
      </c>
      <c r="AB57" s="572"/>
      <c r="AC57" s="157">
        <f t="shared" si="12"/>
        <v>0</v>
      </c>
      <c r="AD57" s="572"/>
      <c r="AE57" s="157">
        <f t="shared" si="12"/>
        <v>0</v>
      </c>
      <c r="AF57" s="572"/>
      <c r="AG57" s="157">
        <f t="shared" si="10"/>
        <v>0</v>
      </c>
      <c r="AH57" s="157">
        <f t="shared" si="10"/>
        <v>0</v>
      </c>
      <c r="AI57" s="568"/>
      <c r="AJ57" s="435"/>
      <c r="AK57" s="435"/>
    </row>
    <row r="58" spans="1:37" ht="25.5" customHeight="1">
      <c r="A58" s="206">
        <f>Data!B59</f>
        <v>0</v>
      </c>
      <c r="B58" s="206">
        <f>Data!C59</f>
        <v>0</v>
      </c>
      <c r="C58" s="206">
        <f>Data!E59</f>
        <v>0</v>
      </c>
      <c r="D58" s="206">
        <f>Data!G59</f>
        <v>0</v>
      </c>
      <c r="E58" s="157">
        <f t="shared" si="11"/>
        <v>0</v>
      </c>
      <c r="F58" s="572"/>
      <c r="G58" s="157">
        <f t="shared" si="11"/>
        <v>0</v>
      </c>
      <c r="H58" s="570"/>
      <c r="I58" s="157">
        <f t="shared" si="11"/>
        <v>0</v>
      </c>
      <c r="J58" s="571"/>
      <c r="K58" s="157">
        <f t="shared" si="11"/>
        <v>0</v>
      </c>
      <c r="L58" s="571"/>
      <c r="M58" s="157">
        <f t="shared" si="11"/>
        <v>0</v>
      </c>
      <c r="N58" s="571"/>
      <c r="O58" s="157">
        <f t="shared" si="6"/>
        <v>0</v>
      </c>
      <c r="P58" s="157">
        <f t="shared" si="6"/>
        <v>0</v>
      </c>
      <c r="Q58" s="206">
        <f>Data!B59</f>
        <v>0</v>
      </c>
      <c r="R58" s="206">
        <f>Data!C59</f>
        <v>0</v>
      </c>
      <c r="S58" s="206">
        <f>Data!E59</f>
        <v>0</v>
      </c>
      <c r="T58" s="206">
        <f>Data!G59</f>
        <v>0</v>
      </c>
      <c r="U58" s="157">
        <f t="shared" si="12"/>
        <v>0</v>
      </c>
      <c r="V58" s="572"/>
      <c r="W58" s="157">
        <f t="shared" si="12"/>
        <v>0</v>
      </c>
      <c r="X58" s="572"/>
      <c r="Y58" s="157">
        <f t="shared" si="12"/>
        <v>0</v>
      </c>
      <c r="Z58" s="572"/>
      <c r="AA58" s="157">
        <f t="shared" si="12"/>
        <v>0</v>
      </c>
      <c r="AB58" s="572"/>
      <c r="AC58" s="157">
        <f t="shared" si="12"/>
        <v>0</v>
      </c>
      <c r="AD58" s="572"/>
      <c r="AE58" s="157">
        <f t="shared" si="12"/>
        <v>0</v>
      </c>
      <c r="AF58" s="572"/>
      <c r="AG58" s="157">
        <f t="shared" si="10"/>
        <v>0</v>
      </c>
      <c r="AH58" s="157">
        <f t="shared" si="10"/>
        <v>0</v>
      </c>
      <c r="AI58" s="568"/>
      <c r="AJ58" s="435"/>
      <c r="AK58" s="435"/>
    </row>
    <row r="59" spans="1:37" ht="25.5" customHeight="1">
      <c r="A59" s="206">
        <f>Data!B60</f>
        <v>0</v>
      </c>
      <c r="B59" s="206">
        <f>Data!C60</f>
        <v>0</v>
      </c>
      <c r="C59" s="206">
        <f>Data!E60</f>
        <v>0</v>
      </c>
      <c r="D59" s="206">
        <f>Data!G60</f>
        <v>0</v>
      </c>
      <c r="E59" s="157">
        <f t="shared" si="11"/>
        <v>0</v>
      </c>
      <c r="F59" s="572"/>
      <c r="G59" s="157">
        <f t="shared" si="11"/>
        <v>0</v>
      </c>
      <c r="H59" s="570"/>
      <c r="I59" s="157">
        <f t="shared" si="11"/>
        <v>0</v>
      </c>
      <c r="J59" s="571"/>
      <c r="K59" s="157">
        <f t="shared" si="11"/>
        <v>0</v>
      </c>
      <c r="L59" s="571"/>
      <c r="M59" s="157">
        <f t="shared" si="11"/>
        <v>0</v>
      </c>
      <c r="N59" s="571"/>
      <c r="O59" s="157">
        <f t="shared" si="6"/>
        <v>0</v>
      </c>
      <c r="P59" s="157">
        <f t="shared" si="6"/>
        <v>0</v>
      </c>
      <c r="Q59" s="206">
        <f>Data!B60</f>
        <v>0</v>
      </c>
      <c r="R59" s="206">
        <f>Data!C60</f>
        <v>0</v>
      </c>
      <c r="S59" s="206">
        <f>Data!E60</f>
        <v>0</v>
      </c>
      <c r="T59" s="206">
        <f>Data!G60</f>
        <v>0</v>
      </c>
      <c r="U59" s="157">
        <f t="shared" si="12"/>
        <v>0</v>
      </c>
      <c r="V59" s="572"/>
      <c r="W59" s="157">
        <f t="shared" si="12"/>
        <v>0</v>
      </c>
      <c r="X59" s="572"/>
      <c r="Y59" s="157">
        <f t="shared" si="12"/>
        <v>0</v>
      </c>
      <c r="Z59" s="572"/>
      <c r="AA59" s="157">
        <f t="shared" si="12"/>
        <v>0</v>
      </c>
      <c r="AB59" s="572"/>
      <c r="AC59" s="157">
        <f t="shared" si="12"/>
        <v>0</v>
      </c>
      <c r="AD59" s="572"/>
      <c r="AE59" s="157">
        <f t="shared" si="12"/>
        <v>0</v>
      </c>
      <c r="AF59" s="572"/>
      <c r="AG59" s="157">
        <f t="shared" si="10"/>
        <v>0</v>
      </c>
      <c r="AH59" s="157">
        <f t="shared" si="10"/>
        <v>0</v>
      </c>
      <c r="AI59" s="568"/>
      <c r="AJ59" s="435"/>
      <c r="AK59" s="435"/>
    </row>
    <row r="60" spans="1:37" ht="25.5" customHeight="1">
      <c r="A60" s="206">
        <f>Data!B61</f>
        <v>0</v>
      </c>
      <c r="B60" s="206">
        <f>Data!C61</f>
        <v>0</v>
      </c>
      <c r="C60" s="206">
        <f>Data!E61</f>
        <v>0</v>
      </c>
      <c r="D60" s="206">
        <f>Data!G61</f>
        <v>0</v>
      </c>
      <c r="E60" s="157">
        <f t="shared" si="11"/>
        <v>0</v>
      </c>
      <c r="F60" s="572"/>
      <c r="G60" s="157">
        <f t="shared" si="11"/>
        <v>0</v>
      </c>
      <c r="H60" s="570"/>
      <c r="I60" s="157">
        <f t="shared" si="11"/>
        <v>0</v>
      </c>
      <c r="J60" s="571"/>
      <c r="K60" s="157">
        <f t="shared" si="11"/>
        <v>0</v>
      </c>
      <c r="L60" s="571"/>
      <c r="M60" s="157">
        <f t="shared" si="11"/>
        <v>0</v>
      </c>
      <c r="N60" s="571"/>
      <c r="O60" s="157">
        <f t="shared" si="6"/>
        <v>0</v>
      </c>
      <c r="P60" s="157">
        <f t="shared" si="6"/>
        <v>0</v>
      </c>
      <c r="Q60" s="206">
        <f>Data!B61</f>
        <v>0</v>
      </c>
      <c r="R60" s="206">
        <f>Data!C61</f>
        <v>0</v>
      </c>
      <c r="S60" s="206">
        <f>Data!E61</f>
        <v>0</v>
      </c>
      <c r="T60" s="206">
        <f>Data!G61</f>
        <v>0</v>
      </c>
      <c r="U60" s="157">
        <f t="shared" si="12"/>
        <v>0</v>
      </c>
      <c r="V60" s="572"/>
      <c r="W60" s="157">
        <f t="shared" si="12"/>
        <v>0</v>
      </c>
      <c r="X60" s="572"/>
      <c r="Y60" s="157">
        <f t="shared" si="12"/>
        <v>0</v>
      </c>
      <c r="Z60" s="572"/>
      <c r="AA60" s="157">
        <f t="shared" si="12"/>
        <v>0</v>
      </c>
      <c r="AB60" s="572"/>
      <c r="AC60" s="157">
        <f t="shared" si="12"/>
        <v>0</v>
      </c>
      <c r="AD60" s="572"/>
      <c r="AE60" s="157">
        <f t="shared" si="12"/>
        <v>0</v>
      </c>
      <c r="AF60" s="572"/>
      <c r="AG60" s="157">
        <f t="shared" si="10"/>
        <v>0</v>
      </c>
      <c r="AH60" s="157">
        <f t="shared" si="10"/>
        <v>0</v>
      </c>
      <c r="AI60" s="568"/>
      <c r="AJ60" s="435"/>
      <c r="AK60" s="435"/>
    </row>
    <row r="61" spans="1:37" ht="25.5" customHeight="1">
      <c r="A61" s="206">
        <f>Data!B62</f>
        <v>0</v>
      </c>
      <c r="B61" s="206">
        <f>Data!C62</f>
        <v>0</v>
      </c>
      <c r="C61" s="206">
        <f>Data!E62</f>
        <v>0</v>
      </c>
      <c r="D61" s="206">
        <f>Data!G62</f>
        <v>0</v>
      </c>
      <c r="E61" s="157">
        <f t="shared" si="11"/>
        <v>0</v>
      </c>
      <c r="F61" s="572"/>
      <c r="G61" s="157">
        <f t="shared" si="11"/>
        <v>0</v>
      </c>
      <c r="H61" s="570"/>
      <c r="I61" s="157">
        <f t="shared" si="11"/>
        <v>0</v>
      </c>
      <c r="J61" s="571"/>
      <c r="K61" s="157">
        <f t="shared" si="11"/>
        <v>0</v>
      </c>
      <c r="L61" s="571"/>
      <c r="M61" s="157">
        <f t="shared" si="11"/>
        <v>0</v>
      </c>
      <c r="N61" s="571"/>
      <c r="O61" s="157">
        <f t="shared" si="6"/>
        <v>0</v>
      </c>
      <c r="P61" s="157">
        <f t="shared" si="6"/>
        <v>0</v>
      </c>
      <c r="Q61" s="206">
        <f>Data!B62</f>
        <v>0</v>
      </c>
      <c r="R61" s="206">
        <f>Data!C62</f>
        <v>0</v>
      </c>
      <c r="S61" s="206">
        <f>Data!E62</f>
        <v>0</v>
      </c>
      <c r="T61" s="206">
        <f>Data!G62</f>
        <v>0</v>
      </c>
      <c r="U61" s="157">
        <f t="shared" si="12"/>
        <v>0</v>
      </c>
      <c r="V61" s="572"/>
      <c r="W61" s="157">
        <f t="shared" si="12"/>
        <v>0</v>
      </c>
      <c r="X61" s="572"/>
      <c r="Y61" s="157">
        <f t="shared" si="12"/>
        <v>0</v>
      </c>
      <c r="Z61" s="572"/>
      <c r="AA61" s="157">
        <f t="shared" si="12"/>
        <v>0</v>
      </c>
      <c r="AB61" s="572"/>
      <c r="AC61" s="157">
        <f t="shared" si="12"/>
        <v>0</v>
      </c>
      <c r="AD61" s="572"/>
      <c r="AE61" s="157">
        <f t="shared" si="12"/>
        <v>0</v>
      </c>
      <c r="AF61" s="572"/>
      <c r="AG61" s="157">
        <f t="shared" si="10"/>
        <v>0</v>
      </c>
      <c r="AH61" s="157">
        <f t="shared" si="10"/>
        <v>0</v>
      </c>
      <c r="AI61" s="568"/>
      <c r="AJ61" s="435"/>
      <c r="AK61" s="435"/>
    </row>
    <row r="62" spans="1:37" ht="25.5" customHeight="1">
      <c r="A62" s="206">
        <f>Data!B63</f>
        <v>0</v>
      </c>
      <c r="B62" s="206">
        <f>Data!C63</f>
        <v>0</v>
      </c>
      <c r="C62" s="206">
        <f>Data!E63</f>
        <v>0</v>
      </c>
      <c r="D62" s="206">
        <f>Data!G63</f>
        <v>0</v>
      </c>
      <c r="E62" s="157">
        <f t="shared" si="11"/>
        <v>0</v>
      </c>
      <c r="F62" s="572"/>
      <c r="G62" s="157">
        <f t="shared" si="11"/>
        <v>0</v>
      </c>
      <c r="H62" s="570"/>
      <c r="I62" s="157">
        <f t="shared" si="11"/>
        <v>0</v>
      </c>
      <c r="J62" s="571"/>
      <c r="K62" s="157">
        <f t="shared" si="11"/>
        <v>0</v>
      </c>
      <c r="L62" s="571"/>
      <c r="M62" s="157">
        <f t="shared" si="11"/>
        <v>0</v>
      </c>
      <c r="N62" s="571"/>
      <c r="O62" s="157">
        <f t="shared" si="6"/>
        <v>0</v>
      </c>
      <c r="P62" s="157">
        <f t="shared" si="6"/>
        <v>0</v>
      </c>
      <c r="Q62" s="206">
        <f>Data!B63</f>
        <v>0</v>
      </c>
      <c r="R62" s="206">
        <f>Data!C63</f>
        <v>0</v>
      </c>
      <c r="S62" s="206">
        <f>Data!E63</f>
        <v>0</v>
      </c>
      <c r="T62" s="206">
        <f>Data!G63</f>
        <v>0</v>
      </c>
      <c r="U62" s="157">
        <f t="shared" si="12"/>
        <v>0</v>
      </c>
      <c r="V62" s="572"/>
      <c r="W62" s="157">
        <f t="shared" si="12"/>
        <v>0</v>
      </c>
      <c r="X62" s="572"/>
      <c r="Y62" s="157">
        <f t="shared" si="12"/>
        <v>0</v>
      </c>
      <c r="Z62" s="572"/>
      <c r="AA62" s="157">
        <f t="shared" si="12"/>
        <v>0</v>
      </c>
      <c r="AB62" s="572"/>
      <c r="AC62" s="157">
        <f t="shared" si="12"/>
        <v>0</v>
      </c>
      <c r="AD62" s="572"/>
      <c r="AE62" s="157">
        <f t="shared" si="12"/>
        <v>0</v>
      </c>
      <c r="AF62" s="572"/>
      <c r="AG62" s="157">
        <f t="shared" si="10"/>
        <v>0</v>
      </c>
      <c r="AH62" s="157">
        <f t="shared" si="10"/>
        <v>0</v>
      </c>
      <c r="AI62" s="568"/>
      <c r="AJ62" s="435"/>
      <c r="AK62" s="435"/>
    </row>
    <row r="63" spans="1:37" ht="25.5" customHeight="1">
      <c r="A63" s="206">
        <f>Data!B64</f>
        <v>0</v>
      </c>
      <c r="B63" s="206">
        <f>Data!C64</f>
        <v>0</v>
      </c>
      <c r="C63" s="206">
        <f>Data!E64</f>
        <v>0</v>
      </c>
      <c r="D63" s="206">
        <f>Data!G64</f>
        <v>0</v>
      </c>
      <c r="E63" s="157">
        <f t="shared" si="11"/>
        <v>0</v>
      </c>
      <c r="F63" s="572"/>
      <c r="G63" s="157">
        <f t="shared" si="11"/>
        <v>0</v>
      </c>
      <c r="H63" s="570"/>
      <c r="I63" s="157">
        <f t="shared" si="11"/>
        <v>0</v>
      </c>
      <c r="J63" s="571"/>
      <c r="K63" s="157">
        <f t="shared" si="11"/>
        <v>0</v>
      </c>
      <c r="L63" s="571"/>
      <c r="M63" s="157">
        <f t="shared" si="11"/>
        <v>0</v>
      </c>
      <c r="N63" s="571"/>
      <c r="O63" s="157">
        <f t="shared" si="6"/>
        <v>0</v>
      </c>
      <c r="P63" s="157">
        <f t="shared" si="6"/>
        <v>0</v>
      </c>
      <c r="Q63" s="206">
        <f>Data!B64</f>
        <v>0</v>
      </c>
      <c r="R63" s="206">
        <f>Data!C64</f>
        <v>0</v>
      </c>
      <c r="S63" s="206">
        <f>Data!E64</f>
        <v>0</v>
      </c>
      <c r="T63" s="206">
        <f>Data!G64</f>
        <v>0</v>
      </c>
      <c r="U63" s="157">
        <f t="shared" si="12"/>
        <v>0</v>
      </c>
      <c r="V63" s="572"/>
      <c r="W63" s="157">
        <f t="shared" si="12"/>
        <v>0</v>
      </c>
      <c r="X63" s="572"/>
      <c r="Y63" s="157">
        <f t="shared" si="12"/>
        <v>0</v>
      </c>
      <c r="Z63" s="572"/>
      <c r="AA63" s="157">
        <f t="shared" si="12"/>
        <v>0</v>
      </c>
      <c r="AB63" s="572"/>
      <c r="AC63" s="157">
        <f t="shared" si="12"/>
        <v>0</v>
      </c>
      <c r="AD63" s="572"/>
      <c r="AE63" s="157">
        <f t="shared" si="12"/>
        <v>0</v>
      </c>
      <c r="AF63" s="572"/>
      <c r="AG63" s="157">
        <f t="shared" si="10"/>
        <v>0</v>
      </c>
      <c r="AH63" s="157">
        <f t="shared" si="10"/>
        <v>0</v>
      </c>
      <c r="AI63" s="568"/>
      <c r="AJ63" s="435"/>
      <c r="AK63" s="435"/>
    </row>
    <row r="64" spans="1:37" ht="25.5" customHeight="1">
      <c r="A64" s="206">
        <f>Data!B65</f>
        <v>0</v>
      </c>
      <c r="B64" s="206">
        <f>Data!C65</f>
        <v>0</v>
      </c>
      <c r="C64" s="206">
        <f>Data!E65</f>
        <v>0</v>
      </c>
      <c r="D64" s="206">
        <f>Data!G65</f>
        <v>0</v>
      </c>
      <c r="E64" s="157">
        <f t="shared" si="11"/>
        <v>0</v>
      </c>
      <c r="F64" s="572"/>
      <c r="G64" s="157">
        <f t="shared" si="11"/>
        <v>0</v>
      </c>
      <c r="H64" s="570"/>
      <c r="I64" s="157">
        <f t="shared" si="11"/>
        <v>0</v>
      </c>
      <c r="J64" s="571"/>
      <c r="K64" s="157">
        <f t="shared" si="11"/>
        <v>0</v>
      </c>
      <c r="L64" s="571"/>
      <c r="M64" s="157">
        <f t="shared" si="11"/>
        <v>0</v>
      </c>
      <c r="N64" s="571"/>
      <c r="O64" s="157">
        <f t="shared" si="6"/>
        <v>0</v>
      </c>
      <c r="P64" s="157">
        <f t="shared" si="6"/>
        <v>0</v>
      </c>
      <c r="Q64" s="206">
        <f>Data!B65</f>
        <v>0</v>
      </c>
      <c r="R64" s="206">
        <f>Data!C65</f>
        <v>0</v>
      </c>
      <c r="S64" s="206">
        <f>Data!E65</f>
        <v>0</v>
      </c>
      <c r="T64" s="206">
        <f>Data!G65</f>
        <v>0</v>
      </c>
      <c r="U64" s="157">
        <f t="shared" si="12"/>
        <v>0</v>
      </c>
      <c r="V64" s="572"/>
      <c r="W64" s="157">
        <f t="shared" si="12"/>
        <v>0</v>
      </c>
      <c r="X64" s="572"/>
      <c r="Y64" s="157">
        <f t="shared" si="12"/>
        <v>0</v>
      </c>
      <c r="Z64" s="572"/>
      <c r="AA64" s="157">
        <f t="shared" si="12"/>
        <v>0</v>
      </c>
      <c r="AB64" s="572"/>
      <c r="AC64" s="157">
        <f t="shared" si="12"/>
        <v>0</v>
      </c>
      <c r="AD64" s="572"/>
      <c r="AE64" s="157">
        <f t="shared" si="12"/>
        <v>0</v>
      </c>
      <c r="AF64" s="572"/>
      <c r="AG64" s="157">
        <f t="shared" si="10"/>
        <v>0</v>
      </c>
      <c r="AH64" s="157">
        <f t="shared" si="10"/>
        <v>0</v>
      </c>
      <c r="AI64" s="568"/>
      <c r="AJ64" s="435"/>
      <c r="AK64" s="435"/>
    </row>
    <row r="65" spans="1:37" ht="25.5" customHeight="1">
      <c r="A65" s="206">
        <f>Data!B66</f>
        <v>0</v>
      </c>
      <c r="B65" s="206">
        <f>Data!C66</f>
        <v>0</v>
      </c>
      <c r="C65" s="206">
        <f>Data!E66</f>
        <v>0</v>
      </c>
      <c r="D65" s="206">
        <f>Data!G66</f>
        <v>0</v>
      </c>
      <c r="E65" s="157">
        <f t="shared" si="11"/>
        <v>0</v>
      </c>
      <c r="F65" s="572"/>
      <c r="G65" s="157">
        <f t="shared" si="11"/>
        <v>0</v>
      </c>
      <c r="H65" s="570"/>
      <c r="I65" s="157">
        <f t="shared" si="11"/>
        <v>0</v>
      </c>
      <c r="J65" s="571"/>
      <c r="K65" s="157">
        <f t="shared" si="11"/>
        <v>0</v>
      </c>
      <c r="L65" s="571"/>
      <c r="M65" s="157">
        <f t="shared" si="11"/>
        <v>0</v>
      </c>
      <c r="N65" s="571"/>
      <c r="O65" s="157">
        <f t="shared" si="6"/>
        <v>0</v>
      </c>
      <c r="P65" s="157">
        <f t="shared" si="6"/>
        <v>0</v>
      </c>
      <c r="Q65" s="206">
        <f>Data!B66</f>
        <v>0</v>
      </c>
      <c r="R65" s="206">
        <f>Data!C66</f>
        <v>0</v>
      </c>
      <c r="S65" s="206">
        <f>Data!E66</f>
        <v>0</v>
      </c>
      <c r="T65" s="206">
        <f>Data!G66</f>
        <v>0</v>
      </c>
      <c r="U65" s="157">
        <f t="shared" si="12"/>
        <v>0</v>
      </c>
      <c r="V65" s="572"/>
      <c r="W65" s="157">
        <f t="shared" si="12"/>
        <v>0</v>
      </c>
      <c r="X65" s="572"/>
      <c r="Y65" s="157">
        <f t="shared" si="12"/>
        <v>0</v>
      </c>
      <c r="Z65" s="572"/>
      <c r="AA65" s="157">
        <f t="shared" si="12"/>
        <v>0</v>
      </c>
      <c r="AB65" s="572"/>
      <c r="AC65" s="157">
        <f t="shared" si="12"/>
        <v>0</v>
      </c>
      <c r="AD65" s="572"/>
      <c r="AE65" s="157">
        <f t="shared" si="12"/>
        <v>0</v>
      </c>
      <c r="AF65" s="572"/>
      <c r="AG65" s="157">
        <f t="shared" si="10"/>
        <v>0</v>
      </c>
      <c r="AH65" s="157">
        <f t="shared" si="10"/>
        <v>0</v>
      </c>
      <c r="AI65" s="568"/>
      <c r="AJ65" s="435"/>
      <c r="AK65" s="435"/>
    </row>
    <row r="66" spans="1:37" ht="25.5" customHeight="1">
      <c r="A66" s="206">
        <f>Data!B67</f>
        <v>0</v>
      </c>
      <c r="B66" s="206">
        <f>Data!C67</f>
        <v>0</v>
      </c>
      <c r="C66" s="206">
        <f>Data!E67</f>
        <v>0</v>
      </c>
      <c r="D66" s="206">
        <f>Data!G67</f>
        <v>0</v>
      </c>
      <c r="E66" s="157">
        <f t="shared" si="11"/>
        <v>0</v>
      </c>
      <c r="F66" s="572"/>
      <c r="G66" s="157">
        <f t="shared" si="11"/>
        <v>0</v>
      </c>
      <c r="H66" s="570"/>
      <c r="I66" s="157">
        <f t="shared" si="11"/>
        <v>0</v>
      </c>
      <c r="J66" s="571"/>
      <c r="K66" s="157">
        <f t="shared" si="11"/>
        <v>0</v>
      </c>
      <c r="L66" s="571"/>
      <c r="M66" s="157">
        <f t="shared" si="11"/>
        <v>0</v>
      </c>
      <c r="N66" s="571"/>
      <c r="O66" s="157">
        <f t="shared" si="6"/>
        <v>0</v>
      </c>
      <c r="P66" s="157">
        <f t="shared" si="6"/>
        <v>0</v>
      </c>
      <c r="Q66" s="206">
        <f>Data!B67</f>
        <v>0</v>
      </c>
      <c r="R66" s="206">
        <f>Data!C67</f>
        <v>0</v>
      </c>
      <c r="S66" s="206">
        <f>Data!E67</f>
        <v>0</v>
      </c>
      <c r="T66" s="206">
        <f>Data!G67</f>
        <v>0</v>
      </c>
      <c r="U66" s="157">
        <f t="shared" si="12"/>
        <v>0</v>
      </c>
      <c r="V66" s="572"/>
      <c r="W66" s="157">
        <f t="shared" si="12"/>
        <v>0</v>
      </c>
      <c r="X66" s="572"/>
      <c r="Y66" s="157">
        <f t="shared" si="12"/>
        <v>0</v>
      </c>
      <c r="Z66" s="572"/>
      <c r="AA66" s="157">
        <f t="shared" si="12"/>
        <v>0</v>
      </c>
      <c r="AB66" s="572"/>
      <c r="AC66" s="157">
        <f t="shared" si="12"/>
        <v>0</v>
      </c>
      <c r="AD66" s="572"/>
      <c r="AE66" s="157">
        <f t="shared" si="12"/>
        <v>0</v>
      </c>
      <c r="AF66" s="572"/>
      <c r="AG66" s="157">
        <f t="shared" si="10"/>
        <v>0</v>
      </c>
      <c r="AH66" s="157">
        <f t="shared" si="10"/>
        <v>0</v>
      </c>
      <c r="AI66" s="568"/>
      <c r="AJ66" s="435"/>
      <c r="AK66" s="435"/>
    </row>
    <row r="67" spans="1:37" ht="25.5" customHeight="1">
      <c r="A67" s="206">
        <f>Data!B68</f>
        <v>0</v>
      </c>
      <c r="B67" s="206">
        <f>Data!C68</f>
        <v>0</v>
      </c>
      <c r="C67" s="206">
        <f>Data!E68</f>
        <v>0</v>
      </c>
      <c r="D67" s="206">
        <f>Data!G68</f>
        <v>0</v>
      </c>
      <c r="E67" s="157">
        <f t="shared" si="11"/>
        <v>0</v>
      </c>
      <c r="F67" s="572"/>
      <c r="G67" s="157">
        <f t="shared" si="11"/>
        <v>0</v>
      </c>
      <c r="H67" s="570"/>
      <c r="I67" s="157">
        <f t="shared" si="11"/>
        <v>0</v>
      </c>
      <c r="J67" s="571"/>
      <c r="K67" s="157">
        <f t="shared" si="11"/>
        <v>0</v>
      </c>
      <c r="L67" s="571"/>
      <c r="M67" s="157">
        <f t="shared" si="11"/>
        <v>0</v>
      </c>
      <c r="N67" s="571"/>
      <c r="O67" s="157">
        <f t="shared" si="6"/>
        <v>0</v>
      </c>
      <c r="P67" s="157">
        <f t="shared" si="6"/>
        <v>0</v>
      </c>
      <c r="Q67" s="206">
        <f>Data!B68</f>
        <v>0</v>
      </c>
      <c r="R67" s="206">
        <f>Data!C68</f>
        <v>0</v>
      </c>
      <c r="S67" s="206">
        <f>Data!E68</f>
        <v>0</v>
      </c>
      <c r="T67" s="206">
        <f>Data!G68</f>
        <v>0</v>
      </c>
      <c r="U67" s="157">
        <f t="shared" si="12"/>
        <v>0</v>
      </c>
      <c r="V67" s="572"/>
      <c r="W67" s="157">
        <f t="shared" si="12"/>
        <v>0</v>
      </c>
      <c r="X67" s="572"/>
      <c r="Y67" s="157">
        <f t="shared" si="12"/>
        <v>0</v>
      </c>
      <c r="Z67" s="572"/>
      <c r="AA67" s="157">
        <f t="shared" si="12"/>
        <v>0</v>
      </c>
      <c r="AB67" s="572"/>
      <c r="AC67" s="157">
        <f t="shared" si="12"/>
        <v>0</v>
      </c>
      <c r="AD67" s="572"/>
      <c r="AE67" s="157">
        <f t="shared" si="12"/>
        <v>0</v>
      </c>
      <c r="AF67" s="572"/>
      <c r="AG67" s="157">
        <f t="shared" si="10"/>
        <v>0</v>
      </c>
      <c r="AH67" s="157">
        <f t="shared" si="10"/>
        <v>0</v>
      </c>
      <c r="AI67" s="568"/>
      <c r="AJ67" s="435"/>
      <c r="AK67" s="435"/>
    </row>
    <row r="68" spans="1:37" ht="25.5" customHeight="1">
      <c r="A68" s="206">
        <f>Data!B69</f>
        <v>0</v>
      </c>
      <c r="B68" s="206">
        <f>Data!C69</f>
        <v>0</v>
      </c>
      <c r="C68" s="206">
        <f>Data!E69</f>
        <v>0</v>
      </c>
      <c r="D68" s="206">
        <f>Data!G69</f>
        <v>0</v>
      </c>
      <c r="E68" s="157">
        <f t="shared" si="11"/>
        <v>0</v>
      </c>
      <c r="F68" s="572"/>
      <c r="G68" s="157">
        <f t="shared" si="11"/>
        <v>0</v>
      </c>
      <c r="H68" s="570"/>
      <c r="I68" s="157">
        <f t="shared" si="11"/>
        <v>0</v>
      </c>
      <c r="J68" s="571"/>
      <c r="K68" s="157">
        <f t="shared" si="11"/>
        <v>0</v>
      </c>
      <c r="L68" s="571"/>
      <c r="M68" s="157">
        <f t="shared" si="11"/>
        <v>0</v>
      </c>
      <c r="N68" s="571"/>
      <c r="O68" s="157">
        <f t="shared" si="6"/>
        <v>0</v>
      </c>
      <c r="P68" s="157">
        <f t="shared" si="6"/>
        <v>0</v>
      </c>
      <c r="Q68" s="206">
        <f>Data!B69</f>
        <v>0</v>
      </c>
      <c r="R68" s="206">
        <f>Data!C69</f>
        <v>0</v>
      </c>
      <c r="S68" s="206">
        <f>Data!E69</f>
        <v>0</v>
      </c>
      <c r="T68" s="206">
        <f>Data!G69</f>
        <v>0</v>
      </c>
      <c r="U68" s="157">
        <f t="shared" si="12"/>
        <v>0</v>
      </c>
      <c r="V68" s="572"/>
      <c r="W68" s="157">
        <f t="shared" si="12"/>
        <v>0</v>
      </c>
      <c r="X68" s="572"/>
      <c r="Y68" s="157">
        <f t="shared" si="12"/>
        <v>0</v>
      </c>
      <c r="Z68" s="572"/>
      <c r="AA68" s="157">
        <f t="shared" si="12"/>
        <v>0</v>
      </c>
      <c r="AB68" s="572"/>
      <c r="AC68" s="157">
        <f t="shared" si="12"/>
        <v>0</v>
      </c>
      <c r="AD68" s="572"/>
      <c r="AE68" s="157">
        <f t="shared" si="12"/>
        <v>0</v>
      </c>
      <c r="AF68" s="572"/>
      <c r="AG68" s="157">
        <f t="shared" si="10"/>
        <v>0</v>
      </c>
      <c r="AH68" s="157">
        <f t="shared" si="10"/>
        <v>0</v>
      </c>
      <c r="AI68" s="568"/>
      <c r="AJ68" s="435"/>
      <c r="AK68" s="435"/>
    </row>
    <row r="69" spans="1:37" ht="25.5" customHeight="1">
      <c r="A69" s="206">
        <f>Data!B70</f>
        <v>0</v>
      </c>
      <c r="B69" s="206">
        <f>Data!C70</f>
        <v>0</v>
      </c>
      <c r="C69" s="206">
        <f>Data!E70</f>
        <v>0</v>
      </c>
      <c r="D69" s="206">
        <f>Data!G70</f>
        <v>0</v>
      </c>
      <c r="E69" s="157">
        <f t="shared" si="11"/>
        <v>0</v>
      </c>
      <c r="F69" s="572"/>
      <c r="G69" s="157">
        <f t="shared" si="11"/>
        <v>0</v>
      </c>
      <c r="H69" s="570"/>
      <c r="I69" s="157">
        <f t="shared" si="11"/>
        <v>0</v>
      </c>
      <c r="J69" s="571"/>
      <c r="K69" s="157">
        <f t="shared" si="11"/>
        <v>0</v>
      </c>
      <c r="L69" s="571"/>
      <c r="M69" s="157">
        <f t="shared" si="11"/>
        <v>0</v>
      </c>
      <c r="N69" s="571"/>
      <c r="O69" s="157">
        <f t="shared" si="6"/>
        <v>0</v>
      </c>
      <c r="P69" s="157">
        <f t="shared" si="6"/>
        <v>0</v>
      </c>
      <c r="Q69" s="206">
        <f>Data!B70</f>
        <v>0</v>
      </c>
      <c r="R69" s="206">
        <f>Data!C70</f>
        <v>0</v>
      </c>
      <c r="S69" s="206">
        <f>Data!E70</f>
        <v>0</v>
      </c>
      <c r="T69" s="206">
        <f>Data!G70</f>
        <v>0</v>
      </c>
      <c r="U69" s="157">
        <f t="shared" si="12"/>
        <v>0</v>
      </c>
      <c r="V69" s="572"/>
      <c r="W69" s="157">
        <f t="shared" si="12"/>
        <v>0</v>
      </c>
      <c r="X69" s="572"/>
      <c r="Y69" s="157">
        <f t="shared" si="12"/>
        <v>0</v>
      </c>
      <c r="Z69" s="572"/>
      <c r="AA69" s="157">
        <f t="shared" si="12"/>
        <v>0</v>
      </c>
      <c r="AB69" s="572"/>
      <c r="AC69" s="157">
        <f t="shared" si="12"/>
        <v>0</v>
      </c>
      <c r="AD69" s="572"/>
      <c r="AE69" s="157">
        <f t="shared" si="12"/>
        <v>0</v>
      </c>
      <c r="AF69" s="572"/>
      <c r="AG69" s="157">
        <f t="shared" si="10"/>
        <v>0</v>
      </c>
      <c r="AH69" s="157">
        <f t="shared" si="10"/>
        <v>0</v>
      </c>
      <c r="AI69" s="568"/>
      <c r="AJ69" s="435"/>
      <c r="AK69" s="435"/>
    </row>
    <row r="70" spans="1:37" ht="25.5" customHeight="1">
      <c r="A70" s="206">
        <f>Data!B71</f>
        <v>0</v>
      </c>
      <c r="B70" s="206">
        <f>Data!C71</f>
        <v>0</v>
      </c>
      <c r="C70" s="206">
        <f>Data!E71</f>
        <v>0</v>
      </c>
      <c r="D70" s="206">
        <f>Data!G71</f>
        <v>0</v>
      </c>
      <c r="E70" s="157">
        <f t="shared" si="11"/>
        <v>0</v>
      </c>
      <c r="F70" s="572"/>
      <c r="G70" s="157">
        <f t="shared" si="11"/>
        <v>0</v>
      </c>
      <c r="H70" s="570"/>
      <c r="I70" s="157">
        <f t="shared" si="11"/>
        <v>0</v>
      </c>
      <c r="J70" s="571"/>
      <c r="K70" s="157">
        <f t="shared" si="11"/>
        <v>0</v>
      </c>
      <c r="L70" s="571"/>
      <c r="M70" s="157">
        <f t="shared" si="11"/>
        <v>0</v>
      </c>
      <c r="N70" s="571"/>
      <c r="O70" s="157">
        <f t="shared" si="6"/>
        <v>0</v>
      </c>
      <c r="P70" s="157">
        <f t="shared" si="6"/>
        <v>0</v>
      </c>
      <c r="Q70" s="206">
        <f>Data!B71</f>
        <v>0</v>
      </c>
      <c r="R70" s="206">
        <f>Data!C71</f>
        <v>0</v>
      </c>
      <c r="S70" s="206">
        <f>Data!E71</f>
        <v>0</v>
      </c>
      <c r="T70" s="206">
        <f>Data!G71</f>
        <v>0</v>
      </c>
      <c r="U70" s="157">
        <f t="shared" si="12"/>
        <v>0</v>
      </c>
      <c r="V70" s="572"/>
      <c r="W70" s="157">
        <f t="shared" si="12"/>
        <v>0</v>
      </c>
      <c r="X70" s="572"/>
      <c r="Y70" s="157">
        <f t="shared" si="12"/>
        <v>0</v>
      </c>
      <c r="Z70" s="572"/>
      <c r="AA70" s="157">
        <f t="shared" si="12"/>
        <v>0</v>
      </c>
      <c r="AB70" s="572"/>
      <c r="AC70" s="157">
        <f t="shared" si="12"/>
        <v>0</v>
      </c>
      <c r="AD70" s="572"/>
      <c r="AE70" s="157">
        <f t="shared" si="12"/>
        <v>0</v>
      </c>
      <c r="AF70" s="572"/>
      <c r="AG70" s="157">
        <f t="shared" si="10"/>
        <v>0</v>
      </c>
      <c r="AH70" s="157">
        <f t="shared" si="10"/>
        <v>0</v>
      </c>
      <c r="AI70" s="568"/>
      <c r="AJ70" s="435"/>
      <c r="AK70" s="435"/>
    </row>
    <row r="71" spans="1:37" ht="25.5" customHeight="1">
      <c r="A71" s="206">
        <f>Data!B72</f>
        <v>0</v>
      </c>
      <c r="B71" s="206">
        <f>Data!C72</f>
        <v>0</v>
      </c>
      <c r="C71" s="206">
        <f>Data!E72</f>
        <v>0</v>
      </c>
      <c r="D71" s="206">
        <f>Data!G72</f>
        <v>0</v>
      </c>
      <c r="E71" s="157">
        <f t="shared" si="11"/>
        <v>0</v>
      </c>
      <c r="F71" s="572"/>
      <c r="G71" s="157">
        <f t="shared" si="11"/>
        <v>0</v>
      </c>
      <c r="H71" s="570"/>
      <c r="I71" s="157">
        <f t="shared" si="11"/>
        <v>0</v>
      </c>
      <c r="J71" s="571"/>
      <c r="K71" s="157">
        <f t="shared" si="11"/>
        <v>0</v>
      </c>
      <c r="L71" s="571"/>
      <c r="M71" s="157">
        <f t="shared" si="11"/>
        <v>0</v>
      </c>
      <c r="N71" s="571"/>
      <c r="O71" s="157">
        <f t="shared" si="6"/>
        <v>0</v>
      </c>
      <c r="P71" s="157">
        <f t="shared" si="6"/>
        <v>0</v>
      </c>
      <c r="Q71" s="206">
        <f>Data!B72</f>
        <v>0</v>
      </c>
      <c r="R71" s="206">
        <f>Data!C72</f>
        <v>0</v>
      </c>
      <c r="S71" s="206">
        <f>Data!E72</f>
        <v>0</v>
      </c>
      <c r="T71" s="206">
        <f>Data!G72</f>
        <v>0</v>
      </c>
      <c r="U71" s="157">
        <f t="shared" si="12"/>
        <v>0</v>
      </c>
      <c r="V71" s="572"/>
      <c r="W71" s="157">
        <f t="shared" si="12"/>
        <v>0</v>
      </c>
      <c r="X71" s="572"/>
      <c r="Y71" s="157">
        <f t="shared" si="12"/>
        <v>0</v>
      </c>
      <c r="Z71" s="572"/>
      <c r="AA71" s="157">
        <f t="shared" si="12"/>
        <v>0</v>
      </c>
      <c r="AB71" s="572"/>
      <c r="AC71" s="157">
        <f t="shared" si="12"/>
        <v>0</v>
      </c>
      <c r="AD71" s="572"/>
      <c r="AE71" s="157">
        <f t="shared" si="12"/>
        <v>0</v>
      </c>
      <c r="AF71" s="572"/>
      <c r="AG71" s="157">
        <f t="shared" si="10"/>
        <v>0</v>
      </c>
      <c r="AH71" s="157">
        <f t="shared" si="10"/>
        <v>0</v>
      </c>
      <c r="AI71" s="568"/>
      <c r="AJ71" s="435"/>
      <c r="AK71" s="435"/>
    </row>
    <row r="72" spans="1:37" ht="25.5" customHeight="1">
      <c r="A72" s="206">
        <f>Data!B73</f>
        <v>0</v>
      </c>
      <c r="B72" s="206">
        <f>Data!C73</f>
        <v>0</v>
      </c>
      <c r="C72" s="206">
        <f>Data!E73</f>
        <v>0</v>
      </c>
      <c r="D72" s="206">
        <f>Data!G73</f>
        <v>0</v>
      </c>
      <c r="E72" s="157">
        <f t="shared" ref="E72:M72" si="13">IF($A72&gt;0,E71,0)</f>
        <v>0</v>
      </c>
      <c r="F72" s="572"/>
      <c r="G72" s="157">
        <f t="shared" si="13"/>
        <v>0</v>
      </c>
      <c r="H72" s="570"/>
      <c r="I72" s="157">
        <f t="shared" si="13"/>
        <v>0</v>
      </c>
      <c r="J72" s="571"/>
      <c r="K72" s="157">
        <f t="shared" si="13"/>
        <v>0</v>
      </c>
      <c r="L72" s="571"/>
      <c r="M72" s="157">
        <f t="shared" si="13"/>
        <v>0</v>
      </c>
      <c r="N72" s="571"/>
      <c r="O72" s="157">
        <f t="shared" si="6"/>
        <v>0</v>
      </c>
      <c r="P72" s="157">
        <f t="shared" si="6"/>
        <v>0</v>
      </c>
      <c r="Q72" s="206">
        <f>Data!B73</f>
        <v>0</v>
      </c>
      <c r="R72" s="206">
        <f>Data!C73</f>
        <v>0</v>
      </c>
      <c r="S72" s="206">
        <f>Data!E73</f>
        <v>0</v>
      </c>
      <c r="T72" s="206">
        <f>Data!G73</f>
        <v>0</v>
      </c>
      <c r="U72" s="157">
        <f t="shared" si="12"/>
        <v>0</v>
      </c>
      <c r="V72" s="572"/>
      <c r="W72" s="157">
        <f t="shared" si="12"/>
        <v>0</v>
      </c>
      <c r="X72" s="572"/>
      <c r="Y72" s="157">
        <f t="shared" si="12"/>
        <v>0</v>
      </c>
      <c r="Z72" s="572"/>
      <c r="AA72" s="157">
        <f t="shared" si="12"/>
        <v>0</v>
      </c>
      <c r="AB72" s="572"/>
      <c r="AC72" s="157">
        <f t="shared" si="12"/>
        <v>0</v>
      </c>
      <c r="AD72" s="572"/>
      <c r="AE72" s="157">
        <f t="shared" si="12"/>
        <v>0</v>
      </c>
      <c r="AF72" s="572"/>
      <c r="AG72" s="157">
        <f t="shared" si="10"/>
        <v>0</v>
      </c>
      <c r="AH72" s="157">
        <f t="shared" si="10"/>
        <v>0</v>
      </c>
      <c r="AI72" s="568"/>
      <c r="AJ72" s="435"/>
      <c r="AK72" s="435"/>
    </row>
    <row r="73" spans="1:37" ht="25.5" customHeight="1">
      <c r="A73" s="206">
        <f>Data!B74</f>
        <v>0</v>
      </c>
      <c r="B73" s="206">
        <f>Data!C74</f>
        <v>0</v>
      </c>
      <c r="C73" s="206">
        <f>Data!E74</f>
        <v>0</v>
      </c>
      <c r="D73" s="206">
        <f>Data!G74</f>
        <v>0</v>
      </c>
      <c r="E73" s="157">
        <f t="shared" ref="E73" si="14">IF($A73&gt;0,E72,0)</f>
        <v>0</v>
      </c>
      <c r="F73" s="572"/>
      <c r="G73" s="157">
        <f t="shared" ref="G73" si="15">IF($A73&gt;0,G72,0)</f>
        <v>0</v>
      </c>
      <c r="H73" s="570"/>
      <c r="I73" s="157">
        <f t="shared" ref="I73" si="16">IF($A73&gt;0,I72,0)</f>
        <v>0</v>
      </c>
      <c r="J73" s="571"/>
      <c r="K73" s="157">
        <f t="shared" ref="K73" si="17">IF($A73&gt;0,K72,0)</f>
        <v>0</v>
      </c>
      <c r="L73" s="571"/>
      <c r="M73" s="157">
        <f t="shared" ref="M73" si="18">IF($A73&gt;0,M72,0)</f>
        <v>0</v>
      </c>
      <c r="N73" s="571"/>
      <c r="O73" s="157">
        <f t="shared" ref="O73:O136" si="19">E73+G73+I73+K73+M73</f>
        <v>0</v>
      </c>
      <c r="P73" s="157">
        <f t="shared" ref="P73:P136" si="20">F73+H73+J73+L73+N73</f>
        <v>0</v>
      </c>
      <c r="Q73" s="206">
        <f>Data!B74</f>
        <v>0</v>
      </c>
      <c r="R73" s="206">
        <f>Data!C74</f>
        <v>0</v>
      </c>
      <c r="S73" s="206">
        <f>Data!E74</f>
        <v>0</v>
      </c>
      <c r="T73" s="206">
        <f>Data!G74</f>
        <v>0</v>
      </c>
      <c r="U73" s="157">
        <f t="shared" ref="U73" si="21">IF($Q73&gt;0,U72,0)</f>
        <v>0</v>
      </c>
      <c r="V73" s="572"/>
      <c r="W73" s="157">
        <f t="shared" ref="W73" si="22">IF($Q73&gt;0,W72,0)</f>
        <v>0</v>
      </c>
      <c r="X73" s="572"/>
      <c r="Y73" s="157">
        <f t="shared" ref="Y73" si="23">IF($Q73&gt;0,Y72,0)</f>
        <v>0</v>
      </c>
      <c r="Z73" s="572"/>
      <c r="AA73" s="157">
        <f t="shared" ref="AA73" si="24">IF($Q73&gt;0,AA72,0)</f>
        <v>0</v>
      </c>
      <c r="AB73" s="572"/>
      <c r="AC73" s="157">
        <f t="shared" ref="AC73" si="25">IF($Q73&gt;0,AC72,0)</f>
        <v>0</v>
      </c>
      <c r="AD73" s="572"/>
      <c r="AE73" s="157">
        <f t="shared" ref="AE73" si="26">IF($Q73&gt;0,AE72,0)</f>
        <v>0</v>
      </c>
      <c r="AF73" s="572"/>
      <c r="AG73" s="157">
        <f t="shared" ref="AG73:AG136" si="27">U73+W73+Y73+AA73+AC73+AE73</f>
        <v>0</v>
      </c>
      <c r="AH73" s="157">
        <f t="shared" ref="AH73:AH136" si="28">V73+X73+Z73+AB73+AD73+AF73</f>
        <v>0</v>
      </c>
      <c r="AI73" s="568"/>
      <c r="AJ73" s="435"/>
      <c r="AK73" s="435"/>
    </row>
    <row r="74" spans="1:37" ht="25.5" customHeight="1">
      <c r="A74" s="206">
        <f>Data!B75</f>
        <v>0</v>
      </c>
      <c r="B74" s="206">
        <f>Data!C75</f>
        <v>0</v>
      </c>
      <c r="C74" s="206">
        <f>Data!E75</f>
        <v>0</v>
      </c>
      <c r="D74" s="206">
        <f>Data!G75</f>
        <v>0</v>
      </c>
      <c r="E74" s="157">
        <f t="shared" ref="E74" si="29">IF($A74&gt;0,E73,0)</f>
        <v>0</v>
      </c>
      <c r="F74" s="572"/>
      <c r="G74" s="157">
        <f t="shared" ref="G74" si="30">IF($A74&gt;0,G73,0)</f>
        <v>0</v>
      </c>
      <c r="H74" s="570"/>
      <c r="I74" s="157">
        <f t="shared" ref="I74" si="31">IF($A74&gt;0,I73,0)</f>
        <v>0</v>
      </c>
      <c r="J74" s="571"/>
      <c r="K74" s="157">
        <f t="shared" ref="K74" si="32">IF($A74&gt;0,K73,0)</f>
        <v>0</v>
      </c>
      <c r="L74" s="571"/>
      <c r="M74" s="157">
        <f t="shared" ref="M74" si="33">IF($A74&gt;0,M73,0)</f>
        <v>0</v>
      </c>
      <c r="N74" s="571"/>
      <c r="O74" s="157">
        <f t="shared" si="19"/>
        <v>0</v>
      </c>
      <c r="P74" s="157">
        <f t="shared" si="20"/>
        <v>0</v>
      </c>
      <c r="Q74" s="206">
        <f>Data!B75</f>
        <v>0</v>
      </c>
      <c r="R74" s="206">
        <f>Data!C75</f>
        <v>0</v>
      </c>
      <c r="S74" s="206">
        <f>Data!E75</f>
        <v>0</v>
      </c>
      <c r="T74" s="206">
        <f>Data!G75</f>
        <v>0</v>
      </c>
      <c r="U74" s="157">
        <f t="shared" ref="U74" si="34">IF($Q74&gt;0,U73,0)</f>
        <v>0</v>
      </c>
      <c r="V74" s="572"/>
      <c r="W74" s="157">
        <f t="shared" ref="W74" si="35">IF($Q74&gt;0,W73,0)</f>
        <v>0</v>
      </c>
      <c r="X74" s="572"/>
      <c r="Y74" s="157">
        <f t="shared" ref="Y74" si="36">IF($Q74&gt;0,Y73,0)</f>
        <v>0</v>
      </c>
      <c r="Z74" s="572"/>
      <c r="AA74" s="157">
        <f t="shared" ref="AA74" si="37">IF($Q74&gt;0,AA73,0)</f>
        <v>0</v>
      </c>
      <c r="AB74" s="572"/>
      <c r="AC74" s="157">
        <f t="shared" ref="AC74" si="38">IF($Q74&gt;0,AC73,0)</f>
        <v>0</v>
      </c>
      <c r="AD74" s="572"/>
      <c r="AE74" s="157">
        <f t="shared" ref="AE74" si="39">IF($Q74&gt;0,AE73,0)</f>
        <v>0</v>
      </c>
      <c r="AF74" s="572"/>
      <c r="AG74" s="157">
        <f t="shared" si="27"/>
        <v>0</v>
      </c>
      <c r="AH74" s="157">
        <f t="shared" si="28"/>
        <v>0</v>
      </c>
    </row>
    <row r="75" spans="1:37" ht="25.5" customHeight="1">
      <c r="A75" s="206">
        <f>Data!B76</f>
        <v>0</v>
      </c>
      <c r="B75" s="206">
        <f>Data!C76</f>
        <v>0</v>
      </c>
      <c r="C75" s="206">
        <f>Data!E76</f>
        <v>0</v>
      </c>
      <c r="D75" s="206">
        <f>Data!G76</f>
        <v>0</v>
      </c>
      <c r="E75" s="157">
        <f t="shared" ref="E75" si="40">IF($A75&gt;0,E74,0)</f>
        <v>0</v>
      </c>
      <c r="F75" s="572"/>
      <c r="G75" s="157">
        <f t="shared" ref="G75" si="41">IF($A75&gt;0,G74,0)</f>
        <v>0</v>
      </c>
      <c r="H75" s="570"/>
      <c r="I75" s="157">
        <f t="shared" ref="I75" si="42">IF($A75&gt;0,I74,0)</f>
        <v>0</v>
      </c>
      <c r="J75" s="571"/>
      <c r="K75" s="157">
        <f t="shared" ref="K75" si="43">IF($A75&gt;0,K74,0)</f>
        <v>0</v>
      </c>
      <c r="L75" s="571"/>
      <c r="M75" s="157">
        <f t="shared" ref="M75" si="44">IF($A75&gt;0,M74,0)</f>
        <v>0</v>
      </c>
      <c r="N75" s="571"/>
      <c r="O75" s="157">
        <f t="shared" si="19"/>
        <v>0</v>
      </c>
      <c r="P75" s="157">
        <f t="shared" si="20"/>
        <v>0</v>
      </c>
      <c r="Q75" s="206">
        <f>Data!B76</f>
        <v>0</v>
      </c>
      <c r="R75" s="206">
        <f>Data!C76</f>
        <v>0</v>
      </c>
      <c r="S75" s="206">
        <f>Data!E76</f>
        <v>0</v>
      </c>
      <c r="T75" s="206">
        <f>Data!G76</f>
        <v>0</v>
      </c>
      <c r="U75" s="157">
        <f t="shared" ref="U75" si="45">IF($Q75&gt;0,U74,0)</f>
        <v>0</v>
      </c>
      <c r="V75" s="572"/>
      <c r="W75" s="157">
        <f t="shared" ref="W75" si="46">IF($Q75&gt;0,W74,0)</f>
        <v>0</v>
      </c>
      <c r="X75" s="572"/>
      <c r="Y75" s="157">
        <f t="shared" ref="Y75" si="47">IF($Q75&gt;0,Y74,0)</f>
        <v>0</v>
      </c>
      <c r="Z75" s="572"/>
      <c r="AA75" s="157">
        <f t="shared" ref="AA75" si="48">IF($Q75&gt;0,AA74,0)</f>
        <v>0</v>
      </c>
      <c r="AB75" s="572"/>
      <c r="AC75" s="157">
        <f t="shared" ref="AC75" si="49">IF($Q75&gt;0,AC74,0)</f>
        <v>0</v>
      </c>
      <c r="AD75" s="572"/>
      <c r="AE75" s="157">
        <f t="shared" ref="AE75" si="50">IF($Q75&gt;0,AE74,0)</f>
        <v>0</v>
      </c>
      <c r="AF75" s="572"/>
      <c r="AG75" s="157">
        <f t="shared" si="27"/>
        <v>0</v>
      </c>
      <c r="AH75" s="157">
        <f t="shared" si="28"/>
        <v>0</v>
      </c>
    </row>
    <row r="76" spans="1:37" ht="25.5" customHeight="1">
      <c r="A76" s="206">
        <f>Data!B77</f>
        <v>0</v>
      </c>
      <c r="B76" s="206">
        <f>Data!C77</f>
        <v>0</v>
      </c>
      <c r="C76" s="206">
        <f>Data!E77</f>
        <v>0</v>
      </c>
      <c r="D76" s="206">
        <f>Data!G77</f>
        <v>0</v>
      </c>
      <c r="E76" s="157">
        <f t="shared" ref="E76" si="51">IF($A76&gt;0,E75,0)</f>
        <v>0</v>
      </c>
      <c r="F76" s="572"/>
      <c r="G76" s="157">
        <f t="shared" ref="G76" si="52">IF($A76&gt;0,G75,0)</f>
        <v>0</v>
      </c>
      <c r="H76" s="570"/>
      <c r="I76" s="157">
        <f t="shared" ref="I76" si="53">IF($A76&gt;0,I75,0)</f>
        <v>0</v>
      </c>
      <c r="J76" s="571"/>
      <c r="K76" s="157">
        <f t="shared" ref="K76" si="54">IF($A76&gt;0,K75,0)</f>
        <v>0</v>
      </c>
      <c r="L76" s="571"/>
      <c r="M76" s="157">
        <f t="shared" ref="M76" si="55">IF($A76&gt;0,M75,0)</f>
        <v>0</v>
      </c>
      <c r="N76" s="571"/>
      <c r="O76" s="157">
        <f t="shared" si="19"/>
        <v>0</v>
      </c>
      <c r="P76" s="157">
        <f t="shared" si="20"/>
        <v>0</v>
      </c>
      <c r="Q76" s="206">
        <f>Data!B77</f>
        <v>0</v>
      </c>
      <c r="R76" s="206">
        <f>Data!C77</f>
        <v>0</v>
      </c>
      <c r="S76" s="206">
        <f>Data!E77</f>
        <v>0</v>
      </c>
      <c r="T76" s="206">
        <f>Data!G77</f>
        <v>0</v>
      </c>
      <c r="U76" s="157">
        <f t="shared" ref="U76" si="56">IF($Q76&gt;0,U75,0)</f>
        <v>0</v>
      </c>
      <c r="V76" s="572"/>
      <c r="W76" s="157">
        <f t="shared" ref="W76" si="57">IF($Q76&gt;0,W75,0)</f>
        <v>0</v>
      </c>
      <c r="X76" s="572"/>
      <c r="Y76" s="157">
        <f t="shared" ref="Y76" si="58">IF($Q76&gt;0,Y75,0)</f>
        <v>0</v>
      </c>
      <c r="Z76" s="572"/>
      <c r="AA76" s="157">
        <f t="shared" ref="AA76" si="59">IF($Q76&gt;0,AA75,0)</f>
        <v>0</v>
      </c>
      <c r="AB76" s="572"/>
      <c r="AC76" s="157">
        <f t="shared" ref="AC76" si="60">IF($Q76&gt;0,AC75,0)</f>
        <v>0</v>
      </c>
      <c r="AD76" s="572"/>
      <c r="AE76" s="157">
        <f t="shared" ref="AE76" si="61">IF($Q76&gt;0,AE75,0)</f>
        <v>0</v>
      </c>
      <c r="AF76" s="572"/>
      <c r="AG76" s="157">
        <f t="shared" si="27"/>
        <v>0</v>
      </c>
      <c r="AH76" s="157">
        <f t="shared" si="28"/>
        <v>0</v>
      </c>
    </row>
    <row r="77" spans="1:37" ht="25.5" customHeight="1">
      <c r="A77" s="206">
        <f>Data!B78</f>
        <v>0</v>
      </c>
      <c r="B77" s="206">
        <f>Data!C78</f>
        <v>0</v>
      </c>
      <c r="C77" s="206">
        <f>Data!E78</f>
        <v>0</v>
      </c>
      <c r="D77" s="206">
        <f>Data!G78</f>
        <v>0</v>
      </c>
      <c r="E77" s="157">
        <f t="shared" ref="E77" si="62">IF($A77&gt;0,E76,0)</f>
        <v>0</v>
      </c>
      <c r="F77" s="572"/>
      <c r="G77" s="157">
        <f t="shared" ref="G77" si="63">IF($A77&gt;0,G76,0)</f>
        <v>0</v>
      </c>
      <c r="H77" s="570"/>
      <c r="I77" s="157">
        <f t="shared" ref="I77" si="64">IF($A77&gt;0,I76,0)</f>
        <v>0</v>
      </c>
      <c r="J77" s="571"/>
      <c r="K77" s="157">
        <f t="shared" ref="K77" si="65">IF($A77&gt;0,K76,0)</f>
        <v>0</v>
      </c>
      <c r="L77" s="571"/>
      <c r="M77" s="157">
        <f t="shared" ref="M77" si="66">IF($A77&gt;0,M76,0)</f>
        <v>0</v>
      </c>
      <c r="N77" s="571"/>
      <c r="O77" s="157">
        <f t="shared" si="19"/>
        <v>0</v>
      </c>
      <c r="P77" s="157">
        <f t="shared" si="20"/>
        <v>0</v>
      </c>
      <c r="Q77" s="206">
        <f>Data!B78</f>
        <v>0</v>
      </c>
      <c r="R77" s="206">
        <f>Data!C78</f>
        <v>0</v>
      </c>
      <c r="S77" s="206">
        <f>Data!E78</f>
        <v>0</v>
      </c>
      <c r="T77" s="206">
        <f>Data!G78</f>
        <v>0</v>
      </c>
      <c r="U77" s="157">
        <f t="shared" ref="U77" si="67">IF($Q77&gt;0,U76,0)</f>
        <v>0</v>
      </c>
      <c r="V77" s="572"/>
      <c r="W77" s="157">
        <f t="shared" ref="W77" si="68">IF($Q77&gt;0,W76,0)</f>
        <v>0</v>
      </c>
      <c r="X77" s="572"/>
      <c r="Y77" s="157">
        <f t="shared" ref="Y77" si="69">IF($Q77&gt;0,Y76,0)</f>
        <v>0</v>
      </c>
      <c r="Z77" s="572"/>
      <c r="AA77" s="157">
        <f t="shared" ref="AA77" si="70">IF($Q77&gt;0,AA76,0)</f>
        <v>0</v>
      </c>
      <c r="AB77" s="572"/>
      <c r="AC77" s="157">
        <f t="shared" ref="AC77" si="71">IF($Q77&gt;0,AC76,0)</f>
        <v>0</v>
      </c>
      <c r="AD77" s="572"/>
      <c r="AE77" s="157">
        <f t="shared" ref="AE77" si="72">IF($Q77&gt;0,AE76,0)</f>
        <v>0</v>
      </c>
      <c r="AF77" s="572"/>
      <c r="AG77" s="157">
        <f t="shared" si="27"/>
        <v>0</v>
      </c>
      <c r="AH77" s="157">
        <f t="shared" si="28"/>
        <v>0</v>
      </c>
    </row>
    <row r="78" spans="1:37" ht="25.5" customHeight="1">
      <c r="A78" s="206">
        <f>Data!B79</f>
        <v>0</v>
      </c>
      <c r="B78" s="206">
        <f>Data!C79</f>
        <v>0</v>
      </c>
      <c r="C78" s="206">
        <f>Data!E79</f>
        <v>0</v>
      </c>
      <c r="D78" s="206">
        <f>Data!G79</f>
        <v>0</v>
      </c>
      <c r="E78" s="157">
        <f t="shared" ref="E78" si="73">IF($A78&gt;0,E77,0)</f>
        <v>0</v>
      </c>
      <c r="F78" s="572"/>
      <c r="G78" s="157">
        <f t="shared" ref="G78" si="74">IF($A78&gt;0,G77,0)</f>
        <v>0</v>
      </c>
      <c r="H78" s="570"/>
      <c r="I78" s="157">
        <f t="shared" ref="I78" si="75">IF($A78&gt;0,I77,0)</f>
        <v>0</v>
      </c>
      <c r="J78" s="571"/>
      <c r="K78" s="157">
        <f t="shared" ref="K78" si="76">IF($A78&gt;0,K77,0)</f>
        <v>0</v>
      </c>
      <c r="L78" s="571"/>
      <c r="M78" s="157">
        <f t="shared" ref="M78" si="77">IF($A78&gt;0,M77,0)</f>
        <v>0</v>
      </c>
      <c r="N78" s="571"/>
      <c r="O78" s="157">
        <f t="shared" si="19"/>
        <v>0</v>
      </c>
      <c r="P78" s="157">
        <f t="shared" si="20"/>
        <v>0</v>
      </c>
      <c r="Q78" s="206">
        <f>Data!B79</f>
        <v>0</v>
      </c>
      <c r="R78" s="206">
        <f>Data!C79</f>
        <v>0</v>
      </c>
      <c r="S78" s="206">
        <f>Data!E79</f>
        <v>0</v>
      </c>
      <c r="T78" s="206">
        <f>Data!G79</f>
        <v>0</v>
      </c>
      <c r="U78" s="157">
        <f t="shared" ref="U78" si="78">IF($Q78&gt;0,U77,0)</f>
        <v>0</v>
      </c>
      <c r="V78" s="572"/>
      <c r="W78" s="157">
        <f t="shared" ref="W78" si="79">IF($Q78&gt;0,W77,0)</f>
        <v>0</v>
      </c>
      <c r="X78" s="572"/>
      <c r="Y78" s="157">
        <f t="shared" ref="Y78" si="80">IF($Q78&gt;0,Y77,0)</f>
        <v>0</v>
      </c>
      <c r="Z78" s="572"/>
      <c r="AA78" s="157">
        <f t="shared" ref="AA78" si="81">IF($Q78&gt;0,AA77,0)</f>
        <v>0</v>
      </c>
      <c r="AB78" s="572"/>
      <c r="AC78" s="157">
        <f t="shared" ref="AC78" si="82">IF($Q78&gt;0,AC77,0)</f>
        <v>0</v>
      </c>
      <c r="AD78" s="572"/>
      <c r="AE78" s="157">
        <f t="shared" ref="AE78" si="83">IF($Q78&gt;0,AE77,0)</f>
        <v>0</v>
      </c>
      <c r="AF78" s="572"/>
      <c r="AG78" s="157">
        <f t="shared" si="27"/>
        <v>0</v>
      </c>
      <c r="AH78" s="157">
        <f t="shared" si="28"/>
        <v>0</v>
      </c>
    </row>
    <row r="79" spans="1:37" ht="25.5" customHeight="1">
      <c r="A79" s="206">
        <f>Data!B80</f>
        <v>0</v>
      </c>
      <c r="B79" s="206">
        <f>Data!C80</f>
        <v>0</v>
      </c>
      <c r="C79" s="206">
        <f>Data!E80</f>
        <v>0</v>
      </c>
      <c r="D79" s="206">
        <f>Data!G80</f>
        <v>0</v>
      </c>
      <c r="E79" s="157">
        <f t="shared" ref="E79" si="84">IF($A79&gt;0,E78,0)</f>
        <v>0</v>
      </c>
      <c r="F79" s="572"/>
      <c r="G79" s="157">
        <f t="shared" ref="G79" si="85">IF($A79&gt;0,G78,0)</f>
        <v>0</v>
      </c>
      <c r="H79" s="570"/>
      <c r="I79" s="157">
        <f t="shared" ref="I79" si="86">IF($A79&gt;0,I78,0)</f>
        <v>0</v>
      </c>
      <c r="J79" s="571"/>
      <c r="K79" s="157">
        <f t="shared" ref="K79" si="87">IF($A79&gt;0,K78,0)</f>
        <v>0</v>
      </c>
      <c r="L79" s="571"/>
      <c r="M79" s="157">
        <f t="shared" ref="M79" si="88">IF($A79&gt;0,M78,0)</f>
        <v>0</v>
      </c>
      <c r="N79" s="571"/>
      <c r="O79" s="157">
        <f t="shared" si="19"/>
        <v>0</v>
      </c>
      <c r="P79" s="157">
        <f t="shared" si="20"/>
        <v>0</v>
      </c>
      <c r="Q79" s="206">
        <f>Data!B80</f>
        <v>0</v>
      </c>
      <c r="R79" s="206">
        <f>Data!C80</f>
        <v>0</v>
      </c>
      <c r="S79" s="206">
        <f>Data!E80</f>
        <v>0</v>
      </c>
      <c r="T79" s="206">
        <f>Data!G80</f>
        <v>0</v>
      </c>
      <c r="U79" s="157">
        <f t="shared" ref="U79" si="89">IF($Q79&gt;0,U78,0)</f>
        <v>0</v>
      </c>
      <c r="V79" s="572"/>
      <c r="W79" s="157">
        <f t="shared" ref="W79" si="90">IF($Q79&gt;0,W78,0)</f>
        <v>0</v>
      </c>
      <c r="X79" s="572"/>
      <c r="Y79" s="157">
        <f t="shared" ref="Y79" si="91">IF($Q79&gt;0,Y78,0)</f>
        <v>0</v>
      </c>
      <c r="Z79" s="572"/>
      <c r="AA79" s="157">
        <f t="shared" ref="AA79" si="92">IF($Q79&gt;0,AA78,0)</f>
        <v>0</v>
      </c>
      <c r="AB79" s="572"/>
      <c r="AC79" s="157">
        <f t="shared" ref="AC79" si="93">IF($Q79&gt;0,AC78,0)</f>
        <v>0</v>
      </c>
      <c r="AD79" s="572"/>
      <c r="AE79" s="157">
        <f t="shared" ref="AE79" si="94">IF($Q79&gt;0,AE78,0)</f>
        <v>0</v>
      </c>
      <c r="AF79" s="572"/>
      <c r="AG79" s="157">
        <f t="shared" si="27"/>
        <v>0</v>
      </c>
      <c r="AH79" s="157">
        <f t="shared" si="28"/>
        <v>0</v>
      </c>
    </row>
    <row r="80" spans="1:37" ht="25.5" customHeight="1">
      <c r="A80" s="206">
        <f>Data!B81</f>
        <v>0</v>
      </c>
      <c r="B80" s="206">
        <f>Data!C81</f>
        <v>0</v>
      </c>
      <c r="C80" s="206">
        <f>Data!E81</f>
        <v>0</v>
      </c>
      <c r="D80" s="206">
        <f>Data!G81</f>
        <v>0</v>
      </c>
      <c r="E80" s="157">
        <f t="shared" ref="E80" si="95">IF($A80&gt;0,E79,0)</f>
        <v>0</v>
      </c>
      <c r="F80" s="572"/>
      <c r="G80" s="157">
        <f t="shared" ref="G80" si="96">IF($A80&gt;0,G79,0)</f>
        <v>0</v>
      </c>
      <c r="H80" s="570"/>
      <c r="I80" s="157">
        <f t="shared" ref="I80" si="97">IF($A80&gt;0,I79,0)</f>
        <v>0</v>
      </c>
      <c r="J80" s="571"/>
      <c r="K80" s="157">
        <f t="shared" ref="K80" si="98">IF($A80&gt;0,K79,0)</f>
        <v>0</v>
      </c>
      <c r="L80" s="571"/>
      <c r="M80" s="157">
        <f t="shared" ref="M80" si="99">IF($A80&gt;0,M79,0)</f>
        <v>0</v>
      </c>
      <c r="N80" s="571"/>
      <c r="O80" s="157">
        <f t="shared" si="19"/>
        <v>0</v>
      </c>
      <c r="P80" s="157">
        <f t="shared" si="20"/>
        <v>0</v>
      </c>
      <c r="Q80" s="206">
        <f>Data!B81</f>
        <v>0</v>
      </c>
      <c r="R80" s="206">
        <f>Data!C81</f>
        <v>0</v>
      </c>
      <c r="S80" s="206">
        <f>Data!E81</f>
        <v>0</v>
      </c>
      <c r="T80" s="206">
        <f>Data!G81</f>
        <v>0</v>
      </c>
      <c r="U80" s="157">
        <f t="shared" ref="U80" si="100">IF($Q80&gt;0,U79,0)</f>
        <v>0</v>
      </c>
      <c r="V80" s="572"/>
      <c r="W80" s="157">
        <f t="shared" ref="W80" si="101">IF($Q80&gt;0,W79,0)</f>
        <v>0</v>
      </c>
      <c r="X80" s="572"/>
      <c r="Y80" s="157">
        <f t="shared" ref="Y80" si="102">IF($Q80&gt;0,Y79,0)</f>
        <v>0</v>
      </c>
      <c r="Z80" s="572"/>
      <c r="AA80" s="157">
        <f t="shared" ref="AA80" si="103">IF($Q80&gt;0,AA79,0)</f>
        <v>0</v>
      </c>
      <c r="AB80" s="572"/>
      <c r="AC80" s="157">
        <f t="shared" ref="AC80" si="104">IF($Q80&gt;0,AC79,0)</f>
        <v>0</v>
      </c>
      <c r="AD80" s="572"/>
      <c r="AE80" s="157">
        <f t="shared" ref="AE80" si="105">IF($Q80&gt;0,AE79,0)</f>
        <v>0</v>
      </c>
      <c r="AF80" s="572"/>
      <c r="AG80" s="157">
        <f t="shared" si="27"/>
        <v>0</v>
      </c>
      <c r="AH80" s="157">
        <f t="shared" si="28"/>
        <v>0</v>
      </c>
    </row>
    <row r="81" spans="1:34" ht="25.5" customHeight="1">
      <c r="A81" s="206">
        <f>Data!B82</f>
        <v>0</v>
      </c>
      <c r="B81" s="206">
        <f>Data!C82</f>
        <v>0</v>
      </c>
      <c r="C81" s="206">
        <f>Data!E82</f>
        <v>0</v>
      </c>
      <c r="D81" s="206">
        <f>Data!G82</f>
        <v>0</v>
      </c>
      <c r="E81" s="157">
        <f t="shared" ref="E81" si="106">IF($A81&gt;0,E80,0)</f>
        <v>0</v>
      </c>
      <c r="F81" s="572"/>
      <c r="G81" s="157">
        <f t="shared" ref="G81" si="107">IF($A81&gt;0,G80,0)</f>
        <v>0</v>
      </c>
      <c r="H81" s="570"/>
      <c r="I81" s="157">
        <f t="shared" ref="I81" si="108">IF($A81&gt;0,I80,0)</f>
        <v>0</v>
      </c>
      <c r="J81" s="571"/>
      <c r="K81" s="157">
        <f t="shared" ref="K81" si="109">IF($A81&gt;0,K80,0)</f>
        <v>0</v>
      </c>
      <c r="L81" s="571"/>
      <c r="M81" s="157">
        <f t="shared" ref="M81" si="110">IF($A81&gt;0,M80,0)</f>
        <v>0</v>
      </c>
      <c r="N81" s="571"/>
      <c r="O81" s="157">
        <f t="shared" si="19"/>
        <v>0</v>
      </c>
      <c r="P81" s="157">
        <f t="shared" si="20"/>
        <v>0</v>
      </c>
      <c r="Q81" s="206">
        <f>Data!B82</f>
        <v>0</v>
      </c>
      <c r="R81" s="206">
        <f>Data!C82</f>
        <v>0</v>
      </c>
      <c r="S81" s="206">
        <f>Data!E82</f>
        <v>0</v>
      </c>
      <c r="T81" s="206">
        <f>Data!G82</f>
        <v>0</v>
      </c>
      <c r="U81" s="157">
        <f t="shared" ref="U81" si="111">IF($Q81&gt;0,U80,0)</f>
        <v>0</v>
      </c>
      <c r="V81" s="572"/>
      <c r="W81" s="157">
        <f t="shared" ref="W81" si="112">IF($Q81&gt;0,W80,0)</f>
        <v>0</v>
      </c>
      <c r="X81" s="572"/>
      <c r="Y81" s="157">
        <f t="shared" ref="Y81" si="113">IF($Q81&gt;0,Y80,0)</f>
        <v>0</v>
      </c>
      <c r="Z81" s="572"/>
      <c r="AA81" s="157">
        <f t="shared" ref="AA81" si="114">IF($Q81&gt;0,AA80,0)</f>
        <v>0</v>
      </c>
      <c r="AB81" s="572"/>
      <c r="AC81" s="157">
        <f t="shared" ref="AC81" si="115">IF($Q81&gt;0,AC80,0)</f>
        <v>0</v>
      </c>
      <c r="AD81" s="572"/>
      <c r="AE81" s="157">
        <f t="shared" ref="AE81" si="116">IF($Q81&gt;0,AE80,0)</f>
        <v>0</v>
      </c>
      <c r="AF81" s="572"/>
      <c r="AG81" s="157">
        <f t="shared" si="27"/>
        <v>0</v>
      </c>
      <c r="AH81" s="157">
        <f t="shared" si="28"/>
        <v>0</v>
      </c>
    </row>
    <row r="82" spans="1:34" ht="25.5" customHeight="1">
      <c r="A82" s="206">
        <f>Data!B83</f>
        <v>0</v>
      </c>
      <c r="B82" s="206">
        <f>Data!C83</f>
        <v>0</v>
      </c>
      <c r="C82" s="206">
        <f>Data!E83</f>
        <v>0</v>
      </c>
      <c r="D82" s="206">
        <f>Data!G83</f>
        <v>0</v>
      </c>
      <c r="E82" s="157">
        <f t="shared" ref="E82" si="117">IF($A82&gt;0,E81,0)</f>
        <v>0</v>
      </c>
      <c r="F82" s="572"/>
      <c r="G82" s="157">
        <f t="shared" ref="G82" si="118">IF($A82&gt;0,G81,0)</f>
        <v>0</v>
      </c>
      <c r="H82" s="570"/>
      <c r="I82" s="157">
        <f t="shared" ref="I82" si="119">IF($A82&gt;0,I81,0)</f>
        <v>0</v>
      </c>
      <c r="J82" s="571"/>
      <c r="K82" s="157">
        <f t="shared" ref="K82" si="120">IF($A82&gt;0,K81,0)</f>
        <v>0</v>
      </c>
      <c r="L82" s="571"/>
      <c r="M82" s="157">
        <f t="shared" ref="M82" si="121">IF($A82&gt;0,M81,0)</f>
        <v>0</v>
      </c>
      <c r="N82" s="571"/>
      <c r="O82" s="157">
        <f t="shared" si="19"/>
        <v>0</v>
      </c>
      <c r="P82" s="157">
        <f t="shared" si="20"/>
        <v>0</v>
      </c>
      <c r="Q82" s="206">
        <f>Data!B83</f>
        <v>0</v>
      </c>
      <c r="R82" s="206">
        <f>Data!C83</f>
        <v>0</v>
      </c>
      <c r="S82" s="206">
        <f>Data!E83</f>
        <v>0</v>
      </c>
      <c r="T82" s="206">
        <f>Data!G83</f>
        <v>0</v>
      </c>
      <c r="U82" s="157">
        <f t="shared" ref="U82" si="122">IF($Q82&gt;0,U81,0)</f>
        <v>0</v>
      </c>
      <c r="V82" s="572"/>
      <c r="W82" s="157">
        <f t="shared" ref="W82" si="123">IF($Q82&gt;0,W81,0)</f>
        <v>0</v>
      </c>
      <c r="X82" s="572"/>
      <c r="Y82" s="157">
        <f t="shared" ref="Y82" si="124">IF($Q82&gt;0,Y81,0)</f>
        <v>0</v>
      </c>
      <c r="Z82" s="572"/>
      <c r="AA82" s="157">
        <f t="shared" ref="AA82" si="125">IF($Q82&gt;0,AA81,0)</f>
        <v>0</v>
      </c>
      <c r="AB82" s="572"/>
      <c r="AC82" s="157">
        <f t="shared" ref="AC82" si="126">IF($Q82&gt;0,AC81,0)</f>
        <v>0</v>
      </c>
      <c r="AD82" s="572"/>
      <c r="AE82" s="157">
        <f t="shared" ref="AE82" si="127">IF($Q82&gt;0,AE81,0)</f>
        <v>0</v>
      </c>
      <c r="AF82" s="572"/>
      <c r="AG82" s="157">
        <f t="shared" si="27"/>
        <v>0</v>
      </c>
      <c r="AH82" s="157">
        <f t="shared" si="28"/>
        <v>0</v>
      </c>
    </row>
    <row r="83" spans="1:34" ht="25.5" customHeight="1">
      <c r="A83" s="206">
        <f>Data!B84</f>
        <v>0</v>
      </c>
      <c r="B83" s="206">
        <f>Data!C84</f>
        <v>0</v>
      </c>
      <c r="C83" s="206">
        <f>Data!E84</f>
        <v>0</v>
      </c>
      <c r="D83" s="206">
        <f>Data!G84</f>
        <v>0</v>
      </c>
      <c r="E83" s="157">
        <f t="shared" ref="E83" si="128">IF($A83&gt;0,E82,0)</f>
        <v>0</v>
      </c>
      <c r="F83" s="572"/>
      <c r="G83" s="157">
        <f t="shared" ref="G83" si="129">IF($A83&gt;0,G82,0)</f>
        <v>0</v>
      </c>
      <c r="H83" s="570"/>
      <c r="I83" s="157">
        <f t="shared" ref="I83" si="130">IF($A83&gt;0,I82,0)</f>
        <v>0</v>
      </c>
      <c r="J83" s="571"/>
      <c r="K83" s="157">
        <f t="shared" ref="K83" si="131">IF($A83&gt;0,K82,0)</f>
        <v>0</v>
      </c>
      <c r="L83" s="571"/>
      <c r="M83" s="157">
        <f t="shared" ref="M83" si="132">IF($A83&gt;0,M82,0)</f>
        <v>0</v>
      </c>
      <c r="N83" s="571"/>
      <c r="O83" s="157">
        <f t="shared" si="19"/>
        <v>0</v>
      </c>
      <c r="P83" s="157">
        <f t="shared" si="20"/>
        <v>0</v>
      </c>
      <c r="Q83" s="206">
        <f>Data!B84</f>
        <v>0</v>
      </c>
      <c r="R83" s="206">
        <f>Data!C84</f>
        <v>0</v>
      </c>
      <c r="S83" s="206">
        <f>Data!E84</f>
        <v>0</v>
      </c>
      <c r="T83" s="206">
        <f>Data!G84</f>
        <v>0</v>
      </c>
      <c r="U83" s="157">
        <f t="shared" ref="U83" si="133">IF($Q83&gt;0,U82,0)</f>
        <v>0</v>
      </c>
      <c r="V83" s="572"/>
      <c r="W83" s="157">
        <f t="shared" ref="W83" si="134">IF($Q83&gt;0,W82,0)</f>
        <v>0</v>
      </c>
      <c r="X83" s="572"/>
      <c r="Y83" s="157">
        <f t="shared" ref="Y83" si="135">IF($Q83&gt;0,Y82,0)</f>
        <v>0</v>
      </c>
      <c r="Z83" s="572"/>
      <c r="AA83" s="157">
        <f t="shared" ref="AA83" si="136">IF($Q83&gt;0,AA82,0)</f>
        <v>0</v>
      </c>
      <c r="AB83" s="572"/>
      <c r="AC83" s="157">
        <f t="shared" ref="AC83" si="137">IF($Q83&gt;0,AC82,0)</f>
        <v>0</v>
      </c>
      <c r="AD83" s="572"/>
      <c r="AE83" s="157">
        <f t="shared" ref="AE83" si="138">IF($Q83&gt;0,AE82,0)</f>
        <v>0</v>
      </c>
      <c r="AF83" s="572"/>
      <c r="AG83" s="157">
        <f t="shared" si="27"/>
        <v>0</v>
      </c>
      <c r="AH83" s="157">
        <f t="shared" si="28"/>
        <v>0</v>
      </c>
    </row>
    <row r="84" spans="1:34" ht="25.5" customHeight="1">
      <c r="A84" s="206">
        <f>Data!B85</f>
        <v>0</v>
      </c>
      <c r="B84" s="206">
        <f>Data!C85</f>
        <v>0</v>
      </c>
      <c r="C84" s="206">
        <f>Data!E85</f>
        <v>0</v>
      </c>
      <c r="D84" s="206">
        <f>Data!G85</f>
        <v>0</v>
      </c>
      <c r="E84" s="157">
        <f t="shared" ref="E84" si="139">IF($A84&gt;0,E83,0)</f>
        <v>0</v>
      </c>
      <c r="F84" s="572"/>
      <c r="G84" s="157">
        <f t="shared" ref="G84" si="140">IF($A84&gt;0,G83,0)</f>
        <v>0</v>
      </c>
      <c r="H84" s="570"/>
      <c r="I84" s="157">
        <f t="shared" ref="I84" si="141">IF($A84&gt;0,I83,0)</f>
        <v>0</v>
      </c>
      <c r="J84" s="571"/>
      <c r="K84" s="157">
        <f t="shared" ref="K84" si="142">IF($A84&gt;0,K83,0)</f>
        <v>0</v>
      </c>
      <c r="L84" s="571"/>
      <c r="M84" s="157">
        <f t="shared" ref="M84" si="143">IF($A84&gt;0,M83,0)</f>
        <v>0</v>
      </c>
      <c r="N84" s="571"/>
      <c r="O84" s="157">
        <f t="shared" si="19"/>
        <v>0</v>
      </c>
      <c r="P84" s="157">
        <f t="shared" si="20"/>
        <v>0</v>
      </c>
      <c r="Q84" s="206">
        <f>Data!B85</f>
        <v>0</v>
      </c>
      <c r="R84" s="206">
        <f>Data!C85</f>
        <v>0</v>
      </c>
      <c r="S84" s="206">
        <f>Data!E85</f>
        <v>0</v>
      </c>
      <c r="T84" s="206">
        <f>Data!G85</f>
        <v>0</v>
      </c>
      <c r="U84" s="157">
        <f t="shared" ref="U84" si="144">IF($Q84&gt;0,U83,0)</f>
        <v>0</v>
      </c>
      <c r="V84" s="572"/>
      <c r="W84" s="157">
        <f t="shared" ref="W84" si="145">IF($Q84&gt;0,W83,0)</f>
        <v>0</v>
      </c>
      <c r="X84" s="572"/>
      <c r="Y84" s="157">
        <f t="shared" ref="Y84" si="146">IF($Q84&gt;0,Y83,0)</f>
        <v>0</v>
      </c>
      <c r="Z84" s="572"/>
      <c r="AA84" s="157">
        <f t="shared" ref="AA84" si="147">IF($Q84&gt;0,AA83,0)</f>
        <v>0</v>
      </c>
      <c r="AB84" s="572"/>
      <c r="AC84" s="157">
        <f t="shared" ref="AC84" si="148">IF($Q84&gt;0,AC83,0)</f>
        <v>0</v>
      </c>
      <c r="AD84" s="572"/>
      <c r="AE84" s="157">
        <f t="shared" ref="AE84" si="149">IF($Q84&gt;0,AE83,0)</f>
        <v>0</v>
      </c>
      <c r="AF84" s="572"/>
      <c r="AG84" s="157">
        <f t="shared" si="27"/>
        <v>0</v>
      </c>
      <c r="AH84" s="157">
        <f t="shared" si="28"/>
        <v>0</v>
      </c>
    </row>
    <row r="85" spans="1:34" ht="25.5" customHeight="1">
      <c r="A85" s="206">
        <f>Data!B86</f>
        <v>0</v>
      </c>
      <c r="B85" s="206">
        <f>Data!C86</f>
        <v>0</v>
      </c>
      <c r="C85" s="206">
        <f>Data!E86</f>
        <v>0</v>
      </c>
      <c r="D85" s="206">
        <f>Data!G86</f>
        <v>0</v>
      </c>
      <c r="E85" s="157">
        <f t="shared" ref="E85" si="150">IF($A85&gt;0,E84,0)</f>
        <v>0</v>
      </c>
      <c r="F85" s="572"/>
      <c r="G85" s="157">
        <f t="shared" ref="G85" si="151">IF($A85&gt;0,G84,0)</f>
        <v>0</v>
      </c>
      <c r="H85" s="570"/>
      <c r="I85" s="157">
        <f t="shared" ref="I85" si="152">IF($A85&gt;0,I84,0)</f>
        <v>0</v>
      </c>
      <c r="J85" s="571"/>
      <c r="K85" s="157">
        <f t="shared" ref="K85" si="153">IF($A85&gt;0,K84,0)</f>
        <v>0</v>
      </c>
      <c r="L85" s="571"/>
      <c r="M85" s="157">
        <f t="shared" ref="M85" si="154">IF($A85&gt;0,M84,0)</f>
        <v>0</v>
      </c>
      <c r="N85" s="571"/>
      <c r="O85" s="157">
        <f t="shared" si="19"/>
        <v>0</v>
      </c>
      <c r="P85" s="157">
        <f t="shared" si="20"/>
        <v>0</v>
      </c>
      <c r="Q85" s="206">
        <f>Data!B86</f>
        <v>0</v>
      </c>
      <c r="R85" s="206">
        <f>Data!C86</f>
        <v>0</v>
      </c>
      <c r="S85" s="206">
        <f>Data!E86</f>
        <v>0</v>
      </c>
      <c r="T85" s="206">
        <f>Data!G86</f>
        <v>0</v>
      </c>
      <c r="U85" s="157">
        <f t="shared" ref="U85" si="155">IF($Q85&gt;0,U84,0)</f>
        <v>0</v>
      </c>
      <c r="V85" s="572"/>
      <c r="W85" s="157">
        <f t="shared" ref="W85" si="156">IF($Q85&gt;0,W84,0)</f>
        <v>0</v>
      </c>
      <c r="X85" s="572"/>
      <c r="Y85" s="157">
        <f t="shared" ref="Y85" si="157">IF($Q85&gt;0,Y84,0)</f>
        <v>0</v>
      </c>
      <c r="Z85" s="572"/>
      <c r="AA85" s="157">
        <f t="shared" ref="AA85" si="158">IF($Q85&gt;0,AA84,0)</f>
        <v>0</v>
      </c>
      <c r="AB85" s="572"/>
      <c r="AC85" s="157">
        <f t="shared" ref="AC85" si="159">IF($Q85&gt;0,AC84,0)</f>
        <v>0</v>
      </c>
      <c r="AD85" s="572"/>
      <c r="AE85" s="157">
        <f t="shared" ref="AE85" si="160">IF($Q85&gt;0,AE84,0)</f>
        <v>0</v>
      </c>
      <c r="AF85" s="572"/>
      <c r="AG85" s="157">
        <f t="shared" si="27"/>
        <v>0</v>
      </c>
      <c r="AH85" s="157">
        <f t="shared" si="28"/>
        <v>0</v>
      </c>
    </row>
    <row r="86" spans="1:34" ht="25.5" customHeight="1">
      <c r="A86" s="206">
        <f>Data!B87</f>
        <v>0</v>
      </c>
      <c r="B86" s="206">
        <f>Data!C87</f>
        <v>0</v>
      </c>
      <c r="C86" s="206">
        <f>Data!E87</f>
        <v>0</v>
      </c>
      <c r="D86" s="206">
        <f>Data!G87</f>
        <v>0</v>
      </c>
      <c r="E86" s="157">
        <f t="shared" ref="E86" si="161">IF($A86&gt;0,E85,0)</f>
        <v>0</v>
      </c>
      <c r="F86" s="572"/>
      <c r="G86" s="157">
        <f t="shared" ref="G86" si="162">IF($A86&gt;0,G85,0)</f>
        <v>0</v>
      </c>
      <c r="H86" s="570"/>
      <c r="I86" s="157">
        <f t="shared" ref="I86" si="163">IF($A86&gt;0,I85,0)</f>
        <v>0</v>
      </c>
      <c r="J86" s="571"/>
      <c r="K86" s="157">
        <f t="shared" ref="K86" si="164">IF($A86&gt;0,K85,0)</f>
        <v>0</v>
      </c>
      <c r="L86" s="571"/>
      <c r="M86" s="157">
        <f t="shared" ref="M86" si="165">IF($A86&gt;0,M85,0)</f>
        <v>0</v>
      </c>
      <c r="N86" s="571"/>
      <c r="O86" s="157">
        <f t="shared" si="19"/>
        <v>0</v>
      </c>
      <c r="P86" s="157">
        <f t="shared" si="20"/>
        <v>0</v>
      </c>
      <c r="Q86" s="206">
        <f>Data!B87</f>
        <v>0</v>
      </c>
      <c r="R86" s="206">
        <f>Data!C87</f>
        <v>0</v>
      </c>
      <c r="S86" s="206">
        <f>Data!E87</f>
        <v>0</v>
      </c>
      <c r="T86" s="206">
        <f>Data!G87</f>
        <v>0</v>
      </c>
      <c r="U86" s="157">
        <f t="shared" ref="U86" si="166">IF($Q86&gt;0,U85,0)</f>
        <v>0</v>
      </c>
      <c r="V86" s="572"/>
      <c r="W86" s="157">
        <f t="shared" ref="W86" si="167">IF($Q86&gt;0,W85,0)</f>
        <v>0</v>
      </c>
      <c r="X86" s="572"/>
      <c r="Y86" s="157">
        <f t="shared" ref="Y86" si="168">IF($Q86&gt;0,Y85,0)</f>
        <v>0</v>
      </c>
      <c r="Z86" s="572"/>
      <c r="AA86" s="157">
        <f t="shared" ref="AA86" si="169">IF($Q86&gt;0,AA85,0)</f>
        <v>0</v>
      </c>
      <c r="AB86" s="572"/>
      <c r="AC86" s="157">
        <f t="shared" ref="AC86" si="170">IF($Q86&gt;0,AC85,0)</f>
        <v>0</v>
      </c>
      <c r="AD86" s="572"/>
      <c r="AE86" s="157">
        <f t="shared" ref="AE86" si="171">IF($Q86&gt;0,AE85,0)</f>
        <v>0</v>
      </c>
      <c r="AF86" s="572"/>
      <c r="AG86" s="157">
        <f t="shared" si="27"/>
        <v>0</v>
      </c>
      <c r="AH86" s="157">
        <f t="shared" si="28"/>
        <v>0</v>
      </c>
    </row>
    <row r="87" spans="1:34" ht="25.5" customHeight="1">
      <c r="A87" s="206">
        <f>Data!B88</f>
        <v>0</v>
      </c>
      <c r="B87" s="206">
        <f>Data!C88</f>
        <v>0</v>
      </c>
      <c r="C87" s="206">
        <f>Data!E88</f>
        <v>0</v>
      </c>
      <c r="D87" s="206">
        <f>Data!G88</f>
        <v>0</v>
      </c>
      <c r="E87" s="157">
        <f t="shared" ref="E87" si="172">IF($A87&gt;0,E86,0)</f>
        <v>0</v>
      </c>
      <c r="F87" s="572"/>
      <c r="G87" s="157">
        <f t="shared" ref="G87" si="173">IF($A87&gt;0,G86,0)</f>
        <v>0</v>
      </c>
      <c r="H87" s="570"/>
      <c r="I87" s="157">
        <f t="shared" ref="I87" si="174">IF($A87&gt;0,I86,0)</f>
        <v>0</v>
      </c>
      <c r="J87" s="571"/>
      <c r="K87" s="157">
        <f t="shared" ref="K87" si="175">IF($A87&gt;0,K86,0)</f>
        <v>0</v>
      </c>
      <c r="L87" s="571"/>
      <c r="M87" s="157">
        <f t="shared" ref="M87" si="176">IF($A87&gt;0,M86,0)</f>
        <v>0</v>
      </c>
      <c r="N87" s="571"/>
      <c r="O87" s="157">
        <f t="shared" si="19"/>
        <v>0</v>
      </c>
      <c r="P87" s="157">
        <f t="shared" si="20"/>
        <v>0</v>
      </c>
      <c r="Q87" s="206">
        <f>Data!B88</f>
        <v>0</v>
      </c>
      <c r="R87" s="206">
        <f>Data!C88</f>
        <v>0</v>
      </c>
      <c r="S87" s="206">
        <f>Data!E88</f>
        <v>0</v>
      </c>
      <c r="T87" s="206">
        <f>Data!G88</f>
        <v>0</v>
      </c>
      <c r="U87" s="157">
        <f t="shared" ref="U87" si="177">IF($Q87&gt;0,U86,0)</f>
        <v>0</v>
      </c>
      <c r="V87" s="572"/>
      <c r="W87" s="157">
        <f t="shared" ref="W87" si="178">IF($Q87&gt;0,W86,0)</f>
        <v>0</v>
      </c>
      <c r="X87" s="572"/>
      <c r="Y87" s="157">
        <f t="shared" ref="Y87" si="179">IF($Q87&gt;0,Y86,0)</f>
        <v>0</v>
      </c>
      <c r="Z87" s="572"/>
      <c r="AA87" s="157">
        <f t="shared" ref="AA87" si="180">IF($Q87&gt;0,AA86,0)</f>
        <v>0</v>
      </c>
      <c r="AB87" s="572"/>
      <c r="AC87" s="157">
        <f t="shared" ref="AC87" si="181">IF($Q87&gt;0,AC86,0)</f>
        <v>0</v>
      </c>
      <c r="AD87" s="572"/>
      <c r="AE87" s="157">
        <f t="shared" ref="AE87" si="182">IF($Q87&gt;0,AE86,0)</f>
        <v>0</v>
      </c>
      <c r="AF87" s="572"/>
      <c r="AG87" s="157">
        <f t="shared" si="27"/>
        <v>0</v>
      </c>
      <c r="AH87" s="157">
        <f t="shared" si="28"/>
        <v>0</v>
      </c>
    </row>
    <row r="88" spans="1:34" ht="25.5" customHeight="1">
      <c r="A88" s="206">
        <f>Data!B89</f>
        <v>0</v>
      </c>
      <c r="B88" s="206">
        <f>Data!C89</f>
        <v>0</v>
      </c>
      <c r="C88" s="206">
        <f>Data!E89</f>
        <v>0</v>
      </c>
      <c r="D88" s="206">
        <f>Data!G89</f>
        <v>0</v>
      </c>
      <c r="E88" s="157">
        <f t="shared" ref="E88" si="183">IF($A88&gt;0,E87,0)</f>
        <v>0</v>
      </c>
      <c r="F88" s="572"/>
      <c r="G88" s="157">
        <f t="shared" ref="G88" si="184">IF($A88&gt;0,G87,0)</f>
        <v>0</v>
      </c>
      <c r="H88" s="570"/>
      <c r="I88" s="157">
        <f t="shared" ref="I88" si="185">IF($A88&gt;0,I87,0)</f>
        <v>0</v>
      </c>
      <c r="J88" s="571"/>
      <c r="K88" s="157">
        <f t="shared" ref="K88" si="186">IF($A88&gt;0,K87,0)</f>
        <v>0</v>
      </c>
      <c r="L88" s="571"/>
      <c r="M88" s="157">
        <f t="shared" ref="M88" si="187">IF($A88&gt;0,M87,0)</f>
        <v>0</v>
      </c>
      <c r="N88" s="571"/>
      <c r="O88" s="157">
        <f t="shared" si="19"/>
        <v>0</v>
      </c>
      <c r="P88" s="157">
        <f t="shared" si="20"/>
        <v>0</v>
      </c>
      <c r="Q88" s="206">
        <f>Data!B89</f>
        <v>0</v>
      </c>
      <c r="R88" s="206">
        <f>Data!C89</f>
        <v>0</v>
      </c>
      <c r="S88" s="206">
        <f>Data!E89</f>
        <v>0</v>
      </c>
      <c r="T88" s="206">
        <f>Data!G89</f>
        <v>0</v>
      </c>
      <c r="U88" s="157">
        <f t="shared" ref="U88" si="188">IF($Q88&gt;0,U87,0)</f>
        <v>0</v>
      </c>
      <c r="V88" s="572"/>
      <c r="W88" s="157">
        <f t="shared" ref="W88" si="189">IF($Q88&gt;0,W87,0)</f>
        <v>0</v>
      </c>
      <c r="X88" s="572"/>
      <c r="Y88" s="157">
        <f t="shared" ref="Y88" si="190">IF($Q88&gt;0,Y87,0)</f>
        <v>0</v>
      </c>
      <c r="Z88" s="572"/>
      <c r="AA88" s="157">
        <f t="shared" ref="AA88" si="191">IF($Q88&gt;0,AA87,0)</f>
        <v>0</v>
      </c>
      <c r="AB88" s="572"/>
      <c r="AC88" s="157">
        <f t="shared" ref="AC88" si="192">IF($Q88&gt;0,AC87,0)</f>
        <v>0</v>
      </c>
      <c r="AD88" s="572"/>
      <c r="AE88" s="157">
        <f t="shared" ref="AE88" si="193">IF($Q88&gt;0,AE87,0)</f>
        <v>0</v>
      </c>
      <c r="AF88" s="572"/>
      <c r="AG88" s="157">
        <f t="shared" si="27"/>
        <v>0</v>
      </c>
      <c r="AH88" s="157">
        <f t="shared" si="28"/>
        <v>0</v>
      </c>
    </row>
    <row r="89" spans="1:34" ht="25.5" customHeight="1">
      <c r="A89" s="206">
        <f>Data!B90</f>
        <v>0</v>
      </c>
      <c r="B89" s="206">
        <f>Data!C90</f>
        <v>0</v>
      </c>
      <c r="C89" s="206">
        <f>Data!E90</f>
        <v>0</v>
      </c>
      <c r="D89" s="206">
        <f>Data!G90</f>
        <v>0</v>
      </c>
      <c r="E89" s="157">
        <f t="shared" ref="E89" si="194">IF($A89&gt;0,E88,0)</f>
        <v>0</v>
      </c>
      <c r="F89" s="572"/>
      <c r="G89" s="157">
        <f t="shared" ref="G89" si="195">IF($A89&gt;0,G88,0)</f>
        <v>0</v>
      </c>
      <c r="H89" s="570"/>
      <c r="I89" s="157">
        <f t="shared" ref="I89" si="196">IF($A89&gt;0,I88,0)</f>
        <v>0</v>
      </c>
      <c r="J89" s="571"/>
      <c r="K89" s="157">
        <f t="shared" ref="K89" si="197">IF($A89&gt;0,K88,0)</f>
        <v>0</v>
      </c>
      <c r="L89" s="571"/>
      <c r="M89" s="157">
        <f t="shared" ref="M89" si="198">IF($A89&gt;0,M88,0)</f>
        <v>0</v>
      </c>
      <c r="N89" s="571"/>
      <c r="O89" s="157">
        <f t="shared" si="19"/>
        <v>0</v>
      </c>
      <c r="P89" s="157">
        <f t="shared" si="20"/>
        <v>0</v>
      </c>
      <c r="Q89" s="206">
        <f>Data!B90</f>
        <v>0</v>
      </c>
      <c r="R89" s="206">
        <f>Data!C90</f>
        <v>0</v>
      </c>
      <c r="S89" s="206">
        <f>Data!E90</f>
        <v>0</v>
      </c>
      <c r="T89" s="206">
        <f>Data!G90</f>
        <v>0</v>
      </c>
      <c r="U89" s="157">
        <f t="shared" ref="U89" si="199">IF($Q89&gt;0,U88,0)</f>
        <v>0</v>
      </c>
      <c r="V89" s="572"/>
      <c r="W89" s="157">
        <f t="shared" ref="W89" si="200">IF($Q89&gt;0,W88,0)</f>
        <v>0</v>
      </c>
      <c r="X89" s="572"/>
      <c r="Y89" s="157">
        <f t="shared" ref="Y89" si="201">IF($Q89&gt;0,Y88,0)</f>
        <v>0</v>
      </c>
      <c r="Z89" s="572"/>
      <c r="AA89" s="157">
        <f t="shared" ref="AA89" si="202">IF($Q89&gt;0,AA88,0)</f>
        <v>0</v>
      </c>
      <c r="AB89" s="572"/>
      <c r="AC89" s="157">
        <f t="shared" ref="AC89" si="203">IF($Q89&gt;0,AC88,0)</f>
        <v>0</v>
      </c>
      <c r="AD89" s="572"/>
      <c r="AE89" s="157">
        <f t="shared" ref="AE89" si="204">IF($Q89&gt;0,AE88,0)</f>
        <v>0</v>
      </c>
      <c r="AF89" s="572"/>
      <c r="AG89" s="157">
        <f t="shared" si="27"/>
        <v>0</v>
      </c>
      <c r="AH89" s="157">
        <f t="shared" si="28"/>
        <v>0</v>
      </c>
    </row>
    <row r="90" spans="1:34" ht="25.5" customHeight="1">
      <c r="A90" s="206">
        <f>Data!B91</f>
        <v>0</v>
      </c>
      <c r="B90" s="206">
        <f>Data!C91</f>
        <v>0</v>
      </c>
      <c r="C90" s="206">
        <f>Data!E91</f>
        <v>0</v>
      </c>
      <c r="D90" s="206">
        <f>Data!G91</f>
        <v>0</v>
      </c>
      <c r="E90" s="157">
        <f t="shared" ref="E90" si="205">IF($A90&gt;0,E89,0)</f>
        <v>0</v>
      </c>
      <c r="F90" s="572"/>
      <c r="G90" s="157">
        <f t="shared" ref="G90" si="206">IF($A90&gt;0,G89,0)</f>
        <v>0</v>
      </c>
      <c r="H90" s="570"/>
      <c r="I90" s="157">
        <f t="shared" ref="I90" si="207">IF($A90&gt;0,I89,0)</f>
        <v>0</v>
      </c>
      <c r="J90" s="571"/>
      <c r="K90" s="157">
        <f t="shared" ref="K90" si="208">IF($A90&gt;0,K89,0)</f>
        <v>0</v>
      </c>
      <c r="L90" s="571"/>
      <c r="M90" s="157">
        <f t="shared" ref="M90" si="209">IF($A90&gt;0,M89,0)</f>
        <v>0</v>
      </c>
      <c r="N90" s="571"/>
      <c r="O90" s="157">
        <f t="shared" si="19"/>
        <v>0</v>
      </c>
      <c r="P90" s="157">
        <f t="shared" si="20"/>
        <v>0</v>
      </c>
      <c r="Q90" s="206">
        <f>Data!B91</f>
        <v>0</v>
      </c>
      <c r="R90" s="206">
        <f>Data!C91</f>
        <v>0</v>
      </c>
      <c r="S90" s="206">
        <f>Data!E91</f>
        <v>0</v>
      </c>
      <c r="T90" s="206">
        <f>Data!G91</f>
        <v>0</v>
      </c>
      <c r="U90" s="157">
        <f t="shared" ref="U90" si="210">IF($Q90&gt;0,U89,0)</f>
        <v>0</v>
      </c>
      <c r="V90" s="572"/>
      <c r="W90" s="157">
        <f t="shared" ref="W90" si="211">IF($Q90&gt;0,W89,0)</f>
        <v>0</v>
      </c>
      <c r="X90" s="572"/>
      <c r="Y90" s="157">
        <f t="shared" ref="Y90" si="212">IF($Q90&gt;0,Y89,0)</f>
        <v>0</v>
      </c>
      <c r="Z90" s="572"/>
      <c r="AA90" s="157">
        <f t="shared" ref="AA90" si="213">IF($Q90&gt;0,AA89,0)</f>
        <v>0</v>
      </c>
      <c r="AB90" s="572"/>
      <c r="AC90" s="157">
        <f t="shared" ref="AC90" si="214">IF($Q90&gt;0,AC89,0)</f>
        <v>0</v>
      </c>
      <c r="AD90" s="572"/>
      <c r="AE90" s="157">
        <f t="shared" ref="AE90" si="215">IF($Q90&gt;0,AE89,0)</f>
        <v>0</v>
      </c>
      <c r="AF90" s="572"/>
      <c r="AG90" s="157">
        <f t="shared" si="27"/>
        <v>0</v>
      </c>
      <c r="AH90" s="157">
        <f t="shared" si="28"/>
        <v>0</v>
      </c>
    </row>
    <row r="91" spans="1:34" ht="25.5" customHeight="1">
      <c r="A91" s="206">
        <f>Data!B92</f>
        <v>0</v>
      </c>
      <c r="B91" s="206">
        <f>Data!C92</f>
        <v>0</v>
      </c>
      <c r="C91" s="206">
        <f>Data!E92</f>
        <v>0</v>
      </c>
      <c r="D91" s="206">
        <f>Data!G92</f>
        <v>0</v>
      </c>
      <c r="E91" s="157">
        <f t="shared" ref="E91" si="216">IF($A91&gt;0,E90,0)</f>
        <v>0</v>
      </c>
      <c r="F91" s="572"/>
      <c r="G91" s="157">
        <f t="shared" ref="G91" si="217">IF($A91&gt;0,G90,0)</f>
        <v>0</v>
      </c>
      <c r="H91" s="570"/>
      <c r="I91" s="157">
        <f t="shared" ref="I91" si="218">IF($A91&gt;0,I90,0)</f>
        <v>0</v>
      </c>
      <c r="J91" s="571"/>
      <c r="K91" s="157">
        <f t="shared" ref="K91" si="219">IF($A91&gt;0,K90,0)</f>
        <v>0</v>
      </c>
      <c r="L91" s="571"/>
      <c r="M91" s="157">
        <f t="shared" ref="M91" si="220">IF($A91&gt;0,M90,0)</f>
        <v>0</v>
      </c>
      <c r="N91" s="571"/>
      <c r="O91" s="157">
        <f t="shared" si="19"/>
        <v>0</v>
      </c>
      <c r="P91" s="157">
        <f t="shared" si="20"/>
        <v>0</v>
      </c>
      <c r="Q91" s="206">
        <f>Data!B92</f>
        <v>0</v>
      </c>
      <c r="R91" s="206">
        <f>Data!C92</f>
        <v>0</v>
      </c>
      <c r="S91" s="206">
        <f>Data!E92</f>
        <v>0</v>
      </c>
      <c r="T91" s="206">
        <f>Data!G92</f>
        <v>0</v>
      </c>
      <c r="U91" s="157">
        <f t="shared" ref="U91" si="221">IF($Q91&gt;0,U90,0)</f>
        <v>0</v>
      </c>
      <c r="V91" s="572"/>
      <c r="W91" s="157">
        <f t="shared" ref="W91" si="222">IF($Q91&gt;0,W90,0)</f>
        <v>0</v>
      </c>
      <c r="X91" s="572"/>
      <c r="Y91" s="157">
        <f t="shared" ref="Y91" si="223">IF($Q91&gt;0,Y90,0)</f>
        <v>0</v>
      </c>
      <c r="Z91" s="572"/>
      <c r="AA91" s="157">
        <f t="shared" ref="AA91" si="224">IF($Q91&gt;0,AA90,0)</f>
        <v>0</v>
      </c>
      <c r="AB91" s="572"/>
      <c r="AC91" s="157">
        <f t="shared" ref="AC91" si="225">IF($Q91&gt;0,AC90,0)</f>
        <v>0</v>
      </c>
      <c r="AD91" s="572"/>
      <c r="AE91" s="157">
        <f t="shared" ref="AE91" si="226">IF($Q91&gt;0,AE90,0)</f>
        <v>0</v>
      </c>
      <c r="AF91" s="572"/>
      <c r="AG91" s="157">
        <f t="shared" si="27"/>
        <v>0</v>
      </c>
      <c r="AH91" s="157">
        <f t="shared" si="28"/>
        <v>0</v>
      </c>
    </row>
    <row r="92" spans="1:34" ht="25.5" customHeight="1">
      <c r="A92" s="206">
        <f>Data!B93</f>
        <v>0</v>
      </c>
      <c r="B92" s="206">
        <f>Data!C93</f>
        <v>0</v>
      </c>
      <c r="C92" s="206">
        <f>Data!E93</f>
        <v>0</v>
      </c>
      <c r="D92" s="206">
        <f>Data!G93</f>
        <v>0</v>
      </c>
      <c r="E92" s="157">
        <f t="shared" ref="E92" si="227">IF($A92&gt;0,E91,0)</f>
        <v>0</v>
      </c>
      <c r="F92" s="572"/>
      <c r="G92" s="157">
        <f t="shared" ref="G92" si="228">IF($A92&gt;0,G91,0)</f>
        <v>0</v>
      </c>
      <c r="H92" s="570"/>
      <c r="I92" s="157">
        <f t="shared" ref="I92" si="229">IF($A92&gt;0,I91,0)</f>
        <v>0</v>
      </c>
      <c r="J92" s="571"/>
      <c r="K92" s="157">
        <f t="shared" ref="K92" si="230">IF($A92&gt;0,K91,0)</f>
        <v>0</v>
      </c>
      <c r="L92" s="571"/>
      <c r="M92" s="157">
        <f t="shared" ref="M92" si="231">IF($A92&gt;0,M91,0)</f>
        <v>0</v>
      </c>
      <c r="N92" s="571"/>
      <c r="O92" s="157">
        <f t="shared" si="19"/>
        <v>0</v>
      </c>
      <c r="P92" s="157">
        <f t="shared" si="20"/>
        <v>0</v>
      </c>
      <c r="Q92" s="206">
        <f>Data!B93</f>
        <v>0</v>
      </c>
      <c r="R92" s="206">
        <f>Data!C93</f>
        <v>0</v>
      </c>
      <c r="S92" s="206">
        <f>Data!E93</f>
        <v>0</v>
      </c>
      <c r="T92" s="206">
        <f>Data!G93</f>
        <v>0</v>
      </c>
      <c r="U92" s="157">
        <f t="shared" ref="U92" si="232">IF($Q92&gt;0,U91,0)</f>
        <v>0</v>
      </c>
      <c r="V92" s="572"/>
      <c r="W92" s="157">
        <f t="shared" ref="W92" si="233">IF($Q92&gt;0,W91,0)</f>
        <v>0</v>
      </c>
      <c r="X92" s="572"/>
      <c r="Y92" s="157">
        <f t="shared" ref="Y92" si="234">IF($Q92&gt;0,Y91,0)</f>
        <v>0</v>
      </c>
      <c r="Z92" s="572"/>
      <c r="AA92" s="157">
        <f t="shared" ref="AA92" si="235">IF($Q92&gt;0,AA91,0)</f>
        <v>0</v>
      </c>
      <c r="AB92" s="572"/>
      <c r="AC92" s="157">
        <f t="shared" ref="AC92" si="236">IF($Q92&gt;0,AC91,0)</f>
        <v>0</v>
      </c>
      <c r="AD92" s="572"/>
      <c r="AE92" s="157">
        <f t="shared" ref="AE92" si="237">IF($Q92&gt;0,AE91,0)</f>
        <v>0</v>
      </c>
      <c r="AF92" s="572"/>
      <c r="AG92" s="157">
        <f t="shared" si="27"/>
        <v>0</v>
      </c>
      <c r="AH92" s="157">
        <f t="shared" si="28"/>
        <v>0</v>
      </c>
    </row>
    <row r="93" spans="1:34" ht="25.5" customHeight="1">
      <c r="A93" s="206">
        <f>Data!B94</f>
        <v>0</v>
      </c>
      <c r="B93" s="206">
        <f>Data!C94</f>
        <v>0</v>
      </c>
      <c r="C93" s="206">
        <f>Data!E94</f>
        <v>0</v>
      </c>
      <c r="D93" s="206">
        <f>Data!G94</f>
        <v>0</v>
      </c>
      <c r="E93" s="157">
        <f t="shared" ref="E93" si="238">IF($A93&gt;0,E92,0)</f>
        <v>0</v>
      </c>
      <c r="F93" s="572"/>
      <c r="G93" s="157">
        <f t="shared" ref="G93" si="239">IF($A93&gt;0,G92,0)</f>
        <v>0</v>
      </c>
      <c r="H93" s="570"/>
      <c r="I93" s="157">
        <f t="shared" ref="I93" si="240">IF($A93&gt;0,I92,0)</f>
        <v>0</v>
      </c>
      <c r="J93" s="571"/>
      <c r="K93" s="157">
        <f t="shared" ref="K93" si="241">IF($A93&gt;0,K92,0)</f>
        <v>0</v>
      </c>
      <c r="L93" s="571"/>
      <c r="M93" s="157">
        <f t="shared" ref="M93" si="242">IF($A93&gt;0,M92,0)</f>
        <v>0</v>
      </c>
      <c r="N93" s="571"/>
      <c r="O93" s="157">
        <f t="shared" si="19"/>
        <v>0</v>
      </c>
      <c r="P93" s="157">
        <f t="shared" si="20"/>
        <v>0</v>
      </c>
      <c r="Q93" s="206">
        <f>Data!B94</f>
        <v>0</v>
      </c>
      <c r="R93" s="206">
        <f>Data!C94</f>
        <v>0</v>
      </c>
      <c r="S93" s="206">
        <f>Data!E94</f>
        <v>0</v>
      </c>
      <c r="T93" s="206">
        <f>Data!G94</f>
        <v>0</v>
      </c>
      <c r="U93" s="157">
        <f t="shared" ref="U93" si="243">IF($Q93&gt;0,U92,0)</f>
        <v>0</v>
      </c>
      <c r="V93" s="572"/>
      <c r="W93" s="157">
        <f t="shared" ref="W93" si="244">IF($Q93&gt;0,W92,0)</f>
        <v>0</v>
      </c>
      <c r="X93" s="572"/>
      <c r="Y93" s="157">
        <f t="shared" ref="Y93" si="245">IF($Q93&gt;0,Y92,0)</f>
        <v>0</v>
      </c>
      <c r="Z93" s="572"/>
      <c r="AA93" s="157">
        <f t="shared" ref="AA93" si="246">IF($Q93&gt;0,AA92,0)</f>
        <v>0</v>
      </c>
      <c r="AB93" s="572"/>
      <c r="AC93" s="157">
        <f t="shared" ref="AC93" si="247">IF($Q93&gt;0,AC92,0)</f>
        <v>0</v>
      </c>
      <c r="AD93" s="572"/>
      <c r="AE93" s="157">
        <f t="shared" ref="AE93" si="248">IF($Q93&gt;0,AE92,0)</f>
        <v>0</v>
      </c>
      <c r="AF93" s="572"/>
      <c r="AG93" s="157">
        <f t="shared" si="27"/>
        <v>0</v>
      </c>
      <c r="AH93" s="157">
        <f t="shared" si="28"/>
        <v>0</v>
      </c>
    </row>
    <row r="94" spans="1:34" ht="25.5" customHeight="1">
      <c r="A94" s="206">
        <f>Data!B95</f>
        <v>0</v>
      </c>
      <c r="B94" s="206">
        <f>Data!C95</f>
        <v>0</v>
      </c>
      <c r="C94" s="206">
        <f>Data!E95</f>
        <v>0</v>
      </c>
      <c r="D94" s="206">
        <f>Data!G95</f>
        <v>0</v>
      </c>
      <c r="E94" s="157">
        <f t="shared" ref="E94" si="249">IF($A94&gt;0,E93,0)</f>
        <v>0</v>
      </c>
      <c r="F94" s="572"/>
      <c r="G94" s="157">
        <f t="shared" ref="G94" si="250">IF($A94&gt;0,G93,0)</f>
        <v>0</v>
      </c>
      <c r="H94" s="570"/>
      <c r="I94" s="157">
        <f t="shared" ref="I94" si="251">IF($A94&gt;0,I93,0)</f>
        <v>0</v>
      </c>
      <c r="J94" s="571"/>
      <c r="K94" s="157">
        <f t="shared" ref="K94" si="252">IF($A94&gt;0,K93,0)</f>
        <v>0</v>
      </c>
      <c r="L94" s="571"/>
      <c r="M94" s="157">
        <f t="shared" ref="M94" si="253">IF($A94&gt;0,M93,0)</f>
        <v>0</v>
      </c>
      <c r="N94" s="571"/>
      <c r="O94" s="157">
        <f t="shared" si="19"/>
        <v>0</v>
      </c>
      <c r="P94" s="157">
        <f t="shared" si="20"/>
        <v>0</v>
      </c>
      <c r="Q94" s="206">
        <f>Data!B95</f>
        <v>0</v>
      </c>
      <c r="R94" s="206">
        <f>Data!C95</f>
        <v>0</v>
      </c>
      <c r="S94" s="206">
        <f>Data!E95</f>
        <v>0</v>
      </c>
      <c r="T94" s="206">
        <f>Data!G95</f>
        <v>0</v>
      </c>
      <c r="U94" s="157">
        <f t="shared" ref="U94" si="254">IF($Q94&gt;0,U93,0)</f>
        <v>0</v>
      </c>
      <c r="V94" s="572"/>
      <c r="W94" s="157">
        <f t="shared" ref="W94" si="255">IF($Q94&gt;0,W93,0)</f>
        <v>0</v>
      </c>
      <c r="X94" s="572"/>
      <c r="Y94" s="157">
        <f t="shared" ref="Y94" si="256">IF($Q94&gt;0,Y93,0)</f>
        <v>0</v>
      </c>
      <c r="Z94" s="572"/>
      <c r="AA94" s="157">
        <f t="shared" ref="AA94" si="257">IF($Q94&gt;0,AA93,0)</f>
        <v>0</v>
      </c>
      <c r="AB94" s="572"/>
      <c r="AC94" s="157">
        <f t="shared" ref="AC94" si="258">IF($Q94&gt;0,AC93,0)</f>
        <v>0</v>
      </c>
      <c r="AD94" s="572"/>
      <c r="AE94" s="157">
        <f t="shared" ref="AE94" si="259">IF($Q94&gt;0,AE93,0)</f>
        <v>0</v>
      </c>
      <c r="AF94" s="572"/>
      <c r="AG94" s="157">
        <f t="shared" si="27"/>
        <v>0</v>
      </c>
      <c r="AH94" s="157">
        <f t="shared" si="28"/>
        <v>0</v>
      </c>
    </row>
    <row r="95" spans="1:34" ht="25.5" customHeight="1">
      <c r="A95" s="206">
        <f>Data!B96</f>
        <v>0</v>
      </c>
      <c r="B95" s="206">
        <f>Data!C96</f>
        <v>0</v>
      </c>
      <c r="C95" s="206">
        <f>Data!E96</f>
        <v>0</v>
      </c>
      <c r="D95" s="206">
        <f>Data!G96</f>
        <v>0</v>
      </c>
      <c r="E95" s="157">
        <f t="shared" ref="E95" si="260">IF($A95&gt;0,E94,0)</f>
        <v>0</v>
      </c>
      <c r="F95" s="572"/>
      <c r="G95" s="157">
        <f t="shared" ref="G95" si="261">IF($A95&gt;0,G94,0)</f>
        <v>0</v>
      </c>
      <c r="H95" s="570"/>
      <c r="I95" s="157">
        <f t="shared" ref="I95" si="262">IF($A95&gt;0,I94,0)</f>
        <v>0</v>
      </c>
      <c r="J95" s="571"/>
      <c r="K95" s="157">
        <f t="shared" ref="K95" si="263">IF($A95&gt;0,K94,0)</f>
        <v>0</v>
      </c>
      <c r="L95" s="571"/>
      <c r="M95" s="157">
        <f t="shared" ref="M95" si="264">IF($A95&gt;0,M94,0)</f>
        <v>0</v>
      </c>
      <c r="N95" s="571"/>
      <c r="O95" s="157">
        <f t="shared" si="19"/>
        <v>0</v>
      </c>
      <c r="P95" s="157">
        <f t="shared" si="20"/>
        <v>0</v>
      </c>
      <c r="Q95" s="206">
        <f>Data!B96</f>
        <v>0</v>
      </c>
      <c r="R95" s="206">
        <f>Data!C96</f>
        <v>0</v>
      </c>
      <c r="S95" s="206">
        <f>Data!E96</f>
        <v>0</v>
      </c>
      <c r="T95" s="206">
        <f>Data!G96</f>
        <v>0</v>
      </c>
      <c r="U95" s="157">
        <f t="shared" ref="U95" si="265">IF($Q95&gt;0,U94,0)</f>
        <v>0</v>
      </c>
      <c r="V95" s="572"/>
      <c r="W95" s="157">
        <f t="shared" ref="W95" si="266">IF($Q95&gt;0,W94,0)</f>
        <v>0</v>
      </c>
      <c r="X95" s="572"/>
      <c r="Y95" s="157">
        <f t="shared" ref="Y95" si="267">IF($Q95&gt;0,Y94,0)</f>
        <v>0</v>
      </c>
      <c r="Z95" s="572"/>
      <c r="AA95" s="157">
        <f t="shared" ref="AA95" si="268">IF($Q95&gt;0,AA94,0)</f>
        <v>0</v>
      </c>
      <c r="AB95" s="572"/>
      <c r="AC95" s="157">
        <f t="shared" ref="AC95" si="269">IF($Q95&gt;0,AC94,0)</f>
        <v>0</v>
      </c>
      <c r="AD95" s="572"/>
      <c r="AE95" s="157">
        <f t="shared" ref="AE95" si="270">IF($Q95&gt;0,AE94,0)</f>
        <v>0</v>
      </c>
      <c r="AF95" s="572"/>
      <c r="AG95" s="157">
        <f t="shared" si="27"/>
        <v>0</v>
      </c>
      <c r="AH95" s="157">
        <f t="shared" si="28"/>
        <v>0</v>
      </c>
    </row>
    <row r="96" spans="1:34" ht="25.5" customHeight="1">
      <c r="A96" s="206">
        <f>Data!B97</f>
        <v>0</v>
      </c>
      <c r="B96" s="206">
        <f>Data!C97</f>
        <v>0</v>
      </c>
      <c r="C96" s="206">
        <f>Data!E97</f>
        <v>0</v>
      </c>
      <c r="D96" s="206">
        <f>Data!G97</f>
        <v>0</v>
      </c>
      <c r="E96" s="157">
        <f t="shared" ref="E96" si="271">IF($A96&gt;0,E95,0)</f>
        <v>0</v>
      </c>
      <c r="F96" s="572"/>
      <c r="G96" s="157">
        <f t="shared" ref="G96" si="272">IF($A96&gt;0,G95,0)</f>
        <v>0</v>
      </c>
      <c r="H96" s="570"/>
      <c r="I96" s="157">
        <f t="shared" ref="I96" si="273">IF($A96&gt;0,I95,0)</f>
        <v>0</v>
      </c>
      <c r="J96" s="571"/>
      <c r="K96" s="157">
        <f t="shared" ref="K96" si="274">IF($A96&gt;0,K95,0)</f>
        <v>0</v>
      </c>
      <c r="L96" s="571"/>
      <c r="M96" s="157">
        <f t="shared" ref="M96" si="275">IF($A96&gt;0,M95,0)</f>
        <v>0</v>
      </c>
      <c r="N96" s="571"/>
      <c r="O96" s="157">
        <f t="shared" si="19"/>
        <v>0</v>
      </c>
      <c r="P96" s="157">
        <f t="shared" si="20"/>
        <v>0</v>
      </c>
      <c r="Q96" s="206">
        <f>Data!B97</f>
        <v>0</v>
      </c>
      <c r="R96" s="206">
        <f>Data!C97</f>
        <v>0</v>
      </c>
      <c r="S96" s="206">
        <f>Data!E97</f>
        <v>0</v>
      </c>
      <c r="T96" s="206">
        <f>Data!G97</f>
        <v>0</v>
      </c>
      <c r="U96" s="157">
        <f t="shared" ref="U96" si="276">IF($Q96&gt;0,U95,0)</f>
        <v>0</v>
      </c>
      <c r="V96" s="572"/>
      <c r="W96" s="157">
        <f t="shared" ref="W96" si="277">IF($Q96&gt;0,W95,0)</f>
        <v>0</v>
      </c>
      <c r="X96" s="572"/>
      <c r="Y96" s="157">
        <f t="shared" ref="Y96" si="278">IF($Q96&gt;0,Y95,0)</f>
        <v>0</v>
      </c>
      <c r="Z96" s="572"/>
      <c r="AA96" s="157">
        <f t="shared" ref="AA96" si="279">IF($Q96&gt;0,AA95,0)</f>
        <v>0</v>
      </c>
      <c r="AB96" s="572"/>
      <c r="AC96" s="157">
        <f t="shared" ref="AC96" si="280">IF($Q96&gt;0,AC95,0)</f>
        <v>0</v>
      </c>
      <c r="AD96" s="572"/>
      <c r="AE96" s="157">
        <f t="shared" ref="AE96" si="281">IF($Q96&gt;0,AE95,0)</f>
        <v>0</v>
      </c>
      <c r="AF96" s="572"/>
      <c r="AG96" s="157">
        <f t="shared" si="27"/>
        <v>0</v>
      </c>
      <c r="AH96" s="157">
        <f t="shared" si="28"/>
        <v>0</v>
      </c>
    </row>
    <row r="97" spans="1:34" ht="25.5" customHeight="1">
      <c r="A97" s="206">
        <f>Data!B98</f>
        <v>0</v>
      </c>
      <c r="B97" s="206">
        <f>Data!C98</f>
        <v>0</v>
      </c>
      <c r="C97" s="206">
        <f>Data!E98</f>
        <v>0</v>
      </c>
      <c r="D97" s="206">
        <f>Data!G98</f>
        <v>0</v>
      </c>
      <c r="E97" s="157">
        <f t="shared" ref="E97" si="282">IF($A97&gt;0,E96,0)</f>
        <v>0</v>
      </c>
      <c r="F97" s="572"/>
      <c r="G97" s="157">
        <f t="shared" ref="G97" si="283">IF($A97&gt;0,G96,0)</f>
        <v>0</v>
      </c>
      <c r="H97" s="570"/>
      <c r="I97" s="157">
        <f t="shared" ref="I97" si="284">IF($A97&gt;0,I96,0)</f>
        <v>0</v>
      </c>
      <c r="J97" s="571"/>
      <c r="K97" s="157">
        <f t="shared" ref="K97" si="285">IF($A97&gt;0,K96,0)</f>
        <v>0</v>
      </c>
      <c r="L97" s="571"/>
      <c r="M97" s="157">
        <f t="shared" ref="M97" si="286">IF($A97&gt;0,M96,0)</f>
        <v>0</v>
      </c>
      <c r="N97" s="571"/>
      <c r="O97" s="157">
        <f t="shared" si="19"/>
        <v>0</v>
      </c>
      <c r="P97" s="157">
        <f t="shared" si="20"/>
        <v>0</v>
      </c>
      <c r="Q97" s="206">
        <f>Data!B98</f>
        <v>0</v>
      </c>
      <c r="R97" s="206">
        <f>Data!C98</f>
        <v>0</v>
      </c>
      <c r="S97" s="206">
        <f>Data!E98</f>
        <v>0</v>
      </c>
      <c r="T97" s="206">
        <f>Data!G98</f>
        <v>0</v>
      </c>
      <c r="U97" s="157">
        <f t="shared" ref="U97" si="287">IF($Q97&gt;0,U96,0)</f>
        <v>0</v>
      </c>
      <c r="V97" s="572"/>
      <c r="W97" s="157">
        <f t="shared" ref="W97" si="288">IF($Q97&gt;0,W96,0)</f>
        <v>0</v>
      </c>
      <c r="X97" s="572"/>
      <c r="Y97" s="157">
        <f t="shared" ref="Y97" si="289">IF($Q97&gt;0,Y96,0)</f>
        <v>0</v>
      </c>
      <c r="Z97" s="572"/>
      <c r="AA97" s="157">
        <f t="shared" ref="AA97" si="290">IF($Q97&gt;0,AA96,0)</f>
        <v>0</v>
      </c>
      <c r="AB97" s="572"/>
      <c r="AC97" s="157">
        <f t="shared" ref="AC97" si="291">IF($Q97&gt;0,AC96,0)</f>
        <v>0</v>
      </c>
      <c r="AD97" s="572"/>
      <c r="AE97" s="157">
        <f t="shared" ref="AE97" si="292">IF($Q97&gt;0,AE96,0)</f>
        <v>0</v>
      </c>
      <c r="AF97" s="572"/>
      <c r="AG97" s="157">
        <f t="shared" si="27"/>
        <v>0</v>
      </c>
      <c r="AH97" s="157">
        <f t="shared" si="28"/>
        <v>0</v>
      </c>
    </row>
    <row r="98" spans="1:34" ht="25.5" customHeight="1">
      <c r="A98" s="206">
        <f>Data!B99</f>
        <v>0</v>
      </c>
      <c r="B98" s="206">
        <f>Data!C99</f>
        <v>0</v>
      </c>
      <c r="C98" s="206">
        <f>Data!E99</f>
        <v>0</v>
      </c>
      <c r="D98" s="206">
        <f>Data!G99</f>
        <v>0</v>
      </c>
      <c r="E98" s="157">
        <f t="shared" ref="E98" si="293">IF($A98&gt;0,E97,0)</f>
        <v>0</v>
      </c>
      <c r="F98" s="572"/>
      <c r="G98" s="157">
        <f t="shared" ref="G98" si="294">IF($A98&gt;0,G97,0)</f>
        <v>0</v>
      </c>
      <c r="H98" s="570"/>
      <c r="I98" s="157">
        <f t="shared" ref="I98" si="295">IF($A98&gt;0,I97,0)</f>
        <v>0</v>
      </c>
      <c r="J98" s="571"/>
      <c r="K98" s="157">
        <f t="shared" ref="K98" si="296">IF($A98&gt;0,K97,0)</f>
        <v>0</v>
      </c>
      <c r="L98" s="571"/>
      <c r="M98" s="157">
        <f t="shared" ref="M98" si="297">IF($A98&gt;0,M97,0)</f>
        <v>0</v>
      </c>
      <c r="N98" s="571"/>
      <c r="O98" s="157">
        <f t="shared" si="19"/>
        <v>0</v>
      </c>
      <c r="P98" s="157">
        <f t="shared" si="20"/>
        <v>0</v>
      </c>
      <c r="Q98" s="206">
        <f>Data!B99</f>
        <v>0</v>
      </c>
      <c r="R98" s="206">
        <f>Data!C99</f>
        <v>0</v>
      </c>
      <c r="S98" s="206">
        <f>Data!E99</f>
        <v>0</v>
      </c>
      <c r="T98" s="206">
        <f>Data!G99</f>
        <v>0</v>
      </c>
      <c r="U98" s="157">
        <f t="shared" ref="U98" si="298">IF($Q98&gt;0,U97,0)</f>
        <v>0</v>
      </c>
      <c r="V98" s="572"/>
      <c r="W98" s="157">
        <f t="shared" ref="W98" si="299">IF($Q98&gt;0,W97,0)</f>
        <v>0</v>
      </c>
      <c r="X98" s="572"/>
      <c r="Y98" s="157">
        <f t="shared" ref="Y98" si="300">IF($Q98&gt;0,Y97,0)</f>
        <v>0</v>
      </c>
      <c r="Z98" s="572"/>
      <c r="AA98" s="157">
        <f t="shared" ref="AA98" si="301">IF($Q98&gt;0,AA97,0)</f>
        <v>0</v>
      </c>
      <c r="AB98" s="572"/>
      <c r="AC98" s="157">
        <f t="shared" ref="AC98" si="302">IF($Q98&gt;0,AC97,0)</f>
        <v>0</v>
      </c>
      <c r="AD98" s="572"/>
      <c r="AE98" s="157">
        <f t="shared" ref="AE98" si="303">IF($Q98&gt;0,AE97,0)</f>
        <v>0</v>
      </c>
      <c r="AF98" s="572"/>
      <c r="AG98" s="157">
        <f t="shared" si="27"/>
        <v>0</v>
      </c>
      <c r="AH98" s="157">
        <f t="shared" si="28"/>
        <v>0</v>
      </c>
    </row>
    <row r="99" spans="1:34" ht="25.5" customHeight="1">
      <c r="A99" s="206">
        <f>Data!B100</f>
        <v>0</v>
      </c>
      <c r="B99" s="206">
        <f>Data!C100</f>
        <v>0</v>
      </c>
      <c r="C99" s="206">
        <f>Data!E100</f>
        <v>0</v>
      </c>
      <c r="D99" s="206">
        <f>Data!G100</f>
        <v>0</v>
      </c>
      <c r="E99" s="157">
        <f t="shared" ref="E99" si="304">IF($A99&gt;0,E98,0)</f>
        <v>0</v>
      </c>
      <c r="F99" s="572"/>
      <c r="G99" s="157">
        <f t="shared" ref="G99" si="305">IF($A99&gt;0,G98,0)</f>
        <v>0</v>
      </c>
      <c r="H99" s="570"/>
      <c r="I99" s="157">
        <f t="shared" ref="I99" si="306">IF($A99&gt;0,I98,0)</f>
        <v>0</v>
      </c>
      <c r="J99" s="571"/>
      <c r="K99" s="157">
        <f t="shared" ref="K99" si="307">IF($A99&gt;0,K98,0)</f>
        <v>0</v>
      </c>
      <c r="L99" s="571"/>
      <c r="M99" s="157">
        <f t="shared" ref="M99" si="308">IF($A99&gt;0,M98,0)</f>
        <v>0</v>
      </c>
      <c r="N99" s="571"/>
      <c r="O99" s="157">
        <f t="shared" si="19"/>
        <v>0</v>
      </c>
      <c r="P99" s="157">
        <f t="shared" si="20"/>
        <v>0</v>
      </c>
      <c r="Q99" s="206">
        <f>Data!B100</f>
        <v>0</v>
      </c>
      <c r="R99" s="206">
        <f>Data!C100</f>
        <v>0</v>
      </c>
      <c r="S99" s="206">
        <f>Data!E100</f>
        <v>0</v>
      </c>
      <c r="T99" s="206">
        <f>Data!G100</f>
        <v>0</v>
      </c>
      <c r="U99" s="157">
        <f t="shared" ref="U99" si="309">IF($Q99&gt;0,U98,0)</f>
        <v>0</v>
      </c>
      <c r="V99" s="572"/>
      <c r="W99" s="157">
        <f t="shared" ref="W99" si="310">IF($Q99&gt;0,W98,0)</f>
        <v>0</v>
      </c>
      <c r="X99" s="572"/>
      <c r="Y99" s="157">
        <f t="shared" ref="Y99" si="311">IF($Q99&gt;0,Y98,0)</f>
        <v>0</v>
      </c>
      <c r="Z99" s="572"/>
      <c r="AA99" s="157">
        <f t="shared" ref="AA99" si="312">IF($Q99&gt;0,AA98,0)</f>
        <v>0</v>
      </c>
      <c r="AB99" s="572"/>
      <c r="AC99" s="157">
        <f t="shared" ref="AC99" si="313">IF($Q99&gt;0,AC98,0)</f>
        <v>0</v>
      </c>
      <c r="AD99" s="572"/>
      <c r="AE99" s="157">
        <f t="shared" ref="AE99" si="314">IF($Q99&gt;0,AE98,0)</f>
        <v>0</v>
      </c>
      <c r="AF99" s="572"/>
      <c r="AG99" s="157">
        <f t="shared" si="27"/>
        <v>0</v>
      </c>
      <c r="AH99" s="157">
        <f t="shared" si="28"/>
        <v>0</v>
      </c>
    </row>
    <row r="100" spans="1:34" ht="25.5" customHeight="1">
      <c r="A100" s="206">
        <f>Data!B101</f>
        <v>0</v>
      </c>
      <c r="B100" s="206">
        <f>Data!C101</f>
        <v>0</v>
      </c>
      <c r="C100" s="206">
        <f>Data!E101</f>
        <v>0</v>
      </c>
      <c r="D100" s="206">
        <f>Data!G101</f>
        <v>0</v>
      </c>
      <c r="E100" s="157">
        <f t="shared" ref="E100" si="315">IF($A100&gt;0,E99,0)</f>
        <v>0</v>
      </c>
      <c r="F100" s="572"/>
      <c r="G100" s="157">
        <f t="shared" ref="G100" si="316">IF($A100&gt;0,G99,0)</f>
        <v>0</v>
      </c>
      <c r="H100" s="570"/>
      <c r="I100" s="157">
        <f t="shared" ref="I100" si="317">IF($A100&gt;0,I99,0)</f>
        <v>0</v>
      </c>
      <c r="J100" s="571"/>
      <c r="K100" s="157">
        <f t="shared" ref="K100" si="318">IF($A100&gt;0,K99,0)</f>
        <v>0</v>
      </c>
      <c r="L100" s="571"/>
      <c r="M100" s="157">
        <f t="shared" ref="M100" si="319">IF($A100&gt;0,M99,0)</f>
        <v>0</v>
      </c>
      <c r="N100" s="571"/>
      <c r="O100" s="157">
        <f t="shared" si="19"/>
        <v>0</v>
      </c>
      <c r="P100" s="157">
        <f t="shared" si="20"/>
        <v>0</v>
      </c>
      <c r="Q100" s="206">
        <f>Data!B101</f>
        <v>0</v>
      </c>
      <c r="R100" s="206">
        <f>Data!C101</f>
        <v>0</v>
      </c>
      <c r="S100" s="206">
        <f>Data!E101</f>
        <v>0</v>
      </c>
      <c r="T100" s="206">
        <f>Data!G101</f>
        <v>0</v>
      </c>
      <c r="U100" s="157">
        <f t="shared" ref="U100" si="320">IF($Q100&gt;0,U99,0)</f>
        <v>0</v>
      </c>
      <c r="V100" s="572"/>
      <c r="W100" s="157">
        <f t="shared" ref="W100" si="321">IF($Q100&gt;0,W99,0)</f>
        <v>0</v>
      </c>
      <c r="X100" s="572"/>
      <c r="Y100" s="157">
        <f t="shared" ref="Y100" si="322">IF($Q100&gt;0,Y99,0)</f>
        <v>0</v>
      </c>
      <c r="Z100" s="572"/>
      <c r="AA100" s="157">
        <f t="shared" ref="AA100" si="323">IF($Q100&gt;0,AA99,0)</f>
        <v>0</v>
      </c>
      <c r="AB100" s="572"/>
      <c r="AC100" s="157">
        <f t="shared" ref="AC100" si="324">IF($Q100&gt;0,AC99,0)</f>
        <v>0</v>
      </c>
      <c r="AD100" s="572"/>
      <c r="AE100" s="157">
        <f t="shared" ref="AE100" si="325">IF($Q100&gt;0,AE99,0)</f>
        <v>0</v>
      </c>
      <c r="AF100" s="572"/>
      <c r="AG100" s="157">
        <f t="shared" si="27"/>
        <v>0</v>
      </c>
      <c r="AH100" s="157">
        <f t="shared" si="28"/>
        <v>0</v>
      </c>
    </row>
    <row r="101" spans="1:34" ht="25.5" customHeight="1">
      <c r="A101" s="206">
        <f>Data!B102</f>
        <v>0</v>
      </c>
      <c r="B101" s="206">
        <f>Data!C102</f>
        <v>0</v>
      </c>
      <c r="C101" s="206">
        <f>Data!E102</f>
        <v>0</v>
      </c>
      <c r="D101" s="206">
        <f>Data!G102</f>
        <v>0</v>
      </c>
      <c r="E101" s="157">
        <f t="shared" ref="E101" si="326">IF($A101&gt;0,E100,0)</f>
        <v>0</v>
      </c>
      <c r="F101" s="572"/>
      <c r="G101" s="157">
        <f t="shared" ref="G101" si="327">IF($A101&gt;0,G100,0)</f>
        <v>0</v>
      </c>
      <c r="H101" s="570"/>
      <c r="I101" s="157">
        <f t="shared" ref="I101" si="328">IF($A101&gt;0,I100,0)</f>
        <v>0</v>
      </c>
      <c r="J101" s="571"/>
      <c r="K101" s="157">
        <f t="shared" ref="K101" si="329">IF($A101&gt;0,K100,0)</f>
        <v>0</v>
      </c>
      <c r="L101" s="571"/>
      <c r="M101" s="157">
        <f t="shared" ref="M101" si="330">IF($A101&gt;0,M100,0)</f>
        <v>0</v>
      </c>
      <c r="N101" s="571"/>
      <c r="O101" s="157">
        <f t="shared" si="19"/>
        <v>0</v>
      </c>
      <c r="P101" s="157">
        <f t="shared" si="20"/>
        <v>0</v>
      </c>
      <c r="Q101" s="206">
        <f>Data!B102</f>
        <v>0</v>
      </c>
      <c r="R101" s="206">
        <f>Data!C102</f>
        <v>0</v>
      </c>
      <c r="S101" s="206">
        <f>Data!E102</f>
        <v>0</v>
      </c>
      <c r="T101" s="206">
        <f>Data!G102</f>
        <v>0</v>
      </c>
      <c r="U101" s="157">
        <f t="shared" ref="U101" si="331">IF($Q101&gt;0,U100,0)</f>
        <v>0</v>
      </c>
      <c r="V101" s="572"/>
      <c r="W101" s="157">
        <f t="shared" ref="W101" si="332">IF($Q101&gt;0,W100,0)</f>
        <v>0</v>
      </c>
      <c r="X101" s="572"/>
      <c r="Y101" s="157">
        <f t="shared" ref="Y101" si="333">IF($Q101&gt;0,Y100,0)</f>
        <v>0</v>
      </c>
      <c r="Z101" s="572"/>
      <c r="AA101" s="157">
        <f t="shared" ref="AA101" si="334">IF($Q101&gt;0,AA100,0)</f>
        <v>0</v>
      </c>
      <c r="AB101" s="572"/>
      <c r="AC101" s="157">
        <f t="shared" ref="AC101" si="335">IF($Q101&gt;0,AC100,0)</f>
        <v>0</v>
      </c>
      <c r="AD101" s="572"/>
      <c r="AE101" s="157">
        <f t="shared" ref="AE101" si="336">IF($Q101&gt;0,AE100,0)</f>
        <v>0</v>
      </c>
      <c r="AF101" s="572"/>
      <c r="AG101" s="157">
        <f t="shared" si="27"/>
        <v>0</v>
      </c>
      <c r="AH101" s="157">
        <f t="shared" si="28"/>
        <v>0</v>
      </c>
    </row>
    <row r="102" spans="1:34" ht="25.5" customHeight="1">
      <c r="A102" s="206">
        <f>Data!B103</f>
        <v>0</v>
      </c>
      <c r="B102" s="206">
        <f>Data!C103</f>
        <v>0</v>
      </c>
      <c r="C102" s="206">
        <f>Data!E103</f>
        <v>0</v>
      </c>
      <c r="D102" s="206">
        <f>Data!G103</f>
        <v>0</v>
      </c>
      <c r="E102" s="157">
        <f t="shared" ref="E102" si="337">IF($A102&gt;0,E101,0)</f>
        <v>0</v>
      </c>
      <c r="F102" s="572"/>
      <c r="G102" s="157">
        <f t="shared" ref="G102" si="338">IF($A102&gt;0,G101,0)</f>
        <v>0</v>
      </c>
      <c r="H102" s="570"/>
      <c r="I102" s="157">
        <f t="shared" ref="I102" si="339">IF($A102&gt;0,I101,0)</f>
        <v>0</v>
      </c>
      <c r="J102" s="571"/>
      <c r="K102" s="157">
        <f t="shared" ref="K102" si="340">IF($A102&gt;0,K101,0)</f>
        <v>0</v>
      </c>
      <c r="L102" s="571"/>
      <c r="M102" s="157">
        <f t="shared" ref="M102" si="341">IF($A102&gt;0,M101,0)</f>
        <v>0</v>
      </c>
      <c r="N102" s="571"/>
      <c r="O102" s="157">
        <f t="shared" si="19"/>
        <v>0</v>
      </c>
      <c r="P102" s="157">
        <f t="shared" si="20"/>
        <v>0</v>
      </c>
      <c r="Q102" s="206">
        <f>Data!B103</f>
        <v>0</v>
      </c>
      <c r="R102" s="206">
        <f>Data!C103</f>
        <v>0</v>
      </c>
      <c r="S102" s="206">
        <f>Data!E103</f>
        <v>0</v>
      </c>
      <c r="T102" s="206">
        <f>Data!G103</f>
        <v>0</v>
      </c>
      <c r="U102" s="157">
        <f t="shared" ref="U102" si="342">IF($Q102&gt;0,U101,0)</f>
        <v>0</v>
      </c>
      <c r="V102" s="572"/>
      <c r="W102" s="157">
        <f t="shared" ref="W102" si="343">IF($Q102&gt;0,W101,0)</f>
        <v>0</v>
      </c>
      <c r="X102" s="572"/>
      <c r="Y102" s="157">
        <f t="shared" ref="Y102" si="344">IF($Q102&gt;0,Y101,0)</f>
        <v>0</v>
      </c>
      <c r="Z102" s="572"/>
      <c r="AA102" s="157">
        <f t="shared" ref="AA102" si="345">IF($Q102&gt;0,AA101,0)</f>
        <v>0</v>
      </c>
      <c r="AB102" s="572"/>
      <c r="AC102" s="157">
        <f t="shared" ref="AC102" si="346">IF($Q102&gt;0,AC101,0)</f>
        <v>0</v>
      </c>
      <c r="AD102" s="572"/>
      <c r="AE102" s="157">
        <f t="shared" ref="AE102" si="347">IF($Q102&gt;0,AE101,0)</f>
        <v>0</v>
      </c>
      <c r="AF102" s="572"/>
      <c r="AG102" s="157">
        <f t="shared" si="27"/>
        <v>0</v>
      </c>
      <c r="AH102" s="157">
        <f t="shared" si="28"/>
        <v>0</v>
      </c>
    </row>
    <row r="103" spans="1:34" ht="25.5" customHeight="1">
      <c r="A103" s="206">
        <f>Data!B104</f>
        <v>0</v>
      </c>
      <c r="B103" s="206">
        <f>Data!C104</f>
        <v>0</v>
      </c>
      <c r="C103" s="206">
        <f>Data!E104</f>
        <v>0</v>
      </c>
      <c r="D103" s="206">
        <f>Data!G104</f>
        <v>0</v>
      </c>
      <c r="E103" s="157">
        <f t="shared" ref="E103" si="348">IF($A103&gt;0,E102,0)</f>
        <v>0</v>
      </c>
      <c r="F103" s="572"/>
      <c r="G103" s="157">
        <f t="shared" ref="G103" si="349">IF($A103&gt;0,G102,0)</f>
        <v>0</v>
      </c>
      <c r="H103" s="570"/>
      <c r="I103" s="157">
        <f t="shared" ref="I103" si="350">IF($A103&gt;0,I102,0)</f>
        <v>0</v>
      </c>
      <c r="J103" s="571"/>
      <c r="K103" s="157">
        <f t="shared" ref="K103" si="351">IF($A103&gt;0,K102,0)</f>
        <v>0</v>
      </c>
      <c r="L103" s="571"/>
      <c r="M103" s="157">
        <f t="shared" ref="M103" si="352">IF($A103&gt;0,M102,0)</f>
        <v>0</v>
      </c>
      <c r="N103" s="571"/>
      <c r="O103" s="157">
        <f t="shared" si="19"/>
        <v>0</v>
      </c>
      <c r="P103" s="157">
        <f t="shared" si="20"/>
        <v>0</v>
      </c>
      <c r="Q103" s="206">
        <f>Data!B104</f>
        <v>0</v>
      </c>
      <c r="R103" s="206">
        <f>Data!C104</f>
        <v>0</v>
      </c>
      <c r="S103" s="206">
        <f>Data!E104</f>
        <v>0</v>
      </c>
      <c r="T103" s="206">
        <f>Data!G104</f>
        <v>0</v>
      </c>
      <c r="U103" s="157">
        <f t="shared" ref="U103" si="353">IF($Q103&gt;0,U102,0)</f>
        <v>0</v>
      </c>
      <c r="V103" s="572"/>
      <c r="W103" s="157">
        <f t="shared" ref="W103" si="354">IF($Q103&gt;0,W102,0)</f>
        <v>0</v>
      </c>
      <c r="X103" s="572"/>
      <c r="Y103" s="157">
        <f t="shared" ref="Y103" si="355">IF($Q103&gt;0,Y102,0)</f>
        <v>0</v>
      </c>
      <c r="Z103" s="572"/>
      <c r="AA103" s="157">
        <f t="shared" ref="AA103" si="356">IF($Q103&gt;0,AA102,0)</f>
        <v>0</v>
      </c>
      <c r="AB103" s="572"/>
      <c r="AC103" s="157">
        <f t="shared" ref="AC103" si="357">IF($Q103&gt;0,AC102,0)</f>
        <v>0</v>
      </c>
      <c r="AD103" s="572"/>
      <c r="AE103" s="157">
        <f t="shared" ref="AE103" si="358">IF($Q103&gt;0,AE102,0)</f>
        <v>0</v>
      </c>
      <c r="AF103" s="572"/>
      <c r="AG103" s="157">
        <f t="shared" si="27"/>
        <v>0</v>
      </c>
      <c r="AH103" s="157">
        <f t="shared" si="28"/>
        <v>0</v>
      </c>
    </row>
    <row r="104" spans="1:34" ht="25.5" customHeight="1">
      <c r="A104" s="206">
        <f>Data!B105</f>
        <v>0</v>
      </c>
      <c r="B104" s="206">
        <f>Data!C105</f>
        <v>0</v>
      </c>
      <c r="C104" s="206">
        <f>Data!E105</f>
        <v>0</v>
      </c>
      <c r="D104" s="206">
        <f>Data!G105</f>
        <v>0</v>
      </c>
      <c r="E104" s="157">
        <f t="shared" ref="E104" si="359">IF($A104&gt;0,E103,0)</f>
        <v>0</v>
      </c>
      <c r="F104" s="572"/>
      <c r="G104" s="157">
        <f t="shared" ref="G104" si="360">IF($A104&gt;0,G103,0)</f>
        <v>0</v>
      </c>
      <c r="H104" s="570"/>
      <c r="I104" s="157">
        <f t="shared" ref="I104" si="361">IF($A104&gt;0,I103,0)</f>
        <v>0</v>
      </c>
      <c r="J104" s="571"/>
      <c r="K104" s="157">
        <f t="shared" ref="K104" si="362">IF($A104&gt;0,K103,0)</f>
        <v>0</v>
      </c>
      <c r="L104" s="571"/>
      <c r="M104" s="157">
        <f t="shared" ref="M104" si="363">IF($A104&gt;0,M103,0)</f>
        <v>0</v>
      </c>
      <c r="N104" s="571"/>
      <c r="O104" s="157">
        <f t="shared" si="19"/>
        <v>0</v>
      </c>
      <c r="P104" s="157">
        <f t="shared" si="20"/>
        <v>0</v>
      </c>
      <c r="Q104" s="206">
        <f>Data!B105</f>
        <v>0</v>
      </c>
      <c r="R104" s="206">
        <f>Data!C105</f>
        <v>0</v>
      </c>
      <c r="S104" s="206">
        <f>Data!E105</f>
        <v>0</v>
      </c>
      <c r="T104" s="206">
        <f>Data!G105</f>
        <v>0</v>
      </c>
      <c r="U104" s="157">
        <f t="shared" ref="U104" si="364">IF($Q104&gt;0,U103,0)</f>
        <v>0</v>
      </c>
      <c r="V104" s="572"/>
      <c r="W104" s="157">
        <f t="shared" ref="W104" si="365">IF($Q104&gt;0,W103,0)</f>
        <v>0</v>
      </c>
      <c r="X104" s="572"/>
      <c r="Y104" s="157">
        <f t="shared" ref="Y104" si="366">IF($Q104&gt;0,Y103,0)</f>
        <v>0</v>
      </c>
      <c r="Z104" s="572"/>
      <c r="AA104" s="157">
        <f t="shared" ref="AA104" si="367">IF($Q104&gt;0,AA103,0)</f>
        <v>0</v>
      </c>
      <c r="AB104" s="572"/>
      <c r="AC104" s="157">
        <f t="shared" ref="AC104" si="368">IF($Q104&gt;0,AC103,0)</f>
        <v>0</v>
      </c>
      <c r="AD104" s="572"/>
      <c r="AE104" s="157">
        <f t="shared" ref="AE104" si="369">IF($Q104&gt;0,AE103,0)</f>
        <v>0</v>
      </c>
      <c r="AF104" s="572"/>
      <c r="AG104" s="157">
        <f t="shared" si="27"/>
        <v>0</v>
      </c>
      <c r="AH104" s="157">
        <f t="shared" si="28"/>
        <v>0</v>
      </c>
    </row>
    <row r="105" spans="1:34" ht="25.5" customHeight="1">
      <c r="A105" s="206">
        <f>Data!B106</f>
        <v>0</v>
      </c>
      <c r="B105" s="206">
        <f>Data!C106</f>
        <v>0</v>
      </c>
      <c r="C105" s="206">
        <f>Data!E106</f>
        <v>0</v>
      </c>
      <c r="D105" s="206">
        <f>Data!G106</f>
        <v>0</v>
      </c>
      <c r="E105" s="157">
        <f t="shared" ref="E105" si="370">IF($A105&gt;0,E104,0)</f>
        <v>0</v>
      </c>
      <c r="F105" s="572"/>
      <c r="G105" s="157">
        <f t="shared" ref="G105" si="371">IF($A105&gt;0,G104,0)</f>
        <v>0</v>
      </c>
      <c r="H105" s="570"/>
      <c r="I105" s="157">
        <f t="shared" ref="I105" si="372">IF($A105&gt;0,I104,0)</f>
        <v>0</v>
      </c>
      <c r="J105" s="571"/>
      <c r="K105" s="157">
        <f t="shared" ref="K105" si="373">IF($A105&gt;0,K104,0)</f>
        <v>0</v>
      </c>
      <c r="L105" s="571"/>
      <c r="M105" s="157">
        <f t="shared" ref="M105" si="374">IF($A105&gt;0,M104,0)</f>
        <v>0</v>
      </c>
      <c r="N105" s="571"/>
      <c r="O105" s="157">
        <f t="shared" si="19"/>
        <v>0</v>
      </c>
      <c r="P105" s="157">
        <f t="shared" si="20"/>
        <v>0</v>
      </c>
      <c r="Q105" s="206">
        <f>Data!B106</f>
        <v>0</v>
      </c>
      <c r="R105" s="206">
        <f>Data!C106</f>
        <v>0</v>
      </c>
      <c r="S105" s="206">
        <f>Data!E106</f>
        <v>0</v>
      </c>
      <c r="T105" s="206">
        <f>Data!G106</f>
        <v>0</v>
      </c>
      <c r="U105" s="157">
        <f t="shared" ref="U105" si="375">IF($Q105&gt;0,U104,0)</f>
        <v>0</v>
      </c>
      <c r="V105" s="572"/>
      <c r="W105" s="157">
        <f t="shared" ref="W105" si="376">IF($Q105&gt;0,W104,0)</f>
        <v>0</v>
      </c>
      <c r="X105" s="572"/>
      <c r="Y105" s="157">
        <f t="shared" ref="Y105" si="377">IF($Q105&gt;0,Y104,0)</f>
        <v>0</v>
      </c>
      <c r="Z105" s="572"/>
      <c r="AA105" s="157">
        <f t="shared" ref="AA105" si="378">IF($Q105&gt;0,AA104,0)</f>
        <v>0</v>
      </c>
      <c r="AB105" s="572"/>
      <c r="AC105" s="157">
        <f t="shared" ref="AC105" si="379">IF($Q105&gt;0,AC104,0)</f>
        <v>0</v>
      </c>
      <c r="AD105" s="572"/>
      <c r="AE105" s="157">
        <f t="shared" ref="AE105" si="380">IF($Q105&gt;0,AE104,0)</f>
        <v>0</v>
      </c>
      <c r="AF105" s="572"/>
      <c r="AG105" s="157">
        <f t="shared" si="27"/>
        <v>0</v>
      </c>
      <c r="AH105" s="157">
        <f t="shared" si="28"/>
        <v>0</v>
      </c>
    </row>
    <row r="106" spans="1:34" ht="25.5" customHeight="1">
      <c r="A106" s="206">
        <f>Data!B107</f>
        <v>0</v>
      </c>
      <c r="B106" s="206">
        <f>Data!C107</f>
        <v>0</v>
      </c>
      <c r="C106" s="206">
        <f>Data!E107</f>
        <v>0</v>
      </c>
      <c r="D106" s="206">
        <f>Data!G107</f>
        <v>0</v>
      </c>
      <c r="E106" s="157">
        <f t="shared" ref="E106" si="381">IF($A106&gt;0,E105,0)</f>
        <v>0</v>
      </c>
      <c r="F106" s="572"/>
      <c r="G106" s="157">
        <f t="shared" ref="G106" si="382">IF($A106&gt;0,G105,0)</f>
        <v>0</v>
      </c>
      <c r="H106" s="570"/>
      <c r="I106" s="157">
        <f t="shared" ref="I106" si="383">IF($A106&gt;0,I105,0)</f>
        <v>0</v>
      </c>
      <c r="J106" s="571"/>
      <c r="K106" s="157">
        <f t="shared" ref="K106" si="384">IF($A106&gt;0,K105,0)</f>
        <v>0</v>
      </c>
      <c r="L106" s="571"/>
      <c r="M106" s="157">
        <f t="shared" ref="M106" si="385">IF($A106&gt;0,M105,0)</f>
        <v>0</v>
      </c>
      <c r="N106" s="571"/>
      <c r="O106" s="157">
        <f t="shared" si="19"/>
        <v>0</v>
      </c>
      <c r="P106" s="157">
        <f t="shared" si="20"/>
        <v>0</v>
      </c>
      <c r="Q106" s="206">
        <f>Data!B107</f>
        <v>0</v>
      </c>
      <c r="R106" s="206">
        <f>Data!C107</f>
        <v>0</v>
      </c>
      <c r="S106" s="206">
        <f>Data!E107</f>
        <v>0</v>
      </c>
      <c r="T106" s="206">
        <f>Data!G107</f>
        <v>0</v>
      </c>
      <c r="U106" s="157">
        <f t="shared" ref="U106" si="386">IF($Q106&gt;0,U105,0)</f>
        <v>0</v>
      </c>
      <c r="V106" s="572"/>
      <c r="W106" s="157">
        <f t="shared" ref="W106" si="387">IF($Q106&gt;0,W105,0)</f>
        <v>0</v>
      </c>
      <c r="X106" s="572"/>
      <c r="Y106" s="157">
        <f t="shared" ref="Y106" si="388">IF($Q106&gt;0,Y105,0)</f>
        <v>0</v>
      </c>
      <c r="Z106" s="572"/>
      <c r="AA106" s="157">
        <f t="shared" ref="AA106" si="389">IF($Q106&gt;0,AA105,0)</f>
        <v>0</v>
      </c>
      <c r="AB106" s="572"/>
      <c r="AC106" s="157">
        <f t="shared" ref="AC106" si="390">IF($Q106&gt;0,AC105,0)</f>
        <v>0</v>
      </c>
      <c r="AD106" s="572"/>
      <c r="AE106" s="157">
        <f t="shared" ref="AE106" si="391">IF($Q106&gt;0,AE105,0)</f>
        <v>0</v>
      </c>
      <c r="AF106" s="572"/>
      <c r="AG106" s="157">
        <f t="shared" si="27"/>
        <v>0</v>
      </c>
      <c r="AH106" s="157">
        <f t="shared" si="28"/>
        <v>0</v>
      </c>
    </row>
    <row r="107" spans="1:34" ht="25.5" customHeight="1">
      <c r="A107" s="206">
        <f>Data!B108</f>
        <v>0</v>
      </c>
      <c r="B107" s="206">
        <f>Data!C108</f>
        <v>0</v>
      </c>
      <c r="C107" s="206">
        <f>Data!E108</f>
        <v>0</v>
      </c>
      <c r="D107" s="206">
        <f>Data!G108</f>
        <v>0</v>
      </c>
      <c r="E107" s="157">
        <f t="shared" ref="E107" si="392">IF($A107&gt;0,E106,0)</f>
        <v>0</v>
      </c>
      <c r="F107" s="572"/>
      <c r="G107" s="157">
        <f t="shared" ref="G107" si="393">IF($A107&gt;0,G106,0)</f>
        <v>0</v>
      </c>
      <c r="H107" s="570"/>
      <c r="I107" s="157">
        <f t="shared" ref="I107" si="394">IF($A107&gt;0,I106,0)</f>
        <v>0</v>
      </c>
      <c r="J107" s="571"/>
      <c r="K107" s="157">
        <f t="shared" ref="K107" si="395">IF($A107&gt;0,K106,0)</f>
        <v>0</v>
      </c>
      <c r="L107" s="571"/>
      <c r="M107" s="157">
        <f t="shared" ref="M107" si="396">IF($A107&gt;0,M106,0)</f>
        <v>0</v>
      </c>
      <c r="N107" s="571"/>
      <c r="O107" s="157">
        <f t="shared" si="19"/>
        <v>0</v>
      </c>
      <c r="P107" s="157">
        <f t="shared" si="20"/>
        <v>0</v>
      </c>
      <c r="Q107" s="206">
        <f>Data!B108</f>
        <v>0</v>
      </c>
      <c r="R107" s="206">
        <f>Data!C108</f>
        <v>0</v>
      </c>
      <c r="S107" s="206">
        <f>Data!E108</f>
        <v>0</v>
      </c>
      <c r="T107" s="206">
        <f>Data!G108</f>
        <v>0</v>
      </c>
      <c r="U107" s="157">
        <f t="shared" ref="U107" si="397">IF($Q107&gt;0,U106,0)</f>
        <v>0</v>
      </c>
      <c r="V107" s="572"/>
      <c r="W107" s="157">
        <f t="shared" ref="W107" si="398">IF($Q107&gt;0,W106,0)</f>
        <v>0</v>
      </c>
      <c r="X107" s="572"/>
      <c r="Y107" s="157">
        <f t="shared" ref="Y107" si="399">IF($Q107&gt;0,Y106,0)</f>
        <v>0</v>
      </c>
      <c r="Z107" s="572"/>
      <c r="AA107" s="157">
        <f t="shared" ref="AA107" si="400">IF($Q107&gt;0,AA106,0)</f>
        <v>0</v>
      </c>
      <c r="AB107" s="572"/>
      <c r="AC107" s="157">
        <f t="shared" ref="AC107" si="401">IF($Q107&gt;0,AC106,0)</f>
        <v>0</v>
      </c>
      <c r="AD107" s="572"/>
      <c r="AE107" s="157">
        <f t="shared" ref="AE107" si="402">IF($Q107&gt;0,AE106,0)</f>
        <v>0</v>
      </c>
      <c r="AF107" s="572"/>
      <c r="AG107" s="157">
        <f t="shared" si="27"/>
        <v>0</v>
      </c>
      <c r="AH107" s="157">
        <f t="shared" si="28"/>
        <v>0</v>
      </c>
    </row>
    <row r="108" spans="1:34" ht="25.5" customHeight="1">
      <c r="A108" s="206">
        <f>Data!B109</f>
        <v>0</v>
      </c>
      <c r="B108" s="206">
        <f>Data!C109</f>
        <v>0</v>
      </c>
      <c r="C108" s="206">
        <f>Data!E109</f>
        <v>0</v>
      </c>
      <c r="D108" s="206">
        <f>Data!G109</f>
        <v>0</v>
      </c>
      <c r="E108" s="157">
        <f t="shared" ref="E108" si="403">IF($A108&gt;0,E107,0)</f>
        <v>0</v>
      </c>
      <c r="F108" s="572"/>
      <c r="G108" s="157">
        <f t="shared" ref="G108" si="404">IF($A108&gt;0,G107,0)</f>
        <v>0</v>
      </c>
      <c r="H108" s="570"/>
      <c r="I108" s="157">
        <f t="shared" ref="I108" si="405">IF($A108&gt;0,I107,0)</f>
        <v>0</v>
      </c>
      <c r="J108" s="571"/>
      <c r="K108" s="157">
        <f t="shared" ref="K108" si="406">IF($A108&gt;0,K107,0)</f>
        <v>0</v>
      </c>
      <c r="L108" s="571"/>
      <c r="M108" s="157">
        <f t="shared" ref="M108" si="407">IF($A108&gt;0,M107,0)</f>
        <v>0</v>
      </c>
      <c r="N108" s="571"/>
      <c r="O108" s="157">
        <f t="shared" si="19"/>
        <v>0</v>
      </c>
      <c r="P108" s="157">
        <f t="shared" si="20"/>
        <v>0</v>
      </c>
      <c r="Q108" s="206">
        <f>Data!B109</f>
        <v>0</v>
      </c>
      <c r="R108" s="206">
        <f>Data!C109</f>
        <v>0</v>
      </c>
      <c r="S108" s="206">
        <f>Data!E109</f>
        <v>0</v>
      </c>
      <c r="T108" s="206">
        <f>Data!G109</f>
        <v>0</v>
      </c>
      <c r="U108" s="157">
        <f t="shared" ref="U108" si="408">IF($Q108&gt;0,U107,0)</f>
        <v>0</v>
      </c>
      <c r="V108" s="572"/>
      <c r="W108" s="157">
        <f t="shared" ref="W108" si="409">IF($Q108&gt;0,W107,0)</f>
        <v>0</v>
      </c>
      <c r="X108" s="572"/>
      <c r="Y108" s="157">
        <f t="shared" ref="Y108" si="410">IF($Q108&gt;0,Y107,0)</f>
        <v>0</v>
      </c>
      <c r="Z108" s="572"/>
      <c r="AA108" s="157">
        <f t="shared" ref="AA108" si="411">IF($Q108&gt;0,AA107,0)</f>
        <v>0</v>
      </c>
      <c r="AB108" s="572"/>
      <c r="AC108" s="157">
        <f t="shared" ref="AC108" si="412">IF($Q108&gt;0,AC107,0)</f>
        <v>0</v>
      </c>
      <c r="AD108" s="572"/>
      <c r="AE108" s="157">
        <f t="shared" ref="AE108" si="413">IF($Q108&gt;0,AE107,0)</f>
        <v>0</v>
      </c>
      <c r="AF108" s="572"/>
      <c r="AG108" s="157">
        <f t="shared" si="27"/>
        <v>0</v>
      </c>
      <c r="AH108" s="157">
        <f t="shared" si="28"/>
        <v>0</v>
      </c>
    </row>
    <row r="109" spans="1:34" ht="25.5" customHeight="1">
      <c r="A109" s="206">
        <f>Data!B110</f>
        <v>0</v>
      </c>
      <c r="B109" s="206">
        <f>Data!C110</f>
        <v>0</v>
      </c>
      <c r="C109" s="206">
        <f>Data!E110</f>
        <v>0</v>
      </c>
      <c r="D109" s="206">
        <f>Data!G110</f>
        <v>0</v>
      </c>
      <c r="E109" s="157">
        <f t="shared" ref="E109" si="414">IF($A109&gt;0,E108,0)</f>
        <v>0</v>
      </c>
      <c r="F109" s="572"/>
      <c r="G109" s="157">
        <f t="shared" ref="G109" si="415">IF($A109&gt;0,G108,0)</f>
        <v>0</v>
      </c>
      <c r="H109" s="570"/>
      <c r="I109" s="157">
        <f t="shared" ref="I109" si="416">IF($A109&gt;0,I108,0)</f>
        <v>0</v>
      </c>
      <c r="J109" s="571"/>
      <c r="K109" s="157">
        <f t="shared" ref="K109" si="417">IF($A109&gt;0,K108,0)</f>
        <v>0</v>
      </c>
      <c r="L109" s="571"/>
      <c r="M109" s="157">
        <f t="shared" ref="M109" si="418">IF($A109&gt;0,M108,0)</f>
        <v>0</v>
      </c>
      <c r="N109" s="571"/>
      <c r="O109" s="157">
        <f t="shared" si="19"/>
        <v>0</v>
      </c>
      <c r="P109" s="157">
        <f t="shared" si="20"/>
        <v>0</v>
      </c>
      <c r="Q109" s="206">
        <f>Data!B110</f>
        <v>0</v>
      </c>
      <c r="R109" s="206">
        <f>Data!C110</f>
        <v>0</v>
      </c>
      <c r="S109" s="206">
        <f>Data!E110</f>
        <v>0</v>
      </c>
      <c r="T109" s="206">
        <f>Data!G110</f>
        <v>0</v>
      </c>
      <c r="U109" s="157">
        <f t="shared" ref="U109" si="419">IF($Q109&gt;0,U108,0)</f>
        <v>0</v>
      </c>
      <c r="V109" s="572"/>
      <c r="W109" s="157">
        <f t="shared" ref="W109" si="420">IF($Q109&gt;0,W108,0)</f>
        <v>0</v>
      </c>
      <c r="X109" s="572"/>
      <c r="Y109" s="157">
        <f t="shared" ref="Y109" si="421">IF($Q109&gt;0,Y108,0)</f>
        <v>0</v>
      </c>
      <c r="Z109" s="572"/>
      <c r="AA109" s="157">
        <f t="shared" ref="AA109" si="422">IF($Q109&gt;0,AA108,0)</f>
        <v>0</v>
      </c>
      <c r="AB109" s="572"/>
      <c r="AC109" s="157">
        <f t="shared" ref="AC109" si="423">IF($Q109&gt;0,AC108,0)</f>
        <v>0</v>
      </c>
      <c r="AD109" s="572"/>
      <c r="AE109" s="157">
        <f t="shared" ref="AE109" si="424">IF($Q109&gt;0,AE108,0)</f>
        <v>0</v>
      </c>
      <c r="AF109" s="572"/>
      <c r="AG109" s="157">
        <f t="shared" si="27"/>
        <v>0</v>
      </c>
      <c r="AH109" s="157">
        <f t="shared" si="28"/>
        <v>0</v>
      </c>
    </row>
    <row r="110" spans="1:34" ht="25.5" customHeight="1">
      <c r="A110" s="206">
        <f>Data!B111</f>
        <v>0</v>
      </c>
      <c r="B110" s="206">
        <f>Data!C111</f>
        <v>0</v>
      </c>
      <c r="C110" s="206">
        <f>Data!E111</f>
        <v>0</v>
      </c>
      <c r="D110" s="206">
        <f>Data!G111</f>
        <v>0</v>
      </c>
      <c r="E110" s="157">
        <f t="shared" ref="E110" si="425">IF($A110&gt;0,E109,0)</f>
        <v>0</v>
      </c>
      <c r="F110" s="572"/>
      <c r="G110" s="157">
        <f t="shared" ref="G110" si="426">IF($A110&gt;0,G109,0)</f>
        <v>0</v>
      </c>
      <c r="H110" s="570"/>
      <c r="I110" s="157">
        <f t="shared" ref="I110" si="427">IF($A110&gt;0,I109,0)</f>
        <v>0</v>
      </c>
      <c r="J110" s="571"/>
      <c r="K110" s="157">
        <f t="shared" ref="K110" si="428">IF($A110&gt;0,K109,0)</f>
        <v>0</v>
      </c>
      <c r="L110" s="571"/>
      <c r="M110" s="157">
        <f t="shared" ref="M110" si="429">IF($A110&gt;0,M109,0)</f>
        <v>0</v>
      </c>
      <c r="N110" s="571"/>
      <c r="O110" s="157">
        <f t="shared" si="19"/>
        <v>0</v>
      </c>
      <c r="P110" s="157">
        <f t="shared" si="20"/>
        <v>0</v>
      </c>
      <c r="Q110" s="206">
        <f>Data!B111</f>
        <v>0</v>
      </c>
      <c r="R110" s="206">
        <f>Data!C111</f>
        <v>0</v>
      </c>
      <c r="S110" s="206">
        <f>Data!E111</f>
        <v>0</v>
      </c>
      <c r="T110" s="206">
        <f>Data!G111</f>
        <v>0</v>
      </c>
      <c r="U110" s="157">
        <f t="shared" ref="U110" si="430">IF($Q110&gt;0,U109,0)</f>
        <v>0</v>
      </c>
      <c r="V110" s="572"/>
      <c r="W110" s="157">
        <f t="shared" ref="W110" si="431">IF($Q110&gt;0,W109,0)</f>
        <v>0</v>
      </c>
      <c r="X110" s="572"/>
      <c r="Y110" s="157">
        <f t="shared" ref="Y110" si="432">IF($Q110&gt;0,Y109,0)</f>
        <v>0</v>
      </c>
      <c r="Z110" s="572"/>
      <c r="AA110" s="157">
        <f t="shared" ref="AA110" si="433">IF($Q110&gt;0,AA109,0)</f>
        <v>0</v>
      </c>
      <c r="AB110" s="572"/>
      <c r="AC110" s="157">
        <f t="shared" ref="AC110" si="434">IF($Q110&gt;0,AC109,0)</f>
        <v>0</v>
      </c>
      <c r="AD110" s="572"/>
      <c r="AE110" s="157">
        <f t="shared" ref="AE110" si="435">IF($Q110&gt;0,AE109,0)</f>
        <v>0</v>
      </c>
      <c r="AF110" s="572"/>
      <c r="AG110" s="157">
        <f t="shared" si="27"/>
        <v>0</v>
      </c>
      <c r="AH110" s="157">
        <f t="shared" si="28"/>
        <v>0</v>
      </c>
    </row>
    <row r="111" spans="1:34" ht="25.5" customHeight="1">
      <c r="A111" s="206">
        <f>Data!B112</f>
        <v>0</v>
      </c>
      <c r="B111" s="206">
        <f>Data!C112</f>
        <v>0</v>
      </c>
      <c r="C111" s="206">
        <f>Data!E112</f>
        <v>0</v>
      </c>
      <c r="D111" s="206">
        <f>Data!G112</f>
        <v>0</v>
      </c>
      <c r="E111" s="157">
        <f t="shared" ref="E111" si="436">IF($A111&gt;0,E110,0)</f>
        <v>0</v>
      </c>
      <c r="F111" s="572"/>
      <c r="G111" s="157">
        <f t="shared" ref="G111" si="437">IF($A111&gt;0,G110,0)</f>
        <v>0</v>
      </c>
      <c r="H111" s="570"/>
      <c r="I111" s="157">
        <f t="shared" ref="I111" si="438">IF($A111&gt;0,I110,0)</f>
        <v>0</v>
      </c>
      <c r="J111" s="571"/>
      <c r="K111" s="157">
        <f t="shared" ref="K111" si="439">IF($A111&gt;0,K110,0)</f>
        <v>0</v>
      </c>
      <c r="L111" s="571"/>
      <c r="M111" s="157">
        <f t="shared" ref="M111" si="440">IF($A111&gt;0,M110,0)</f>
        <v>0</v>
      </c>
      <c r="N111" s="571"/>
      <c r="O111" s="157">
        <f t="shared" si="19"/>
        <v>0</v>
      </c>
      <c r="P111" s="157">
        <f t="shared" si="20"/>
        <v>0</v>
      </c>
      <c r="Q111" s="206">
        <f>Data!B112</f>
        <v>0</v>
      </c>
      <c r="R111" s="206">
        <f>Data!C112</f>
        <v>0</v>
      </c>
      <c r="S111" s="206">
        <f>Data!E112</f>
        <v>0</v>
      </c>
      <c r="T111" s="206">
        <f>Data!G112</f>
        <v>0</v>
      </c>
      <c r="U111" s="157">
        <f t="shared" ref="U111" si="441">IF($Q111&gt;0,U110,0)</f>
        <v>0</v>
      </c>
      <c r="V111" s="572"/>
      <c r="W111" s="157">
        <f t="shared" ref="W111" si="442">IF($Q111&gt;0,W110,0)</f>
        <v>0</v>
      </c>
      <c r="X111" s="572"/>
      <c r="Y111" s="157">
        <f t="shared" ref="Y111" si="443">IF($Q111&gt;0,Y110,0)</f>
        <v>0</v>
      </c>
      <c r="Z111" s="572"/>
      <c r="AA111" s="157">
        <f t="shared" ref="AA111" si="444">IF($Q111&gt;0,AA110,0)</f>
        <v>0</v>
      </c>
      <c r="AB111" s="572"/>
      <c r="AC111" s="157">
        <f t="shared" ref="AC111" si="445">IF($Q111&gt;0,AC110,0)</f>
        <v>0</v>
      </c>
      <c r="AD111" s="572"/>
      <c r="AE111" s="157">
        <f t="shared" ref="AE111" si="446">IF($Q111&gt;0,AE110,0)</f>
        <v>0</v>
      </c>
      <c r="AF111" s="572"/>
      <c r="AG111" s="157">
        <f t="shared" si="27"/>
        <v>0</v>
      </c>
      <c r="AH111" s="157">
        <f t="shared" si="28"/>
        <v>0</v>
      </c>
    </row>
    <row r="112" spans="1:34" ht="25.5" customHeight="1">
      <c r="A112" s="206">
        <f>Data!B113</f>
        <v>0</v>
      </c>
      <c r="B112" s="206">
        <f>Data!C113</f>
        <v>0</v>
      </c>
      <c r="C112" s="206">
        <f>Data!E113</f>
        <v>0</v>
      </c>
      <c r="D112" s="206">
        <f>Data!G113</f>
        <v>0</v>
      </c>
      <c r="E112" s="157">
        <f t="shared" ref="E112" si="447">IF($A112&gt;0,E111,0)</f>
        <v>0</v>
      </c>
      <c r="F112" s="572"/>
      <c r="G112" s="157">
        <f t="shared" ref="G112" si="448">IF($A112&gt;0,G111,0)</f>
        <v>0</v>
      </c>
      <c r="H112" s="570"/>
      <c r="I112" s="157">
        <f t="shared" ref="I112" si="449">IF($A112&gt;0,I111,0)</f>
        <v>0</v>
      </c>
      <c r="J112" s="571"/>
      <c r="K112" s="157">
        <f t="shared" ref="K112" si="450">IF($A112&gt;0,K111,0)</f>
        <v>0</v>
      </c>
      <c r="L112" s="571"/>
      <c r="M112" s="157">
        <f t="shared" ref="M112" si="451">IF($A112&gt;0,M111,0)</f>
        <v>0</v>
      </c>
      <c r="N112" s="571"/>
      <c r="O112" s="157">
        <f t="shared" si="19"/>
        <v>0</v>
      </c>
      <c r="P112" s="157">
        <f t="shared" si="20"/>
        <v>0</v>
      </c>
      <c r="Q112" s="206">
        <f>Data!B113</f>
        <v>0</v>
      </c>
      <c r="R112" s="206">
        <f>Data!C113</f>
        <v>0</v>
      </c>
      <c r="S112" s="206">
        <f>Data!E113</f>
        <v>0</v>
      </c>
      <c r="T112" s="206">
        <f>Data!G113</f>
        <v>0</v>
      </c>
      <c r="U112" s="157">
        <f t="shared" ref="U112" si="452">IF($Q112&gt;0,U111,0)</f>
        <v>0</v>
      </c>
      <c r="V112" s="572"/>
      <c r="W112" s="157">
        <f t="shared" ref="W112" si="453">IF($Q112&gt;0,W111,0)</f>
        <v>0</v>
      </c>
      <c r="X112" s="572"/>
      <c r="Y112" s="157">
        <f t="shared" ref="Y112" si="454">IF($Q112&gt;0,Y111,0)</f>
        <v>0</v>
      </c>
      <c r="Z112" s="572"/>
      <c r="AA112" s="157">
        <f t="shared" ref="AA112" si="455">IF($Q112&gt;0,AA111,0)</f>
        <v>0</v>
      </c>
      <c r="AB112" s="572"/>
      <c r="AC112" s="157">
        <f t="shared" ref="AC112" si="456">IF($Q112&gt;0,AC111,0)</f>
        <v>0</v>
      </c>
      <c r="AD112" s="572"/>
      <c r="AE112" s="157">
        <f t="shared" ref="AE112" si="457">IF($Q112&gt;0,AE111,0)</f>
        <v>0</v>
      </c>
      <c r="AF112" s="572"/>
      <c r="AG112" s="157">
        <f t="shared" si="27"/>
        <v>0</v>
      </c>
      <c r="AH112" s="157">
        <f t="shared" si="28"/>
        <v>0</v>
      </c>
    </row>
    <row r="113" spans="1:34" ht="25.5" customHeight="1">
      <c r="A113" s="206">
        <f>Data!B114</f>
        <v>0</v>
      </c>
      <c r="B113" s="206">
        <f>Data!C114</f>
        <v>0</v>
      </c>
      <c r="C113" s="206">
        <f>Data!E114</f>
        <v>0</v>
      </c>
      <c r="D113" s="206">
        <f>Data!G114</f>
        <v>0</v>
      </c>
      <c r="E113" s="157">
        <f t="shared" ref="E113" si="458">IF($A113&gt;0,E112,0)</f>
        <v>0</v>
      </c>
      <c r="F113" s="572"/>
      <c r="G113" s="157">
        <f t="shared" ref="G113" si="459">IF($A113&gt;0,G112,0)</f>
        <v>0</v>
      </c>
      <c r="H113" s="570"/>
      <c r="I113" s="157">
        <f t="shared" ref="I113" si="460">IF($A113&gt;0,I112,0)</f>
        <v>0</v>
      </c>
      <c r="J113" s="571"/>
      <c r="K113" s="157">
        <f t="shared" ref="K113" si="461">IF($A113&gt;0,K112,0)</f>
        <v>0</v>
      </c>
      <c r="L113" s="571"/>
      <c r="M113" s="157">
        <f t="shared" ref="M113" si="462">IF($A113&gt;0,M112,0)</f>
        <v>0</v>
      </c>
      <c r="N113" s="571"/>
      <c r="O113" s="157">
        <f t="shared" si="19"/>
        <v>0</v>
      </c>
      <c r="P113" s="157">
        <f t="shared" si="20"/>
        <v>0</v>
      </c>
      <c r="Q113" s="206">
        <f>Data!B114</f>
        <v>0</v>
      </c>
      <c r="R113" s="206">
        <f>Data!C114</f>
        <v>0</v>
      </c>
      <c r="S113" s="206">
        <f>Data!E114</f>
        <v>0</v>
      </c>
      <c r="T113" s="206">
        <f>Data!G114</f>
        <v>0</v>
      </c>
      <c r="U113" s="157">
        <f t="shared" ref="U113" si="463">IF($Q113&gt;0,U112,0)</f>
        <v>0</v>
      </c>
      <c r="V113" s="572"/>
      <c r="W113" s="157">
        <f t="shared" ref="W113" si="464">IF($Q113&gt;0,W112,0)</f>
        <v>0</v>
      </c>
      <c r="X113" s="572"/>
      <c r="Y113" s="157">
        <f t="shared" ref="Y113" si="465">IF($Q113&gt;0,Y112,0)</f>
        <v>0</v>
      </c>
      <c r="Z113" s="572"/>
      <c r="AA113" s="157">
        <f t="shared" ref="AA113" si="466">IF($Q113&gt;0,AA112,0)</f>
        <v>0</v>
      </c>
      <c r="AB113" s="572"/>
      <c r="AC113" s="157">
        <f t="shared" ref="AC113" si="467">IF($Q113&gt;0,AC112,0)</f>
        <v>0</v>
      </c>
      <c r="AD113" s="572"/>
      <c r="AE113" s="157">
        <f t="shared" ref="AE113" si="468">IF($Q113&gt;0,AE112,0)</f>
        <v>0</v>
      </c>
      <c r="AF113" s="572"/>
      <c r="AG113" s="157">
        <f t="shared" si="27"/>
        <v>0</v>
      </c>
      <c r="AH113" s="157">
        <f t="shared" si="28"/>
        <v>0</v>
      </c>
    </row>
    <row r="114" spans="1:34" ht="25.5" customHeight="1">
      <c r="A114" s="206">
        <f>Data!B115</f>
        <v>0</v>
      </c>
      <c r="B114" s="206">
        <f>Data!C115</f>
        <v>0</v>
      </c>
      <c r="C114" s="206">
        <f>Data!E115</f>
        <v>0</v>
      </c>
      <c r="D114" s="206">
        <f>Data!G115</f>
        <v>0</v>
      </c>
      <c r="E114" s="157">
        <f t="shared" ref="E114" si="469">IF($A114&gt;0,E113,0)</f>
        <v>0</v>
      </c>
      <c r="F114" s="572"/>
      <c r="G114" s="157">
        <f t="shared" ref="G114" si="470">IF($A114&gt;0,G113,0)</f>
        <v>0</v>
      </c>
      <c r="H114" s="570"/>
      <c r="I114" s="157">
        <f t="shared" ref="I114" si="471">IF($A114&gt;0,I113,0)</f>
        <v>0</v>
      </c>
      <c r="J114" s="571"/>
      <c r="K114" s="157">
        <f t="shared" ref="K114" si="472">IF($A114&gt;0,K113,0)</f>
        <v>0</v>
      </c>
      <c r="L114" s="571"/>
      <c r="M114" s="157">
        <f t="shared" ref="M114" si="473">IF($A114&gt;0,M113,0)</f>
        <v>0</v>
      </c>
      <c r="N114" s="571"/>
      <c r="O114" s="157">
        <f t="shared" si="19"/>
        <v>0</v>
      </c>
      <c r="P114" s="157">
        <f t="shared" si="20"/>
        <v>0</v>
      </c>
      <c r="Q114" s="206">
        <f>Data!B115</f>
        <v>0</v>
      </c>
      <c r="R114" s="206">
        <f>Data!C115</f>
        <v>0</v>
      </c>
      <c r="S114" s="206">
        <f>Data!E115</f>
        <v>0</v>
      </c>
      <c r="T114" s="206">
        <f>Data!G115</f>
        <v>0</v>
      </c>
      <c r="U114" s="157">
        <f t="shared" ref="U114" si="474">IF($Q114&gt;0,U113,0)</f>
        <v>0</v>
      </c>
      <c r="V114" s="572"/>
      <c r="W114" s="157">
        <f t="shared" ref="W114" si="475">IF($Q114&gt;0,W113,0)</f>
        <v>0</v>
      </c>
      <c r="X114" s="572"/>
      <c r="Y114" s="157">
        <f t="shared" ref="Y114" si="476">IF($Q114&gt;0,Y113,0)</f>
        <v>0</v>
      </c>
      <c r="Z114" s="572"/>
      <c r="AA114" s="157">
        <f t="shared" ref="AA114" si="477">IF($Q114&gt;0,AA113,0)</f>
        <v>0</v>
      </c>
      <c r="AB114" s="572"/>
      <c r="AC114" s="157">
        <f t="shared" ref="AC114" si="478">IF($Q114&gt;0,AC113,0)</f>
        <v>0</v>
      </c>
      <c r="AD114" s="572"/>
      <c r="AE114" s="157">
        <f t="shared" ref="AE114" si="479">IF($Q114&gt;0,AE113,0)</f>
        <v>0</v>
      </c>
      <c r="AF114" s="572"/>
      <c r="AG114" s="157">
        <f t="shared" si="27"/>
        <v>0</v>
      </c>
      <c r="AH114" s="157">
        <f t="shared" si="28"/>
        <v>0</v>
      </c>
    </row>
    <row r="115" spans="1:34" ht="25.5" customHeight="1">
      <c r="A115" s="206">
        <f>Data!B116</f>
        <v>0</v>
      </c>
      <c r="B115" s="206">
        <f>Data!C116</f>
        <v>0</v>
      </c>
      <c r="C115" s="206">
        <f>Data!E116</f>
        <v>0</v>
      </c>
      <c r="D115" s="206">
        <f>Data!G116</f>
        <v>0</v>
      </c>
      <c r="E115" s="157">
        <f t="shared" ref="E115" si="480">IF($A115&gt;0,E114,0)</f>
        <v>0</v>
      </c>
      <c r="F115" s="572"/>
      <c r="G115" s="157">
        <f t="shared" ref="G115" si="481">IF($A115&gt;0,G114,0)</f>
        <v>0</v>
      </c>
      <c r="H115" s="570"/>
      <c r="I115" s="157">
        <f t="shared" ref="I115" si="482">IF($A115&gt;0,I114,0)</f>
        <v>0</v>
      </c>
      <c r="J115" s="571"/>
      <c r="K115" s="157">
        <f t="shared" ref="K115" si="483">IF($A115&gt;0,K114,0)</f>
        <v>0</v>
      </c>
      <c r="L115" s="571"/>
      <c r="M115" s="157">
        <f t="shared" ref="M115" si="484">IF($A115&gt;0,M114,0)</f>
        <v>0</v>
      </c>
      <c r="N115" s="571"/>
      <c r="O115" s="157">
        <f t="shared" si="19"/>
        <v>0</v>
      </c>
      <c r="P115" s="157">
        <f t="shared" si="20"/>
        <v>0</v>
      </c>
      <c r="Q115" s="206">
        <f>Data!B116</f>
        <v>0</v>
      </c>
      <c r="R115" s="206">
        <f>Data!C116</f>
        <v>0</v>
      </c>
      <c r="S115" s="206">
        <f>Data!E116</f>
        <v>0</v>
      </c>
      <c r="T115" s="206">
        <f>Data!G116</f>
        <v>0</v>
      </c>
      <c r="U115" s="157">
        <f t="shared" ref="U115" si="485">IF($Q115&gt;0,U114,0)</f>
        <v>0</v>
      </c>
      <c r="V115" s="572"/>
      <c r="W115" s="157">
        <f t="shared" ref="W115" si="486">IF($Q115&gt;0,W114,0)</f>
        <v>0</v>
      </c>
      <c r="X115" s="572"/>
      <c r="Y115" s="157">
        <f t="shared" ref="Y115" si="487">IF($Q115&gt;0,Y114,0)</f>
        <v>0</v>
      </c>
      <c r="Z115" s="572"/>
      <c r="AA115" s="157">
        <f t="shared" ref="AA115" si="488">IF($Q115&gt;0,AA114,0)</f>
        <v>0</v>
      </c>
      <c r="AB115" s="572"/>
      <c r="AC115" s="157">
        <f t="shared" ref="AC115" si="489">IF($Q115&gt;0,AC114,0)</f>
        <v>0</v>
      </c>
      <c r="AD115" s="572"/>
      <c r="AE115" s="157">
        <f t="shared" ref="AE115" si="490">IF($Q115&gt;0,AE114,0)</f>
        <v>0</v>
      </c>
      <c r="AF115" s="572"/>
      <c r="AG115" s="157">
        <f t="shared" si="27"/>
        <v>0</v>
      </c>
      <c r="AH115" s="157">
        <f t="shared" si="28"/>
        <v>0</v>
      </c>
    </row>
    <row r="116" spans="1:34" ht="25.5" customHeight="1">
      <c r="A116" s="206">
        <f>Data!B117</f>
        <v>0</v>
      </c>
      <c r="B116" s="206">
        <f>Data!C117</f>
        <v>0</v>
      </c>
      <c r="C116" s="206">
        <f>Data!E117</f>
        <v>0</v>
      </c>
      <c r="D116" s="206">
        <f>Data!G117</f>
        <v>0</v>
      </c>
      <c r="E116" s="157">
        <f t="shared" ref="E116" si="491">IF($A116&gt;0,E115,0)</f>
        <v>0</v>
      </c>
      <c r="F116" s="572"/>
      <c r="G116" s="157">
        <f t="shared" ref="G116" si="492">IF($A116&gt;0,G115,0)</f>
        <v>0</v>
      </c>
      <c r="H116" s="570"/>
      <c r="I116" s="157">
        <f t="shared" ref="I116" si="493">IF($A116&gt;0,I115,0)</f>
        <v>0</v>
      </c>
      <c r="J116" s="571"/>
      <c r="K116" s="157">
        <f t="shared" ref="K116" si="494">IF($A116&gt;0,K115,0)</f>
        <v>0</v>
      </c>
      <c r="L116" s="571"/>
      <c r="M116" s="157">
        <f t="shared" ref="M116" si="495">IF($A116&gt;0,M115,0)</f>
        <v>0</v>
      </c>
      <c r="N116" s="571"/>
      <c r="O116" s="157">
        <f t="shared" si="19"/>
        <v>0</v>
      </c>
      <c r="P116" s="157">
        <f t="shared" si="20"/>
        <v>0</v>
      </c>
      <c r="Q116" s="206">
        <f>Data!B117</f>
        <v>0</v>
      </c>
      <c r="R116" s="206">
        <f>Data!C117</f>
        <v>0</v>
      </c>
      <c r="S116" s="206">
        <f>Data!E117</f>
        <v>0</v>
      </c>
      <c r="T116" s="206">
        <f>Data!G117</f>
        <v>0</v>
      </c>
      <c r="U116" s="157">
        <f t="shared" ref="U116" si="496">IF($Q116&gt;0,U115,0)</f>
        <v>0</v>
      </c>
      <c r="V116" s="572"/>
      <c r="W116" s="157">
        <f t="shared" ref="W116" si="497">IF($Q116&gt;0,W115,0)</f>
        <v>0</v>
      </c>
      <c r="X116" s="572"/>
      <c r="Y116" s="157">
        <f t="shared" ref="Y116" si="498">IF($Q116&gt;0,Y115,0)</f>
        <v>0</v>
      </c>
      <c r="Z116" s="572"/>
      <c r="AA116" s="157">
        <f t="shared" ref="AA116" si="499">IF($Q116&gt;0,AA115,0)</f>
        <v>0</v>
      </c>
      <c r="AB116" s="572"/>
      <c r="AC116" s="157">
        <f t="shared" ref="AC116" si="500">IF($Q116&gt;0,AC115,0)</f>
        <v>0</v>
      </c>
      <c r="AD116" s="572"/>
      <c r="AE116" s="157">
        <f t="shared" ref="AE116" si="501">IF($Q116&gt;0,AE115,0)</f>
        <v>0</v>
      </c>
      <c r="AF116" s="572"/>
      <c r="AG116" s="157">
        <f t="shared" si="27"/>
        <v>0</v>
      </c>
      <c r="AH116" s="157">
        <f t="shared" si="28"/>
        <v>0</v>
      </c>
    </row>
    <row r="117" spans="1:34" ht="25.5" customHeight="1">
      <c r="A117" s="206">
        <f>Data!B118</f>
        <v>0</v>
      </c>
      <c r="B117" s="206">
        <f>Data!C118</f>
        <v>0</v>
      </c>
      <c r="C117" s="206">
        <f>Data!E118</f>
        <v>0</v>
      </c>
      <c r="D117" s="206">
        <f>Data!G118</f>
        <v>0</v>
      </c>
      <c r="E117" s="157">
        <f t="shared" ref="E117" si="502">IF($A117&gt;0,E116,0)</f>
        <v>0</v>
      </c>
      <c r="F117" s="572"/>
      <c r="G117" s="157">
        <f t="shared" ref="G117" si="503">IF($A117&gt;0,G116,0)</f>
        <v>0</v>
      </c>
      <c r="H117" s="570"/>
      <c r="I117" s="157">
        <f t="shared" ref="I117" si="504">IF($A117&gt;0,I116,0)</f>
        <v>0</v>
      </c>
      <c r="J117" s="571"/>
      <c r="K117" s="157">
        <f t="shared" ref="K117" si="505">IF($A117&gt;0,K116,0)</f>
        <v>0</v>
      </c>
      <c r="L117" s="571"/>
      <c r="M117" s="157">
        <f t="shared" ref="M117" si="506">IF($A117&gt;0,M116,0)</f>
        <v>0</v>
      </c>
      <c r="N117" s="571"/>
      <c r="O117" s="157">
        <f t="shared" si="19"/>
        <v>0</v>
      </c>
      <c r="P117" s="157">
        <f t="shared" si="20"/>
        <v>0</v>
      </c>
      <c r="Q117" s="206">
        <f>Data!B118</f>
        <v>0</v>
      </c>
      <c r="R117" s="206">
        <f>Data!C118</f>
        <v>0</v>
      </c>
      <c r="S117" s="206">
        <f>Data!E118</f>
        <v>0</v>
      </c>
      <c r="T117" s="206">
        <f>Data!G118</f>
        <v>0</v>
      </c>
      <c r="U117" s="157">
        <f t="shared" ref="U117" si="507">IF($Q117&gt;0,U116,0)</f>
        <v>0</v>
      </c>
      <c r="V117" s="572"/>
      <c r="W117" s="157">
        <f t="shared" ref="W117" si="508">IF($Q117&gt;0,W116,0)</f>
        <v>0</v>
      </c>
      <c r="X117" s="572"/>
      <c r="Y117" s="157">
        <f t="shared" ref="Y117" si="509">IF($Q117&gt;0,Y116,0)</f>
        <v>0</v>
      </c>
      <c r="Z117" s="572"/>
      <c r="AA117" s="157">
        <f t="shared" ref="AA117" si="510">IF($Q117&gt;0,AA116,0)</f>
        <v>0</v>
      </c>
      <c r="AB117" s="572"/>
      <c r="AC117" s="157">
        <f t="shared" ref="AC117" si="511">IF($Q117&gt;0,AC116,0)</f>
        <v>0</v>
      </c>
      <c r="AD117" s="572"/>
      <c r="AE117" s="157">
        <f t="shared" ref="AE117" si="512">IF($Q117&gt;0,AE116,0)</f>
        <v>0</v>
      </c>
      <c r="AF117" s="572"/>
      <c r="AG117" s="157">
        <f t="shared" si="27"/>
        <v>0</v>
      </c>
      <c r="AH117" s="157">
        <f t="shared" si="28"/>
        <v>0</v>
      </c>
    </row>
    <row r="118" spans="1:34" ht="25.5" customHeight="1">
      <c r="A118" s="206">
        <f>Data!B119</f>
        <v>0</v>
      </c>
      <c r="B118" s="206">
        <f>Data!C119</f>
        <v>0</v>
      </c>
      <c r="C118" s="206">
        <f>Data!E119</f>
        <v>0</v>
      </c>
      <c r="D118" s="206">
        <f>Data!G119</f>
        <v>0</v>
      </c>
      <c r="E118" s="157">
        <f t="shared" ref="E118" si="513">IF($A118&gt;0,E117,0)</f>
        <v>0</v>
      </c>
      <c r="F118" s="572"/>
      <c r="G118" s="157">
        <f t="shared" ref="G118" si="514">IF($A118&gt;0,G117,0)</f>
        <v>0</v>
      </c>
      <c r="H118" s="570"/>
      <c r="I118" s="157">
        <f t="shared" ref="I118" si="515">IF($A118&gt;0,I117,0)</f>
        <v>0</v>
      </c>
      <c r="J118" s="571"/>
      <c r="K118" s="157">
        <f t="shared" ref="K118" si="516">IF($A118&gt;0,K117,0)</f>
        <v>0</v>
      </c>
      <c r="L118" s="571"/>
      <c r="M118" s="157">
        <f t="shared" ref="M118" si="517">IF($A118&gt;0,M117,0)</f>
        <v>0</v>
      </c>
      <c r="N118" s="571"/>
      <c r="O118" s="157">
        <f t="shared" si="19"/>
        <v>0</v>
      </c>
      <c r="P118" s="157">
        <f t="shared" si="20"/>
        <v>0</v>
      </c>
      <c r="Q118" s="206">
        <f>Data!B119</f>
        <v>0</v>
      </c>
      <c r="R118" s="206">
        <f>Data!C119</f>
        <v>0</v>
      </c>
      <c r="S118" s="206">
        <f>Data!E119</f>
        <v>0</v>
      </c>
      <c r="T118" s="206">
        <f>Data!G119</f>
        <v>0</v>
      </c>
      <c r="U118" s="157">
        <f t="shared" ref="U118" si="518">IF($Q118&gt;0,U117,0)</f>
        <v>0</v>
      </c>
      <c r="V118" s="572"/>
      <c r="W118" s="157">
        <f t="shared" ref="W118" si="519">IF($Q118&gt;0,W117,0)</f>
        <v>0</v>
      </c>
      <c r="X118" s="572"/>
      <c r="Y118" s="157">
        <f t="shared" ref="Y118" si="520">IF($Q118&gt;0,Y117,0)</f>
        <v>0</v>
      </c>
      <c r="Z118" s="572"/>
      <c r="AA118" s="157">
        <f t="shared" ref="AA118" si="521">IF($Q118&gt;0,AA117,0)</f>
        <v>0</v>
      </c>
      <c r="AB118" s="572"/>
      <c r="AC118" s="157">
        <f t="shared" ref="AC118" si="522">IF($Q118&gt;0,AC117,0)</f>
        <v>0</v>
      </c>
      <c r="AD118" s="572"/>
      <c r="AE118" s="157">
        <f t="shared" ref="AE118" si="523">IF($Q118&gt;0,AE117,0)</f>
        <v>0</v>
      </c>
      <c r="AF118" s="572"/>
      <c r="AG118" s="157">
        <f t="shared" si="27"/>
        <v>0</v>
      </c>
      <c r="AH118" s="157">
        <f t="shared" si="28"/>
        <v>0</v>
      </c>
    </row>
    <row r="119" spans="1:34" ht="25.5" customHeight="1">
      <c r="A119" s="206">
        <f>Data!B120</f>
        <v>0</v>
      </c>
      <c r="B119" s="206">
        <f>Data!C120</f>
        <v>0</v>
      </c>
      <c r="C119" s="206">
        <f>Data!E120</f>
        <v>0</v>
      </c>
      <c r="D119" s="206">
        <f>Data!G120</f>
        <v>0</v>
      </c>
      <c r="E119" s="157">
        <f t="shared" ref="E119" si="524">IF($A119&gt;0,E118,0)</f>
        <v>0</v>
      </c>
      <c r="F119" s="572"/>
      <c r="G119" s="157">
        <f t="shared" ref="G119" si="525">IF($A119&gt;0,G118,0)</f>
        <v>0</v>
      </c>
      <c r="H119" s="570"/>
      <c r="I119" s="157">
        <f t="shared" ref="I119" si="526">IF($A119&gt;0,I118,0)</f>
        <v>0</v>
      </c>
      <c r="J119" s="571"/>
      <c r="K119" s="157">
        <f t="shared" ref="K119" si="527">IF($A119&gt;0,K118,0)</f>
        <v>0</v>
      </c>
      <c r="L119" s="571"/>
      <c r="M119" s="157">
        <f t="shared" ref="M119" si="528">IF($A119&gt;0,M118,0)</f>
        <v>0</v>
      </c>
      <c r="N119" s="571"/>
      <c r="O119" s="157">
        <f t="shared" si="19"/>
        <v>0</v>
      </c>
      <c r="P119" s="157">
        <f t="shared" si="20"/>
        <v>0</v>
      </c>
      <c r="Q119" s="206">
        <f>Data!B120</f>
        <v>0</v>
      </c>
      <c r="R119" s="206">
        <f>Data!C120</f>
        <v>0</v>
      </c>
      <c r="S119" s="206">
        <f>Data!E120</f>
        <v>0</v>
      </c>
      <c r="T119" s="206">
        <f>Data!G120</f>
        <v>0</v>
      </c>
      <c r="U119" s="157">
        <f t="shared" ref="U119" si="529">IF($Q119&gt;0,U118,0)</f>
        <v>0</v>
      </c>
      <c r="V119" s="572"/>
      <c r="W119" s="157">
        <f t="shared" ref="W119" si="530">IF($Q119&gt;0,W118,0)</f>
        <v>0</v>
      </c>
      <c r="X119" s="572"/>
      <c r="Y119" s="157">
        <f t="shared" ref="Y119" si="531">IF($Q119&gt;0,Y118,0)</f>
        <v>0</v>
      </c>
      <c r="Z119" s="572"/>
      <c r="AA119" s="157">
        <f t="shared" ref="AA119" si="532">IF($Q119&gt;0,AA118,0)</f>
        <v>0</v>
      </c>
      <c r="AB119" s="572"/>
      <c r="AC119" s="157">
        <f t="shared" ref="AC119" si="533">IF($Q119&gt;0,AC118,0)</f>
        <v>0</v>
      </c>
      <c r="AD119" s="572"/>
      <c r="AE119" s="157">
        <f t="shared" ref="AE119" si="534">IF($Q119&gt;0,AE118,0)</f>
        <v>0</v>
      </c>
      <c r="AF119" s="572"/>
      <c r="AG119" s="157">
        <f t="shared" si="27"/>
        <v>0</v>
      </c>
      <c r="AH119" s="157">
        <f t="shared" si="28"/>
        <v>0</v>
      </c>
    </row>
    <row r="120" spans="1:34" ht="25.5" customHeight="1">
      <c r="A120" s="206">
        <f>Data!B121</f>
        <v>0</v>
      </c>
      <c r="B120" s="206">
        <f>Data!C121</f>
        <v>0</v>
      </c>
      <c r="C120" s="206">
        <f>Data!E121</f>
        <v>0</v>
      </c>
      <c r="D120" s="206">
        <f>Data!G121</f>
        <v>0</v>
      </c>
      <c r="E120" s="157">
        <f t="shared" ref="E120" si="535">IF($A120&gt;0,E119,0)</f>
        <v>0</v>
      </c>
      <c r="F120" s="572"/>
      <c r="G120" s="157">
        <f t="shared" ref="G120" si="536">IF($A120&gt;0,G119,0)</f>
        <v>0</v>
      </c>
      <c r="H120" s="570"/>
      <c r="I120" s="157">
        <f t="shared" ref="I120" si="537">IF($A120&gt;0,I119,0)</f>
        <v>0</v>
      </c>
      <c r="J120" s="571"/>
      <c r="K120" s="157">
        <f t="shared" ref="K120" si="538">IF($A120&gt;0,K119,0)</f>
        <v>0</v>
      </c>
      <c r="L120" s="571"/>
      <c r="M120" s="157">
        <f t="shared" ref="M120" si="539">IF($A120&gt;0,M119,0)</f>
        <v>0</v>
      </c>
      <c r="N120" s="571"/>
      <c r="O120" s="157">
        <f t="shared" si="19"/>
        <v>0</v>
      </c>
      <c r="P120" s="157">
        <f t="shared" si="20"/>
        <v>0</v>
      </c>
      <c r="Q120" s="206">
        <f>Data!B121</f>
        <v>0</v>
      </c>
      <c r="R120" s="206">
        <f>Data!C121</f>
        <v>0</v>
      </c>
      <c r="S120" s="206">
        <f>Data!E121</f>
        <v>0</v>
      </c>
      <c r="T120" s="206">
        <f>Data!G121</f>
        <v>0</v>
      </c>
      <c r="U120" s="157">
        <f t="shared" ref="U120" si="540">IF($Q120&gt;0,U119,0)</f>
        <v>0</v>
      </c>
      <c r="V120" s="572"/>
      <c r="W120" s="157">
        <f t="shared" ref="W120" si="541">IF($Q120&gt;0,W119,0)</f>
        <v>0</v>
      </c>
      <c r="X120" s="572"/>
      <c r="Y120" s="157">
        <f t="shared" ref="Y120" si="542">IF($Q120&gt;0,Y119,0)</f>
        <v>0</v>
      </c>
      <c r="Z120" s="572"/>
      <c r="AA120" s="157">
        <f t="shared" ref="AA120" si="543">IF($Q120&gt;0,AA119,0)</f>
        <v>0</v>
      </c>
      <c r="AB120" s="572"/>
      <c r="AC120" s="157">
        <f t="shared" ref="AC120" si="544">IF($Q120&gt;0,AC119,0)</f>
        <v>0</v>
      </c>
      <c r="AD120" s="572"/>
      <c r="AE120" s="157">
        <f t="shared" ref="AE120" si="545">IF($Q120&gt;0,AE119,0)</f>
        <v>0</v>
      </c>
      <c r="AF120" s="572"/>
      <c r="AG120" s="157">
        <f t="shared" si="27"/>
        <v>0</v>
      </c>
      <c r="AH120" s="157">
        <f t="shared" si="28"/>
        <v>0</v>
      </c>
    </row>
    <row r="121" spans="1:34" ht="25.5" customHeight="1">
      <c r="A121" s="206">
        <f>Data!B122</f>
        <v>0</v>
      </c>
      <c r="B121" s="206">
        <f>Data!C122</f>
        <v>0</v>
      </c>
      <c r="C121" s="206">
        <f>Data!E122</f>
        <v>0</v>
      </c>
      <c r="D121" s="206">
        <f>Data!G122</f>
        <v>0</v>
      </c>
      <c r="E121" s="157">
        <f t="shared" ref="E121" si="546">IF($A121&gt;0,E120,0)</f>
        <v>0</v>
      </c>
      <c r="F121" s="572"/>
      <c r="G121" s="157">
        <f t="shared" ref="G121" si="547">IF($A121&gt;0,G120,0)</f>
        <v>0</v>
      </c>
      <c r="H121" s="570"/>
      <c r="I121" s="157">
        <f t="shared" ref="I121" si="548">IF($A121&gt;0,I120,0)</f>
        <v>0</v>
      </c>
      <c r="J121" s="571"/>
      <c r="K121" s="157">
        <f t="shared" ref="K121" si="549">IF($A121&gt;0,K120,0)</f>
        <v>0</v>
      </c>
      <c r="L121" s="571"/>
      <c r="M121" s="157">
        <f t="shared" ref="M121" si="550">IF($A121&gt;0,M120,0)</f>
        <v>0</v>
      </c>
      <c r="N121" s="571"/>
      <c r="O121" s="157">
        <f t="shared" si="19"/>
        <v>0</v>
      </c>
      <c r="P121" s="157">
        <f t="shared" si="20"/>
        <v>0</v>
      </c>
      <c r="Q121" s="206">
        <f>Data!B122</f>
        <v>0</v>
      </c>
      <c r="R121" s="206">
        <f>Data!C122</f>
        <v>0</v>
      </c>
      <c r="S121" s="206">
        <f>Data!E122</f>
        <v>0</v>
      </c>
      <c r="T121" s="206">
        <f>Data!G122</f>
        <v>0</v>
      </c>
      <c r="U121" s="157">
        <f t="shared" ref="U121" si="551">IF($Q121&gt;0,U120,0)</f>
        <v>0</v>
      </c>
      <c r="V121" s="572"/>
      <c r="W121" s="157">
        <f t="shared" ref="W121" si="552">IF($Q121&gt;0,W120,0)</f>
        <v>0</v>
      </c>
      <c r="X121" s="572"/>
      <c r="Y121" s="157">
        <f t="shared" ref="Y121" si="553">IF($Q121&gt;0,Y120,0)</f>
        <v>0</v>
      </c>
      <c r="Z121" s="572"/>
      <c r="AA121" s="157">
        <f t="shared" ref="AA121" si="554">IF($Q121&gt;0,AA120,0)</f>
        <v>0</v>
      </c>
      <c r="AB121" s="572"/>
      <c r="AC121" s="157">
        <f t="shared" ref="AC121" si="555">IF($Q121&gt;0,AC120,0)</f>
        <v>0</v>
      </c>
      <c r="AD121" s="572"/>
      <c r="AE121" s="157">
        <f t="shared" ref="AE121" si="556">IF($Q121&gt;0,AE120,0)</f>
        <v>0</v>
      </c>
      <c r="AF121" s="572"/>
      <c r="AG121" s="157">
        <f t="shared" si="27"/>
        <v>0</v>
      </c>
      <c r="AH121" s="157">
        <f t="shared" si="28"/>
        <v>0</v>
      </c>
    </row>
    <row r="122" spans="1:34" ht="25.5" customHeight="1">
      <c r="A122" s="206">
        <f>Data!B123</f>
        <v>0</v>
      </c>
      <c r="B122" s="206">
        <f>Data!C123</f>
        <v>0</v>
      </c>
      <c r="C122" s="206">
        <f>Data!E123</f>
        <v>0</v>
      </c>
      <c r="D122" s="206">
        <f>Data!G123</f>
        <v>0</v>
      </c>
      <c r="E122" s="157">
        <f t="shared" ref="E122" si="557">IF($A122&gt;0,E121,0)</f>
        <v>0</v>
      </c>
      <c r="F122" s="572"/>
      <c r="G122" s="157">
        <f t="shared" ref="G122" si="558">IF($A122&gt;0,G121,0)</f>
        <v>0</v>
      </c>
      <c r="H122" s="570"/>
      <c r="I122" s="157">
        <f t="shared" ref="I122" si="559">IF($A122&gt;0,I121,0)</f>
        <v>0</v>
      </c>
      <c r="J122" s="571"/>
      <c r="K122" s="157">
        <f t="shared" ref="K122" si="560">IF($A122&gt;0,K121,0)</f>
        <v>0</v>
      </c>
      <c r="L122" s="571"/>
      <c r="M122" s="157">
        <f t="shared" ref="M122" si="561">IF($A122&gt;0,M121,0)</f>
        <v>0</v>
      </c>
      <c r="N122" s="571"/>
      <c r="O122" s="157">
        <f t="shared" si="19"/>
        <v>0</v>
      </c>
      <c r="P122" s="157">
        <f t="shared" si="20"/>
        <v>0</v>
      </c>
      <c r="Q122" s="206">
        <f>Data!B123</f>
        <v>0</v>
      </c>
      <c r="R122" s="206">
        <f>Data!C123</f>
        <v>0</v>
      </c>
      <c r="S122" s="206">
        <f>Data!E123</f>
        <v>0</v>
      </c>
      <c r="T122" s="206">
        <f>Data!G123</f>
        <v>0</v>
      </c>
      <c r="U122" s="157">
        <f t="shared" ref="U122" si="562">IF($Q122&gt;0,U121,0)</f>
        <v>0</v>
      </c>
      <c r="V122" s="572"/>
      <c r="W122" s="157">
        <f t="shared" ref="W122" si="563">IF($Q122&gt;0,W121,0)</f>
        <v>0</v>
      </c>
      <c r="X122" s="572"/>
      <c r="Y122" s="157">
        <f t="shared" ref="Y122" si="564">IF($Q122&gt;0,Y121,0)</f>
        <v>0</v>
      </c>
      <c r="Z122" s="572"/>
      <c r="AA122" s="157">
        <f t="shared" ref="AA122" si="565">IF($Q122&gt;0,AA121,0)</f>
        <v>0</v>
      </c>
      <c r="AB122" s="572"/>
      <c r="AC122" s="157">
        <f t="shared" ref="AC122" si="566">IF($Q122&gt;0,AC121,0)</f>
        <v>0</v>
      </c>
      <c r="AD122" s="572"/>
      <c r="AE122" s="157">
        <f t="shared" ref="AE122" si="567">IF($Q122&gt;0,AE121,0)</f>
        <v>0</v>
      </c>
      <c r="AF122" s="572"/>
      <c r="AG122" s="157">
        <f t="shared" si="27"/>
        <v>0</v>
      </c>
      <c r="AH122" s="157">
        <f t="shared" si="28"/>
        <v>0</v>
      </c>
    </row>
    <row r="123" spans="1:34" ht="25.5" customHeight="1">
      <c r="A123" s="206">
        <f>Data!B124</f>
        <v>0</v>
      </c>
      <c r="B123" s="206">
        <f>Data!C124</f>
        <v>0</v>
      </c>
      <c r="C123" s="206">
        <f>Data!E124</f>
        <v>0</v>
      </c>
      <c r="D123" s="206">
        <f>Data!G124</f>
        <v>0</v>
      </c>
      <c r="E123" s="157">
        <f t="shared" ref="E123" si="568">IF($A123&gt;0,E122,0)</f>
        <v>0</v>
      </c>
      <c r="F123" s="572"/>
      <c r="G123" s="157">
        <f t="shared" ref="G123" si="569">IF($A123&gt;0,G122,0)</f>
        <v>0</v>
      </c>
      <c r="H123" s="570"/>
      <c r="I123" s="157">
        <f t="shared" ref="I123" si="570">IF($A123&gt;0,I122,0)</f>
        <v>0</v>
      </c>
      <c r="J123" s="571"/>
      <c r="K123" s="157">
        <f t="shared" ref="K123" si="571">IF($A123&gt;0,K122,0)</f>
        <v>0</v>
      </c>
      <c r="L123" s="571"/>
      <c r="M123" s="157">
        <f t="shared" ref="M123" si="572">IF($A123&gt;0,M122,0)</f>
        <v>0</v>
      </c>
      <c r="N123" s="571"/>
      <c r="O123" s="157">
        <f t="shared" si="19"/>
        <v>0</v>
      </c>
      <c r="P123" s="157">
        <f t="shared" si="20"/>
        <v>0</v>
      </c>
      <c r="Q123" s="206">
        <f>Data!B124</f>
        <v>0</v>
      </c>
      <c r="R123" s="206">
        <f>Data!C124</f>
        <v>0</v>
      </c>
      <c r="S123" s="206">
        <f>Data!E124</f>
        <v>0</v>
      </c>
      <c r="T123" s="206">
        <f>Data!G124</f>
        <v>0</v>
      </c>
      <c r="U123" s="157">
        <f t="shared" ref="U123" si="573">IF($Q123&gt;0,U122,0)</f>
        <v>0</v>
      </c>
      <c r="V123" s="572"/>
      <c r="W123" s="157">
        <f t="shared" ref="W123" si="574">IF($Q123&gt;0,W122,0)</f>
        <v>0</v>
      </c>
      <c r="X123" s="572"/>
      <c r="Y123" s="157">
        <f t="shared" ref="Y123" si="575">IF($Q123&gt;0,Y122,0)</f>
        <v>0</v>
      </c>
      <c r="Z123" s="572"/>
      <c r="AA123" s="157">
        <f t="shared" ref="AA123" si="576">IF($Q123&gt;0,AA122,0)</f>
        <v>0</v>
      </c>
      <c r="AB123" s="572"/>
      <c r="AC123" s="157">
        <f t="shared" ref="AC123" si="577">IF($Q123&gt;0,AC122,0)</f>
        <v>0</v>
      </c>
      <c r="AD123" s="572"/>
      <c r="AE123" s="157">
        <f t="shared" ref="AE123" si="578">IF($Q123&gt;0,AE122,0)</f>
        <v>0</v>
      </c>
      <c r="AF123" s="572"/>
      <c r="AG123" s="157">
        <f t="shared" si="27"/>
        <v>0</v>
      </c>
      <c r="AH123" s="157">
        <f t="shared" si="28"/>
        <v>0</v>
      </c>
    </row>
    <row r="124" spans="1:34" ht="25.5" customHeight="1">
      <c r="A124" s="206">
        <f>Data!B125</f>
        <v>0</v>
      </c>
      <c r="B124" s="206">
        <f>Data!C125</f>
        <v>0</v>
      </c>
      <c r="C124" s="206">
        <f>Data!E125</f>
        <v>0</v>
      </c>
      <c r="D124" s="206">
        <f>Data!G125</f>
        <v>0</v>
      </c>
      <c r="E124" s="157">
        <f t="shared" ref="E124" si="579">IF($A124&gt;0,E123,0)</f>
        <v>0</v>
      </c>
      <c r="F124" s="572"/>
      <c r="G124" s="157">
        <f t="shared" ref="G124" si="580">IF($A124&gt;0,G123,0)</f>
        <v>0</v>
      </c>
      <c r="H124" s="570"/>
      <c r="I124" s="157">
        <f t="shared" ref="I124" si="581">IF($A124&gt;0,I123,0)</f>
        <v>0</v>
      </c>
      <c r="J124" s="571"/>
      <c r="K124" s="157">
        <f t="shared" ref="K124" si="582">IF($A124&gt;0,K123,0)</f>
        <v>0</v>
      </c>
      <c r="L124" s="571"/>
      <c r="M124" s="157">
        <f t="shared" ref="M124" si="583">IF($A124&gt;0,M123,0)</f>
        <v>0</v>
      </c>
      <c r="N124" s="571"/>
      <c r="O124" s="157">
        <f t="shared" si="19"/>
        <v>0</v>
      </c>
      <c r="P124" s="157">
        <f t="shared" si="20"/>
        <v>0</v>
      </c>
      <c r="Q124" s="206">
        <f>Data!B125</f>
        <v>0</v>
      </c>
      <c r="R124" s="206">
        <f>Data!C125</f>
        <v>0</v>
      </c>
      <c r="S124" s="206">
        <f>Data!E125</f>
        <v>0</v>
      </c>
      <c r="T124" s="206">
        <f>Data!G125</f>
        <v>0</v>
      </c>
      <c r="U124" s="157">
        <f t="shared" ref="U124" si="584">IF($Q124&gt;0,U123,0)</f>
        <v>0</v>
      </c>
      <c r="V124" s="572"/>
      <c r="W124" s="157">
        <f t="shared" ref="W124" si="585">IF($Q124&gt;0,W123,0)</f>
        <v>0</v>
      </c>
      <c r="X124" s="572"/>
      <c r="Y124" s="157">
        <f t="shared" ref="Y124" si="586">IF($Q124&gt;0,Y123,0)</f>
        <v>0</v>
      </c>
      <c r="Z124" s="572"/>
      <c r="AA124" s="157">
        <f t="shared" ref="AA124" si="587">IF($Q124&gt;0,AA123,0)</f>
        <v>0</v>
      </c>
      <c r="AB124" s="572"/>
      <c r="AC124" s="157">
        <f t="shared" ref="AC124" si="588">IF($Q124&gt;0,AC123,0)</f>
        <v>0</v>
      </c>
      <c r="AD124" s="572"/>
      <c r="AE124" s="157">
        <f t="shared" ref="AE124" si="589">IF($Q124&gt;0,AE123,0)</f>
        <v>0</v>
      </c>
      <c r="AF124" s="572"/>
      <c r="AG124" s="157">
        <f t="shared" si="27"/>
        <v>0</v>
      </c>
      <c r="AH124" s="157">
        <f t="shared" si="28"/>
        <v>0</v>
      </c>
    </row>
    <row r="125" spans="1:34" ht="25.5" customHeight="1">
      <c r="A125" s="206">
        <f>Data!B126</f>
        <v>0</v>
      </c>
      <c r="B125" s="206">
        <f>Data!C126</f>
        <v>0</v>
      </c>
      <c r="C125" s="206">
        <f>Data!E126</f>
        <v>0</v>
      </c>
      <c r="D125" s="206">
        <f>Data!G126</f>
        <v>0</v>
      </c>
      <c r="E125" s="157">
        <f t="shared" ref="E125" si="590">IF($A125&gt;0,E124,0)</f>
        <v>0</v>
      </c>
      <c r="F125" s="572"/>
      <c r="G125" s="157">
        <f t="shared" ref="G125" si="591">IF($A125&gt;0,G124,0)</f>
        <v>0</v>
      </c>
      <c r="H125" s="570"/>
      <c r="I125" s="157">
        <f t="shared" ref="I125" si="592">IF($A125&gt;0,I124,0)</f>
        <v>0</v>
      </c>
      <c r="J125" s="571"/>
      <c r="K125" s="157">
        <f t="shared" ref="K125" si="593">IF($A125&gt;0,K124,0)</f>
        <v>0</v>
      </c>
      <c r="L125" s="571"/>
      <c r="M125" s="157">
        <f t="shared" ref="M125" si="594">IF($A125&gt;0,M124,0)</f>
        <v>0</v>
      </c>
      <c r="N125" s="571"/>
      <c r="O125" s="157">
        <f t="shared" si="19"/>
        <v>0</v>
      </c>
      <c r="P125" s="157">
        <f t="shared" si="20"/>
        <v>0</v>
      </c>
      <c r="Q125" s="206">
        <f>Data!B126</f>
        <v>0</v>
      </c>
      <c r="R125" s="206">
        <f>Data!C126</f>
        <v>0</v>
      </c>
      <c r="S125" s="206">
        <f>Data!E126</f>
        <v>0</v>
      </c>
      <c r="T125" s="206">
        <f>Data!G126</f>
        <v>0</v>
      </c>
      <c r="U125" s="157">
        <f t="shared" ref="U125" si="595">IF($Q125&gt;0,U124,0)</f>
        <v>0</v>
      </c>
      <c r="V125" s="572"/>
      <c r="W125" s="157">
        <f t="shared" ref="W125" si="596">IF($Q125&gt;0,W124,0)</f>
        <v>0</v>
      </c>
      <c r="X125" s="572"/>
      <c r="Y125" s="157">
        <f t="shared" ref="Y125" si="597">IF($Q125&gt;0,Y124,0)</f>
        <v>0</v>
      </c>
      <c r="Z125" s="572"/>
      <c r="AA125" s="157">
        <f t="shared" ref="AA125" si="598">IF($Q125&gt;0,AA124,0)</f>
        <v>0</v>
      </c>
      <c r="AB125" s="572"/>
      <c r="AC125" s="157">
        <f t="shared" ref="AC125" si="599">IF($Q125&gt;0,AC124,0)</f>
        <v>0</v>
      </c>
      <c r="AD125" s="572"/>
      <c r="AE125" s="157">
        <f t="shared" ref="AE125" si="600">IF($Q125&gt;0,AE124,0)</f>
        <v>0</v>
      </c>
      <c r="AF125" s="572"/>
      <c r="AG125" s="157">
        <f t="shared" si="27"/>
        <v>0</v>
      </c>
      <c r="AH125" s="157">
        <f t="shared" si="28"/>
        <v>0</v>
      </c>
    </row>
    <row r="126" spans="1:34" ht="25.5" customHeight="1">
      <c r="A126" s="206">
        <f>Data!B127</f>
        <v>0</v>
      </c>
      <c r="B126" s="206">
        <f>Data!C127</f>
        <v>0</v>
      </c>
      <c r="C126" s="206">
        <f>Data!E127</f>
        <v>0</v>
      </c>
      <c r="D126" s="206">
        <f>Data!G127</f>
        <v>0</v>
      </c>
      <c r="E126" s="157">
        <f t="shared" ref="E126" si="601">IF($A126&gt;0,E125,0)</f>
        <v>0</v>
      </c>
      <c r="F126" s="572"/>
      <c r="G126" s="157">
        <f t="shared" ref="G126" si="602">IF($A126&gt;0,G125,0)</f>
        <v>0</v>
      </c>
      <c r="H126" s="570"/>
      <c r="I126" s="157">
        <f t="shared" ref="I126" si="603">IF($A126&gt;0,I125,0)</f>
        <v>0</v>
      </c>
      <c r="J126" s="571"/>
      <c r="K126" s="157">
        <f t="shared" ref="K126" si="604">IF($A126&gt;0,K125,0)</f>
        <v>0</v>
      </c>
      <c r="L126" s="571"/>
      <c r="M126" s="157">
        <f t="shared" ref="M126" si="605">IF($A126&gt;0,M125,0)</f>
        <v>0</v>
      </c>
      <c r="N126" s="571"/>
      <c r="O126" s="157">
        <f t="shared" si="19"/>
        <v>0</v>
      </c>
      <c r="P126" s="157">
        <f t="shared" si="20"/>
        <v>0</v>
      </c>
      <c r="Q126" s="206">
        <f>Data!B127</f>
        <v>0</v>
      </c>
      <c r="R126" s="206">
        <f>Data!C127</f>
        <v>0</v>
      </c>
      <c r="S126" s="206">
        <f>Data!E127</f>
        <v>0</v>
      </c>
      <c r="T126" s="206">
        <f>Data!G127</f>
        <v>0</v>
      </c>
      <c r="U126" s="157">
        <f t="shared" ref="U126" si="606">IF($Q126&gt;0,U125,0)</f>
        <v>0</v>
      </c>
      <c r="V126" s="572"/>
      <c r="W126" s="157">
        <f t="shared" ref="W126" si="607">IF($Q126&gt;0,W125,0)</f>
        <v>0</v>
      </c>
      <c r="X126" s="572"/>
      <c r="Y126" s="157">
        <f t="shared" ref="Y126" si="608">IF($Q126&gt;0,Y125,0)</f>
        <v>0</v>
      </c>
      <c r="Z126" s="572"/>
      <c r="AA126" s="157">
        <f t="shared" ref="AA126" si="609">IF($Q126&gt;0,AA125,0)</f>
        <v>0</v>
      </c>
      <c r="AB126" s="572"/>
      <c r="AC126" s="157">
        <f t="shared" ref="AC126" si="610">IF($Q126&gt;0,AC125,0)</f>
        <v>0</v>
      </c>
      <c r="AD126" s="572"/>
      <c r="AE126" s="157">
        <f t="shared" ref="AE126" si="611">IF($Q126&gt;0,AE125,0)</f>
        <v>0</v>
      </c>
      <c r="AF126" s="572"/>
      <c r="AG126" s="157">
        <f t="shared" si="27"/>
        <v>0</v>
      </c>
      <c r="AH126" s="157">
        <f t="shared" si="28"/>
        <v>0</v>
      </c>
    </row>
    <row r="127" spans="1:34" ht="25.5" customHeight="1">
      <c r="A127" s="206">
        <f>Data!B128</f>
        <v>0</v>
      </c>
      <c r="B127" s="206">
        <f>Data!C128</f>
        <v>0</v>
      </c>
      <c r="C127" s="206">
        <f>Data!E128</f>
        <v>0</v>
      </c>
      <c r="D127" s="206">
        <f>Data!G128</f>
        <v>0</v>
      </c>
      <c r="E127" s="157">
        <f t="shared" ref="E127" si="612">IF($A127&gt;0,E126,0)</f>
        <v>0</v>
      </c>
      <c r="F127" s="572"/>
      <c r="G127" s="157">
        <f t="shared" ref="G127" si="613">IF($A127&gt;0,G126,0)</f>
        <v>0</v>
      </c>
      <c r="H127" s="570"/>
      <c r="I127" s="157">
        <f t="shared" ref="I127" si="614">IF($A127&gt;0,I126,0)</f>
        <v>0</v>
      </c>
      <c r="J127" s="571"/>
      <c r="K127" s="157">
        <f t="shared" ref="K127" si="615">IF($A127&gt;0,K126,0)</f>
        <v>0</v>
      </c>
      <c r="L127" s="571"/>
      <c r="M127" s="157">
        <f t="shared" ref="M127" si="616">IF($A127&gt;0,M126,0)</f>
        <v>0</v>
      </c>
      <c r="N127" s="571"/>
      <c r="O127" s="157">
        <f t="shared" si="19"/>
        <v>0</v>
      </c>
      <c r="P127" s="157">
        <f t="shared" si="20"/>
        <v>0</v>
      </c>
      <c r="Q127" s="206">
        <f>Data!B128</f>
        <v>0</v>
      </c>
      <c r="R127" s="206">
        <f>Data!C128</f>
        <v>0</v>
      </c>
      <c r="S127" s="206">
        <f>Data!E128</f>
        <v>0</v>
      </c>
      <c r="T127" s="206">
        <f>Data!G128</f>
        <v>0</v>
      </c>
      <c r="U127" s="157">
        <f t="shared" ref="U127" si="617">IF($Q127&gt;0,U126,0)</f>
        <v>0</v>
      </c>
      <c r="V127" s="572"/>
      <c r="W127" s="157">
        <f t="shared" ref="W127" si="618">IF($Q127&gt;0,W126,0)</f>
        <v>0</v>
      </c>
      <c r="X127" s="572"/>
      <c r="Y127" s="157">
        <f t="shared" ref="Y127" si="619">IF($Q127&gt;0,Y126,0)</f>
        <v>0</v>
      </c>
      <c r="Z127" s="572"/>
      <c r="AA127" s="157">
        <f t="shared" ref="AA127" si="620">IF($Q127&gt;0,AA126,0)</f>
        <v>0</v>
      </c>
      <c r="AB127" s="572"/>
      <c r="AC127" s="157">
        <f t="shared" ref="AC127" si="621">IF($Q127&gt;0,AC126,0)</f>
        <v>0</v>
      </c>
      <c r="AD127" s="572"/>
      <c r="AE127" s="157">
        <f t="shared" ref="AE127" si="622">IF($Q127&gt;0,AE126,0)</f>
        <v>0</v>
      </c>
      <c r="AF127" s="572"/>
      <c r="AG127" s="157">
        <f t="shared" si="27"/>
        <v>0</v>
      </c>
      <c r="AH127" s="157">
        <f t="shared" si="28"/>
        <v>0</v>
      </c>
    </row>
    <row r="128" spans="1:34" ht="25.5" customHeight="1">
      <c r="A128" s="206">
        <f>Data!B129</f>
        <v>0</v>
      </c>
      <c r="B128" s="206">
        <f>Data!C129</f>
        <v>0</v>
      </c>
      <c r="C128" s="206">
        <f>Data!E129</f>
        <v>0</v>
      </c>
      <c r="D128" s="206">
        <f>Data!G129</f>
        <v>0</v>
      </c>
      <c r="E128" s="157">
        <f t="shared" ref="E128" si="623">IF($A128&gt;0,E127,0)</f>
        <v>0</v>
      </c>
      <c r="F128" s="572"/>
      <c r="G128" s="157">
        <f t="shared" ref="G128" si="624">IF($A128&gt;0,G127,0)</f>
        <v>0</v>
      </c>
      <c r="H128" s="570"/>
      <c r="I128" s="157">
        <f t="shared" ref="I128" si="625">IF($A128&gt;0,I127,0)</f>
        <v>0</v>
      </c>
      <c r="J128" s="571"/>
      <c r="K128" s="157">
        <f t="shared" ref="K128" si="626">IF($A128&gt;0,K127,0)</f>
        <v>0</v>
      </c>
      <c r="L128" s="571"/>
      <c r="M128" s="157">
        <f t="shared" ref="M128" si="627">IF($A128&gt;0,M127,0)</f>
        <v>0</v>
      </c>
      <c r="N128" s="571"/>
      <c r="O128" s="157">
        <f t="shared" si="19"/>
        <v>0</v>
      </c>
      <c r="P128" s="157">
        <f t="shared" si="20"/>
        <v>0</v>
      </c>
      <c r="Q128" s="206">
        <f>Data!B129</f>
        <v>0</v>
      </c>
      <c r="R128" s="206">
        <f>Data!C129</f>
        <v>0</v>
      </c>
      <c r="S128" s="206">
        <f>Data!E129</f>
        <v>0</v>
      </c>
      <c r="T128" s="206">
        <f>Data!G129</f>
        <v>0</v>
      </c>
      <c r="U128" s="157">
        <f t="shared" ref="U128" si="628">IF($Q128&gt;0,U127,0)</f>
        <v>0</v>
      </c>
      <c r="V128" s="572"/>
      <c r="W128" s="157">
        <f t="shared" ref="W128" si="629">IF($Q128&gt;0,W127,0)</f>
        <v>0</v>
      </c>
      <c r="X128" s="572"/>
      <c r="Y128" s="157">
        <f t="shared" ref="Y128" si="630">IF($Q128&gt;0,Y127,0)</f>
        <v>0</v>
      </c>
      <c r="Z128" s="572"/>
      <c r="AA128" s="157">
        <f t="shared" ref="AA128" si="631">IF($Q128&gt;0,AA127,0)</f>
        <v>0</v>
      </c>
      <c r="AB128" s="572"/>
      <c r="AC128" s="157">
        <f t="shared" ref="AC128" si="632">IF($Q128&gt;0,AC127,0)</f>
        <v>0</v>
      </c>
      <c r="AD128" s="572"/>
      <c r="AE128" s="157">
        <f t="shared" ref="AE128" si="633">IF($Q128&gt;0,AE127,0)</f>
        <v>0</v>
      </c>
      <c r="AF128" s="572"/>
      <c r="AG128" s="157">
        <f t="shared" si="27"/>
        <v>0</v>
      </c>
      <c r="AH128" s="157">
        <f t="shared" si="28"/>
        <v>0</v>
      </c>
    </row>
    <row r="129" spans="1:34" ht="25.5" customHeight="1">
      <c r="A129" s="206">
        <f>Data!B130</f>
        <v>0</v>
      </c>
      <c r="B129" s="206">
        <f>Data!C130</f>
        <v>0</v>
      </c>
      <c r="C129" s="206">
        <f>Data!E130</f>
        <v>0</v>
      </c>
      <c r="D129" s="206">
        <f>Data!G130</f>
        <v>0</v>
      </c>
      <c r="E129" s="157">
        <f t="shared" ref="E129" si="634">IF($A129&gt;0,E128,0)</f>
        <v>0</v>
      </c>
      <c r="F129" s="572"/>
      <c r="G129" s="157">
        <f t="shared" ref="G129" si="635">IF($A129&gt;0,G128,0)</f>
        <v>0</v>
      </c>
      <c r="H129" s="570"/>
      <c r="I129" s="157">
        <f t="shared" ref="I129" si="636">IF($A129&gt;0,I128,0)</f>
        <v>0</v>
      </c>
      <c r="J129" s="571"/>
      <c r="K129" s="157">
        <f t="shared" ref="K129" si="637">IF($A129&gt;0,K128,0)</f>
        <v>0</v>
      </c>
      <c r="L129" s="571"/>
      <c r="M129" s="157">
        <f t="shared" ref="M129" si="638">IF($A129&gt;0,M128,0)</f>
        <v>0</v>
      </c>
      <c r="N129" s="571"/>
      <c r="O129" s="157">
        <f t="shared" si="19"/>
        <v>0</v>
      </c>
      <c r="P129" s="157">
        <f t="shared" si="20"/>
        <v>0</v>
      </c>
      <c r="Q129" s="206">
        <f>Data!B130</f>
        <v>0</v>
      </c>
      <c r="R129" s="206">
        <f>Data!C130</f>
        <v>0</v>
      </c>
      <c r="S129" s="206">
        <f>Data!E130</f>
        <v>0</v>
      </c>
      <c r="T129" s="206">
        <f>Data!G130</f>
        <v>0</v>
      </c>
      <c r="U129" s="157">
        <f t="shared" ref="U129" si="639">IF($Q129&gt;0,U128,0)</f>
        <v>0</v>
      </c>
      <c r="V129" s="572"/>
      <c r="W129" s="157">
        <f t="shared" ref="W129" si="640">IF($Q129&gt;0,W128,0)</f>
        <v>0</v>
      </c>
      <c r="X129" s="572"/>
      <c r="Y129" s="157">
        <f t="shared" ref="Y129" si="641">IF($Q129&gt;0,Y128,0)</f>
        <v>0</v>
      </c>
      <c r="Z129" s="572"/>
      <c r="AA129" s="157">
        <f t="shared" ref="AA129" si="642">IF($Q129&gt;0,AA128,0)</f>
        <v>0</v>
      </c>
      <c r="AB129" s="572"/>
      <c r="AC129" s="157">
        <f t="shared" ref="AC129" si="643">IF($Q129&gt;0,AC128,0)</f>
        <v>0</v>
      </c>
      <c r="AD129" s="572"/>
      <c r="AE129" s="157">
        <f t="shared" ref="AE129" si="644">IF($Q129&gt;0,AE128,0)</f>
        <v>0</v>
      </c>
      <c r="AF129" s="572"/>
      <c r="AG129" s="157">
        <f t="shared" si="27"/>
        <v>0</v>
      </c>
      <c r="AH129" s="157">
        <f t="shared" si="28"/>
        <v>0</v>
      </c>
    </row>
    <row r="130" spans="1:34" ht="25.5" customHeight="1">
      <c r="A130" s="206">
        <f>Data!B131</f>
        <v>0</v>
      </c>
      <c r="B130" s="206">
        <f>Data!C131</f>
        <v>0</v>
      </c>
      <c r="C130" s="206">
        <f>Data!E131</f>
        <v>0</v>
      </c>
      <c r="D130" s="206">
        <f>Data!G131</f>
        <v>0</v>
      </c>
      <c r="E130" s="157">
        <f t="shared" ref="E130" si="645">IF($A130&gt;0,E129,0)</f>
        <v>0</v>
      </c>
      <c r="F130" s="572"/>
      <c r="G130" s="157">
        <f t="shared" ref="G130" si="646">IF($A130&gt;0,G129,0)</f>
        <v>0</v>
      </c>
      <c r="H130" s="570"/>
      <c r="I130" s="157">
        <f t="shared" ref="I130" si="647">IF($A130&gt;0,I129,0)</f>
        <v>0</v>
      </c>
      <c r="J130" s="571"/>
      <c r="K130" s="157">
        <f t="shared" ref="K130" si="648">IF($A130&gt;0,K129,0)</f>
        <v>0</v>
      </c>
      <c r="L130" s="571"/>
      <c r="M130" s="157">
        <f t="shared" ref="M130" si="649">IF($A130&gt;0,M129,0)</f>
        <v>0</v>
      </c>
      <c r="N130" s="571"/>
      <c r="O130" s="157">
        <f t="shared" si="19"/>
        <v>0</v>
      </c>
      <c r="P130" s="157">
        <f t="shared" si="20"/>
        <v>0</v>
      </c>
      <c r="Q130" s="206">
        <f>Data!B131</f>
        <v>0</v>
      </c>
      <c r="R130" s="206">
        <f>Data!C131</f>
        <v>0</v>
      </c>
      <c r="S130" s="206">
        <f>Data!E131</f>
        <v>0</v>
      </c>
      <c r="T130" s="206">
        <f>Data!G131</f>
        <v>0</v>
      </c>
      <c r="U130" s="157">
        <f t="shared" ref="U130" si="650">IF($Q130&gt;0,U129,0)</f>
        <v>0</v>
      </c>
      <c r="V130" s="572"/>
      <c r="W130" s="157">
        <f t="shared" ref="W130" si="651">IF($Q130&gt;0,W129,0)</f>
        <v>0</v>
      </c>
      <c r="X130" s="572"/>
      <c r="Y130" s="157">
        <f t="shared" ref="Y130" si="652">IF($Q130&gt;0,Y129,0)</f>
        <v>0</v>
      </c>
      <c r="Z130" s="572"/>
      <c r="AA130" s="157">
        <f t="shared" ref="AA130" si="653">IF($Q130&gt;0,AA129,0)</f>
        <v>0</v>
      </c>
      <c r="AB130" s="572"/>
      <c r="AC130" s="157">
        <f t="shared" ref="AC130" si="654">IF($Q130&gt;0,AC129,0)</f>
        <v>0</v>
      </c>
      <c r="AD130" s="572"/>
      <c r="AE130" s="157">
        <f t="shared" ref="AE130" si="655">IF($Q130&gt;0,AE129,0)</f>
        <v>0</v>
      </c>
      <c r="AF130" s="572"/>
      <c r="AG130" s="157">
        <f t="shared" si="27"/>
        <v>0</v>
      </c>
      <c r="AH130" s="157">
        <f t="shared" si="28"/>
        <v>0</v>
      </c>
    </row>
    <row r="131" spans="1:34" ht="25.5" customHeight="1">
      <c r="A131" s="206">
        <f>Data!B132</f>
        <v>0</v>
      </c>
      <c r="B131" s="206">
        <f>Data!C132</f>
        <v>0</v>
      </c>
      <c r="C131" s="206">
        <f>Data!E132</f>
        <v>0</v>
      </c>
      <c r="D131" s="206">
        <f>Data!G132</f>
        <v>0</v>
      </c>
      <c r="E131" s="157">
        <f t="shared" ref="E131" si="656">IF($A131&gt;0,E130,0)</f>
        <v>0</v>
      </c>
      <c r="F131" s="572"/>
      <c r="G131" s="157">
        <f t="shared" ref="G131" si="657">IF($A131&gt;0,G130,0)</f>
        <v>0</v>
      </c>
      <c r="H131" s="570"/>
      <c r="I131" s="157">
        <f t="shared" ref="I131" si="658">IF($A131&gt;0,I130,0)</f>
        <v>0</v>
      </c>
      <c r="J131" s="571"/>
      <c r="K131" s="157">
        <f t="shared" ref="K131" si="659">IF($A131&gt;0,K130,0)</f>
        <v>0</v>
      </c>
      <c r="L131" s="571"/>
      <c r="M131" s="157">
        <f t="shared" ref="M131" si="660">IF($A131&gt;0,M130,0)</f>
        <v>0</v>
      </c>
      <c r="N131" s="571"/>
      <c r="O131" s="157">
        <f t="shared" si="19"/>
        <v>0</v>
      </c>
      <c r="P131" s="157">
        <f t="shared" si="20"/>
        <v>0</v>
      </c>
      <c r="Q131" s="206">
        <f>Data!B132</f>
        <v>0</v>
      </c>
      <c r="R131" s="206">
        <f>Data!C132</f>
        <v>0</v>
      </c>
      <c r="S131" s="206">
        <f>Data!E132</f>
        <v>0</v>
      </c>
      <c r="T131" s="206">
        <f>Data!G132</f>
        <v>0</v>
      </c>
      <c r="U131" s="157">
        <f t="shared" ref="U131" si="661">IF($Q131&gt;0,U130,0)</f>
        <v>0</v>
      </c>
      <c r="V131" s="572"/>
      <c r="W131" s="157">
        <f t="shared" ref="W131" si="662">IF($Q131&gt;0,W130,0)</f>
        <v>0</v>
      </c>
      <c r="X131" s="572"/>
      <c r="Y131" s="157">
        <f t="shared" ref="Y131" si="663">IF($Q131&gt;0,Y130,0)</f>
        <v>0</v>
      </c>
      <c r="Z131" s="572"/>
      <c r="AA131" s="157">
        <f t="shared" ref="AA131" si="664">IF($Q131&gt;0,AA130,0)</f>
        <v>0</v>
      </c>
      <c r="AB131" s="572"/>
      <c r="AC131" s="157">
        <f t="shared" ref="AC131" si="665">IF($Q131&gt;0,AC130,0)</f>
        <v>0</v>
      </c>
      <c r="AD131" s="572"/>
      <c r="AE131" s="157">
        <f t="shared" ref="AE131" si="666">IF($Q131&gt;0,AE130,0)</f>
        <v>0</v>
      </c>
      <c r="AF131" s="572"/>
      <c r="AG131" s="157">
        <f t="shared" si="27"/>
        <v>0</v>
      </c>
      <c r="AH131" s="157">
        <f t="shared" si="28"/>
        <v>0</v>
      </c>
    </row>
    <row r="132" spans="1:34" ht="25.5" customHeight="1">
      <c r="A132" s="206">
        <f>Data!B133</f>
        <v>0</v>
      </c>
      <c r="B132" s="206">
        <f>Data!C133</f>
        <v>0</v>
      </c>
      <c r="C132" s="206">
        <f>Data!E133</f>
        <v>0</v>
      </c>
      <c r="D132" s="206">
        <f>Data!G133</f>
        <v>0</v>
      </c>
      <c r="E132" s="157">
        <f t="shared" ref="E132" si="667">IF($A132&gt;0,E131,0)</f>
        <v>0</v>
      </c>
      <c r="F132" s="572"/>
      <c r="G132" s="157">
        <f t="shared" ref="G132" si="668">IF($A132&gt;0,G131,0)</f>
        <v>0</v>
      </c>
      <c r="H132" s="570"/>
      <c r="I132" s="157">
        <f t="shared" ref="I132" si="669">IF($A132&gt;0,I131,0)</f>
        <v>0</v>
      </c>
      <c r="J132" s="571"/>
      <c r="K132" s="157">
        <f t="shared" ref="K132" si="670">IF($A132&gt;0,K131,0)</f>
        <v>0</v>
      </c>
      <c r="L132" s="571"/>
      <c r="M132" s="157">
        <f t="shared" ref="M132" si="671">IF($A132&gt;0,M131,0)</f>
        <v>0</v>
      </c>
      <c r="N132" s="571"/>
      <c r="O132" s="157">
        <f t="shared" si="19"/>
        <v>0</v>
      </c>
      <c r="P132" s="157">
        <f t="shared" si="20"/>
        <v>0</v>
      </c>
      <c r="Q132" s="206">
        <f>Data!B133</f>
        <v>0</v>
      </c>
      <c r="R132" s="206">
        <f>Data!C133</f>
        <v>0</v>
      </c>
      <c r="S132" s="206">
        <f>Data!E133</f>
        <v>0</v>
      </c>
      <c r="T132" s="206">
        <f>Data!G133</f>
        <v>0</v>
      </c>
      <c r="U132" s="157">
        <f t="shared" ref="U132" si="672">IF($Q132&gt;0,U131,0)</f>
        <v>0</v>
      </c>
      <c r="V132" s="572"/>
      <c r="W132" s="157">
        <f t="shared" ref="W132" si="673">IF($Q132&gt;0,W131,0)</f>
        <v>0</v>
      </c>
      <c r="X132" s="572"/>
      <c r="Y132" s="157">
        <f t="shared" ref="Y132" si="674">IF($Q132&gt;0,Y131,0)</f>
        <v>0</v>
      </c>
      <c r="Z132" s="572"/>
      <c r="AA132" s="157">
        <f t="shared" ref="AA132" si="675">IF($Q132&gt;0,AA131,0)</f>
        <v>0</v>
      </c>
      <c r="AB132" s="572"/>
      <c r="AC132" s="157">
        <f t="shared" ref="AC132" si="676">IF($Q132&gt;0,AC131,0)</f>
        <v>0</v>
      </c>
      <c r="AD132" s="572"/>
      <c r="AE132" s="157">
        <f t="shared" ref="AE132" si="677">IF($Q132&gt;0,AE131,0)</f>
        <v>0</v>
      </c>
      <c r="AF132" s="572"/>
      <c r="AG132" s="157">
        <f t="shared" si="27"/>
        <v>0</v>
      </c>
      <c r="AH132" s="157">
        <f t="shared" si="28"/>
        <v>0</v>
      </c>
    </row>
    <row r="133" spans="1:34" ht="25.5" customHeight="1">
      <c r="A133" s="206">
        <f>Data!B134</f>
        <v>0</v>
      </c>
      <c r="B133" s="206">
        <f>Data!C134</f>
        <v>0</v>
      </c>
      <c r="C133" s="206">
        <f>Data!E134</f>
        <v>0</v>
      </c>
      <c r="D133" s="206">
        <f>Data!G134</f>
        <v>0</v>
      </c>
      <c r="E133" s="157">
        <f t="shared" ref="E133" si="678">IF($A133&gt;0,E132,0)</f>
        <v>0</v>
      </c>
      <c r="F133" s="572"/>
      <c r="G133" s="157">
        <f t="shared" ref="G133" si="679">IF($A133&gt;0,G132,0)</f>
        <v>0</v>
      </c>
      <c r="H133" s="570"/>
      <c r="I133" s="157">
        <f t="shared" ref="I133" si="680">IF($A133&gt;0,I132,0)</f>
        <v>0</v>
      </c>
      <c r="J133" s="571"/>
      <c r="K133" s="157">
        <f t="shared" ref="K133" si="681">IF($A133&gt;0,K132,0)</f>
        <v>0</v>
      </c>
      <c r="L133" s="571"/>
      <c r="M133" s="157">
        <f t="shared" ref="M133" si="682">IF($A133&gt;0,M132,0)</f>
        <v>0</v>
      </c>
      <c r="N133" s="571"/>
      <c r="O133" s="157">
        <f t="shared" si="19"/>
        <v>0</v>
      </c>
      <c r="P133" s="157">
        <f t="shared" si="20"/>
        <v>0</v>
      </c>
      <c r="Q133" s="206">
        <f>Data!B134</f>
        <v>0</v>
      </c>
      <c r="R133" s="206">
        <f>Data!C134</f>
        <v>0</v>
      </c>
      <c r="S133" s="206">
        <f>Data!E134</f>
        <v>0</v>
      </c>
      <c r="T133" s="206">
        <f>Data!G134</f>
        <v>0</v>
      </c>
      <c r="U133" s="157">
        <f t="shared" ref="U133" si="683">IF($Q133&gt;0,U132,0)</f>
        <v>0</v>
      </c>
      <c r="V133" s="572"/>
      <c r="W133" s="157">
        <f t="shared" ref="W133" si="684">IF($Q133&gt;0,W132,0)</f>
        <v>0</v>
      </c>
      <c r="X133" s="572"/>
      <c r="Y133" s="157">
        <f t="shared" ref="Y133" si="685">IF($Q133&gt;0,Y132,0)</f>
        <v>0</v>
      </c>
      <c r="Z133" s="572"/>
      <c r="AA133" s="157">
        <f t="shared" ref="AA133" si="686">IF($Q133&gt;0,AA132,0)</f>
        <v>0</v>
      </c>
      <c r="AB133" s="572"/>
      <c r="AC133" s="157">
        <f t="shared" ref="AC133" si="687">IF($Q133&gt;0,AC132,0)</f>
        <v>0</v>
      </c>
      <c r="AD133" s="572"/>
      <c r="AE133" s="157">
        <f t="shared" ref="AE133" si="688">IF($Q133&gt;0,AE132,0)</f>
        <v>0</v>
      </c>
      <c r="AF133" s="572"/>
      <c r="AG133" s="157">
        <f t="shared" si="27"/>
        <v>0</v>
      </c>
      <c r="AH133" s="157">
        <f t="shared" si="28"/>
        <v>0</v>
      </c>
    </row>
    <row r="134" spans="1:34" ht="25.5" customHeight="1">
      <c r="A134" s="206">
        <f>Data!B135</f>
        <v>0</v>
      </c>
      <c r="B134" s="206">
        <f>Data!C135</f>
        <v>0</v>
      </c>
      <c r="C134" s="206">
        <f>Data!E135</f>
        <v>0</v>
      </c>
      <c r="D134" s="206">
        <f>Data!G135</f>
        <v>0</v>
      </c>
      <c r="E134" s="157">
        <f t="shared" ref="E134" si="689">IF($A134&gt;0,E133,0)</f>
        <v>0</v>
      </c>
      <c r="F134" s="572"/>
      <c r="G134" s="157">
        <f t="shared" ref="G134" si="690">IF($A134&gt;0,G133,0)</f>
        <v>0</v>
      </c>
      <c r="H134" s="570"/>
      <c r="I134" s="157">
        <f t="shared" ref="I134" si="691">IF($A134&gt;0,I133,0)</f>
        <v>0</v>
      </c>
      <c r="J134" s="571"/>
      <c r="K134" s="157">
        <f t="shared" ref="K134" si="692">IF($A134&gt;0,K133,0)</f>
        <v>0</v>
      </c>
      <c r="L134" s="571"/>
      <c r="M134" s="157">
        <f t="shared" ref="M134" si="693">IF($A134&gt;0,M133,0)</f>
        <v>0</v>
      </c>
      <c r="N134" s="571"/>
      <c r="O134" s="157">
        <f t="shared" si="19"/>
        <v>0</v>
      </c>
      <c r="P134" s="157">
        <f t="shared" si="20"/>
        <v>0</v>
      </c>
      <c r="Q134" s="206">
        <f>Data!B135</f>
        <v>0</v>
      </c>
      <c r="R134" s="206">
        <f>Data!C135</f>
        <v>0</v>
      </c>
      <c r="S134" s="206">
        <f>Data!E135</f>
        <v>0</v>
      </c>
      <c r="T134" s="206">
        <f>Data!G135</f>
        <v>0</v>
      </c>
      <c r="U134" s="157">
        <f t="shared" ref="U134" si="694">IF($Q134&gt;0,U133,0)</f>
        <v>0</v>
      </c>
      <c r="V134" s="572"/>
      <c r="W134" s="157">
        <f t="shared" ref="W134" si="695">IF($Q134&gt;0,W133,0)</f>
        <v>0</v>
      </c>
      <c r="X134" s="572"/>
      <c r="Y134" s="157">
        <f t="shared" ref="Y134" si="696">IF($Q134&gt;0,Y133,0)</f>
        <v>0</v>
      </c>
      <c r="Z134" s="572"/>
      <c r="AA134" s="157">
        <f t="shared" ref="AA134" si="697">IF($Q134&gt;0,AA133,0)</f>
        <v>0</v>
      </c>
      <c r="AB134" s="572"/>
      <c r="AC134" s="157">
        <f t="shared" ref="AC134" si="698">IF($Q134&gt;0,AC133,0)</f>
        <v>0</v>
      </c>
      <c r="AD134" s="572"/>
      <c r="AE134" s="157">
        <f t="shared" ref="AE134" si="699">IF($Q134&gt;0,AE133,0)</f>
        <v>0</v>
      </c>
      <c r="AF134" s="572"/>
      <c r="AG134" s="157">
        <f t="shared" si="27"/>
        <v>0</v>
      </c>
      <c r="AH134" s="157">
        <f t="shared" si="28"/>
        <v>0</v>
      </c>
    </row>
    <row r="135" spans="1:34" ht="25.5" customHeight="1">
      <c r="A135" s="206">
        <f>Data!B136</f>
        <v>0</v>
      </c>
      <c r="B135" s="206">
        <f>Data!C136</f>
        <v>0</v>
      </c>
      <c r="C135" s="206">
        <f>Data!E136</f>
        <v>0</v>
      </c>
      <c r="D135" s="206">
        <f>Data!G136</f>
        <v>0</v>
      </c>
      <c r="E135" s="157">
        <f t="shared" ref="E135" si="700">IF($A135&gt;0,E134,0)</f>
        <v>0</v>
      </c>
      <c r="F135" s="572"/>
      <c r="G135" s="157">
        <f t="shared" ref="G135" si="701">IF($A135&gt;0,G134,0)</f>
        <v>0</v>
      </c>
      <c r="H135" s="570"/>
      <c r="I135" s="157">
        <f t="shared" ref="I135" si="702">IF($A135&gt;0,I134,0)</f>
        <v>0</v>
      </c>
      <c r="J135" s="571"/>
      <c r="K135" s="157">
        <f t="shared" ref="K135" si="703">IF($A135&gt;0,K134,0)</f>
        <v>0</v>
      </c>
      <c r="L135" s="571"/>
      <c r="M135" s="157">
        <f t="shared" ref="M135" si="704">IF($A135&gt;0,M134,0)</f>
        <v>0</v>
      </c>
      <c r="N135" s="571"/>
      <c r="O135" s="157">
        <f t="shared" si="19"/>
        <v>0</v>
      </c>
      <c r="P135" s="157">
        <f t="shared" si="20"/>
        <v>0</v>
      </c>
      <c r="Q135" s="206">
        <f>Data!B136</f>
        <v>0</v>
      </c>
      <c r="R135" s="206">
        <f>Data!C136</f>
        <v>0</v>
      </c>
      <c r="S135" s="206">
        <f>Data!E136</f>
        <v>0</v>
      </c>
      <c r="T135" s="206">
        <f>Data!G136</f>
        <v>0</v>
      </c>
      <c r="U135" s="157">
        <f t="shared" ref="U135" si="705">IF($Q135&gt;0,U134,0)</f>
        <v>0</v>
      </c>
      <c r="V135" s="572"/>
      <c r="W135" s="157">
        <f t="shared" ref="W135" si="706">IF($Q135&gt;0,W134,0)</f>
        <v>0</v>
      </c>
      <c r="X135" s="572"/>
      <c r="Y135" s="157">
        <f t="shared" ref="Y135" si="707">IF($Q135&gt;0,Y134,0)</f>
        <v>0</v>
      </c>
      <c r="Z135" s="572"/>
      <c r="AA135" s="157">
        <f t="shared" ref="AA135" si="708">IF($Q135&gt;0,AA134,0)</f>
        <v>0</v>
      </c>
      <c r="AB135" s="572"/>
      <c r="AC135" s="157">
        <f t="shared" ref="AC135" si="709">IF($Q135&gt;0,AC134,0)</f>
        <v>0</v>
      </c>
      <c r="AD135" s="572"/>
      <c r="AE135" s="157">
        <f t="shared" ref="AE135" si="710">IF($Q135&gt;0,AE134,0)</f>
        <v>0</v>
      </c>
      <c r="AF135" s="572"/>
      <c r="AG135" s="157">
        <f t="shared" si="27"/>
        <v>0</v>
      </c>
      <c r="AH135" s="157">
        <f t="shared" si="28"/>
        <v>0</v>
      </c>
    </row>
    <row r="136" spans="1:34" ht="25.5" customHeight="1">
      <c r="A136" s="206">
        <f>Data!B137</f>
        <v>0</v>
      </c>
      <c r="B136" s="206">
        <f>Data!C137</f>
        <v>0</v>
      </c>
      <c r="C136" s="206">
        <f>Data!E137</f>
        <v>0</v>
      </c>
      <c r="D136" s="206">
        <f>Data!G137</f>
        <v>0</v>
      </c>
      <c r="E136" s="157">
        <f t="shared" ref="E136" si="711">IF($A136&gt;0,E135,0)</f>
        <v>0</v>
      </c>
      <c r="F136" s="572"/>
      <c r="G136" s="157">
        <f t="shared" ref="G136" si="712">IF($A136&gt;0,G135,0)</f>
        <v>0</v>
      </c>
      <c r="H136" s="570"/>
      <c r="I136" s="157">
        <f t="shared" ref="I136" si="713">IF($A136&gt;0,I135,0)</f>
        <v>0</v>
      </c>
      <c r="J136" s="571"/>
      <c r="K136" s="157">
        <f t="shared" ref="K136" si="714">IF($A136&gt;0,K135,0)</f>
        <v>0</v>
      </c>
      <c r="L136" s="571"/>
      <c r="M136" s="157">
        <f t="shared" ref="M136" si="715">IF($A136&gt;0,M135,0)</f>
        <v>0</v>
      </c>
      <c r="N136" s="571"/>
      <c r="O136" s="157">
        <f t="shared" si="19"/>
        <v>0</v>
      </c>
      <c r="P136" s="157">
        <f t="shared" si="20"/>
        <v>0</v>
      </c>
      <c r="Q136" s="206">
        <f>Data!B137</f>
        <v>0</v>
      </c>
      <c r="R136" s="206">
        <f>Data!C137</f>
        <v>0</v>
      </c>
      <c r="S136" s="206">
        <f>Data!E137</f>
        <v>0</v>
      </c>
      <c r="T136" s="206">
        <f>Data!G137</f>
        <v>0</v>
      </c>
      <c r="U136" s="157">
        <f t="shared" ref="U136" si="716">IF($Q136&gt;0,U135,0)</f>
        <v>0</v>
      </c>
      <c r="V136" s="572"/>
      <c r="W136" s="157">
        <f t="shared" ref="W136" si="717">IF($Q136&gt;0,W135,0)</f>
        <v>0</v>
      </c>
      <c r="X136" s="572"/>
      <c r="Y136" s="157">
        <f t="shared" ref="Y136" si="718">IF($Q136&gt;0,Y135,0)</f>
        <v>0</v>
      </c>
      <c r="Z136" s="572"/>
      <c r="AA136" s="157">
        <f t="shared" ref="AA136" si="719">IF($Q136&gt;0,AA135,0)</f>
        <v>0</v>
      </c>
      <c r="AB136" s="572"/>
      <c r="AC136" s="157">
        <f t="shared" ref="AC136" si="720">IF($Q136&gt;0,AC135,0)</f>
        <v>0</v>
      </c>
      <c r="AD136" s="572"/>
      <c r="AE136" s="157">
        <f t="shared" ref="AE136" si="721">IF($Q136&gt;0,AE135,0)</f>
        <v>0</v>
      </c>
      <c r="AF136" s="572"/>
      <c r="AG136" s="157">
        <f t="shared" si="27"/>
        <v>0</v>
      </c>
      <c r="AH136" s="157">
        <f t="shared" si="28"/>
        <v>0</v>
      </c>
    </row>
    <row r="137" spans="1:34" ht="25.5" customHeight="1">
      <c r="A137" s="206">
        <f>Data!B138</f>
        <v>0</v>
      </c>
      <c r="B137" s="206">
        <f>Data!C138</f>
        <v>0</v>
      </c>
      <c r="C137" s="206">
        <f>Data!E138</f>
        <v>0</v>
      </c>
      <c r="D137" s="206">
        <f>Data!G138</f>
        <v>0</v>
      </c>
      <c r="E137" s="157">
        <f t="shared" ref="E137" si="722">IF($A137&gt;0,E136,0)</f>
        <v>0</v>
      </c>
      <c r="F137" s="572"/>
      <c r="G137" s="157">
        <f t="shared" ref="G137" si="723">IF($A137&gt;0,G136,0)</f>
        <v>0</v>
      </c>
      <c r="H137" s="570"/>
      <c r="I137" s="157">
        <f t="shared" ref="I137" si="724">IF($A137&gt;0,I136,0)</f>
        <v>0</v>
      </c>
      <c r="J137" s="571"/>
      <c r="K137" s="157">
        <f t="shared" ref="K137" si="725">IF($A137&gt;0,K136,0)</f>
        <v>0</v>
      </c>
      <c r="L137" s="571"/>
      <c r="M137" s="157">
        <f t="shared" ref="M137" si="726">IF($A137&gt;0,M136,0)</f>
        <v>0</v>
      </c>
      <c r="N137" s="571"/>
      <c r="O137" s="157">
        <f t="shared" ref="O137:O200" si="727">E137+G137+I137+K137+M137</f>
        <v>0</v>
      </c>
      <c r="P137" s="157">
        <f t="shared" ref="P137:P200" si="728">F137+H137+J137+L137+N137</f>
        <v>0</v>
      </c>
      <c r="Q137" s="206">
        <f>Data!B138</f>
        <v>0</v>
      </c>
      <c r="R137" s="206">
        <f>Data!C138</f>
        <v>0</v>
      </c>
      <c r="S137" s="206">
        <f>Data!E138</f>
        <v>0</v>
      </c>
      <c r="T137" s="206">
        <f>Data!G138</f>
        <v>0</v>
      </c>
      <c r="U137" s="157">
        <f t="shared" ref="U137" si="729">IF($Q137&gt;0,U136,0)</f>
        <v>0</v>
      </c>
      <c r="V137" s="572"/>
      <c r="W137" s="157">
        <f t="shared" ref="W137" si="730">IF($Q137&gt;0,W136,0)</f>
        <v>0</v>
      </c>
      <c r="X137" s="572"/>
      <c r="Y137" s="157">
        <f t="shared" ref="Y137" si="731">IF($Q137&gt;0,Y136,0)</f>
        <v>0</v>
      </c>
      <c r="Z137" s="572"/>
      <c r="AA137" s="157">
        <f t="shared" ref="AA137" si="732">IF($Q137&gt;0,AA136,0)</f>
        <v>0</v>
      </c>
      <c r="AB137" s="572"/>
      <c r="AC137" s="157">
        <f t="shared" ref="AC137" si="733">IF($Q137&gt;0,AC136,0)</f>
        <v>0</v>
      </c>
      <c r="AD137" s="572"/>
      <c r="AE137" s="157">
        <f t="shared" ref="AE137" si="734">IF($Q137&gt;0,AE136,0)</f>
        <v>0</v>
      </c>
      <c r="AF137" s="572"/>
      <c r="AG137" s="157">
        <f t="shared" ref="AG137:AG200" si="735">U137+W137+Y137+AA137+AC137+AE137</f>
        <v>0</v>
      </c>
      <c r="AH137" s="157">
        <f t="shared" ref="AH137:AH200" si="736">V137+X137+Z137+AB137+AD137+AF137</f>
        <v>0</v>
      </c>
    </row>
    <row r="138" spans="1:34" ht="25.5" customHeight="1">
      <c r="A138" s="206">
        <f>Data!B139</f>
        <v>0</v>
      </c>
      <c r="B138" s="206">
        <f>Data!C139</f>
        <v>0</v>
      </c>
      <c r="C138" s="206">
        <f>Data!E139</f>
        <v>0</v>
      </c>
      <c r="D138" s="206">
        <f>Data!G139</f>
        <v>0</v>
      </c>
      <c r="E138" s="157">
        <f t="shared" ref="E138" si="737">IF($A138&gt;0,E137,0)</f>
        <v>0</v>
      </c>
      <c r="F138" s="572"/>
      <c r="G138" s="157">
        <f t="shared" ref="G138" si="738">IF($A138&gt;0,G137,0)</f>
        <v>0</v>
      </c>
      <c r="H138" s="570"/>
      <c r="I138" s="157">
        <f t="shared" ref="I138" si="739">IF($A138&gt;0,I137,0)</f>
        <v>0</v>
      </c>
      <c r="J138" s="571"/>
      <c r="K138" s="157">
        <f t="shared" ref="K138" si="740">IF($A138&gt;0,K137,0)</f>
        <v>0</v>
      </c>
      <c r="L138" s="571"/>
      <c r="M138" s="157">
        <f t="shared" ref="M138" si="741">IF($A138&gt;0,M137,0)</f>
        <v>0</v>
      </c>
      <c r="N138" s="571"/>
      <c r="O138" s="157">
        <f t="shared" si="727"/>
        <v>0</v>
      </c>
      <c r="P138" s="157">
        <f t="shared" si="728"/>
        <v>0</v>
      </c>
      <c r="Q138" s="206">
        <f>Data!B139</f>
        <v>0</v>
      </c>
      <c r="R138" s="206">
        <f>Data!C139</f>
        <v>0</v>
      </c>
      <c r="S138" s="206">
        <f>Data!E139</f>
        <v>0</v>
      </c>
      <c r="T138" s="206">
        <f>Data!G139</f>
        <v>0</v>
      </c>
      <c r="U138" s="157">
        <f t="shared" ref="U138" si="742">IF($Q138&gt;0,U137,0)</f>
        <v>0</v>
      </c>
      <c r="V138" s="572"/>
      <c r="W138" s="157">
        <f t="shared" ref="W138" si="743">IF($Q138&gt;0,W137,0)</f>
        <v>0</v>
      </c>
      <c r="X138" s="572"/>
      <c r="Y138" s="157">
        <f t="shared" ref="Y138" si="744">IF($Q138&gt;0,Y137,0)</f>
        <v>0</v>
      </c>
      <c r="Z138" s="572"/>
      <c r="AA138" s="157">
        <f t="shared" ref="AA138" si="745">IF($Q138&gt;0,AA137,0)</f>
        <v>0</v>
      </c>
      <c r="AB138" s="572"/>
      <c r="AC138" s="157">
        <f t="shared" ref="AC138" si="746">IF($Q138&gt;0,AC137,0)</f>
        <v>0</v>
      </c>
      <c r="AD138" s="572"/>
      <c r="AE138" s="157">
        <f t="shared" ref="AE138" si="747">IF($Q138&gt;0,AE137,0)</f>
        <v>0</v>
      </c>
      <c r="AF138" s="572"/>
      <c r="AG138" s="157">
        <f t="shared" si="735"/>
        <v>0</v>
      </c>
      <c r="AH138" s="157">
        <f t="shared" si="736"/>
        <v>0</v>
      </c>
    </row>
    <row r="139" spans="1:34" ht="25.5" customHeight="1">
      <c r="A139" s="206">
        <f>Data!B140</f>
        <v>0</v>
      </c>
      <c r="B139" s="206">
        <f>Data!C140</f>
        <v>0</v>
      </c>
      <c r="C139" s="206">
        <f>Data!E140</f>
        <v>0</v>
      </c>
      <c r="D139" s="206">
        <f>Data!G140</f>
        <v>0</v>
      </c>
      <c r="E139" s="157">
        <f t="shared" ref="E139" si="748">IF($A139&gt;0,E138,0)</f>
        <v>0</v>
      </c>
      <c r="F139" s="572"/>
      <c r="G139" s="157">
        <f t="shared" ref="G139" si="749">IF($A139&gt;0,G138,0)</f>
        <v>0</v>
      </c>
      <c r="H139" s="570"/>
      <c r="I139" s="157">
        <f t="shared" ref="I139" si="750">IF($A139&gt;0,I138,0)</f>
        <v>0</v>
      </c>
      <c r="J139" s="571"/>
      <c r="K139" s="157">
        <f t="shared" ref="K139" si="751">IF($A139&gt;0,K138,0)</f>
        <v>0</v>
      </c>
      <c r="L139" s="571"/>
      <c r="M139" s="157">
        <f t="shared" ref="M139" si="752">IF($A139&gt;0,M138,0)</f>
        <v>0</v>
      </c>
      <c r="N139" s="571"/>
      <c r="O139" s="157">
        <f t="shared" si="727"/>
        <v>0</v>
      </c>
      <c r="P139" s="157">
        <f t="shared" si="728"/>
        <v>0</v>
      </c>
      <c r="Q139" s="206">
        <f>Data!B140</f>
        <v>0</v>
      </c>
      <c r="R139" s="206">
        <f>Data!C140</f>
        <v>0</v>
      </c>
      <c r="S139" s="206">
        <f>Data!E140</f>
        <v>0</v>
      </c>
      <c r="T139" s="206">
        <f>Data!G140</f>
        <v>0</v>
      </c>
      <c r="U139" s="157">
        <f t="shared" ref="U139" si="753">IF($Q139&gt;0,U138,0)</f>
        <v>0</v>
      </c>
      <c r="V139" s="572"/>
      <c r="W139" s="157">
        <f t="shared" ref="W139" si="754">IF($Q139&gt;0,W138,0)</f>
        <v>0</v>
      </c>
      <c r="X139" s="572"/>
      <c r="Y139" s="157">
        <f t="shared" ref="Y139" si="755">IF($Q139&gt;0,Y138,0)</f>
        <v>0</v>
      </c>
      <c r="Z139" s="572"/>
      <c r="AA139" s="157">
        <f t="shared" ref="AA139" si="756">IF($Q139&gt;0,AA138,0)</f>
        <v>0</v>
      </c>
      <c r="AB139" s="572"/>
      <c r="AC139" s="157">
        <f t="shared" ref="AC139" si="757">IF($Q139&gt;0,AC138,0)</f>
        <v>0</v>
      </c>
      <c r="AD139" s="572"/>
      <c r="AE139" s="157">
        <f t="shared" ref="AE139" si="758">IF($Q139&gt;0,AE138,0)</f>
        <v>0</v>
      </c>
      <c r="AF139" s="572"/>
      <c r="AG139" s="157">
        <f t="shared" si="735"/>
        <v>0</v>
      </c>
      <c r="AH139" s="157">
        <f t="shared" si="736"/>
        <v>0</v>
      </c>
    </row>
    <row r="140" spans="1:34" ht="25.5" customHeight="1">
      <c r="A140" s="206">
        <f>Data!B141</f>
        <v>0</v>
      </c>
      <c r="B140" s="206">
        <f>Data!C141</f>
        <v>0</v>
      </c>
      <c r="C140" s="206">
        <f>Data!E141</f>
        <v>0</v>
      </c>
      <c r="D140" s="206">
        <f>Data!G141</f>
        <v>0</v>
      </c>
      <c r="E140" s="157">
        <f t="shared" ref="E140" si="759">IF($A140&gt;0,E139,0)</f>
        <v>0</v>
      </c>
      <c r="F140" s="572"/>
      <c r="G140" s="157">
        <f t="shared" ref="G140" si="760">IF($A140&gt;0,G139,0)</f>
        <v>0</v>
      </c>
      <c r="H140" s="570"/>
      <c r="I140" s="157">
        <f t="shared" ref="I140" si="761">IF($A140&gt;0,I139,0)</f>
        <v>0</v>
      </c>
      <c r="J140" s="571"/>
      <c r="K140" s="157">
        <f t="shared" ref="K140" si="762">IF($A140&gt;0,K139,0)</f>
        <v>0</v>
      </c>
      <c r="L140" s="571"/>
      <c r="M140" s="157">
        <f t="shared" ref="M140" si="763">IF($A140&gt;0,M139,0)</f>
        <v>0</v>
      </c>
      <c r="N140" s="571"/>
      <c r="O140" s="157">
        <f t="shared" si="727"/>
        <v>0</v>
      </c>
      <c r="P140" s="157">
        <f t="shared" si="728"/>
        <v>0</v>
      </c>
      <c r="Q140" s="206">
        <f>Data!B141</f>
        <v>0</v>
      </c>
      <c r="R140" s="206">
        <f>Data!C141</f>
        <v>0</v>
      </c>
      <c r="S140" s="206">
        <f>Data!E141</f>
        <v>0</v>
      </c>
      <c r="T140" s="206">
        <f>Data!G141</f>
        <v>0</v>
      </c>
      <c r="U140" s="157">
        <f t="shared" ref="U140" si="764">IF($Q140&gt;0,U139,0)</f>
        <v>0</v>
      </c>
      <c r="V140" s="572"/>
      <c r="W140" s="157">
        <f t="shared" ref="W140" si="765">IF($Q140&gt;0,W139,0)</f>
        <v>0</v>
      </c>
      <c r="X140" s="572"/>
      <c r="Y140" s="157">
        <f t="shared" ref="Y140" si="766">IF($Q140&gt;0,Y139,0)</f>
        <v>0</v>
      </c>
      <c r="Z140" s="572"/>
      <c r="AA140" s="157">
        <f t="shared" ref="AA140" si="767">IF($Q140&gt;0,AA139,0)</f>
        <v>0</v>
      </c>
      <c r="AB140" s="572"/>
      <c r="AC140" s="157">
        <f t="shared" ref="AC140" si="768">IF($Q140&gt;0,AC139,0)</f>
        <v>0</v>
      </c>
      <c r="AD140" s="572"/>
      <c r="AE140" s="157">
        <f t="shared" ref="AE140" si="769">IF($Q140&gt;0,AE139,0)</f>
        <v>0</v>
      </c>
      <c r="AF140" s="572"/>
      <c r="AG140" s="157">
        <f t="shared" si="735"/>
        <v>0</v>
      </c>
      <c r="AH140" s="157">
        <f t="shared" si="736"/>
        <v>0</v>
      </c>
    </row>
    <row r="141" spans="1:34" ht="25.5" customHeight="1">
      <c r="A141" s="206">
        <f>Data!B142</f>
        <v>0</v>
      </c>
      <c r="B141" s="206">
        <f>Data!C142</f>
        <v>0</v>
      </c>
      <c r="C141" s="206">
        <f>Data!E142</f>
        <v>0</v>
      </c>
      <c r="D141" s="206">
        <f>Data!G142</f>
        <v>0</v>
      </c>
      <c r="E141" s="157">
        <f t="shared" ref="E141" si="770">IF($A141&gt;0,E140,0)</f>
        <v>0</v>
      </c>
      <c r="F141" s="572"/>
      <c r="G141" s="157">
        <f t="shared" ref="G141" si="771">IF($A141&gt;0,G140,0)</f>
        <v>0</v>
      </c>
      <c r="H141" s="570"/>
      <c r="I141" s="157">
        <f t="shared" ref="I141" si="772">IF($A141&gt;0,I140,0)</f>
        <v>0</v>
      </c>
      <c r="J141" s="571"/>
      <c r="K141" s="157">
        <f t="shared" ref="K141" si="773">IF($A141&gt;0,K140,0)</f>
        <v>0</v>
      </c>
      <c r="L141" s="571"/>
      <c r="M141" s="157">
        <f t="shared" ref="M141" si="774">IF($A141&gt;0,M140,0)</f>
        <v>0</v>
      </c>
      <c r="N141" s="571"/>
      <c r="O141" s="157">
        <f t="shared" si="727"/>
        <v>0</v>
      </c>
      <c r="P141" s="157">
        <f t="shared" si="728"/>
        <v>0</v>
      </c>
      <c r="Q141" s="206">
        <f>Data!B142</f>
        <v>0</v>
      </c>
      <c r="R141" s="206">
        <f>Data!C142</f>
        <v>0</v>
      </c>
      <c r="S141" s="206">
        <f>Data!E142</f>
        <v>0</v>
      </c>
      <c r="T141" s="206">
        <f>Data!G142</f>
        <v>0</v>
      </c>
      <c r="U141" s="157">
        <f t="shared" ref="U141" si="775">IF($Q141&gt;0,U140,0)</f>
        <v>0</v>
      </c>
      <c r="V141" s="572"/>
      <c r="W141" s="157">
        <f t="shared" ref="W141" si="776">IF($Q141&gt;0,W140,0)</f>
        <v>0</v>
      </c>
      <c r="X141" s="572"/>
      <c r="Y141" s="157">
        <f t="shared" ref="Y141" si="777">IF($Q141&gt;0,Y140,0)</f>
        <v>0</v>
      </c>
      <c r="Z141" s="572"/>
      <c r="AA141" s="157">
        <f t="shared" ref="AA141" si="778">IF($Q141&gt;0,AA140,0)</f>
        <v>0</v>
      </c>
      <c r="AB141" s="572"/>
      <c r="AC141" s="157">
        <f t="shared" ref="AC141" si="779">IF($Q141&gt;0,AC140,0)</f>
        <v>0</v>
      </c>
      <c r="AD141" s="572"/>
      <c r="AE141" s="157">
        <f t="shared" ref="AE141" si="780">IF($Q141&gt;0,AE140,0)</f>
        <v>0</v>
      </c>
      <c r="AF141" s="572"/>
      <c r="AG141" s="157">
        <f t="shared" si="735"/>
        <v>0</v>
      </c>
      <c r="AH141" s="157">
        <f t="shared" si="736"/>
        <v>0</v>
      </c>
    </row>
    <row r="142" spans="1:34" ht="25.5" customHeight="1">
      <c r="A142" s="206">
        <f>Data!B143</f>
        <v>0</v>
      </c>
      <c r="B142" s="206">
        <f>Data!C143</f>
        <v>0</v>
      </c>
      <c r="C142" s="206">
        <f>Data!E143</f>
        <v>0</v>
      </c>
      <c r="D142" s="206">
        <f>Data!G143</f>
        <v>0</v>
      </c>
      <c r="E142" s="157">
        <f t="shared" ref="E142" si="781">IF($A142&gt;0,E141,0)</f>
        <v>0</v>
      </c>
      <c r="F142" s="572"/>
      <c r="G142" s="157">
        <f t="shared" ref="G142" si="782">IF($A142&gt;0,G141,0)</f>
        <v>0</v>
      </c>
      <c r="H142" s="570"/>
      <c r="I142" s="157">
        <f t="shared" ref="I142" si="783">IF($A142&gt;0,I141,0)</f>
        <v>0</v>
      </c>
      <c r="J142" s="571"/>
      <c r="K142" s="157">
        <f t="shared" ref="K142" si="784">IF($A142&gt;0,K141,0)</f>
        <v>0</v>
      </c>
      <c r="L142" s="571"/>
      <c r="M142" s="157">
        <f t="shared" ref="M142" si="785">IF($A142&gt;0,M141,0)</f>
        <v>0</v>
      </c>
      <c r="N142" s="571"/>
      <c r="O142" s="157">
        <f t="shared" si="727"/>
        <v>0</v>
      </c>
      <c r="P142" s="157">
        <f t="shared" si="728"/>
        <v>0</v>
      </c>
      <c r="Q142" s="206">
        <f>Data!B143</f>
        <v>0</v>
      </c>
      <c r="R142" s="206">
        <f>Data!C143</f>
        <v>0</v>
      </c>
      <c r="S142" s="206">
        <f>Data!E143</f>
        <v>0</v>
      </c>
      <c r="T142" s="206">
        <f>Data!G143</f>
        <v>0</v>
      </c>
      <c r="U142" s="157">
        <f t="shared" ref="U142" si="786">IF($Q142&gt;0,U141,0)</f>
        <v>0</v>
      </c>
      <c r="V142" s="572"/>
      <c r="W142" s="157">
        <f t="shared" ref="W142" si="787">IF($Q142&gt;0,W141,0)</f>
        <v>0</v>
      </c>
      <c r="X142" s="572"/>
      <c r="Y142" s="157">
        <f t="shared" ref="Y142" si="788">IF($Q142&gt;0,Y141,0)</f>
        <v>0</v>
      </c>
      <c r="Z142" s="572"/>
      <c r="AA142" s="157">
        <f t="shared" ref="AA142" si="789">IF($Q142&gt;0,AA141,0)</f>
        <v>0</v>
      </c>
      <c r="AB142" s="572"/>
      <c r="AC142" s="157">
        <f t="shared" ref="AC142" si="790">IF($Q142&gt;0,AC141,0)</f>
        <v>0</v>
      </c>
      <c r="AD142" s="572"/>
      <c r="AE142" s="157">
        <f t="shared" ref="AE142" si="791">IF($Q142&gt;0,AE141,0)</f>
        <v>0</v>
      </c>
      <c r="AF142" s="572"/>
      <c r="AG142" s="157">
        <f t="shared" si="735"/>
        <v>0</v>
      </c>
      <c r="AH142" s="157">
        <f t="shared" si="736"/>
        <v>0</v>
      </c>
    </row>
    <row r="143" spans="1:34" ht="25.5" customHeight="1">
      <c r="A143" s="206">
        <f>Data!B144</f>
        <v>0</v>
      </c>
      <c r="B143" s="206">
        <f>Data!C144</f>
        <v>0</v>
      </c>
      <c r="C143" s="206">
        <f>Data!E144</f>
        <v>0</v>
      </c>
      <c r="D143" s="206">
        <f>Data!G144</f>
        <v>0</v>
      </c>
      <c r="E143" s="157">
        <f t="shared" ref="E143" si="792">IF($A143&gt;0,E142,0)</f>
        <v>0</v>
      </c>
      <c r="F143" s="572"/>
      <c r="G143" s="157">
        <f t="shared" ref="G143" si="793">IF($A143&gt;0,G142,0)</f>
        <v>0</v>
      </c>
      <c r="H143" s="570"/>
      <c r="I143" s="157">
        <f t="shared" ref="I143" si="794">IF($A143&gt;0,I142,0)</f>
        <v>0</v>
      </c>
      <c r="J143" s="571"/>
      <c r="K143" s="157">
        <f t="shared" ref="K143" si="795">IF($A143&gt;0,K142,0)</f>
        <v>0</v>
      </c>
      <c r="L143" s="571"/>
      <c r="M143" s="157">
        <f t="shared" ref="M143" si="796">IF($A143&gt;0,M142,0)</f>
        <v>0</v>
      </c>
      <c r="N143" s="571"/>
      <c r="O143" s="157">
        <f t="shared" si="727"/>
        <v>0</v>
      </c>
      <c r="P143" s="157">
        <f t="shared" si="728"/>
        <v>0</v>
      </c>
      <c r="Q143" s="206">
        <f>Data!B144</f>
        <v>0</v>
      </c>
      <c r="R143" s="206">
        <f>Data!C144</f>
        <v>0</v>
      </c>
      <c r="S143" s="206">
        <f>Data!E144</f>
        <v>0</v>
      </c>
      <c r="T143" s="206">
        <f>Data!G144</f>
        <v>0</v>
      </c>
      <c r="U143" s="157">
        <f t="shared" ref="U143" si="797">IF($Q143&gt;0,U142,0)</f>
        <v>0</v>
      </c>
      <c r="V143" s="572"/>
      <c r="W143" s="157">
        <f t="shared" ref="W143" si="798">IF($Q143&gt;0,W142,0)</f>
        <v>0</v>
      </c>
      <c r="X143" s="572"/>
      <c r="Y143" s="157">
        <f t="shared" ref="Y143" si="799">IF($Q143&gt;0,Y142,0)</f>
        <v>0</v>
      </c>
      <c r="Z143" s="572"/>
      <c r="AA143" s="157">
        <f t="shared" ref="AA143" si="800">IF($Q143&gt;0,AA142,0)</f>
        <v>0</v>
      </c>
      <c r="AB143" s="572"/>
      <c r="AC143" s="157">
        <f t="shared" ref="AC143" si="801">IF($Q143&gt;0,AC142,0)</f>
        <v>0</v>
      </c>
      <c r="AD143" s="572"/>
      <c r="AE143" s="157">
        <f t="shared" ref="AE143" si="802">IF($Q143&gt;0,AE142,0)</f>
        <v>0</v>
      </c>
      <c r="AF143" s="572"/>
      <c r="AG143" s="157">
        <f t="shared" si="735"/>
        <v>0</v>
      </c>
      <c r="AH143" s="157">
        <f t="shared" si="736"/>
        <v>0</v>
      </c>
    </row>
    <row r="144" spans="1:34" ht="25.5" customHeight="1">
      <c r="A144" s="206">
        <f>Data!B145</f>
        <v>0</v>
      </c>
      <c r="B144" s="206">
        <f>Data!C145</f>
        <v>0</v>
      </c>
      <c r="C144" s="206">
        <f>Data!E145</f>
        <v>0</v>
      </c>
      <c r="D144" s="206">
        <f>Data!G145</f>
        <v>0</v>
      </c>
      <c r="E144" s="157">
        <f t="shared" ref="E144" si="803">IF($A144&gt;0,E143,0)</f>
        <v>0</v>
      </c>
      <c r="F144" s="572"/>
      <c r="G144" s="157">
        <f t="shared" ref="G144" si="804">IF($A144&gt;0,G143,0)</f>
        <v>0</v>
      </c>
      <c r="H144" s="570"/>
      <c r="I144" s="157">
        <f t="shared" ref="I144" si="805">IF($A144&gt;0,I143,0)</f>
        <v>0</v>
      </c>
      <c r="J144" s="571"/>
      <c r="K144" s="157">
        <f t="shared" ref="K144" si="806">IF($A144&gt;0,K143,0)</f>
        <v>0</v>
      </c>
      <c r="L144" s="571"/>
      <c r="M144" s="157">
        <f t="shared" ref="M144" si="807">IF($A144&gt;0,M143,0)</f>
        <v>0</v>
      </c>
      <c r="N144" s="571"/>
      <c r="O144" s="157">
        <f t="shared" si="727"/>
        <v>0</v>
      </c>
      <c r="P144" s="157">
        <f t="shared" si="728"/>
        <v>0</v>
      </c>
      <c r="Q144" s="206">
        <f>Data!B145</f>
        <v>0</v>
      </c>
      <c r="R144" s="206">
        <f>Data!C145</f>
        <v>0</v>
      </c>
      <c r="S144" s="206">
        <f>Data!E145</f>
        <v>0</v>
      </c>
      <c r="T144" s="206">
        <f>Data!G145</f>
        <v>0</v>
      </c>
      <c r="U144" s="157">
        <f t="shared" ref="U144" si="808">IF($Q144&gt;0,U143,0)</f>
        <v>0</v>
      </c>
      <c r="V144" s="572"/>
      <c r="W144" s="157">
        <f t="shared" ref="W144" si="809">IF($Q144&gt;0,W143,0)</f>
        <v>0</v>
      </c>
      <c r="X144" s="572"/>
      <c r="Y144" s="157">
        <f t="shared" ref="Y144" si="810">IF($Q144&gt;0,Y143,0)</f>
        <v>0</v>
      </c>
      <c r="Z144" s="572"/>
      <c r="AA144" s="157">
        <f t="shared" ref="AA144" si="811">IF($Q144&gt;0,AA143,0)</f>
        <v>0</v>
      </c>
      <c r="AB144" s="572"/>
      <c r="AC144" s="157">
        <f t="shared" ref="AC144" si="812">IF($Q144&gt;0,AC143,0)</f>
        <v>0</v>
      </c>
      <c r="AD144" s="572"/>
      <c r="AE144" s="157">
        <f t="shared" ref="AE144" si="813">IF($Q144&gt;0,AE143,0)</f>
        <v>0</v>
      </c>
      <c r="AF144" s="572"/>
      <c r="AG144" s="157">
        <f t="shared" si="735"/>
        <v>0</v>
      </c>
      <c r="AH144" s="157">
        <f t="shared" si="736"/>
        <v>0</v>
      </c>
    </row>
    <row r="145" spans="1:34" ht="25.5" customHeight="1">
      <c r="A145" s="206">
        <f>Data!B146</f>
        <v>0</v>
      </c>
      <c r="B145" s="206">
        <f>Data!C146</f>
        <v>0</v>
      </c>
      <c r="C145" s="206">
        <f>Data!E146</f>
        <v>0</v>
      </c>
      <c r="D145" s="206">
        <f>Data!G146</f>
        <v>0</v>
      </c>
      <c r="E145" s="157">
        <f t="shared" ref="E145" si="814">IF($A145&gt;0,E144,0)</f>
        <v>0</v>
      </c>
      <c r="F145" s="572"/>
      <c r="G145" s="157">
        <f t="shared" ref="G145" si="815">IF($A145&gt;0,G144,0)</f>
        <v>0</v>
      </c>
      <c r="H145" s="570"/>
      <c r="I145" s="157">
        <f t="shared" ref="I145" si="816">IF($A145&gt;0,I144,0)</f>
        <v>0</v>
      </c>
      <c r="J145" s="571"/>
      <c r="K145" s="157">
        <f t="shared" ref="K145" si="817">IF($A145&gt;0,K144,0)</f>
        <v>0</v>
      </c>
      <c r="L145" s="571"/>
      <c r="M145" s="157">
        <f t="shared" ref="M145" si="818">IF($A145&gt;0,M144,0)</f>
        <v>0</v>
      </c>
      <c r="N145" s="571"/>
      <c r="O145" s="157">
        <f t="shared" si="727"/>
        <v>0</v>
      </c>
      <c r="P145" s="157">
        <f t="shared" si="728"/>
        <v>0</v>
      </c>
      <c r="Q145" s="206">
        <f>Data!B146</f>
        <v>0</v>
      </c>
      <c r="R145" s="206">
        <f>Data!C146</f>
        <v>0</v>
      </c>
      <c r="S145" s="206">
        <f>Data!E146</f>
        <v>0</v>
      </c>
      <c r="T145" s="206">
        <f>Data!G146</f>
        <v>0</v>
      </c>
      <c r="U145" s="157">
        <f t="shared" ref="U145" si="819">IF($Q145&gt;0,U144,0)</f>
        <v>0</v>
      </c>
      <c r="V145" s="572"/>
      <c r="W145" s="157">
        <f t="shared" ref="W145" si="820">IF($Q145&gt;0,W144,0)</f>
        <v>0</v>
      </c>
      <c r="X145" s="572"/>
      <c r="Y145" s="157">
        <f t="shared" ref="Y145" si="821">IF($Q145&gt;0,Y144,0)</f>
        <v>0</v>
      </c>
      <c r="Z145" s="572"/>
      <c r="AA145" s="157">
        <f t="shared" ref="AA145" si="822">IF($Q145&gt;0,AA144,0)</f>
        <v>0</v>
      </c>
      <c r="AB145" s="572"/>
      <c r="AC145" s="157">
        <f t="shared" ref="AC145" si="823">IF($Q145&gt;0,AC144,0)</f>
        <v>0</v>
      </c>
      <c r="AD145" s="572"/>
      <c r="AE145" s="157">
        <f t="shared" ref="AE145" si="824">IF($Q145&gt;0,AE144,0)</f>
        <v>0</v>
      </c>
      <c r="AF145" s="572"/>
      <c r="AG145" s="157">
        <f t="shared" si="735"/>
        <v>0</v>
      </c>
      <c r="AH145" s="157">
        <f t="shared" si="736"/>
        <v>0</v>
      </c>
    </row>
    <row r="146" spans="1:34" ht="25.5" customHeight="1">
      <c r="A146" s="206">
        <f>Data!B147</f>
        <v>0</v>
      </c>
      <c r="B146" s="206">
        <f>Data!C147</f>
        <v>0</v>
      </c>
      <c r="C146" s="206">
        <f>Data!E147</f>
        <v>0</v>
      </c>
      <c r="D146" s="206">
        <f>Data!G147</f>
        <v>0</v>
      </c>
      <c r="E146" s="157">
        <f t="shared" ref="E146" si="825">IF($A146&gt;0,E145,0)</f>
        <v>0</v>
      </c>
      <c r="F146" s="572"/>
      <c r="G146" s="157">
        <f t="shared" ref="G146" si="826">IF($A146&gt;0,G145,0)</f>
        <v>0</v>
      </c>
      <c r="H146" s="570"/>
      <c r="I146" s="157">
        <f t="shared" ref="I146" si="827">IF($A146&gt;0,I145,0)</f>
        <v>0</v>
      </c>
      <c r="J146" s="571"/>
      <c r="K146" s="157">
        <f t="shared" ref="K146" si="828">IF($A146&gt;0,K145,0)</f>
        <v>0</v>
      </c>
      <c r="L146" s="571"/>
      <c r="M146" s="157">
        <f t="shared" ref="M146" si="829">IF($A146&gt;0,M145,0)</f>
        <v>0</v>
      </c>
      <c r="N146" s="571"/>
      <c r="O146" s="157">
        <f t="shared" si="727"/>
        <v>0</v>
      </c>
      <c r="P146" s="157">
        <f t="shared" si="728"/>
        <v>0</v>
      </c>
      <c r="Q146" s="206">
        <f>Data!B147</f>
        <v>0</v>
      </c>
      <c r="R146" s="206">
        <f>Data!C147</f>
        <v>0</v>
      </c>
      <c r="S146" s="206">
        <f>Data!E147</f>
        <v>0</v>
      </c>
      <c r="T146" s="206">
        <f>Data!G147</f>
        <v>0</v>
      </c>
      <c r="U146" s="157">
        <f t="shared" ref="U146" si="830">IF($Q146&gt;0,U145,0)</f>
        <v>0</v>
      </c>
      <c r="V146" s="572"/>
      <c r="W146" s="157">
        <f t="shared" ref="W146" si="831">IF($Q146&gt;0,W145,0)</f>
        <v>0</v>
      </c>
      <c r="X146" s="572"/>
      <c r="Y146" s="157">
        <f t="shared" ref="Y146" si="832">IF($Q146&gt;0,Y145,0)</f>
        <v>0</v>
      </c>
      <c r="Z146" s="572"/>
      <c r="AA146" s="157">
        <f t="shared" ref="AA146" si="833">IF($Q146&gt;0,AA145,0)</f>
        <v>0</v>
      </c>
      <c r="AB146" s="572"/>
      <c r="AC146" s="157">
        <f t="shared" ref="AC146" si="834">IF($Q146&gt;0,AC145,0)</f>
        <v>0</v>
      </c>
      <c r="AD146" s="572"/>
      <c r="AE146" s="157">
        <f t="shared" ref="AE146" si="835">IF($Q146&gt;0,AE145,0)</f>
        <v>0</v>
      </c>
      <c r="AF146" s="572"/>
      <c r="AG146" s="157">
        <f t="shared" si="735"/>
        <v>0</v>
      </c>
      <c r="AH146" s="157">
        <f t="shared" si="736"/>
        <v>0</v>
      </c>
    </row>
    <row r="147" spans="1:34" ht="25.5" customHeight="1">
      <c r="A147" s="206">
        <f>Data!B148</f>
        <v>0</v>
      </c>
      <c r="B147" s="206">
        <f>Data!C148</f>
        <v>0</v>
      </c>
      <c r="C147" s="206">
        <f>Data!E148</f>
        <v>0</v>
      </c>
      <c r="D147" s="206">
        <f>Data!G148</f>
        <v>0</v>
      </c>
      <c r="E147" s="157">
        <f t="shared" ref="E147" si="836">IF($A147&gt;0,E146,0)</f>
        <v>0</v>
      </c>
      <c r="F147" s="572"/>
      <c r="G147" s="157">
        <f t="shared" ref="G147" si="837">IF($A147&gt;0,G146,0)</f>
        <v>0</v>
      </c>
      <c r="H147" s="570"/>
      <c r="I147" s="157">
        <f t="shared" ref="I147" si="838">IF($A147&gt;0,I146,0)</f>
        <v>0</v>
      </c>
      <c r="J147" s="571"/>
      <c r="K147" s="157">
        <f t="shared" ref="K147" si="839">IF($A147&gt;0,K146,0)</f>
        <v>0</v>
      </c>
      <c r="L147" s="571"/>
      <c r="M147" s="157">
        <f t="shared" ref="M147" si="840">IF($A147&gt;0,M146,0)</f>
        <v>0</v>
      </c>
      <c r="N147" s="571"/>
      <c r="O147" s="157">
        <f t="shared" si="727"/>
        <v>0</v>
      </c>
      <c r="P147" s="157">
        <f t="shared" si="728"/>
        <v>0</v>
      </c>
      <c r="Q147" s="206">
        <f>Data!B148</f>
        <v>0</v>
      </c>
      <c r="R147" s="206">
        <f>Data!C148</f>
        <v>0</v>
      </c>
      <c r="S147" s="206">
        <f>Data!E148</f>
        <v>0</v>
      </c>
      <c r="T147" s="206">
        <f>Data!G148</f>
        <v>0</v>
      </c>
      <c r="U147" s="157">
        <f t="shared" ref="U147" si="841">IF($Q147&gt;0,U146,0)</f>
        <v>0</v>
      </c>
      <c r="V147" s="572"/>
      <c r="W147" s="157">
        <f t="shared" ref="W147" si="842">IF($Q147&gt;0,W146,0)</f>
        <v>0</v>
      </c>
      <c r="X147" s="572"/>
      <c r="Y147" s="157">
        <f t="shared" ref="Y147" si="843">IF($Q147&gt;0,Y146,0)</f>
        <v>0</v>
      </c>
      <c r="Z147" s="572"/>
      <c r="AA147" s="157">
        <f t="shared" ref="AA147" si="844">IF($Q147&gt;0,AA146,0)</f>
        <v>0</v>
      </c>
      <c r="AB147" s="572"/>
      <c r="AC147" s="157">
        <f t="shared" ref="AC147" si="845">IF($Q147&gt;0,AC146,0)</f>
        <v>0</v>
      </c>
      <c r="AD147" s="572"/>
      <c r="AE147" s="157">
        <f t="shared" ref="AE147" si="846">IF($Q147&gt;0,AE146,0)</f>
        <v>0</v>
      </c>
      <c r="AF147" s="572"/>
      <c r="AG147" s="157">
        <f t="shared" si="735"/>
        <v>0</v>
      </c>
      <c r="AH147" s="157">
        <f t="shared" si="736"/>
        <v>0</v>
      </c>
    </row>
    <row r="148" spans="1:34" ht="25.5" customHeight="1">
      <c r="A148" s="206">
        <f>Data!B149</f>
        <v>0</v>
      </c>
      <c r="B148" s="206">
        <f>Data!C149</f>
        <v>0</v>
      </c>
      <c r="C148" s="206">
        <f>Data!E149</f>
        <v>0</v>
      </c>
      <c r="D148" s="206">
        <f>Data!G149</f>
        <v>0</v>
      </c>
      <c r="E148" s="157">
        <f t="shared" ref="E148" si="847">IF($A148&gt;0,E147,0)</f>
        <v>0</v>
      </c>
      <c r="F148" s="572"/>
      <c r="G148" s="157">
        <f t="shared" ref="G148" si="848">IF($A148&gt;0,G147,0)</f>
        <v>0</v>
      </c>
      <c r="H148" s="570"/>
      <c r="I148" s="157">
        <f t="shared" ref="I148" si="849">IF($A148&gt;0,I147,0)</f>
        <v>0</v>
      </c>
      <c r="J148" s="571"/>
      <c r="K148" s="157">
        <f t="shared" ref="K148" si="850">IF($A148&gt;0,K147,0)</f>
        <v>0</v>
      </c>
      <c r="L148" s="571"/>
      <c r="M148" s="157">
        <f t="shared" ref="M148" si="851">IF($A148&gt;0,M147,0)</f>
        <v>0</v>
      </c>
      <c r="N148" s="571"/>
      <c r="O148" s="157">
        <f t="shared" si="727"/>
        <v>0</v>
      </c>
      <c r="P148" s="157">
        <f t="shared" si="728"/>
        <v>0</v>
      </c>
      <c r="Q148" s="206">
        <f>Data!B149</f>
        <v>0</v>
      </c>
      <c r="R148" s="206">
        <f>Data!C149</f>
        <v>0</v>
      </c>
      <c r="S148" s="206">
        <f>Data!E149</f>
        <v>0</v>
      </c>
      <c r="T148" s="206">
        <f>Data!G149</f>
        <v>0</v>
      </c>
      <c r="U148" s="157">
        <f t="shared" ref="U148" si="852">IF($Q148&gt;0,U147,0)</f>
        <v>0</v>
      </c>
      <c r="V148" s="572"/>
      <c r="W148" s="157">
        <f t="shared" ref="W148" si="853">IF($Q148&gt;0,W147,0)</f>
        <v>0</v>
      </c>
      <c r="X148" s="572"/>
      <c r="Y148" s="157">
        <f t="shared" ref="Y148" si="854">IF($Q148&gt;0,Y147,0)</f>
        <v>0</v>
      </c>
      <c r="Z148" s="572"/>
      <c r="AA148" s="157">
        <f t="shared" ref="AA148" si="855">IF($Q148&gt;0,AA147,0)</f>
        <v>0</v>
      </c>
      <c r="AB148" s="572"/>
      <c r="AC148" s="157">
        <f t="shared" ref="AC148" si="856">IF($Q148&gt;0,AC147,0)</f>
        <v>0</v>
      </c>
      <c r="AD148" s="572"/>
      <c r="AE148" s="157">
        <f t="shared" ref="AE148" si="857">IF($Q148&gt;0,AE147,0)</f>
        <v>0</v>
      </c>
      <c r="AF148" s="572"/>
      <c r="AG148" s="157">
        <f t="shared" si="735"/>
        <v>0</v>
      </c>
      <c r="AH148" s="157">
        <f t="shared" si="736"/>
        <v>0</v>
      </c>
    </row>
    <row r="149" spans="1:34" ht="25.5" customHeight="1">
      <c r="A149" s="206">
        <f>Data!B150</f>
        <v>0</v>
      </c>
      <c r="B149" s="206">
        <f>Data!C150</f>
        <v>0</v>
      </c>
      <c r="C149" s="206">
        <f>Data!E150</f>
        <v>0</v>
      </c>
      <c r="D149" s="206">
        <f>Data!G150</f>
        <v>0</v>
      </c>
      <c r="E149" s="157">
        <f t="shared" ref="E149" si="858">IF($A149&gt;0,E148,0)</f>
        <v>0</v>
      </c>
      <c r="F149" s="572"/>
      <c r="G149" s="157">
        <f t="shared" ref="G149" si="859">IF($A149&gt;0,G148,0)</f>
        <v>0</v>
      </c>
      <c r="H149" s="570"/>
      <c r="I149" s="157">
        <f t="shared" ref="I149" si="860">IF($A149&gt;0,I148,0)</f>
        <v>0</v>
      </c>
      <c r="J149" s="571"/>
      <c r="K149" s="157">
        <f t="shared" ref="K149" si="861">IF($A149&gt;0,K148,0)</f>
        <v>0</v>
      </c>
      <c r="L149" s="571"/>
      <c r="M149" s="157">
        <f t="shared" ref="M149" si="862">IF($A149&gt;0,M148,0)</f>
        <v>0</v>
      </c>
      <c r="N149" s="571"/>
      <c r="O149" s="157">
        <f t="shared" si="727"/>
        <v>0</v>
      </c>
      <c r="P149" s="157">
        <f t="shared" si="728"/>
        <v>0</v>
      </c>
      <c r="Q149" s="206">
        <f>Data!B150</f>
        <v>0</v>
      </c>
      <c r="R149" s="206">
        <f>Data!C150</f>
        <v>0</v>
      </c>
      <c r="S149" s="206">
        <f>Data!E150</f>
        <v>0</v>
      </c>
      <c r="T149" s="206">
        <f>Data!G150</f>
        <v>0</v>
      </c>
      <c r="U149" s="157">
        <f t="shared" ref="U149" si="863">IF($Q149&gt;0,U148,0)</f>
        <v>0</v>
      </c>
      <c r="V149" s="572"/>
      <c r="W149" s="157">
        <f t="shared" ref="W149" si="864">IF($Q149&gt;0,W148,0)</f>
        <v>0</v>
      </c>
      <c r="X149" s="572"/>
      <c r="Y149" s="157">
        <f t="shared" ref="Y149" si="865">IF($Q149&gt;0,Y148,0)</f>
        <v>0</v>
      </c>
      <c r="Z149" s="572"/>
      <c r="AA149" s="157">
        <f t="shared" ref="AA149" si="866">IF($Q149&gt;0,AA148,0)</f>
        <v>0</v>
      </c>
      <c r="AB149" s="572"/>
      <c r="AC149" s="157">
        <f t="shared" ref="AC149" si="867">IF($Q149&gt;0,AC148,0)</f>
        <v>0</v>
      </c>
      <c r="AD149" s="572"/>
      <c r="AE149" s="157">
        <f t="shared" ref="AE149" si="868">IF($Q149&gt;0,AE148,0)</f>
        <v>0</v>
      </c>
      <c r="AF149" s="572"/>
      <c r="AG149" s="157">
        <f t="shared" si="735"/>
        <v>0</v>
      </c>
      <c r="AH149" s="157">
        <f t="shared" si="736"/>
        <v>0</v>
      </c>
    </row>
    <row r="150" spans="1:34" ht="25.5" customHeight="1">
      <c r="A150" s="206">
        <f>Data!B151</f>
        <v>0</v>
      </c>
      <c r="B150" s="206">
        <f>Data!C151</f>
        <v>0</v>
      </c>
      <c r="C150" s="206">
        <f>Data!E151</f>
        <v>0</v>
      </c>
      <c r="D150" s="206">
        <f>Data!G151</f>
        <v>0</v>
      </c>
      <c r="E150" s="157">
        <f t="shared" ref="E150" si="869">IF($A150&gt;0,E149,0)</f>
        <v>0</v>
      </c>
      <c r="F150" s="572"/>
      <c r="G150" s="157">
        <f t="shared" ref="G150" si="870">IF($A150&gt;0,G149,0)</f>
        <v>0</v>
      </c>
      <c r="H150" s="570"/>
      <c r="I150" s="157">
        <f t="shared" ref="I150" si="871">IF($A150&gt;0,I149,0)</f>
        <v>0</v>
      </c>
      <c r="J150" s="571"/>
      <c r="K150" s="157">
        <f t="shared" ref="K150" si="872">IF($A150&gt;0,K149,0)</f>
        <v>0</v>
      </c>
      <c r="L150" s="571"/>
      <c r="M150" s="157">
        <f t="shared" ref="M150" si="873">IF($A150&gt;0,M149,0)</f>
        <v>0</v>
      </c>
      <c r="N150" s="571"/>
      <c r="O150" s="157">
        <f t="shared" si="727"/>
        <v>0</v>
      </c>
      <c r="P150" s="157">
        <f t="shared" si="728"/>
        <v>0</v>
      </c>
      <c r="Q150" s="206">
        <f>Data!B151</f>
        <v>0</v>
      </c>
      <c r="R150" s="206">
        <f>Data!C151</f>
        <v>0</v>
      </c>
      <c r="S150" s="206">
        <f>Data!E151</f>
        <v>0</v>
      </c>
      <c r="T150" s="206">
        <f>Data!G151</f>
        <v>0</v>
      </c>
      <c r="U150" s="157">
        <f t="shared" ref="U150" si="874">IF($Q150&gt;0,U149,0)</f>
        <v>0</v>
      </c>
      <c r="V150" s="572"/>
      <c r="W150" s="157">
        <f t="shared" ref="W150" si="875">IF($Q150&gt;0,W149,0)</f>
        <v>0</v>
      </c>
      <c r="X150" s="572"/>
      <c r="Y150" s="157">
        <f t="shared" ref="Y150" si="876">IF($Q150&gt;0,Y149,0)</f>
        <v>0</v>
      </c>
      <c r="Z150" s="572"/>
      <c r="AA150" s="157">
        <f t="shared" ref="AA150" si="877">IF($Q150&gt;0,AA149,0)</f>
        <v>0</v>
      </c>
      <c r="AB150" s="572"/>
      <c r="AC150" s="157">
        <f t="shared" ref="AC150" si="878">IF($Q150&gt;0,AC149,0)</f>
        <v>0</v>
      </c>
      <c r="AD150" s="572"/>
      <c r="AE150" s="157">
        <f t="shared" ref="AE150" si="879">IF($Q150&gt;0,AE149,0)</f>
        <v>0</v>
      </c>
      <c r="AF150" s="572"/>
      <c r="AG150" s="157">
        <f t="shared" si="735"/>
        <v>0</v>
      </c>
      <c r="AH150" s="157">
        <f t="shared" si="736"/>
        <v>0</v>
      </c>
    </row>
    <row r="151" spans="1:34" ht="25.5" customHeight="1">
      <c r="A151" s="206">
        <f>Data!B152</f>
        <v>0</v>
      </c>
      <c r="B151" s="206">
        <f>Data!C152</f>
        <v>0</v>
      </c>
      <c r="C151" s="206">
        <f>Data!E152</f>
        <v>0</v>
      </c>
      <c r="D151" s="206">
        <f>Data!G152</f>
        <v>0</v>
      </c>
      <c r="E151" s="157">
        <f t="shared" ref="E151" si="880">IF($A151&gt;0,E150,0)</f>
        <v>0</v>
      </c>
      <c r="F151" s="572"/>
      <c r="G151" s="157">
        <f t="shared" ref="G151" si="881">IF($A151&gt;0,G150,0)</f>
        <v>0</v>
      </c>
      <c r="H151" s="570"/>
      <c r="I151" s="157">
        <f t="shared" ref="I151" si="882">IF($A151&gt;0,I150,0)</f>
        <v>0</v>
      </c>
      <c r="J151" s="571"/>
      <c r="K151" s="157">
        <f t="shared" ref="K151" si="883">IF($A151&gt;0,K150,0)</f>
        <v>0</v>
      </c>
      <c r="L151" s="571"/>
      <c r="M151" s="157">
        <f t="shared" ref="M151" si="884">IF($A151&gt;0,M150,0)</f>
        <v>0</v>
      </c>
      <c r="N151" s="571"/>
      <c r="O151" s="157">
        <f t="shared" si="727"/>
        <v>0</v>
      </c>
      <c r="P151" s="157">
        <f t="shared" si="728"/>
        <v>0</v>
      </c>
      <c r="Q151" s="206">
        <f>Data!B152</f>
        <v>0</v>
      </c>
      <c r="R151" s="206">
        <f>Data!C152</f>
        <v>0</v>
      </c>
      <c r="S151" s="206">
        <f>Data!E152</f>
        <v>0</v>
      </c>
      <c r="T151" s="206">
        <f>Data!G152</f>
        <v>0</v>
      </c>
      <c r="U151" s="157">
        <f t="shared" ref="U151" si="885">IF($Q151&gt;0,U150,0)</f>
        <v>0</v>
      </c>
      <c r="V151" s="572"/>
      <c r="W151" s="157">
        <f t="shared" ref="W151" si="886">IF($Q151&gt;0,W150,0)</f>
        <v>0</v>
      </c>
      <c r="X151" s="572"/>
      <c r="Y151" s="157">
        <f t="shared" ref="Y151" si="887">IF($Q151&gt;0,Y150,0)</f>
        <v>0</v>
      </c>
      <c r="Z151" s="572"/>
      <c r="AA151" s="157">
        <f t="shared" ref="AA151" si="888">IF($Q151&gt;0,AA150,0)</f>
        <v>0</v>
      </c>
      <c r="AB151" s="572"/>
      <c r="AC151" s="157">
        <f t="shared" ref="AC151" si="889">IF($Q151&gt;0,AC150,0)</f>
        <v>0</v>
      </c>
      <c r="AD151" s="572"/>
      <c r="AE151" s="157">
        <f t="shared" ref="AE151" si="890">IF($Q151&gt;0,AE150,0)</f>
        <v>0</v>
      </c>
      <c r="AF151" s="572"/>
      <c r="AG151" s="157">
        <f t="shared" si="735"/>
        <v>0</v>
      </c>
      <c r="AH151" s="157">
        <f t="shared" si="736"/>
        <v>0</v>
      </c>
    </row>
    <row r="152" spans="1:34" ht="25.5" customHeight="1">
      <c r="A152" s="206">
        <f>Data!B153</f>
        <v>0</v>
      </c>
      <c r="B152" s="206">
        <f>Data!C153</f>
        <v>0</v>
      </c>
      <c r="C152" s="206">
        <f>Data!E153</f>
        <v>0</v>
      </c>
      <c r="D152" s="206">
        <f>Data!G153</f>
        <v>0</v>
      </c>
      <c r="E152" s="157">
        <f t="shared" ref="E152" si="891">IF($A152&gt;0,E151,0)</f>
        <v>0</v>
      </c>
      <c r="F152" s="572"/>
      <c r="G152" s="157">
        <f t="shared" ref="G152" si="892">IF($A152&gt;0,G151,0)</f>
        <v>0</v>
      </c>
      <c r="H152" s="570"/>
      <c r="I152" s="157">
        <f t="shared" ref="I152" si="893">IF($A152&gt;0,I151,0)</f>
        <v>0</v>
      </c>
      <c r="J152" s="571"/>
      <c r="K152" s="157">
        <f t="shared" ref="K152" si="894">IF($A152&gt;0,K151,0)</f>
        <v>0</v>
      </c>
      <c r="L152" s="571"/>
      <c r="M152" s="157">
        <f t="shared" ref="M152" si="895">IF($A152&gt;0,M151,0)</f>
        <v>0</v>
      </c>
      <c r="N152" s="571"/>
      <c r="O152" s="157">
        <f t="shared" si="727"/>
        <v>0</v>
      </c>
      <c r="P152" s="157">
        <f t="shared" si="728"/>
        <v>0</v>
      </c>
      <c r="Q152" s="206">
        <f>Data!B153</f>
        <v>0</v>
      </c>
      <c r="R152" s="206">
        <f>Data!C153</f>
        <v>0</v>
      </c>
      <c r="S152" s="206">
        <f>Data!E153</f>
        <v>0</v>
      </c>
      <c r="T152" s="206">
        <f>Data!G153</f>
        <v>0</v>
      </c>
      <c r="U152" s="157">
        <f t="shared" ref="U152" si="896">IF($Q152&gt;0,U151,0)</f>
        <v>0</v>
      </c>
      <c r="V152" s="572"/>
      <c r="W152" s="157">
        <f t="shared" ref="W152" si="897">IF($Q152&gt;0,W151,0)</f>
        <v>0</v>
      </c>
      <c r="X152" s="572"/>
      <c r="Y152" s="157">
        <f t="shared" ref="Y152" si="898">IF($Q152&gt;0,Y151,0)</f>
        <v>0</v>
      </c>
      <c r="Z152" s="572"/>
      <c r="AA152" s="157">
        <f t="shared" ref="AA152" si="899">IF($Q152&gt;0,AA151,0)</f>
        <v>0</v>
      </c>
      <c r="AB152" s="572"/>
      <c r="AC152" s="157">
        <f t="shared" ref="AC152" si="900">IF($Q152&gt;0,AC151,0)</f>
        <v>0</v>
      </c>
      <c r="AD152" s="572"/>
      <c r="AE152" s="157">
        <f t="shared" ref="AE152" si="901">IF($Q152&gt;0,AE151,0)</f>
        <v>0</v>
      </c>
      <c r="AF152" s="572"/>
      <c r="AG152" s="157">
        <f t="shared" si="735"/>
        <v>0</v>
      </c>
      <c r="AH152" s="157">
        <f t="shared" si="736"/>
        <v>0</v>
      </c>
    </row>
    <row r="153" spans="1:34" ht="25.5" customHeight="1">
      <c r="A153" s="206">
        <f>Data!B154</f>
        <v>0</v>
      </c>
      <c r="B153" s="206">
        <f>Data!C154</f>
        <v>0</v>
      </c>
      <c r="C153" s="206">
        <f>Data!E154</f>
        <v>0</v>
      </c>
      <c r="D153" s="206">
        <f>Data!G154</f>
        <v>0</v>
      </c>
      <c r="E153" s="157">
        <f t="shared" ref="E153" si="902">IF($A153&gt;0,E152,0)</f>
        <v>0</v>
      </c>
      <c r="F153" s="572"/>
      <c r="G153" s="157">
        <f t="shared" ref="G153" si="903">IF($A153&gt;0,G152,0)</f>
        <v>0</v>
      </c>
      <c r="H153" s="570"/>
      <c r="I153" s="157">
        <f t="shared" ref="I153" si="904">IF($A153&gt;0,I152,0)</f>
        <v>0</v>
      </c>
      <c r="J153" s="571"/>
      <c r="K153" s="157">
        <f t="shared" ref="K153" si="905">IF($A153&gt;0,K152,0)</f>
        <v>0</v>
      </c>
      <c r="L153" s="571"/>
      <c r="M153" s="157">
        <f t="shared" ref="M153" si="906">IF($A153&gt;0,M152,0)</f>
        <v>0</v>
      </c>
      <c r="N153" s="571"/>
      <c r="O153" s="157">
        <f t="shared" si="727"/>
        <v>0</v>
      </c>
      <c r="P153" s="157">
        <f t="shared" si="728"/>
        <v>0</v>
      </c>
      <c r="Q153" s="206">
        <f>Data!B154</f>
        <v>0</v>
      </c>
      <c r="R153" s="206">
        <f>Data!C154</f>
        <v>0</v>
      </c>
      <c r="S153" s="206">
        <f>Data!E154</f>
        <v>0</v>
      </c>
      <c r="T153" s="206">
        <f>Data!G154</f>
        <v>0</v>
      </c>
      <c r="U153" s="157">
        <f t="shared" ref="U153" si="907">IF($Q153&gt;0,U152,0)</f>
        <v>0</v>
      </c>
      <c r="V153" s="572"/>
      <c r="W153" s="157">
        <f t="shared" ref="W153" si="908">IF($Q153&gt;0,W152,0)</f>
        <v>0</v>
      </c>
      <c r="X153" s="572"/>
      <c r="Y153" s="157">
        <f t="shared" ref="Y153" si="909">IF($Q153&gt;0,Y152,0)</f>
        <v>0</v>
      </c>
      <c r="Z153" s="572"/>
      <c r="AA153" s="157">
        <f t="shared" ref="AA153" si="910">IF($Q153&gt;0,AA152,0)</f>
        <v>0</v>
      </c>
      <c r="AB153" s="572"/>
      <c r="AC153" s="157">
        <f t="shared" ref="AC153" si="911">IF($Q153&gt;0,AC152,0)</f>
        <v>0</v>
      </c>
      <c r="AD153" s="572"/>
      <c r="AE153" s="157">
        <f t="shared" ref="AE153" si="912">IF($Q153&gt;0,AE152,0)</f>
        <v>0</v>
      </c>
      <c r="AF153" s="572"/>
      <c r="AG153" s="157">
        <f t="shared" si="735"/>
        <v>0</v>
      </c>
      <c r="AH153" s="157">
        <f t="shared" si="736"/>
        <v>0</v>
      </c>
    </row>
    <row r="154" spans="1:34" ht="25.5" customHeight="1">
      <c r="A154" s="206">
        <f>Data!B155</f>
        <v>0</v>
      </c>
      <c r="B154" s="206">
        <f>Data!C155</f>
        <v>0</v>
      </c>
      <c r="C154" s="206">
        <f>Data!E155</f>
        <v>0</v>
      </c>
      <c r="D154" s="206">
        <f>Data!G155</f>
        <v>0</v>
      </c>
      <c r="E154" s="157">
        <f t="shared" ref="E154" si="913">IF($A154&gt;0,E153,0)</f>
        <v>0</v>
      </c>
      <c r="F154" s="572"/>
      <c r="G154" s="157">
        <f t="shared" ref="G154" si="914">IF($A154&gt;0,G153,0)</f>
        <v>0</v>
      </c>
      <c r="H154" s="570"/>
      <c r="I154" s="157">
        <f t="shared" ref="I154" si="915">IF($A154&gt;0,I153,0)</f>
        <v>0</v>
      </c>
      <c r="J154" s="571"/>
      <c r="K154" s="157">
        <f t="shared" ref="K154" si="916">IF($A154&gt;0,K153,0)</f>
        <v>0</v>
      </c>
      <c r="L154" s="571"/>
      <c r="M154" s="157">
        <f t="shared" ref="M154" si="917">IF($A154&gt;0,M153,0)</f>
        <v>0</v>
      </c>
      <c r="N154" s="571"/>
      <c r="O154" s="157">
        <f t="shared" si="727"/>
        <v>0</v>
      </c>
      <c r="P154" s="157">
        <f t="shared" si="728"/>
        <v>0</v>
      </c>
      <c r="Q154" s="206">
        <f>Data!B155</f>
        <v>0</v>
      </c>
      <c r="R154" s="206">
        <f>Data!C155</f>
        <v>0</v>
      </c>
      <c r="S154" s="206">
        <f>Data!E155</f>
        <v>0</v>
      </c>
      <c r="T154" s="206">
        <f>Data!G155</f>
        <v>0</v>
      </c>
      <c r="U154" s="157">
        <f t="shared" ref="U154" si="918">IF($Q154&gt;0,U153,0)</f>
        <v>0</v>
      </c>
      <c r="V154" s="572"/>
      <c r="W154" s="157">
        <f t="shared" ref="W154" si="919">IF($Q154&gt;0,W153,0)</f>
        <v>0</v>
      </c>
      <c r="X154" s="572"/>
      <c r="Y154" s="157">
        <f t="shared" ref="Y154" si="920">IF($Q154&gt;0,Y153,0)</f>
        <v>0</v>
      </c>
      <c r="Z154" s="572"/>
      <c r="AA154" s="157">
        <f t="shared" ref="AA154" si="921">IF($Q154&gt;0,AA153,0)</f>
        <v>0</v>
      </c>
      <c r="AB154" s="572"/>
      <c r="AC154" s="157">
        <f t="shared" ref="AC154" si="922">IF($Q154&gt;0,AC153,0)</f>
        <v>0</v>
      </c>
      <c r="AD154" s="572"/>
      <c r="AE154" s="157">
        <f t="shared" ref="AE154" si="923">IF($Q154&gt;0,AE153,0)</f>
        <v>0</v>
      </c>
      <c r="AF154" s="572"/>
      <c r="AG154" s="157">
        <f t="shared" si="735"/>
        <v>0</v>
      </c>
      <c r="AH154" s="157">
        <f t="shared" si="736"/>
        <v>0</v>
      </c>
    </row>
    <row r="155" spans="1:34" ht="25.5" customHeight="1">
      <c r="A155" s="206">
        <f>Data!B156</f>
        <v>0</v>
      </c>
      <c r="B155" s="206">
        <f>Data!C156</f>
        <v>0</v>
      </c>
      <c r="C155" s="206">
        <f>Data!E156</f>
        <v>0</v>
      </c>
      <c r="D155" s="206">
        <f>Data!G156</f>
        <v>0</v>
      </c>
      <c r="E155" s="157">
        <f t="shared" ref="E155" si="924">IF($A155&gt;0,E154,0)</f>
        <v>0</v>
      </c>
      <c r="F155" s="572"/>
      <c r="G155" s="157">
        <f t="shared" ref="G155" si="925">IF($A155&gt;0,G154,0)</f>
        <v>0</v>
      </c>
      <c r="H155" s="570"/>
      <c r="I155" s="157">
        <f t="shared" ref="I155" si="926">IF($A155&gt;0,I154,0)</f>
        <v>0</v>
      </c>
      <c r="J155" s="571"/>
      <c r="K155" s="157">
        <f t="shared" ref="K155" si="927">IF($A155&gt;0,K154,0)</f>
        <v>0</v>
      </c>
      <c r="L155" s="571"/>
      <c r="M155" s="157">
        <f t="shared" ref="M155" si="928">IF($A155&gt;0,M154,0)</f>
        <v>0</v>
      </c>
      <c r="N155" s="571"/>
      <c r="O155" s="157">
        <f t="shared" si="727"/>
        <v>0</v>
      </c>
      <c r="P155" s="157">
        <f t="shared" si="728"/>
        <v>0</v>
      </c>
      <c r="Q155" s="206">
        <f>Data!B156</f>
        <v>0</v>
      </c>
      <c r="R155" s="206">
        <f>Data!C156</f>
        <v>0</v>
      </c>
      <c r="S155" s="206">
        <f>Data!E156</f>
        <v>0</v>
      </c>
      <c r="T155" s="206">
        <f>Data!G156</f>
        <v>0</v>
      </c>
      <c r="U155" s="157">
        <f t="shared" ref="U155" si="929">IF($Q155&gt;0,U154,0)</f>
        <v>0</v>
      </c>
      <c r="V155" s="572"/>
      <c r="W155" s="157">
        <f t="shared" ref="W155" si="930">IF($Q155&gt;0,W154,0)</f>
        <v>0</v>
      </c>
      <c r="X155" s="572"/>
      <c r="Y155" s="157">
        <f t="shared" ref="Y155" si="931">IF($Q155&gt;0,Y154,0)</f>
        <v>0</v>
      </c>
      <c r="Z155" s="572"/>
      <c r="AA155" s="157">
        <f t="shared" ref="AA155" si="932">IF($Q155&gt;0,AA154,0)</f>
        <v>0</v>
      </c>
      <c r="AB155" s="572"/>
      <c r="AC155" s="157">
        <f t="shared" ref="AC155" si="933">IF($Q155&gt;0,AC154,0)</f>
        <v>0</v>
      </c>
      <c r="AD155" s="572"/>
      <c r="AE155" s="157">
        <f t="shared" ref="AE155" si="934">IF($Q155&gt;0,AE154,0)</f>
        <v>0</v>
      </c>
      <c r="AF155" s="572"/>
      <c r="AG155" s="157">
        <f t="shared" si="735"/>
        <v>0</v>
      </c>
      <c r="AH155" s="157">
        <f t="shared" si="736"/>
        <v>0</v>
      </c>
    </row>
    <row r="156" spans="1:34" ht="25.5" customHeight="1">
      <c r="A156" s="206">
        <f>Data!B157</f>
        <v>0</v>
      </c>
      <c r="B156" s="206">
        <f>Data!C157</f>
        <v>0</v>
      </c>
      <c r="C156" s="206">
        <f>Data!E157</f>
        <v>0</v>
      </c>
      <c r="D156" s="206">
        <f>Data!G157</f>
        <v>0</v>
      </c>
      <c r="E156" s="157">
        <f t="shared" ref="E156" si="935">IF($A156&gt;0,E155,0)</f>
        <v>0</v>
      </c>
      <c r="F156" s="572"/>
      <c r="G156" s="157">
        <f t="shared" ref="G156" si="936">IF($A156&gt;0,G155,0)</f>
        <v>0</v>
      </c>
      <c r="H156" s="570"/>
      <c r="I156" s="157">
        <f t="shared" ref="I156" si="937">IF($A156&gt;0,I155,0)</f>
        <v>0</v>
      </c>
      <c r="J156" s="571"/>
      <c r="K156" s="157">
        <f t="shared" ref="K156" si="938">IF($A156&gt;0,K155,0)</f>
        <v>0</v>
      </c>
      <c r="L156" s="571"/>
      <c r="M156" s="157">
        <f t="shared" ref="M156" si="939">IF($A156&gt;0,M155,0)</f>
        <v>0</v>
      </c>
      <c r="N156" s="571"/>
      <c r="O156" s="157">
        <f t="shared" si="727"/>
        <v>0</v>
      </c>
      <c r="P156" s="157">
        <f t="shared" si="728"/>
        <v>0</v>
      </c>
      <c r="Q156" s="206">
        <f>Data!B157</f>
        <v>0</v>
      </c>
      <c r="R156" s="206">
        <f>Data!C157</f>
        <v>0</v>
      </c>
      <c r="S156" s="206">
        <f>Data!E157</f>
        <v>0</v>
      </c>
      <c r="T156" s="206">
        <f>Data!G157</f>
        <v>0</v>
      </c>
      <c r="U156" s="157">
        <f t="shared" ref="U156" si="940">IF($Q156&gt;0,U155,0)</f>
        <v>0</v>
      </c>
      <c r="V156" s="572"/>
      <c r="W156" s="157">
        <f t="shared" ref="W156" si="941">IF($Q156&gt;0,W155,0)</f>
        <v>0</v>
      </c>
      <c r="X156" s="572"/>
      <c r="Y156" s="157">
        <f t="shared" ref="Y156" si="942">IF($Q156&gt;0,Y155,0)</f>
        <v>0</v>
      </c>
      <c r="Z156" s="572"/>
      <c r="AA156" s="157">
        <f t="shared" ref="AA156" si="943">IF($Q156&gt;0,AA155,0)</f>
        <v>0</v>
      </c>
      <c r="AB156" s="572"/>
      <c r="AC156" s="157">
        <f t="shared" ref="AC156" si="944">IF($Q156&gt;0,AC155,0)</f>
        <v>0</v>
      </c>
      <c r="AD156" s="572"/>
      <c r="AE156" s="157">
        <f t="shared" ref="AE156" si="945">IF($Q156&gt;0,AE155,0)</f>
        <v>0</v>
      </c>
      <c r="AF156" s="572"/>
      <c r="AG156" s="157">
        <f t="shared" si="735"/>
        <v>0</v>
      </c>
      <c r="AH156" s="157">
        <f t="shared" si="736"/>
        <v>0</v>
      </c>
    </row>
    <row r="157" spans="1:34" ht="25.5" customHeight="1">
      <c r="A157" s="206">
        <f>Data!B158</f>
        <v>0</v>
      </c>
      <c r="B157" s="206">
        <f>Data!C158</f>
        <v>0</v>
      </c>
      <c r="C157" s="206">
        <f>Data!E158</f>
        <v>0</v>
      </c>
      <c r="D157" s="206">
        <f>Data!G158</f>
        <v>0</v>
      </c>
      <c r="E157" s="157">
        <f t="shared" ref="E157" si="946">IF($A157&gt;0,E156,0)</f>
        <v>0</v>
      </c>
      <c r="F157" s="572"/>
      <c r="G157" s="157">
        <f t="shared" ref="G157" si="947">IF($A157&gt;0,G156,0)</f>
        <v>0</v>
      </c>
      <c r="H157" s="570"/>
      <c r="I157" s="157">
        <f t="shared" ref="I157" si="948">IF($A157&gt;0,I156,0)</f>
        <v>0</v>
      </c>
      <c r="J157" s="571"/>
      <c r="K157" s="157">
        <f t="shared" ref="K157" si="949">IF($A157&gt;0,K156,0)</f>
        <v>0</v>
      </c>
      <c r="L157" s="571"/>
      <c r="M157" s="157">
        <f t="shared" ref="M157" si="950">IF($A157&gt;0,M156,0)</f>
        <v>0</v>
      </c>
      <c r="N157" s="571"/>
      <c r="O157" s="157">
        <f t="shared" si="727"/>
        <v>0</v>
      </c>
      <c r="P157" s="157">
        <f t="shared" si="728"/>
        <v>0</v>
      </c>
      <c r="Q157" s="206">
        <f>Data!B158</f>
        <v>0</v>
      </c>
      <c r="R157" s="206">
        <f>Data!C158</f>
        <v>0</v>
      </c>
      <c r="S157" s="206">
        <f>Data!E158</f>
        <v>0</v>
      </c>
      <c r="T157" s="206">
        <f>Data!G158</f>
        <v>0</v>
      </c>
      <c r="U157" s="157">
        <f t="shared" ref="U157" si="951">IF($Q157&gt;0,U156,0)</f>
        <v>0</v>
      </c>
      <c r="V157" s="572"/>
      <c r="W157" s="157">
        <f t="shared" ref="W157" si="952">IF($Q157&gt;0,W156,0)</f>
        <v>0</v>
      </c>
      <c r="X157" s="572"/>
      <c r="Y157" s="157">
        <f t="shared" ref="Y157" si="953">IF($Q157&gt;0,Y156,0)</f>
        <v>0</v>
      </c>
      <c r="Z157" s="572"/>
      <c r="AA157" s="157">
        <f t="shared" ref="AA157" si="954">IF($Q157&gt;0,AA156,0)</f>
        <v>0</v>
      </c>
      <c r="AB157" s="572"/>
      <c r="AC157" s="157">
        <f t="shared" ref="AC157" si="955">IF($Q157&gt;0,AC156,0)</f>
        <v>0</v>
      </c>
      <c r="AD157" s="572"/>
      <c r="AE157" s="157">
        <f t="shared" ref="AE157" si="956">IF($Q157&gt;0,AE156,0)</f>
        <v>0</v>
      </c>
      <c r="AF157" s="572"/>
      <c r="AG157" s="157">
        <f t="shared" si="735"/>
        <v>0</v>
      </c>
      <c r="AH157" s="157">
        <f t="shared" si="736"/>
        <v>0</v>
      </c>
    </row>
    <row r="158" spans="1:34" ht="25.5" customHeight="1">
      <c r="A158" s="206">
        <f>Data!B159</f>
        <v>0</v>
      </c>
      <c r="B158" s="206">
        <f>Data!C159</f>
        <v>0</v>
      </c>
      <c r="C158" s="206">
        <f>Data!E159</f>
        <v>0</v>
      </c>
      <c r="D158" s="206">
        <f>Data!G159</f>
        <v>0</v>
      </c>
      <c r="E158" s="157">
        <f t="shared" ref="E158" si="957">IF($A158&gt;0,E157,0)</f>
        <v>0</v>
      </c>
      <c r="F158" s="572"/>
      <c r="G158" s="157">
        <f t="shared" ref="G158" si="958">IF($A158&gt;0,G157,0)</f>
        <v>0</v>
      </c>
      <c r="H158" s="570"/>
      <c r="I158" s="157">
        <f t="shared" ref="I158" si="959">IF($A158&gt;0,I157,0)</f>
        <v>0</v>
      </c>
      <c r="J158" s="571"/>
      <c r="K158" s="157">
        <f t="shared" ref="K158" si="960">IF($A158&gt;0,K157,0)</f>
        <v>0</v>
      </c>
      <c r="L158" s="571"/>
      <c r="M158" s="157">
        <f t="shared" ref="M158" si="961">IF($A158&gt;0,M157,0)</f>
        <v>0</v>
      </c>
      <c r="N158" s="571"/>
      <c r="O158" s="157">
        <f t="shared" si="727"/>
        <v>0</v>
      </c>
      <c r="P158" s="157">
        <f t="shared" si="728"/>
        <v>0</v>
      </c>
      <c r="Q158" s="206">
        <f>Data!B159</f>
        <v>0</v>
      </c>
      <c r="R158" s="206">
        <f>Data!C159</f>
        <v>0</v>
      </c>
      <c r="S158" s="206">
        <f>Data!E159</f>
        <v>0</v>
      </c>
      <c r="T158" s="206">
        <f>Data!G159</f>
        <v>0</v>
      </c>
      <c r="U158" s="157">
        <f t="shared" ref="U158" si="962">IF($Q158&gt;0,U157,0)</f>
        <v>0</v>
      </c>
      <c r="V158" s="572"/>
      <c r="W158" s="157">
        <f t="shared" ref="W158" si="963">IF($Q158&gt;0,W157,0)</f>
        <v>0</v>
      </c>
      <c r="X158" s="572"/>
      <c r="Y158" s="157">
        <f t="shared" ref="Y158" si="964">IF($Q158&gt;0,Y157,0)</f>
        <v>0</v>
      </c>
      <c r="Z158" s="572"/>
      <c r="AA158" s="157">
        <f t="shared" ref="AA158" si="965">IF($Q158&gt;0,AA157,0)</f>
        <v>0</v>
      </c>
      <c r="AB158" s="572"/>
      <c r="AC158" s="157">
        <f t="shared" ref="AC158" si="966">IF($Q158&gt;0,AC157,0)</f>
        <v>0</v>
      </c>
      <c r="AD158" s="572"/>
      <c r="AE158" s="157">
        <f t="shared" ref="AE158" si="967">IF($Q158&gt;0,AE157,0)</f>
        <v>0</v>
      </c>
      <c r="AF158" s="572"/>
      <c r="AG158" s="157">
        <f t="shared" si="735"/>
        <v>0</v>
      </c>
      <c r="AH158" s="157">
        <f t="shared" si="736"/>
        <v>0</v>
      </c>
    </row>
    <row r="159" spans="1:34" ht="25.5" customHeight="1">
      <c r="A159" s="206">
        <f>Data!B160</f>
        <v>0</v>
      </c>
      <c r="B159" s="206">
        <f>Data!C160</f>
        <v>0</v>
      </c>
      <c r="C159" s="206">
        <f>Data!E160</f>
        <v>0</v>
      </c>
      <c r="D159" s="206">
        <f>Data!G160</f>
        <v>0</v>
      </c>
      <c r="E159" s="157">
        <f t="shared" ref="E159" si="968">IF($A159&gt;0,E158,0)</f>
        <v>0</v>
      </c>
      <c r="F159" s="572"/>
      <c r="G159" s="157">
        <f t="shared" ref="G159" si="969">IF($A159&gt;0,G158,0)</f>
        <v>0</v>
      </c>
      <c r="H159" s="570"/>
      <c r="I159" s="157">
        <f t="shared" ref="I159" si="970">IF($A159&gt;0,I158,0)</f>
        <v>0</v>
      </c>
      <c r="J159" s="571"/>
      <c r="K159" s="157">
        <f t="shared" ref="K159" si="971">IF($A159&gt;0,K158,0)</f>
        <v>0</v>
      </c>
      <c r="L159" s="571"/>
      <c r="M159" s="157">
        <f t="shared" ref="M159" si="972">IF($A159&gt;0,M158,0)</f>
        <v>0</v>
      </c>
      <c r="N159" s="571"/>
      <c r="O159" s="157">
        <f t="shared" si="727"/>
        <v>0</v>
      </c>
      <c r="P159" s="157">
        <f t="shared" si="728"/>
        <v>0</v>
      </c>
      <c r="Q159" s="206">
        <f>Data!B160</f>
        <v>0</v>
      </c>
      <c r="R159" s="206">
        <f>Data!C160</f>
        <v>0</v>
      </c>
      <c r="S159" s="206">
        <f>Data!E160</f>
        <v>0</v>
      </c>
      <c r="T159" s="206">
        <f>Data!G160</f>
        <v>0</v>
      </c>
      <c r="U159" s="157">
        <f t="shared" ref="U159" si="973">IF($Q159&gt;0,U158,0)</f>
        <v>0</v>
      </c>
      <c r="V159" s="572"/>
      <c r="W159" s="157">
        <f t="shared" ref="W159" si="974">IF($Q159&gt;0,W158,0)</f>
        <v>0</v>
      </c>
      <c r="X159" s="572"/>
      <c r="Y159" s="157">
        <f t="shared" ref="Y159" si="975">IF($Q159&gt;0,Y158,0)</f>
        <v>0</v>
      </c>
      <c r="Z159" s="572"/>
      <c r="AA159" s="157">
        <f t="shared" ref="AA159" si="976">IF($Q159&gt;0,AA158,0)</f>
        <v>0</v>
      </c>
      <c r="AB159" s="572"/>
      <c r="AC159" s="157">
        <f t="shared" ref="AC159" si="977">IF($Q159&gt;0,AC158,0)</f>
        <v>0</v>
      </c>
      <c r="AD159" s="572"/>
      <c r="AE159" s="157">
        <f t="shared" ref="AE159" si="978">IF($Q159&gt;0,AE158,0)</f>
        <v>0</v>
      </c>
      <c r="AF159" s="572"/>
      <c r="AG159" s="157">
        <f t="shared" si="735"/>
        <v>0</v>
      </c>
      <c r="AH159" s="157">
        <f t="shared" si="736"/>
        <v>0</v>
      </c>
    </row>
    <row r="160" spans="1:34" ht="25.5" customHeight="1">
      <c r="A160" s="206">
        <f>Data!B161</f>
        <v>0</v>
      </c>
      <c r="B160" s="206">
        <f>Data!C161</f>
        <v>0</v>
      </c>
      <c r="C160" s="206">
        <f>Data!E161</f>
        <v>0</v>
      </c>
      <c r="D160" s="206">
        <f>Data!G161</f>
        <v>0</v>
      </c>
      <c r="E160" s="157">
        <f t="shared" ref="E160" si="979">IF($A160&gt;0,E159,0)</f>
        <v>0</v>
      </c>
      <c r="F160" s="572"/>
      <c r="G160" s="157">
        <f t="shared" ref="G160" si="980">IF($A160&gt;0,G159,0)</f>
        <v>0</v>
      </c>
      <c r="H160" s="570"/>
      <c r="I160" s="157">
        <f t="shared" ref="I160" si="981">IF($A160&gt;0,I159,0)</f>
        <v>0</v>
      </c>
      <c r="J160" s="571"/>
      <c r="K160" s="157">
        <f t="shared" ref="K160" si="982">IF($A160&gt;0,K159,0)</f>
        <v>0</v>
      </c>
      <c r="L160" s="571"/>
      <c r="M160" s="157">
        <f t="shared" ref="M160" si="983">IF($A160&gt;0,M159,0)</f>
        <v>0</v>
      </c>
      <c r="N160" s="571"/>
      <c r="O160" s="157">
        <f t="shared" si="727"/>
        <v>0</v>
      </c>
      <c r="P160" s="157">
        <f t="shared" si="728"/>
        <v>0</v>
      </c>
      <c r="Q160" s="206">
        <f>Data!B161</f>
        <v>0</v>
      </c>
      <c r="R160" s="206">
        <f>Data!C161</f>
        <v>0</v>
      </c>
      <c r="S160" s="206">
        <f>Data!E161</f>
        <v>0</v>
      </c>
      <c r="T160" s="206">
        <f>Data!G161</f>
        <v>0</v>
      </c>
      <c r="U160" s="157">
        <f t="shared" ref="U160" si="984">IF($Q160&gt;0,U159,0)</f>
        <v>0</v>
      </c>
      <c r="V160" s="572"/>
      <c r="W160" s="157">
        <f t="shared" ref="W160" si="985">IF($Q160&gt;0,W159,0)</f>
        <v>0</v>
      </c>
      <c r="X160" s="572"/>
      <c r="Y160" s="157">
        <f t="shared" ref="Y160" si="986">IF($Q160&gt;0,Y159,0)</f>
        <v>0</v>
      </c>
      <c r="Z160" s="572"/>
      <c r="AA160" s="157">
        <f t="shared" ref="AA160" si="987">IF($Q160&gt;0,AA159,0)</f>
        <v>0</v>
      </c>
      <c r="AB160" s="572"/>
      <c r="AC160" s="157">
        <f t="shared" ref="AC160" si="988">IF($Q160&gt;0,AC159,0)</f>
        <v>0</v>
      </c>
      <c r="AD160" s="572"/>
      <c r="AE160" s="157">
        <f t="shared" ref="AE160" si="989">IF($Q160&gt;0,AE159,0)</f>
        <v>0</v>
      </c>
      <c r="AF160" s="572"/>
      <c r="AG160" s="157">
        <f t="shared" si="735"/>
        <v>0</v>
      </c>
      <c r="AH160" s="157">
        <f t="shared" si="736"/>
        <v>0</v>
      </c>
    </row>
    <row r="161" spans="1:34" ht="25.5" customHeight="1">
      <c r="A161" s="206">
        <f>Data!B162</f>
        <v>0</v>
      </c>
      <c r="B161" s="206">
        <f>Data!C162</f>
        <v>0</v>
      </c>
      <c r="C161" s="206">
        <f>Data!E162</f>
        <v>0</v>
      </c>
      <c r="D161" s="206">
        <f>Data!G162</f>
        <v>0</v>
      </c>
      <c r="E161" s="157">
        <f t="shared" ref="E161" si="990">IF($A161&gt;0,E160,0)</f>
        <v>0</v>
      </c>
      <c r="F161" s="572"/>
      <c r="G161" s="157">
        <f t="shared" ref="G161" si="991">IF($A161&gt;0,G160,0)</f>
        <v>0</v>
      </c>
      <c r="H161" s="570"/>
      <c r="I161" s="157">
        <f t="shared" ref="I161" si="992">IF($A161&gt;0,I160,0)</f>
        <v>0</v>
      </c>
      <c r="J161" s="571"/>
      <c r="K161" s="157">
        <f t="shared" ref="K161" si="993">IF($A161&gt;0,K160,0)</f>
        <v>0</v>
      </c>
      <c r="L161" s="571"/>
      <c r="M161" s="157">
        <f t="shared" ref="M161" si="994">IF($A161&gt;0,M160,0)</f>
        <v>0</v>
      </c>
      <c r="N161" s="571"/>
      <c r="O161" s="157">
        <f t="shared" si="727"/>
        <v>0</v>
      </c>
      <c r="P161" s="157">
        <f t="shared" si="728"/>
        <v>0</v>
      </c>
      <c r="Q161" s="206">
        <f>Data!B162</f>
        <v>0</v>
      </c>
      <c r="R161" s="206">
        <f>Data!C162</f>
        <v>0</v>
      </c>
      <c r="S161" s="206">
        <f>Data!E162</f>
        <v>0</v>
      </c>
      <c r="T161" s="206">
        <f>Data!G162</f>
        <v>0</v>
      </c>
      <c r="U161" s="157">
        <f t="shared" ref="U161" si="995">IF($Q161&gt;0,U160,0)</f>
        <v>0</v>
      </c>
      <c r="V161" s="572"/>
      <c r="W161" s="157">
        <f t="shared" ref="W161" si="996">IF($Q161&gt;0,W160,0)</f>
        <v>0</v>
      </c>
      <c r="X161" s="572"/>
      <c r="Y161" s="157">
        <f t="shared" ref="Y161" si="997">IF($Q161&gt;0,Y160,0)</f>
        <v>0</v>
      </c>
      <c r="Z161" s="572"/>
      <c r="AA161" s="157">
        <f t="shared" ref="AA161" si="998">IF($Q161&gt;0,AA160,0)</f>
        <v>0</v>
      </c>
      <c r="AB161" s="572"/>
      <c r="AC161" s="157">
        <f t="shared" ref="AC161" si="999">IF($Q161&gt;0,AC160,0)</f>
        <v>0</v>
      </c>
      <c r="AD161" s="572"/>
      <c r="AE161" s="157">
        <f t="shared" ref="AE161" si="1000">IF($Q161&gt;0,AE160,0)</f>
        <v>0</v>
      </c>
      <c r="AF161" s="572"/>
      <c r="AG161" s="157">
        <f t="shared" si="735"/>
        <v>0</v>
      </c>
      <c r="AH161" s="157">
        <f t="shared" si="736"/>
        <v>0</v>
      </c>
    </row>
    <row r="162" spans="1:34" ht="25.5" customHeight="1">
      <c r="A162" s="206">
        <f>Data!B163</f>
        <v>0</v>
      </c>
      <c r="B162" s="206">
        <f>Data!C163</f>
        <v>0</v>
      </c>
      <c r="C162" s="206">
        <f>Data!E163</f>
        <v>0</v>
      </c>
      <c r="D162" s="206">
        <f>Data!G163</f>
        <v>0</v>
      </c>
      <c r="E162" s="157">
        <f t="shared" ref="E162" si="1001">IF($A162&gt;0,E161,0)</f>
        <v>0</v>
      </c>
      <c r="F162" s="572"/>
      <c r="G162" s="157">
        <f t="shared" ref="G162" si="1002">IF($A162&gt;0,G161,0)</f>
        <v>0</v>
      </c>
      <c r="H162" s="570"/>
      <c r="I162" s="157">
        <f t="shared" ref="I162" si="1003">IF($A162&gt;0,I161,0)</f>
        <v>0</v>
      </c>
      <c r="J162" s="571"/>
      <c r="K162" s="157">
        <f t="shared" ref="K162" si="1004">IF($A162&gt;0,K161,0)</f>
        <v>0</v>
      </c>
      <c r="L162" s="571"/>
      <c r="M162" s="157">
        <f t="shared" ref="M162" si="1005">IF($A162&gt;0,M161,0)</f>
        <v>0</v>
      </c>
      <c r="N162" s="571"/>
      <c r="O162" s="157">
        <f t="shared" si="727"/>
        <v>0</v>
      </c>
      <c r="P162" s="157">
        <f t="shared" si="728"/>
        <v>0</v>
      </c>
      <c r="Q162" s="206">
        <f>Data!B163</f>
        <v>0</v>
      </c>
      <c r="R162" s="206">
        <f>Data!C163</f>
        <v>0</v>
      </c>
      <c r="S162" s="206">
        <f>Data!E163</f>
        <v>0</v>
      </c>
      <c r="T162" s="206">
        <f>Data!G163</f>
        <v>0</v>
      </c>
      <c r="U162" s="157">
        <f t="shared" ref="U162" si="1006">IF($Q162&gt;0,U161,0)</f>
        <v>0</v>
      </c>
      <c r="V162" s="572"/>
      <c r="W162" s="157">
        <f t="shared" ref="W162" si="1007">IF($Q162&gt;0,W161,0)</f>
        <v>0</v>
      </c>
      <c r="X162" s="572"/>
      <c r="Y162" s="157">
        <f t="shared" ref="Y162" si="1008">IF($Q162&gt;0,Y161,0)</f>
        <v>0</v>
      </c>
      <c r="Z162" s="572"/>
      <c r="AA162" s="157">
        <f t="shared" ref="AA162" si="1009">IF($Q162&gt;0,AA161,0)</f>
        <v>0</v>
      </c>
      <c r="AB162" s="572"/>
      <c r="AC162" s="157">
        <f t="shared" ref="AC162" si="1010">IF($Q162&gt;0,AC161,0)</f>
        <v>0</v>
      </c>
      <c r="AD162" s="572"/>
      <c r="AE162" s="157">
        <f t="shared" ref="AE162" si="1011">IF($Q162&gt;0,AE161,0)</f>
        <v>0</v>
      </c>
      <c r="AF162" s="572"/>
      <c r="AG162" s="157">
        <f t="shared" si="735"/>
        <v>0</v>
      </c>
      <c r="AH162" s="157">
        <f t="shared" si="736"/>
        <v>0</v>
      </c>
    </row>
    <row r="163" spans="1:34" ht="25.5" customHeight="1">
      <c r="A163" s="206">
        <f>Data!B164</f>
        <v>0</v>
      </c>
      <c r="B163" s="206">
        <f>Data!C164</f>
        <v>0</v>
      </c>
      <c r="C163" s="206">
        <f>Data!E164</f>
        <v>0</v>
      </c>
      <c r="D163" s="206">
        <f>Data!G164</f>
        <v>0</v>
      </c>
      <c r="E163" s="157">
        <f t="shared" ref="E163" si="1012">IF($A163&gt;0,E162,0)</f>
        <v>0</v>
      </c>
      <c r="F163" s="572"/>
      <c r="G163" s="157">
        <f t="shared" ref="G163" si="1013">IF($A163&gt;0,G162,0)</f>
        <v>0</v>
      </c>
      <c r="H163" s="570"/>
      <c r="I163" s="157">
        <f t="shared" ref="I163" si="1014">IF($A163&gt;0,I162,0)</f>
        <v>0</v>
      </c>
      <c r="J163" s="571"/>
      <c r="K163" s="157">
        <f t="shared" ref="K163" si="1015">IF($A163&gt;0,K162,0)</f>
        <v>0</v>
      </c>
      <c r="L163" s="571"/>
      <c r="M163" s="157">
        <f t="shared" ref="M163" si="1016">IF($A163&gt;0,M162,0)</f>
        <v>0</v>
      </c>
      <c r="N163" s="571"/>
      <c r="O163" s="157">
        <f t="shared" si="727"/>
        <v>0</v>
      </c>
      <c r="P163" s="157">
        <f t="shared" si="728"/>
        <v>0</v>
      </c>
      <c r="Q163" s="206">
        <f>Data!B164</f>
        <v>0</v>
      </c>
      <c r="R163" s="206">
        <f>Data!C164</f>
        <v>0</v>
      </c>
      <c r="S163" s="206">
        <f>Data!E164</f>
        <v>0</v>
      </c>
      <c r="T163" s="206">
        <f>Data!G164</f>
        <v>0</v>
      </c>
      <c r="U163" s="157">
        <f t="shared" ref="U163" si="1017">IF($Q163&gt;0,U162,0)</f>
        <v>0</v>
      </c>
      <c r="V163" s="572"/>
      <c r="W163" s="157">
        <f t="shared" ref="W163" si="1018">IF($Q163&gt;0,W162,0)</f>
        <v>0</v>
      </c>
      <c r="X163" s="572"/>
      <c r="Y163" s="157">
        <f t="shared" ref="Y163" si="1019">IF($Q163&gt;0,Y162,0)</f>
        <v>0</v>
      </c>
      <c r="Z163" s="572"/>
      <c r="AA163" s="157">
        <f t="shared" ref="AA163" si="1020">IF($Q163&gt;0,AA162,0)</f>
        <v>0</v>
      </c>
      <c r="AB163" s="572"/>
      <c r="AC163" s="157">
        <f t="shared" ref="AC163" si="1021">IF($Q163&gt;0,AC162,0)</f>
        <v>0</v>
      </c>
      <c r="AD163" s="572"/>
      <c r="AE163" s="157">
        <f t="shared" ref="AE163" si="1022">IF($Q163&gt;0,AE162,0)</f>
        <v>0</v>
      </c>
      <c r="AF163" s="572"/>
      <c r="AG163" s="157">
        <f t="shared" si="735"/>
        <v>0</v>
      </c>
      <c r="AH163" s="157">
        <f t="shared" si="736"/>
        <v>0</v>
      </c>
    </row>
    <row r="164" spans="1:34" ht="25.5" customHeight="1">
      <c r="A164" s="206">
        <f>Data!B165</f>
        <v>0</v>
      </c>
      <c r="B164" s="206">
        <f>Data!C165</f>
        <v>0</v>
      </c>
      <c r="C164" s="206">
        <f>Data!E165</f>
        <v>0</v>
      </c>
      <c r="D164" s="206">
        <f>Data!G165</f>
        <v>0</v>
      </c>
      <c r="E164" s="157">
        <f t="shared" ref="E164" si="1023">IF($A164&gt;0,E163,0)</f>
        <v>0</v>
      </c>
      <c r="F164" s="572"/>
      <c r="G164" s="157">
        <f t="shared" ref="G164" si="1024">IF($A164&gt;0,G163,0)</f>
        <v>0</v>
      </c>
      <c r="H164" s="570"/>
      <c r="I164" s="157">
        <f t="shared" ref="I164" si="1025">IF($A164&gt;0,I163,0)</f>
        <v>0</v>
      </c>
      <c r="J164" s="571"/>
      <c r="K164" s="157">
        <f t="shared" ref="K164" si="1026">IF($A164&gt;0,K163,0)</f>
        <v>0</v>
      </c>
      <c r="L164" s="571"/>
      <c r="M164" s="157">
        <f t="shared" ref="M164" si="1027">IF($A164&gt;0,M163,0)</f>
        <v>0</v>
      </c>
      <c r="N164" s="571"/>
      <c r="O164" s="157">
        <f t="shared" si="727"/>
        <v>0</v>
      </c>
      <c r="P164" s="157">
        <f t="shared" si="728"/>
        <v>0</v>
      </c>
      <c r="Q164" s="206">
        <f>Data!B165</f>
        <v>0</v>
      </c>
      <c r="R164" s="206">
        <f>Data!C165</f>
        <v>0</v>
      </c>
      <c r="S164" s="206">
        <f>Data!E165</f>
        <v>0</v>
      </c>
      <c r="T164" s="206">
        <f>Data!G165</f>
        <v>0</v>
      </c>
      <c r="U164" s="157">
        <f t="shared" ref="U164" si="1028">IF($Q164&gt;0,U163,0)</f>
        <v>0</v>
      </c>
      <c r="V164" s="572"/>
      <c r="W164" s="157">
        <f t="shared" ref="W164" si="1029">IF($Q164&gt;0,W163,0)</f>
        <v>0</v>
      </c>
      <c r="X164" s="572"/>
      <c r="Y164" s="157">
        <f t="shared" ref="Y164" si="1030">IF($Q164&gt;0,Y163,0)</f>
        <v>0</v>
      </c>
      <c r="Z164" s="572"/>
      <c r="AA164" s="157">
        <f t="shared" ref="AA164" si="1031">IF($Q164&gt;0,AA163,0)</f>
        <v>0</v>
      </c>
      <c r="AB164" s="572"/>
      <c r="AC164" s="157">
        <f t="shared" ref="AC164" si="1032">IF($Q164&gt;0,AC163,0)</f>
        <v>0</v>
      </c>
      <c r="AD164" s="572"/>
      <c r="AE164" s="157">
        <f t="shared" ref="AE164" si="1033">IF($Q164&gt;0,AE163,0)</f>
        <v>0</v>
      </c>
      <c r="AF164" s="572"/>
      <c r="AG164" s="157">
        <f t="shared" si="735"/>
        <v>0</v>
      </c>
      <c r="AH164" s="157">
        <f t="shared" si="736"/>
        <v>0</v>
      </c>
    </row>
    <row r="165" spans="1:34" ht="25.5" customHeight="1">
      <c r="A165" s="206">
        <f>Data!B166</f>
        <v>0</v>
      </c>
      <c r="B165" s="206">
        <f>Data!C166</f>
        <v>0</v>
      </c>
      <c r="C165" s="206">
        <f>Data!E166</f>
        <v>0</v>
      </c>
      <c r="D165" s="206">
        <f>Data!G166</f>
        <v>0</v>
      </c>
      <c r="E165" s="157">
        <f t="shared" ref="E165" si="1034">IF($A165&gt;0,E164,0)</f>
        <v>0</v>
      </c>
      <c r="F165" s="572"/>
      <c r="G165" s="157">
        <f t="shared" ref="G165" si="1035">IF($A165&gt;0,G164,0)</f>
        <v>0</v>
      </c>
      <c r="H165" s="570"/>
      <c r="I165" s="157">
        <f t="shared" ref="I165" si="1036">IF($A165&gt;0,I164,0)</f>
        <v>0</v>
      </c>
      <c r="J165" s="571"/>
      <c r="K165" s="157">
        <f t="shared" ref="K165" si="1037">IF($A165&gt;0,K164,0)</f>
        <v>0</v>
      </c>
      <c r="L165" s="571"/>
      <c r="M165" s="157">
        <f t="shared" ref="M165" si="1038">IF($A165&gt;0,M164,0)</f>
        <v>0</v>
      </c>
      <c r="N165" s="571"/>
      <c r="O165" s="157">
        <f t="shared" si="727"/>
        <v>0</v>
      </c>
      <c r="P165" s="157">
        <f t="shared" si="728"/>
        <v>0</v>
      </c>
      <c r="Q165" s="206">
        <f>Data!B166</f>
        <v>0</v>
      </c>
      <c r="R165" s="206">
        <f>Data!C166</f>
        <v>0</v>
      </c>
      <c r="S165" s="206">
        <f>Data!E166</f>
        <v>0</v>
      </c>
      <c r="T165" s="206">
        <f>Data!G166</f>
        <v>0</v>
      </c>
      <c r="U165" s="157">
        <f t="shared" ref="U165" si="1039">IF($Q165&gt;0,U164,0)</f>
        <v>0</v>
      </c>
      <c r="V165" s="572"/>
      <c r="W165" s="157">
        <f t="shared" ref="W165" si="1040">IF($Q165&gt;0,W164,0)</f>
        <v>0</v>
      </c>
      <c r="X165" s="572"/>
      <c r="Y165" s="157">
        <f t="shared" ref="Y165" si="1041">IF($Q165&gt;0,Y164,0)</f>
        <v>0</v>
      </c>
      <c r="Z165" s="572"/>
      <c r="AA165" s="157">
        <f t="shared" ref="AA165" si="1042">IF($Q165&gt;0,AA164,0)</f>
        <v>0</v>
      </c>
      <c r="AB165" s="572"/>
      <c r="AC165" s="157">
        <f t="shared" ref="AC165" si="1043">IF($Q165&gt;0,AC164,0)</f>
        <v>0</v>
      </c>
      <c r="AD165" s="572"/>
      <c r="AE165" s="157">
        <f t="shared" ref="AE165" si="1044">IF($Q165&gt;0,AE164,0)</f>
        <v>0</v>
      </c>
      <c r="AF165" s="572"/>
      <c r="AG165" s="157">
        <f t="shared" si="735"/>
        <v>0</v>
      </c>
      <c r="AH165" s="157">
        <f t="shared" si="736"/>
        <v>0</v>
      </c>
    </row>
    <row r="166" spans="1:34" ht="25.5" customHeight="1">
      <c r="A166" s="206">
        <f>Data!B167</f>
        <v>0</v>
      </c>
      <c r="B166" s="206">
        <f>Data!C167</f>
        <v>0</v>
      </c>
      <c r="C166" s="206">
        <f>Data!E167</f>
        <v>0</v>
      </c>
      <c r="D166" s="206">
        <f>Data!G167</f>
        <v>0</v>
      </c>
      <c r="E166" s="157">
        <f t="shared" ref="E166" si="1045">IF($A166&gt;0,E165,0)</f>
        <v>0</v>
      </c>
      <c r="F166" s="572"/>
      <c r="G166" s="157">
        <f t="shared" ref="G166" si="1046">IF($A166&gt;0,G165,0)</f>
        <v>0</v>
      </c>
      <c r="H166" s="570"/>
      <c r="I166" s="157">
        <f t="shared" ref="I166" si="1047">IF($A166&gt;0,I165,0)</f>
        <v>0</v>
      </c>
      <c r="J166" s="571"/>
      <c r="K166" s="157">
        <f t="shared" ref="K166" si="1048">IF($A166&gt;0,K165,0)</f>
        <v>0</v>
      </c>
      <c r="L166" s="571"/>
      <c r="M166" s="157">
        <f t="shared" ref="M166" si="1049">IF($A166&gt;0,M165,0)</f>
        <v>0</v>
      </c>
      <c r="N166" s="571"/>
      <c r="O166" s="157">
        <f t="shared" si="727"/>
        <v>0</v>
      </c>
      <c r="P166" s="157">
        <f t="shared" si="728"/>
        <v>0</v>
      </c>
      <c r="Q166" s="206">
        <f>Data!B167</f>
        <v>0</v>
      </c>
      <c r="R166" s="206">
        <f>Data!C167</f>
        <v>0</v>
      </c>
      <c r="S166" s="206">
        <f>Data!E167</f>
        <v>0</v>
      </c>
      <c r="T166" s="206">
        <f>Data!G167</f>
        <v>0</v>
      </c>
      <c r="U166" s="157">
        <f t="shared" ref="U166" si="1050">IF($Q166&gt;0,U165,0)</f>
        <v>0</v>
      </c>
      <c r="V166" s="572"/>
      <c r="W166" s="157">
        <f t="shared" ref="W166" si="1051">IF($Q166&gt;0,W165,0)</f>
        <v>0</v>
      </c>
      <c r="X166" s="572"/>
      <c r="Y166" s="157">
        <f t="shared" ref="Y166" si="1052">IF($Q166&gt;0,Y165,0)</f>
        <v>0</v>
      </c>
      <c r="Z166" s="572"/>
      <c r="AA166" s="157">
        <f t="shared" ref="AA166" si="1053">IF($Q166&gt;0,AA165,0)</f>
        <v>0</v>
      </c>
      <c r="AB166" s="572"/>
      <c r="AC166" s="157">
        <f t="shared" ref="AC166" si="1054">IF($Q166&gt;0,AC165,0)</f>
        <v>0</v>
      </c>
      <c r="AD166" s="572"/>
      <c r="AE166" s="157">
        <f t="shared" ref="AE166" si="1055">IF($Q166&gt;0,AE165,0)</f>
        <v>0</v>
      </c>
      <c r="AF166" s="572"/>
      <c r="AG166" s="157">
        <f t="shared" si="735"/>
        <v>0</v>
      </c>
      <c r="AH166" s="157">
        <f t="shared" si="736"/>
        <v>0</v>
      </c>
    </row>
    <row r="167" spans="1:34" ht="25.5" customHeight="1">
      <c r="A167" s="206">
        <f>Data!B168</f>
        <v>0</v>
      </c>
      <c r="B167" s="206">
        <f>Data!C168</f>
        <v>0</v>
      </c>
      <c r="C167" s="206">
        <f>Data!E168</f>
        <v>0</v>
      </c>
      <c r="D167" s="206">
        <f>Data!G168</f>
        <v>0</v>
      </c>
      <c r="E167" s="157">
        <f t="shared" ref="E167" si="1056">IF($A167&gt;0,E166,0)</f>
        <v>0</v>
      </c>
      <c r="F167" s="572"/>
      <c r="G167" s="157">
        <f t="shared" ref="G167" si="1057">IF($A167&gt;0,G166,0)</f>
        <v>0</v>
      </c>
      <c r="H167" s="570"/>
      <c r="I167" s="157">
        <f t="shared" ref="I167" si="1058">IF($A167&gt;0,I166,0)</f>
        <v>0</v>
      </c>
      <c r="J167" s="571"/>
      <c r="K167" s="157">
        <f t="shared" ref="K167" si="1059">IF($A167&gt;0,K166,0)</f>
        <v>0</v>
      </c>
      <c r="L167" s="571"/>
      <c r="M167" s="157">
        <f t="shared" ref="M167" si="1060">IF($A167&gt;0,M166,0)</f>
        <v>0</v>
      </c>
      <c r="N167" s="571"/>
      <c r="O167" s="157">
        <f t="shared" si="727"/>
        <v>0</v>
      </c>
      <c r="P167" s="157">
        <f t="shared" si="728"/>
        <v>0</v>
      </c>
      <c r="Q167" s="206">
        <f>Data!B168</f>
        <v>0</v>
      </c>
      <c r="R167" s="206">
        <f>Data!C168</f>
        <v>0</v>
      </c>
      <c r="S167" s="206">
        <f>Data!E168</f>
        <v>0</v>
      </c>
      <c r="T167" s="206">
        <f>Data!G168</f>
        <v>0</v>
      </c>
      <c r="U167" s="157">
        <f t="shared" ref="U167" si="1061">IF($Q167&gt;0,U166,0)</f>
        <v>0</v>
      </c>
      <c r="V167" s="572"/>
      <c r="W167" s="157">
        <f t="shared" ref="W167" si="1062">IF($Q167&gt;0,W166,0)</f>
        <v>0</v>
      </c>
      <c r="X167" s="572"/>
      <c r="Y167" s="157">
        <f t="shared" ref="Y167" si="1063">IF($Q167&gt;0,Y166,0)</f>
        <v>0</v>
      </c>
      <c r="Z167" s="572"/>
      <c r="AA167" s="157">
        <f t="shared" ref="AA167" si="1064">IF($Q167&gt;0,AA166,0)</f>
        <v>0</v>
      </c>
      <c r="AB167" s="572"/>
      <c r="AC167" s="157">
        <f t="shared" ref="AC167" si="1065">IF($Q167&gt;0,AC166,0)</f>
        <v>0</v>
      </c>
      <c r="AD167" s="572"/>
      <c r="AE167" s="157">
        <f t="shared" ref="AE167" si="1066">IF($Q167&gt;0,AE166,0)</f>
        <v>0</v>
      </c>
      <c r="AF167" s="572"/>
      <c r="AG167" s="157">
        <f t="shared" si="735"/>
        <v>0</v>
      </c>
      <c r="AH167" s="157">
        <f t="shared" si="736"/>
        <v>0</v>
      </c>
    </row>
    <row r="168" spans="1:34" ht="25.5" customHeight="1">
      <c r="A168" s="206">
        <f>Data!B169</f>
        <v>0</v>
      </c>
      <c r="B168" s="206">
        <f>Data!C169</f>
        <v>0</v>
      </c>
      <c r="C168" s="206">
        <f>Data!E169</f>
        <v>0</v>
      </c>
      <c r="D168" s="206">
        <f>Data!G169</f>
        <v>0</v>
      </c>
      <c r="E168" s="157">
        <f t="shared" ref="E168" si="1067">IF($A168&gt;0,E167,0)</f>
        <v>0</v>
      </c>
      <c r="F168" s="572"/>
      <c r="G168" s="157">
        <f t="shared" ref="G168" si="1068">IF($A168&gt;0,G167,0)</f>
        <v>0</v>
      </c>
      <c r="H168" s="570"/>
      <c r="I168" s="157">
        <f t="shared" ref="I168" si="1069">IF($A168&gt;0,I167,0)</f>
        <v>0</v>
      </c>
      <c r="J168" s="571"/>
      <c r="K168" s="157">
        <f t="shared" ref="K168" si="1070">IF($A168&gt;0,K167,0)</f>
        <v>0</v>
      </c>
      <c r="L168" s="571"/>
      <c r="M168" s="157">
        <f t="shared" ref="M168" si="1071">IF($A168&gt;0,M167,0)</f>
        <v>0</v>
      </c>
      <c r="N168" s="571"/>
      <c r="O168" s="157">
        <f t="shared" si="727"/>
        <v>0</v>
      </c>
      <c r="P168" s="157">
        <f t="shared" si="728"/>
        <v>0</v>
      </c>
      <c r="Q168" s="206">
        <f>Data!B169</f>
        <v>0</v>
      </c>
      <c r="R168" s="206">
        <f>Data!C169</f>
        <v>0</v>
      </c>
      <c r="S168" s="206">
        <f>Data!E169</f>
        <v>0</v>
      </c>
      <c r="T168" s="206">
        <f>Data!G169</f>
        <v>0</v>
      </c>
      <c r="U168" s="157">
        <f t="shared" ref="U168" si="1072">IF($Q168&gt;0,U167,0)</f>
        <v>0</v>
      </c>
      <c r="V168" s="572"/>
      <c r="W168" s="157">
        <f t="shared" ref="W168" si="1073">IF($Q168&gt;0,W167,0)</f>
        <v>0</v>
      </c>
      <c r="X168" s="572"/>
      <c r="Y168" s="157">
        <f t="shared" ref="Y168" si="1074">IF($Q168&gt;0,Y167,0)</f>
        <v>0</v>
      </c>
      <c r="Z168" s="572"/>
      <c r="AA168" s="157">
        <f t="shared" ref="AA168" si="1075">IF($Q168&gt;0,AA167,0)</f>
        <v>0</v>
      </c>
      <c r="AB168" s="572"/>
      <c r="AC168" s="157">
        <f t="shared" ref="AC168" si="1076">IF($Q168&gt;0,AC167,0)</f>
        <v>0</v>
      </c>
      <c r="AD168" s="572"/>
      <c r="AE168" s="157">
        <f t="shared" ref="AE168" si="1077">IF($Q168&gt;0,AE167,0)</f>
        <v>0</v>
      </c>
      <c r="AF168" s="572"/>
      <c r="AG168" s="157">
        <f t="shared" si="735"/>
        <v>0</v>
      </c>
      <c r="AH168" s="157">
        <f t="shared" si="736"/>
        <v>0</v>
      </c>
    </row>
    <row r="169" spans="1:34" ht="25.5" customHeight="1">
      <c r="A169" s="206">
        <f>Data!B170</f>
        <v>0</v>
      </c>
      <c r="B169" s="206">
        <f>Data!C170</f>
        <v>0</v>
      </c>
      <c r="C169" s="206">
        <f>Data!E170</f>
        <v>0</v>
      </c>
      <c r="D169" s="206">
        <f>Data!G170</f>
        <v>0</v>
      </c>
      <c r="E169" s="157">
        <f t="shared" ref="E169" si="1078">IF($A169&gt;0,E168,0)</f>
        <v>0</v>
      </c>
      <c r="F169" s="572"/>
      <c r="G169" s="157">
        <f t="shared" ref="G169" si="1079">IF($A169&gt;0,G168,0)</f>
        <v>0</v>
      </c>
      <c r="H169" s="570"/>
      <c r="I169" s="157">
        <f t="shared" ref="I169" si="1080">IF($A169&gt;0,I168,0)</f>
        <v>0</v>
      </c>
      <c r="J169" s="571"/>
      <c r="K169" s="157">
        <f t="shared" ref="K169" si="1081">IF($A169&gt;0,K168,0)</f>
        <v>0</v>
      </c>
      <c r="L169" s="571"/>
      <c r="M169" s="157">
        <f t="shared" ref="M169" si="1082">IF($A169&gt;0,M168,0)</f>
        <v>0</v>
      </c>
      <c r="N169" s="571"/>
      <c r="O169" s="157">
        <f t="shared" si="727"/>
        <v>0</v>
      </c>
      <c r="P169" s="157">
        <f t="shared" si="728"/>
        <v>0</v>
      </c>
      <c r="Q169" s="206">
        <f>Data!B170</f>
        <v>0</v>
      </c>
      <c r="R169" s="206">
        <f>Data!C170</f>
        <v>0</v>
      </c>
      <c r="S169" s="206">
        <f>Data!E170</f>
        <v>0</v>
      </c>
      <c r="T169" s="206">
        <f>Data!G170</f>
        <v>0</v>
      </c>
      <c r="U169" s="157">
        <f t="shared" ref="U169" si="1083">IF($Q169&gt;0,U168,0)</f>
        <v>0</v>
      </c>
      <c r="V169" s="572"/>
      <c r="W169" s="157">
        <f t="shared" ref="W169" si="1084">IF($Q169&gt;0,W168,0)</f>
        <v>0</v>
      </c>
      <c r="X169" s="572"/>
      <c r="Y169" s="157">
        <f t="shared" ref="Y169" si="1085">IF($Q169&gt;0,Y168,0)</f>
        <v>0</v>
      </c>
      <c r="Z169" s="572"/>
      <c r="AA169" s="157">
        <f t="shared" ref="AA169" si="1086">IF($Q169&gt;0,AA168,0)</f>
        <v>0</v>
      </c>
      <c r="AB169" s="572"/>
      <c r="AC169" s="157">
        <f t="shared" ref="AC169" si="1087">IF($Q169&gt;0,AC168,0)</f>
        <v>0</v>
      </c>
      <c r="AD169" s="572"/>
      <c r="AE169" s="157">
        <f t="shared" ref="AE169" si="1088">IF($Q169&gt;0,AE168,0)</f>
        <v>0</v>
      </c>
      <c r="AF169" s="572"/>
      <c r="AG169" s="157">
        <f t="shared" si="735"/>
        <v>0</v>
      </c>
      <c r="AH169" s="157">
        <f t="shared" si="736"/>
        <v>0</v>
      </c>
    </row>
    <row r="170" spans="1:34" ht="25.5" customHeight="1">
      <c r="A170" s="206">
        <f>Data!B171</f>
        <v>0</v>
      </c>
      <c r="B170" s="206">
        <f>Data!C171</f>
        <v>0</v>
      </c>
      <c r="C170" s="206">
        <f>Data!E171</f>
        <v>0</v>
      </c>
      <c r="D170" s="206">
        <f>Data!G171</f>
        <v>0</v>
      </c>
      <c r="E170" s="157">
        <f t="shared" ref="E170" si="1089">IF($A170&gt;0,E169,0)</f>
        <v>0</v>
      </c>
      <c r="F170" s="572"/>
      <c r="G170" s="157">
        <f t="shared" ref="G170" si="1090">IF($A170&gt;0,G169,0)</f>
        <v>0</v>
      </c>
      <c r="H170" s="570"/>
      <c r="I170" s="157">
        <f t="shared" ref="I170" si="1091">IF($A170&gt;0,I169,0)</f>
        <v>0</v>
      </c>
      <c r="J170" s="571"/>
      <c r="K170" s="157">
        <f t="shared" ref="K170" si="1092">IF($A170&gt;0,K169,0)</f>
        <v>0</v>
      </c>
      <c r="L170" s="571"/>
      <c r="M170" s="157">
        <f t="shared" ref="M170" si="1093">IF($A170&gt;0,M169,0)</f>
        <v>0</v>
      </c>
      <c r="N170" s="571"/>
      <c r="O170" s="157">
        <f t="shared" si="727"/>
        <v>0</v>
      </c>
      <c r="P170" s="157">
        <f t="shared" si="728"/>
        <v>0</v>
      </c>
      <c r="Q170" s="206">
        <f>Data!B171</f>
        <v>0</v>
      </c>
      <c r="R170" s="206">
        <f>Data!C171</f>
        <v>0</v>
      </c>
      <c r="S170" s="206">
        <f>Data!E171</f>
        <v>0</v>
      </c>
      <c r="T170" s="206">
        <f>Data!G171</f>
        <v>0</v>
      </c>
      <c r="U170" s="157">
        <f t="shared" ref="U170" si="1094">IF($Q170&gt;0,U169,0)</f>
        <v>0</v>
      </c>
      <c r="V170" s="572"/>
      <c r="W170" s="157">
        <f t="shared" ref="W170" si="1095">IF($Q170&gt;0,W169,0)</f>
        <v>0</v>
      </c>
      <c r="X170" s="572"/>
      <c r="Y170" s="157">
        <f t="shared" ref="Y170" si="1096">IF($Q170&gt;0,Y169,0)</f>
        <v>0</v>
      </c>
      <c r="Z170" s="572"/>
      <c r="AA170" s="157">
        <f t="shared" ref="AA170" si="1097">IF($Q170&gt;0,AA169,0)</f>
        <v>0</v>
      </c>
      <c r="AB170" s="572"/>
      <c r="AC170" s="157">
        <f t="shared" ref="AC170" si="1098">IF($Q170&gt;0,AC169,0)</f>
        <v>0</v>
      </c>
      <c r="AD170" s="572"/>
      <c r="AE170" s="157">
        <f t="shared" ref="AE170" si="1099">IF($Q170&gt;0,AE169,0)</f>
        <v>0</v>
      </c>
      <c r="AF170" s="572"/>
      <c r="AG170" s="157">
        <f t="shared" si="735"/>
        <v>0</v>
      </c>
      <c r="AH170" s="157">
        <f t="shared" si="736"/>
        <v>0</v>
      </c>
    </row>
    <row r="171" spans="1:34" ht="25.5" customHeight="1">
      <c r="A171" s="206">
        <f>Data!B172</f>
        <v>0</v>
      </c>
      <c r="B171" s="206">
        <f>Data!C172</f>
        <v>0</v>
      </c>
      <c r="C171" s="206">
        <f>Data!E172</f>
        <v>0</v>
      </c>
      <c r="D171" s="206">
        <f>Data!G172</f>
        <v>0</v>
      </c>
      <c r="E171" s="157">
        <f t="shared" ref="E171" si="1100">IF($A171&gt;0,E170,0)</f>
        <v>0</v>
      </c>
      <c r="F171" s="572"/>
      <c r="G171" s="157">
        <f t="shared" ref="G171" si="1101">IF($A171&gt;0,G170,0)</f>
        <v>0</v>
      </c>
      <c r="H171" s="570"/>
      <c r="I171" s="157">
        <f t="shared" ref="I171" si="1102">IF($A171&gt;0,I170,0)</f>
        <v>0</v>
      </c>
      <c r="J171" s="571"/>
      <c r="K171" s="157">
        <f t="shared" ref="K171" si="1103">IF($A171&gt;0,K170,0)</f>
        <v>0</v>
      </c>
      <c r="L171" s="571"/>
      <c r="M171" s="157">
        <f t="shared" ref="M171" si="1104">IF($A171&gt;0,M170,0)</f>
        <v>0</v>
      </c>
      <c r="N171" s="571"/>
      <c r="O171" s="157">
        <f t="shared" si="727"/>
        <v>0</v>
      </c>
      <c r="P171" s="157">
        <f t="shared" si="728"/>
        <v>0</v>
      </c>
      <c r="Q171" s="206">
        <f>Data!B172</f>
        <v>0</v>
      </c>
      <c r="R171" s="206">
        <f>Data!C172</f>
        <v>0</v>
      </c>
      <c r="S171" s="206">
        <f>Data!E172</f>
        <v>0</v>
      </c>
      <c r="T171" s="206">
        <f>Data!G172</f>
        <v>0</v>
      </c>
      <c r="U171" s="157">
        <f t="shared" ref="U171" si="1105">IF($Q171&gt;0,U170,0)</f>
        <v>0</v>
      </c>
      <c r="V171" s="572"/>
      <c r="W171" s="157">
        <f t="shared" ref="W171" si="1106">IF($Q171&gt;0,W170,0)</f>
        <v>0</v>
      </c>
      <c r="X171" s="572"/>
      <c r="Y171" s="157">
        <f t="shared" ref="Y171" si="1107">IF($Q171&gt;0,Y170,0)</f>
        <v>0</v>
      </c>
      <c r="Z171" s="572"/>
      <c r="AA171" s="157">
        <f t="shared" ref="AA171" si="1108">IF($Q171&gt;0,AA170,0)</f>
        <v>0</v>
      </c>
      <c r="AB171" s="572"/>
      <c r="AC171" s="157">
        <f t="shared" ref="AC171" si="1109">IF($Q171&gt;0,AC170,0)</f>
        <v>0</v>
      </c>
      <c r="AD171" s="572"/>
      <c r="AE171" s="157">
        <f t="shared" ref="AE171" si="1110">IF($Q171&gt;0,AE170,0)</f>
        <v>0</v>
      </c>
      <c r="AF171" s="572"/>
      <c r="AG171" s="157">
        <f t="shared" si="735"/>
        <v>0</v>
      </c>
      <c r="AH171" s="157">
        <f t="shared" si="736"/>
        <v>0</v>
      </c>
    </row>
    <row r="172" spans="1:34" ht="25.5" customHeight="1">
      <c r="A172" s="206">
        <f>Data!B173</f>
        <v>0</v>
      </c>
      <c r="B172" s="206">
        <f>Data!C173</f>
        <v>0</v>
      </c>
      <c r="C172" s="206">
        <f>Data!E173</f>
        <v>0</v>
      </c>
      <c r="D172" s="206">
        <f>Data!G173</f>
        <v>0</v>
      </c>
      <c r="E172" s="157">
        <f t="shared" ref="E172" si="1111">IF($A172&gt;0,E171,0)</f>
        <v>0</v>
      </c>
      <c r="F172" s="572"/>
      <c r="G172" s="157">
        <f t="shared" ref="G172" si="1112">IF($A172&gt;0,G171,0)</f>
        <v>0</v>
      </c>
      <c r="H172" s="570"/>
      <c r="I172" s="157">
        <f t="shared" ref="I172" si="1113">IF($A172&gt;0,I171,0)</f>
        <v>0</v>
      </c>
      <c r="J172" s="571"/>
      <c r="K172" s="157">
        <f t="shared" ref="K172" si="1114">IF($A172&gt;0,K171,0)</f>
        <v>0</v>
      </c>
      <c r="L172" s="571"/>
      <c r="M172" s="157">
        <f t="shared" ref="M172" si="1115">IF($A172&gt;0,M171,0)</f>
        <v>0</v>
      </c>
      <c r="N172" s="571"/>
      <c r="O172" s="157">
        <f t="shared" si="727"/>
        <v>0</v>
      </c>
      <c r="P172" s="157">
        <f t="shared" si="728"/>
        <v>0</v>
      </c>
      <c r="Q172" s="206">
        <f>Data!B173</f>
        <v>0</v>
      </c>
      <c r="R172" s="206">
        <f>Data!C173</f>
        <v>0</v>
      </c>
      <c r="S172" s="206">
        <f>Data!E173</f>
        <v>0</v>
      </c>
      <c r="T172" s="206">
        <f>Data!G173</f>
        <v>0</v>
      </c>
      <c r="U172" s="157">
        <f t="shared" ref="U172" si="1116">IF($Q172&gt;0,U171,0)</f>
        <v>0</v>
      </c>
      <c r="V172" s="572"/>
      <c r="W172" s="157">
        <f t="shared" ref="W172" si="1117">IF($Q172&gt;0,W171,0)</f>
        <v>0</v>
      </c>
      <c r="X172" s="572"/>
      <c r="Y172" s="157">
        <f t="shared" ref="Y172" si="1118">IF($Q172&gt;0,Y171,0)</f>
        <v>0</v>
      </c>
      <c r="Z172" s="572"/>
      <c r="AA172" s="157">
        <f t="shared" ref="AA172" si="1119">IF($Q172&gt;0,AA171,0)</f>
        <v>0</v>
      </c>
      <c r="AB172" s="572"/>
      <c r="AC172" s="157">
        <f t="shared" ref="AC172" si="1120">IF($Q172&gt;0,AC171,0)</f>
        <v>0</v>
      </c>
      <c r="AD172" s="572"/>
      <c r="AE172" s="157">
        <f t="shared" ref="AE172" si="1121">IF($Q172&gt;0,AE171,0)</f>
        <v>0</v>
      </c>
      <c r="AF172" s="572"/>
      <c r="AG172" s="157">
        <f t="shared" si="735"/>
        <v>0</v>
      </c>
      <c r="AH172" s="157">
        <f t="shared" si="736"/>
        <v>0</v>
      </c>
    </row>
    <row r="173" spans="1:34" ht="25.5" customHeight="1">
      <c r="A173" s="206">
        <f>Data!B174</f>
        <v>0</v>
      </c>
      <c r="B173" s="206">
        <f>Data!C174</f>
        <v>0</v>
      </c>
      <c r="C173" s="206">
        <f>Data!E174</f>
        <v>0</v>
      </c>
      <c r="D173" s="206">
        <f>Data!G174</f>
        <v>0</v>
      </c>
      <c r="E173" s="157">
        <f t="shared" ref="E173" si="1122">IF($A173&gt;0,E172,0)</f>
        <v>0</v>
      </c>
      <c r="F173" s="572"/>
      <c r="G173" s="157">
        <f t="shared" ref="G173" si="1123">IF($A173&gt;0,G172,0)</f>
        <v>0</v>
      </c>
      <c r="H173" s="570"/>
      <c r="I173" s="157">
        <f t="shared" ref="I173" si="1124">IF($A173&gt;0,I172,0)</f>
        <v>0</v>
      </c>
      <c r="J173" s="571"/>
      <c r="K173" s="157">
        <f t="shared" ref="K173" si="1125">IF($A173&gt;0,K172,0)</f>
        <v>0</v>
      </c>
      <c r="L173" s="571"/>
      <c r="M173" s="157">
        <f t="shared" ref="M173" si="1126">IF($A173&gt;0,M172,0)</f>
        <v>0</v>
      </c>
      <c r="N173" s="571"/>
      <c r="O173" s="157">
        <f t="shared" si="727"/>
        <v>0</v>
      </c>
      <c r="P173" s="157">
        <f t="shared" si="728"/>
        <v>0</v>
      </c>
      <c r="Q173" s="206">
        <f>Data!B174</f>
        <v>0</v>
      </c>
      <c r="R173" s="206">
        <f>Data!C174</f>
        <v>0</v>
      </c>
      <c r="S173" s="206">
        <f>Data!E174</f>
        <v>0</v>
      </c>
      <c r="T173" s="206">
        <f>Data!G174</f>
        <v>0</v>
      </c>
      <c r="U173" s="157">
        <f t="shared" ref="U173" si="1127">IF($Q173&gt;0,U172,0)</f>
        <v>0</v>
      </c>
      <c r="V173" s="572"/>
      <c r="W173" s="157">
        <f t="shared" ref="W173" si="1128">IF($Q173&gt;0,W172,0)</f>
        <v>0</v>
      </c>
      <c r="X173" s="572"/>
      <c r="Y173" s="157">
        <f t="shared" ref="Y173" si="1129">IF($Q173&gt;0,Y172,0)</f>
        <v>0</v>
      </c>
      <c r="Z173" s="572"/>
      <c r="AA173" s="157">
        <f t="shared" ref="AA173" si="1130">IF($Q173&gt;0,AA172,0)</f>
        <v>0</v>
      </c>
      <c r="AB173" s="572"/>
      <c r="AC173" s="157">
        <f t="shared" ref="AC173" si="1131">IF($Q173&gt;0,AC172,0)</f>
        <v>0</v>
      </c>
      <c r="AD173" s="572"/>
      <c r="AE173" s="157">
        <f t="shared" ref="AE173" si="1132">IF($Q173&gt;0,AE172,0)</f>
        <v>0</v>
      </c>
      <c r="AF173" s="572"/>
      <c r="AG173" s="157">
        <f t="shared" si="735"/>
        <v>0</v>
      </c>
      <c r="AH173" s="157">
        <f t="shared" si="736"/>
        <v>0</v>
      </c>
    </row>
    <row r="174" spans="1:34" ht="25.5" customHeight="1">
      <c r="A174" s="206">
        <f>Data!B175</f>
        <v>0</v>
      </c>
      <c r="B174" s="206">
        <f>Data!C175</f>
        <v>0</v>
      </c>
      <c r="C174" s="206">
        <f>Data!E175</f>
        <v>0</v>
      </c>
      <c r="D174" s="206">
        <f>Data!G175</f>
        <v>0</v>
      </c>
      <c r="E174" s="157">
        <f t="shared" ref="E174" si="1133">IF($A174&gt;0,E173,0)</f>
        <v>0</v>
      </c>
      <c r="F174" s="572"/>
      <c r="G174" s="157">
        <f t="shared" ref="G174" si="1134">IF($A174&gt;0,G173,0)</f>
        <v>0</v>
      </c>
      <c r="H174" s="570"/>
      <c r="I174" s="157">
        <f t="shared" ref="I174" si="1135">IF($A174&gt;0,I173,0)</f>
        <v>0</v>
      </c>
      <c r="J174" s="571"/>
      <c r="K174" s="157">
        <f t="shared" ref="K174" si="1136">IF($A174&gt;0,K173,0)</f>
        <v>0</v>
      </c>
      <c r="L174" s="571"/>
      <c r="M174" s="157">
        <f t="shared" ref="M174" si="1137">IF($A174&gt;0,M173,0)</f>
        <v>0</v>
      </c>
      <c r="N174" s="571"/>
      <c r="O174" s="157">
        <f t="shared" si="727"/>
        <v>0</v>
      </c>
      <c r="P174" s="157">
        <f t="shared" si="728"/>
        <v>0</v>
      </c>
      <c r="Q174" s="206">
        <f>Data!B175</f>
        <v>0</v>
      </c>
      <c r="R174" s="206">
        <f>Data!C175</f>
        <v>0</v>
      </c>
      <c r="S174" s="206">
        <f>Data!E175</f>
        <v>0</v>
      </c>
      <c r="T174" s="206">
        <f>Data!G175</f>
        <v>0</v>
      </c>
      <c r="U174" s="157">
        <f t="shared" ref="U174" si="1138">IF($Q174&gt;0,U173,0)</f>
        <v>0</v>
      </c>
      <c r="V174" s="572"/>
      <c r="W174" s="157">
        <f t="shared" ref="W174" si="1139">IF($Q174&gt;0,W173,0)</f>
        <v>0</v>
      </c>
      <c r="X174" s="572"/>
      <c r="Y174" s="157">
        <f t="shared" ref="Y174" si="1140">IF($Q174&gt;0,Y173,0)</f>
        <v>0</v>
      </c>
      <c r="Z174" s="572"/>
      <c r="AA174" s="157">
        <f t="shared" ref="AA174" si="1141">IF($Q174&gt;0,AA173,0)</f>
        <v>0</v>
      </c>
      <c r="AB174" s="572"/>
      <c r="AC174" s="157">
        <f t="shared" ref="AC174" si="1142">IF($Q174&gt;0,AC173,0)</f>
        <v>0</v>
      </c>
      <c r="AD174" s="572"/>
      <c r="AE174" s="157">
        <f t="shared" ref="AE174" si="1143">IF($Q174&gt;0,AE173,0)</f>
        <v>0</v>
      </c>
      <c r="AF174" s="572"/>
      <c r="AG174" s="157">
        <f t="shared" si="735"/>
        <v>0</v>
      </c>
      <c r="AH174" s="157">
        <f t="shared" si="736"/>
        <v>0</v>
      </c>
    </row>
    <row r="175" spans="1:34" ht="25.5" customHeight="1">
      <c r="A175" s="206">
        <f>Data!B176</f>
        <v>0</v>
      </c>
      <c r="B175" s="206">
        <f>Data!C176</f>
        <v>0</v>
      </c>
      <c r="C175" s="206">
        <f>Data!E176</f>
        <v>0</v>
      </c>
      <c r="D175" s="206">
        <f>Data!G176</f>
        <v>0</v>
      </c>
      <c r="E175" s="157">
        <f t="shared" ref="E175" si="1144">IF($A175&gt;0,E174,0)</f>
        <v>0</v>
      </c>
      <c r="F175" s="572"/>
      <c r="G175" s="157">
        <f t="shared" ref="G175" si="1145">IF($A175&gt;0,G174,0)</f>
        <v>0</v>
      </c>
      <c r="H175" s="570"/>
      <c r="I175" s="157">
        <f t="shared" ref="I175" si="1146">IF($A175&gt;0,I174,0)</f>
        <v>0</v>
      </c>
      <c r="J175" s="571"/>
      <c r="K175" s="157">
        <f t="shared" ref="K175" si="1147">IF($A175&gt;0,K174,0)</f>
        <v>0</v>
      </c>
      <c r="L175" s="571"/>
      <c r="M175" s="157">
        <f t="shared" ref="M175" si="1148">IF($A175&gt;0,M174,0)</f>
        <v>0</v>
      </c>
      <c r="N175" s="571"/>
      <c r="O175" s="157">
        <f t="shared" si="727"/>
        <v>0</v>
      </c>
      <c r="P175" s="157">
        <f t="shared" si="728"/>
        <v>0</v>
      </c>
      <c r="Q175" s="206">
        <f>Data!B176</f>
        <v>0</v>
      </c>
      <c r="R175" s="206">
        <f>Data!C176</f>
        <v>0</v>
      </c>
      <c r="S175" s="206">
        <f>Data!E176</f>
        <v>0</v>
      </c>
      <c r="T175" s="206">
        <f>Data!G176</f>
        <v>0</v>
      </c>
      <c r="U175" s="157">
        <f t="shared" ref="U175" si="1149">IF($Q175&gt;0,U174,0)</f>
        <v>0</v>
      </c>
      <c r="V175" s="572"/>
      <c r="W175" s="157">
        <f t="shared" ref="W175" si="1150">IF($Q175&gt;0,W174,0)</f>
        <v>0</v>
      </c>
      <c r="X175" s="572"/>
      <c r="Y175" s="157">
        <f t="shared" ref="Y175" si="1151">IF($Q175&gt;0,Y174,0)</f>
        <v>0</v>
      </c>
      <c r="Z175" s="572"/>
      <c r="AA175" s="157">
        <f t="shared" ref="AA175" si="1152">IF($Q175&gt;0,AA174,0)</f>
        <v>0</v>
      </c>
      <c r="AB175" s="572"/>
      <c r="AC175" s="157">
        <f t="shared" ref="AC175" si="1153">IF($Q175&gt;0,AC174,0)</f>
        <v>0</v>
      </c>
      <c r="AD175" s="572"/>
      <c r="AE175" s="157">
        <f t="shared" ref="AE175" si="1154">IF($Q175&gt;0,AE174,0)</f>
        <v>0</v>
      </c>
      <c r="AF175" s="572"/>
      <c r="AG175" s="157">
        <f t="shared" si="735"/>
        <v>0</v>
      </c>
      <c r="AH175" s="157">
        <f t="shared" si="736"/>
        <v>0</v>
      </c>
    </row>
    <row r="176" spans="1:34" ht="25.5" customHeight="1">
      <c r="A176" s="206">
        <f>Data!B177</f>
        <v>0</v>
      </c>
      <c r="B176" s="206">
        <f>Data!C177</f>
        <v>0</v>
      </c>
      <c r="C176" s="206">
        <f>Data!E177</f>
        <v>0</v>
      </c>
      <c r="D176" s="206">
        <f>Data!G177</f>
        <v>0</v>
      </c>
      <c r="E176" s="157">
        <f t="shared" ref="E176" si="1155">IF($A176&gt;0,E175,0)</f>
        <v>0</v>
      </c>
      <c r="F176" s="572"/>
      <c r="G176" s="157">
        <f t="shared" ref="G176" si="1156">IF($A176&gt;0,G175,0)</f>
        <v>0</v>
      </c>
      <c r="H176" s="570"/>
      <c r="I176" s="157">
        <f t="shared" ref="I176" si="1157">IF($A176&gt;0,I175,0)</f>
        <v>0</v>
      </c>
      <c r="J176" s="571"/>
      <c r="K176" s="157">
        <f t="shared" ref="K176" si="1158">IF($A176&gt;0,K175,0)</f>
        <v>0</v>
      </c>
      <c r="L176" s="571"/>
      <c r="M176" s="157">
        <f t="shared" ref="M176" si="1159">IF($A176&gt;0,M175,0)</f>
        <v>0</v>
      </c>
      <c r="N176" s="571"/>
      <c r="O176" s="157">
        <f t="shared" si="727"/>
        <v>0</v>
      </c>
      <c r="P176" s="157">
        <f t="shared" si="728"/>
        <v>0</v>
      </c>
      <c r="Q176" s="206">
        <f>Data!B177</f>
        <v>0</v>
      </c>
      <c r="R176" s="206">
        <f>Data!C177</f>
        <v>0</v>
      </c>
      <c r="S176" s="206">
        <f>Data!E177</f>
        <v>0</v>
      </c>
      <c r="T176" s="206">
        <f>Data!G177</f>
        <v>0</v>
      </c>
      <c r="U176" s="157">
        <f t="shared" ref="U176" si="1160">IF($Q176&gt;0,U175,0)</f>
        <v>0</v>
      </c>
      <c r="V176" s="572"/>
      <c r="W176" s="157">
        <f t="shared" ref="W176" si="1161">IF($Q176&gt;0,W175,0)</f>
        <v>0</v>
      </c>
      <c r="X176" s="572"/>
      <c r="Y176" s="157">
        <f t="shared" ref="Y176" si="1162">IF($Q176&gt;0,Y175,0)</f>
        <v>0</v>
      </c>
      <c r="Z176" s="572"/>
      <c r="AA176" s="157">
        <f t="shared" ref="AA176" si="1163">IF($Q176&gt;0,AA175,0)</f>
        <v>0</v>
      </c>
      <c r="AB176" s="572"/>
      <c r="AC176" s="157">
        <f t="shared" ref="AC176" si="1164">IF($Q176&gt;0,AC175,0)</f>
        <v>0</v>
      </c>
      <c r="AD176" s="572"/>
      <c r="AE176" s="157">
        <f t="shared" ref="AE176" si="1165">IF($Q176&gt;0,AE175,0)</f>
        <v>0</v>
      </c>
      <c r="AF176" s="572"/>
      <c r="AG176" s="157">
        <f t="shared" si="735"/>
        <v>0</v>
      </c>
      <c r="AH176" s="157">
        <f t="shared" si="736"/>
        <v>0</v>
      </c>
    </row>
    <row r="177" spans="1:34" ht="25.5" customHeight="1">
      <c r="A177" s="206">
        <f>Data!B178</f>
        <v>0</v>
      </c>
      <c r="B177" s="206">
        <f>Data!C178</f>
        <v>0</v>
      </c>
      <c r="C177" s="206">
        <f>Data!E178</f>
        <v>0</v>
      </c>
      <c r="D177" s="206">
        <f>Data!G178</f>
        <v>0</v>
      </c>
      <c r="E177" s="157">
        <f t="shared" ref="E177" si="1166">IF($A177&gt;0,E176,0)</f>
        <v>0</v>
      </c>
      <c r="F177" s="572"/>
      <c r="G177" s="157">
        <f t="shared" ref="G177" si="1167">IF($A177&gt;0,G176,0)</f>
        <v>0</v>
      </c>
      <c r="H177" s="570"/>
      <c r="I177" s="157">
        <f t="shared" ref="I177" si="1168">IF($A177&gt;0,I176,0)</f>
        <v>0</v>
      </c>
      <c r="J177" s="571"/>
      <c r="K177" s="157">
        <f t="shared" ref="K177" si="1169">IF($A177&gt;0,K176,0)</f>
        <v>0</v>
      </c>
      <c r="L177" s="571"/>
      <c r="M177" s="157">
        <f t="shared" ref="M177" si="1170">IF($A177&gt;0,M176,0)</f>
        <v>0</v>
      </c>
      <c r="N177" s="571"/>
      <c r="O177" s="157">
        <f t="shared" si="727"/>
        <v>0</v>
      </c>
      <c r="P177" s="157">
        <f t="shared" si="728"/>
        <v>0</v>
      </c>
      <c r="Q177" s="206">
        <f>Data!B178</f>
        <v>0</v>
      </c>
      <c r="R177" s="206">
        <f>Data!C178</f>
        <v>0</v>
      </c>
      <c r="S177" s="206">
        <f>Data!E178</f>
        <v>0</v>
      </c>
      <c r="T177" s="206">
        <f>Data!G178</f>
        <v>0</v>
      </c>
      <c r="U177" s="157">
        <f t="shared" ref="U177" si="1171">IF($Q177&gt;0,U176,0)</f>
        <v>0</v>
      </c>
      <c r="V177" s="572"/>
      <c r="W177" s="157">
        <f t="shared" ref="W177" si="1172">IF($Q177&gt;0,W176,0)</f>
        <v>0</v>
      </c>
      <c r="X177" s="572"/>
      <c r="Y177" s="157">
        <f t="shared" ref="Y177" si="1173">IF($Q177&gt;0,Y176,0)</f>
        <v>0</v>
      </c>
      <c r="Z177" s="572"/>
      <c r="AA177" s="157">
        <f t="shared" ref="AA177" si="1174">IF($Q177&gt;0,AA176,0)</f>
        <v>0</v>
      </c>
      <c r="AB177" s="572"/>
      <c r="AC177" s="157">
        <f t="shared" ref="AC177" si="1175">IF($Q177&gt;0,AC176,0)</f>
        <v>0</v>
      </c>
      <c r="AD177" s="572"/>
      <c r="AE177" s="157">
        <f t="shared" ref="AE177" si="1176">IF($Q177&gt;0,AE176,0)</f>
        <v>0</v>
      </c>
      <c r="AF177" s="572"/>
      <c r="AG177" s="157">
        <f t="shared" si="735"/>
        <v>0</v>
      </c>
      <c r="AH177" s="157">
        <f t="shared" si="736"/>
        <v>0</v>
      </c>
    </row>
    <row r="178" spans="1:34" ht="25.5" customHeight="1">
      <c r="A178" s="206">
        <f>Data!B179</f>
        <v>0</v>
      </c>
      <c r="B178" s="206">
        <f>Data!C179</f>
        <v>0</v>
      </c>
      <c r="C178" s="206">
        <f>Data!E179</f>
        <v>0</v>
      </c>
      <c r="D178" s="206">
        <f>Data!G179</f>
        <v>0</v>
      </c>
      <c r="E178" s="157">
        <f t="shared" ref="E178" si="1177">IF($A178&gt;0,E177,0)</f>
        <v>0</v>
      </c>
      <c r="F178" s="572"/>
      <c r="G178" s="157">
        <f t="shared" ref="G178" si="1178">IF($A178&gt;0,G177,0)</f>
        <v>0</v>
      </c>
      <c r="H178" s="570"/>
      <c r="I178" s="157">
        <f t="shared" ref="I178" si="1179">IF($A178&gt;0,I177,0)</f>
        <v>0</v>
      </c>
      <c r="J178" s="571"/>
      <c r="K178" s="157">
        <f t="shared" ref="K178" si="1180">IF($A178&gt;0,K177,0)</f>
        <v>0</v>
      </c>
      <c r="L178" s="571"/>
      <c r="M178" s="157">
        <f t="shared" ref="M178" si="1181">IF($A178&gt;0,M177,0)</f>
        <v>0</v>
      </c>
      <c r="N178" s="571"/>
      <c r="O178" s="157">
        <f t="shared" si="727"/>
        <v>0</v>
      </c>
      <c r="P178" s="157">
        <f t="shared" si="728"/>
        <v>0</v>
      </c>
      <c r="Q178" s="206">
        <f>Data!B179</f>
        <v>0</v>
      </c>
      <c r="R178" s="206">
        <f>Data!C179</f>
        <v>0</v>
      </c>
      <c r="S178" s="206">
        <f>Data!E179</f>
        <v>0</v>
      </c>
      <c r="T178" s="206">
        <f>Data!G179</f>
        <v>0</v>
      </c>
      <c r="U178" s="157">
        <f t="shared" ref="U178" si="1182">IF($Q178&gt;0,U177,0)</f>
        <v>0</v>
      </c>
      <c r="V178" s="572"/>
      <c r="W178" s="157">
        <f t="shared" ref="W178" si="1183">IF($Q178&gt;0,W177,0)</f>
        <v>0</v>
      </c>
      <c r="X178" s="572"/>
      <c r="Y178" s="157">
        <f t="shared" ref="Y178" si="1184">IF($Q178&gt;0,Y177,0)</f>
        <v>0</v>
      </c>
      <c r="Z178" s="572"/>
      <c r="AA178" s="157">
        <f t="shared" ref="AA178" si="1185">IF($Q178&gt;0,AA177,0)</f>
        <v>0</v>
      </c>
      <c r="AB178" s="572"/>
      <c r="AC178" s="157">
        <f t="shared" ref="AC178" si="1186">IF($Q178&gt;0,AC177,0)</f>
        <v>0</v>
      </c>
      <c r="AD178" s="572"/>
      <c r="AE178" s="157">
        <f t="shared" ref="AE178" si="1187">IF($Q178&gt;0,AE177,0)</f>
        <v>0</v>
      </c>
      <c r="AF178" s="572"/>
      <c r="AG178" s="157">
        <f t="shared" si="735"/>
        <v>0</v>
      </c>
      <c r="AH178" s="157">
        <f t="shared" si="736"/>
        <v>0</v>
      </c>
    </row>
    <row r="179" spans="1:34" ht="25.5" customHeight="1">
      <c r="A179" s="206">
        <f>Data!B180</f>
        <v>0</v>
      </c>
      <c r="B179" s="206">
        <f>Data!C180</f>
        <v>0</v>
      </c>
      <c r="C179" s="206">
        <f>Data!E180</f>
        <v>0</v>
      </c>
      <c r="D179" s="206">
        <f>Data!G180</f>
        <v>0</v>
      </c>
      <c r="E179" s="157">
        <f t="shared" ref="E179" si="1188">IF($A179&gt;0,E178,0)</f>
        <v>0</v>
      </c>
      <c r="F179" s="572"/>
      <c r="G179" s="157">
        <f t="shared" ref="G179" si="1189">IF($A179&gt;0,G178,0)</f>
        <v>0</v>
      </c>
      <c r="H179" s="570"/>
      <c r="I179" s="157">
        <f t="shared" ref="I179" si="1190">IF($A179&gt;0,I178,0)</f>
        <v>0</v>
      </c>
      <c r="J179" s="571"/>
      <c r="K179" s="157">
        <f t="shared" ref="K179" si="1191">IF($A179&gt;0,K178,0)</f>
        <v>0</v>
      </c>
      <c r="L179" s="571"/>
      <c r="M179" s="157">
        <f t="shared" ref="M179" si="1192">IF($A179&gt;0,M178,0)</f>
        <v>0</v>
      </c>
      <c r="N179" s="571"/>
      <c r="O179" s="157">
        <f t="shared" si="727"/>
        <v>0</v>
      </c>
      <c r="P179" s="157">
        <f t="shared" si="728"/>
        <v>0</v>
      </c>
      <c r="Q179" s="206">
        <f>Data!B180</f>
        <v>0</v>
      </c>
      <c r="R179" s="206">
        <f>Data!C180</f>
        <v>0</v>
      </c>
      <c r="S179" s="206">
        <f>Data!E180</f>
        <v>0</v>
      </c>
      <c r="T179" s="206">
        <f>Data!G180</f>
        <v>0</v>
      </c>
      <c r="U179" s="157">
        <f t="shared" ref="U179" si="1193">IF($Q179&gt;0,U178,0)</f>
        <v>0</v>
      </c>
      <c r="V179" s="572"/>
      <c r="W179" s="157">
        <f t="shared" ref="W179" si="1194">IF($Q179&gt;0,W178,0)</f>
        <v>0</v>
      </c>
      <c r="X179" s="572"/>
      <c r="Y179" s="157">
        <f t="shared" ref="Y179" si="1195">IF($Q179&gt;0,Y178,0)</f>
        <v>0</v>
      </c>
      <c r="Z179" s="572"/>
      <c r="AA179" s="157">
        <f t="shared" ref="AA179" si="1196">IF($Q179&gt;0,AA178,0)</f>
        <v>0</v>
      </c>
      <c r="AB179" s="572"/>
      <c r="AC179" s="157">
        <f t="shared" ref="AC179" si="1197">IF($Q179&gt;0,AC178,0)</f>
        <v>0</v>
      </c>
      <c r="AD179" s="572"/>
      <c r="AE179" s="157">
        <f t="shared" ref="AE179" si="1198">IF($Q179&gt;0,AE178,0)</f>
        <v>0</v>
      </c>
      <c r="AF179" s="572"/>
      <c r="AG179" s="157">
        <f t="shared" si="735"/>
        <v>0</v>
      </c>
      <c r="AH179" s="157">
        <f t="shared" si="736"/>
        <v>0</v>
      </c>
    </row>
    <row r="180" spans="1:34" ht="25.5" customHeight="1">
      <c r="A180" s="206">
        <f>Data!B181</f>
        <v>0</v>
      </c>
      <c r="B180" s="206">
        <f>Data!C181</f>
        <v>0</v>
      </c>
      <c r="C180" s="206">
        <f>Data!E181</f>
        <v>0</v>
      </c>
      <c r="D180" s="206">
        <f>Data!G181</f>
        <v>0</v>
      </c>
      <c r="E180" s="157">
        <f t="shared" ref="E180" si="1199">IF($A180&gt;0,E179,0)</f>
        <v>0</v>
      </c>
      <c r="F180" s="572"/>
      <c r="G180" s="157">
        <f t="shared" ref="G180" si="1200">IF($A180&gt;0,G179,0)</f>
        <v>0</v>
      </c>
      <c r="H180" s="570"/>
      <c r="I180" s="157">
        <f t="shared" ref="I180" si="1201">IF($A180&gt;0,I179,0)</f>
        <v>0</v>
      </c>
      <c r="J180" s="571"/>
      <c r="K180" s="157">
        <f t="shared" ref="K180" si="1202">IF($A180&gt;0,K179,0)</f>
        <v>0</v>
      </c>
      <c r="L180" s="571"/>
      <c r="M180" s="157">
        <f t="shared" ref="M180" si="1203">IF($A180&gt;0,M179,0)</f>
        <v>0</v>
      </c>
      <c r="N180" s="571"/>
      <c r="O180" s="157">
        <f t="shared" si="727"/>
        <v>0</v>
      </c>
      <c r="P180" s="157">
        <f t="shared" si="728"/>
        <v>0</v>
      </c>
      <c r="Q180" s="206">
        <f>Data!B181</f>
        <v>0</v>
      </c>
      <c r="R180" s="206">
        <f>Data!C181</f>
        <v>0</v>
      </c>
      <c r="S180" s="206">
        <f>Data!E181</f>
        <v>0</v>
      </c>
      <c r="T180" s="206">
        <f>Data!G181</f>
        <v>0</v>
      </c>
      <c r="U180" s="157">
        <f t="shared" ref="U180" si="1204">IF($Q180&gt;0,U179,0)</f>
        <v>0</v>
      </c>
      <c r="V180" s="572"/>
      <c r="W180" s="157">
        <f t="shared" ref="W180" si="1205">IF($Q180&gt;0,W179,0)</f>
        <v>0</v>
      </c>
      <c r="X180" s="572"/>
      <c r="Y180" s="157">
        <f t="shared" ref="Y180" si="1206">IF($Q180&gt;0,Y179,0)</f>
        <v>0</v>
      </c>
      <c r="Z180" s="572"/>
      <c r="AA180" s="157">
        <f t="shared" ref="AA180" si="1207">IF($Q180&gt;0,AA179,0)</f>
        <v>0</v>
      </c>
      <c r="AB180" s="572"/>
      <c r="AC180" s="157">
        <f t="shared" ref="AC180" si="1208">IF($Q180&gt;0,AC179,0)</f>
        <v>0</v>
      </c>
      <c r="AD180" s="572"/>
      <c r="AE180" s="157">
        <f t="shared" ref="AE180" si="1209">IF($Q180&gt;0,AE179,0)</f>
        <v>0</v>
      </c>
      <c r="AF180" s="572"/>
      <c r="AG180" s="157">
        <f t="shared" si="735"/>
        <v>0</v>
      </c>
      <c r="AH180" s="157">
        <f t="shared" si="736"/>
        <v>0</v>
      </c>
    </row>
    <row r="181" spans="1:34" ht="25.5" customHeight="1">
      <c r="A181" s="206">
        <f>Data!B182</f>
        <v>0</v>
      </c>
      <c r="B181" s="206">
        <f>Data!C182</f>
        <v>0</v>
      </c>
      <c r="C181" s="206">
        <f>Data!E182</f>
        <v>0</v>
      </c>
      <c r="D181" s="206">
        <f>Data!G182</f>
        <v>0</v>
      </c>
      <c r="E181" s="157">
        <f t="shared" ref="E181" si="1210">IF($A181&gt;0,E180,0)</f>
        <v>0</v>
      </c>
      <c r="F181" s="572"/>
      <c r="G181" s="157">
        <f t="shared" ref="G181" si="1211">IF($A181&gt;0,G180,0)</f>
        <v>0</v>
      </c>
      <c r="H181" s="570"/>
      <c r="I181" s="157">
        <f t="shared" ref="I181" si="1212">IF($A181&gt;0,I180,0)</f>
        <v>0</v>
      </c>
      <c r="J181" s="571"/>
      <c r="K181" s="157">
        <f t="shared" ref="K181" si="1213">IF($A181&gt;0,K180,0)</f>
        <v>0</v>
      </c>
      <c r="L181" s="571"/>
      <c r="M181" s="157">
        <f t="shared" ref="M181" si="1214">IF($A181&gt;0,M180,0)</f>
        <v>0</v>
      </c>
      <c r="N181" s="571"/>
      <c r="O181" s="157">
        <f t="shared" si="727"/>
        <v>0</v>
      </c>
      <c r="P181" s="157">
        <f t="shared" si="728"/>
        <v>0</v>
      </c>
      <c r="Q181" s="206">
        <f>Data!B182</f>
        <v>0</v>
      </c>
      <c r="R181" s="206">
        <f>Data!C182</f>
        <v>0</v>
      </c>
      <c r="S181" s="206">
        <f>Data!E182</f>
        <v>0</v>
      </c>
      <c r="T181" s="206">
        <f>Data!G182</f>
        <v>0</v>
      </c>
      <c r="U181" s="157">
        <f t="shared" ref="U181" si="1215">IF($Q181&gt;0,U180,0)</f>
        <v>0</v>
      </c>
      <c r="V181" s="572"/>
      <c r="W181" s="157">
        <f t="shared" ref="W181" si="1216">IF($Q181&gt;0,W180,0)</f>
        <v>0</v>
      </c>
      <c r="X181" s="572"/>
      <c r="Y181" s="157">
        <f t="shared" ref="Y181" si="1217">IF($Q181&gt;0,Y180,0)</f>
        <v>0</v>
      </c>
      <c r="Z181" s="572"/>
      <c r="AA181" s="157">
        <f t="shared" ref="AA181" si="1218">IF($Q181&gt;0,AA180,0)</f>
        <v>0</v>
      </c>
      <c r="AB181" s="572"/>
      <c r="AC181" s="157">
        <f t="shared" ref="AC181" si="1219">IF($Q181&gt;0,AC180,0)</f>
        <v>0</v>
      </c>
      <c r="AD181" s="572"/>
      <c r="AE181" s="157">
        <f t="shared" ref="AE181" si="1220">IF($Q181&gt;0,AE180,0)</f>
        <v>0</v>
      </c>
      <c r="AF181" s="572"/>
      <c r="AG181" s="157">
        <f t="shared" si="735"/>
        <v>0</v>
      </c>
      <c r="AH181" s="157">
        <f t="shared" si="736"/>
        <v>0</v>
      </c>
    </row>
    <row r="182" spans="1:34" ht="25.5" customHeight="1">
      <c r="A182" s="206">
        <f>Data!B183</f>
        <v>0</v>
      </c>
      <c r="B182" s="206">
        <f>Data!C183</f>
        <v>0</v>
      </c>
      <c r="C182" s="206">
        <f>Data!E183</f>
        <v>0</v>
      </c>
      <c r="D182" s="206">
        <f>Data!G183</f>
        <v>0</v>
      </c>
      <c r="E182" s="157">
        <f t="shared" ref="E182" si="1221">IF($A182&gt;0,E181,0)</f>
        <v>0</v>
      </c>
      <c r="F182" s="572"/>
      <c r="G182" s="157">
        <f t="shared" ref="G182" si="1222">IF($A182&gt;0,G181,0)</f>
        <v>0</v>
      </c>
      <c r="H182" s="570"/>
      <c r="I182" s="157">
        <f t="shared" ref="I182" si="1223">IF($A182&gt;0,I181,0)</f>
        <v>0</v>
      </c>
      <c r="J182" s="571"/>
      <c r="K182" s="157">
        <f t="shared" ref="K182" si="1224">IF($A182&gt;0,K181,0)</f>
        <v>0</v>
      </c>
      <c r="L182" s="571"/>
      <c r="M182" s="157">
        <f t="shared" ref="M182" si="1225">IF($A182&gt;0,M181,0)</f>
        <v>0</v>
      </c>
      <c r="N182" s="571"/>
      <c r="O182" s="157">
        <f t="shared" si="727"/>
        <v>0</v>
      </c>
      <c r="P182" s="157">
        <f t="shared" si="728"/>
        <v>0</v>
      </c>
      <c r="Q182" s="206">
        <f>Data!B183</f>
        <v>0</v>
      </c>
      <c r="R182" s="206">
        <f>Data!C183</f>
        <v>0</v>
      </c>
      <c r="S182" s="206">
        <f>Data!E183</f>
        <v>0</v>
      </c>
      <c r="T182" s="206">
        <f>Data!G183</f>
        <v>0</v>
      </c>
      <c r="U182" s="157">
        <f t="shared" ref="U182" si="1226">IF($Q182&gt;0,U181,0)</f>
        <v>0</v>
      </c>
      <c r="V182" s="572"/>
      <c r="W182" s="157">
        <f t="shared" ref="W182" si="1227">IF($Q182&gt;0,W181,0)</f>
        <v>0</v>
      </c>
      <c r="X182" s="572"/>
      <c r="Y182" s="157">
        <f t="shared" ref="Y182" si="1228">IF($Q182&gt;0,Y181,0)</f>
        <v>0</v>
      </c>
      <c r="Z182" s="572"/>
      <c r="AA182" s="157">
        <f t="shared" ref="AA182" si="1229">IF($Q182&gt;0,AA181,0)</f>
        <v>0</v>
      </c>
      <c r="AB182" s="572"/>
      <c r="AC182" s="157">
        <f t="shared" ref="AC182" si="1230">IF($Q182&gt;0,AC181,0)</f>
        <v>0</v>
      </c>
      <c r="AD182" s="572"/>
      <c r="AE182" s="157">
        <f t="shared" ref="AE182" si="1231">IF($Q182&gt;0,AE181,0)</f>
        <v>0</v>
      </c>
      <c r="AF182" s="572"/>
      <c r="AG182" s="157">
        <f t="shared" si="735"/>
        <v>0</v>
      </c>
      <c r="AH182" s="157">
        <f t="shared" si="736"/>
        <v>0</v>
      </c>
    </row>
    <row r="183" spans="1:34" ht="25.5" customHeight="1">
      <c r="A183" s="206">
        <f>Data!B184</f>
        <v>0</v>
      </c>
      <c r="B183" s="206">
        <f>Data!C184</f>
        <v>0</v>
      </c>
      <c r="C183" s="206">
        <f>Data!E184</f>
        <v>0</v>
      </c>
      <c r="D183" s="206">
        <f>Data!G184</f>
        <v>0</v>
      </c>
      <c r="E183" s="157">
        <f t="shared" ref="E183" si="1232">IF($A183&gt;0,E182,0)</f>
        <v>0</v>
      </c>
      <c r="F183" s="572"/>
      <c r="G183" s="157">
        <f t="shared" ref="G183" si="1233">IF($A183&gt;0,G182,0)</f>
        <v>0</v>
      </c>
      <c r="H183" s="570"/>
      <c r="I183" s="157">
        <f t="shared" ref="I183" si="1234">IF($A183&gt;0,I182,0)</f>
        <v>0</v>
      </c>
      <c r="J183" s="571"/>
      <c r="K183" s="157">
        <f t="shared" ref="K183" si="1235">IF($A183&gt;0,K182,0)</f>
        <v>0</v>
      </c>
      <c r="L183" s="571"/>
      <c r="M183" s="157">
        <f t="shared" ref="M183" si="1236">IF($A183&gt;0,M182,0)</f>
        <v>0</v>
      </c>
      <c r="N183" s="571"/>
      <c r="O183" s="157">
        <f t="shared" si="727"/>
        <v>0</v>
      </c>
      <c r="P183" s="157">
        <f t="shared" si="728"/>
        <v>0</v>
      </c>
      <c r="Q183" s="206">
        <f>Data!B184</f>
        <v>0</v>
      </c>
      <c r="R183" s="206">
        <f>Data!C184</f>
        <v>0</v>
      </c>
      <c r="S183" s="206">
        <f>Data!E184</f>
        <v>0</v>
      </c>
      <c r="T183" s="206">
        <f>Data!G184</f>
        <v>0</v>
      </c>
      <c r="U183" s="157">
        <f t="shared" ref="U183" si="1237">IF($Q183&gt;0,U182,0)</f>
        <v>0</v>
      </c>
      <c r="V183" s="572"/>
      <c r="W183" s="157">
        <f t="shared" ref="W183" si="1238">IF($Q183&gt;0,W182,0)</f>
        <v>0</v>
      </c>
      <c r="X183" s="572"/>
      <c r="Y183" s="157">
        <f t="shared" ref="Y183" si="1239">IF($Q183&gt;0,Y182,0)</f>
        <v>0</v>
      </c>
      <c r="Z183" s="572"/>
      <c r="AA183" s="157">
        <f t="shared" ref="AA183" si="1240">IF($Q183&gt;0,AA182,0)</f>
        <v>0</v>
      </c>
      <c r="AB183" s="572"/>
      <c r="AC183" s="157">
        <f t="shared" ref="AC183" si="1241">IF($Q183&gt;0,AC182,0)</f>
        <v>0</v>
      </c>
      <c r="AD183" s="572"/>
      <c r="AE183" s="157">
        <f t="shared" ref="AE183" si="1242">IF($Q183&gt;0,AE182,0)</f>
        <v>0</v>
      </c>
      <c r="AF183" s="572"/>
      <c r="AG183" s="157">
        <f t="shared" si="735"/>
        <v>0</v>
      </c>
      <c r="AH183" s="157">
        <f t="shared" si="736"/>
        <v>0</v>
      </c>
    </row>
    <row r="184" spans="1:34" ht="25.5" customHeight="1">
      <c r="A184" s="206">
        <f>Data!B185</f>
        <v>0</v>
      </c>
      <c r="B184" s="206">
        <f>Data!C185</f>
        <v>0</v>
      </c>
      <c r="C184" s="206">
        <f>Data!E185</f>
        <v>0</v>
      </c>
      <c r="D184" s="206">
        <f>Data!G185</f>
        <v>0</v>
      </c>
      <c r="E184" s="157">
        <f t="shared" ref="E184" si="1243">IF($A184&gt;0,E183,0)</f>
        <v>0</v>
      </c>
      <c r="F184" s="572"/>
      <c r="G184" s="157">
        <f t="shared" ref="G184" si="1244">IF($A184&gt;0,G183,0)</f>
        <v>0</v>
      </c>
      <c r="H184" s="570"/>
      <c r="I184" s="157">
        <f t="shared" ref="I184" si="1245">IF($A184&gt;0,I183,0)</f>
        <v>0</v>
      </c>
      <c r="J184" s="571"/>
      <c r="K184" s="157">
        <f t="shared" ref="K184" si="1246">IF($A184&gt;0,K183,0)</f>
        <v>0</v>
      </c>
      <c r="L184" s="571"/>
      <c r="M184" s="157">
        <f t="shared" ref="M184" si="1247">IF($A184&gt;0,M183,0)</f>
        <v>0</v>
      </c>
      <c r="N184" s="571"/>
      <c r="O184" s="157">
        <f t="shared" si="727"/>
        <v>0</v>
      </c>
      <c r="P184" s="157">
        <f t="shared" si="728"/>
        <v>0</v>
      </c>
      <c r="Q184" s="206">
        <f>Data!B185</f>
        <v>0</v>
      </c>
      <c r="R184" s="206">
        <f>Data!C185</f>
        <v>0</v>
      </c>
      <c r="S184" s="206">
        <f>Data!E185</f>
        <v>0</v>
      </c>
      <c r="T184" s="206">
        <f>Data!G185</f>
        <v>0</v>
      </c>
      <c r="U184" s="157">
        <f t="shared" ref="U184" si="1248">IF($Q184&gt;0,U183,0)</f>
        <v>0</v>
      </c>
      <c r="V184" s="572"/>
      <c r="W184" s="157">
        <f t="shared" ref="W184" si="1249">IF($Q184&gt;0,W183,0)</f>
        <v>0</v>
      </c>
      <c r="X184" s="572"/>
      <c r="Y184" s="157">
        <f t="shared" ref="Y184" si="1250">IF($Q184&gt;0,Y183,0)</f>
        <v>0</v>
      </c>
      <c r="Z184" s="572"/>
      <c r="AA184" s="157">
        <f t="shared" ref="AA184" si="1251">IF($Q184&gt;0,AA183,0)</f>
        <v>0</v>
      </c>
      <c r="AB184" s="572"/>
      <c r="AC184" s="157">
        <f t="shared" ref="AC184" si="1252">IF($Q184&gt;0,AC183,0)</f>
        <v>0</v>
      </c>
      <c r="AD184" s="572"/>
      <c r="AE184" s="157">
        <f t="shared" ref="AE184" si="1253">IF($Q184&gt;0,AE183,0)</f>
        <v>0</v>
      </c>
      <c r="AF184" s="572"/>
      <c r="AG184" s="157">
        <f t="shared" si="735"/>
        <v>0</v>
      </c>
      <c r="AH184" s="157">
        <f t="shared" si="736"/>
        <v>0</v>
      </c>
    </row>
    <row r="185" spans="1:34" ht="25.5" customHeight="1">
      <c r="A185" s="206">
        <f>Data!B186</f>
        <v>0</v>
      </c>
      <c r="B185" s="206">
        <f>Data!C186</f>
        <v>0</v>
      </c>
      <c r="C185" s="206">
        <f>Data!E186</f>
        <v>0</v>
      </c>
      <c r="D185" s="206">
        <f>Data!G186</f>
        <v>0</v>
      </c>
      <c r="E185" s="157">
        <f t="shared" ref="E185" si="1254">IF($A185&gt;0,E184,0)</f>
        <v>0</v>
      </c>
      <c r="F185" s="572"/>
      <c r="G185" s="157">
        <f t="shared" ref="G185" si="1255">IF($A185&gt;0,G184,0)</f>
        <v>0</v>
      </c>
      <c r="H185" s="570"/>
      <c r="I185" s="157">
        <f t="shared" ref="I185" si="1256">IF($A185&gt;0,I184,0)</f>
        <v>0</v>
      </c>
      <c r="J185" s="571"/>
      <c r="K185" s="157">
        <f t="shared" ref="K185" si="1257">IF($A185&gt;0,K184,0)</f>
        <v>0</v>
      </c>
      <c r="L185" s="571"/>
      <c r="M185" s="157">
        <f t="shared" ref="M185" si="1258">IF($A185&gt;0,M184,0)</f>
        <v>0</v>
      </c>
      <c r="N185" s="571"/>
      <c r="O185" s="157">
        <f t="shared" si="727"/>
        <v>0</v>
      </c>
      <c r="P185" s="157">
        <f t="shared" si="728"/>
        <v>0</v>
      </c>
      <c r="Q185" s="206">
        <f>Data!B186</f>
        <v>0</v>
      </c>
      <c r="R185" s="206">
        <f>Data!C186</f>
        <v>0</v>
      </c>
      <c r="S185" s="206">
        <f>Data!E186</f>
        <v>0</v>
      </c>
      <c r="T185" s="206">
        <f>Data!G186</f>
        <v>0</v>
      </c>
      <c r="U185" s="157">
        <f t="shared" ref="U185" si="1259">IF($Q185&gt;0,U184,0)</f>
        <v>0</v>
      </c>
      <c r="V185" s="572"/>
      <c r="W185" s="157">
        <f t="shared" ref="W185" si="1260">IF($Q185&gt;0,W184,0)</f>
        <v>0</v>
      </c>
      <c r="X185" s="572"/>
      <c r="Y185" s="157">
        <f t="shared" ref="Y185" si="1261">IF($Q185&gt;0,Y184,0)</f>
        <v>0</v>
      </c>
      <c r="Z185" s="572"/>
      <c r="AA185" s="157">
        <f t="shared" ref="AA185" si="1262">IF($Q185&gt;0,AA184,0)</f>
        <v>0</v>
      </c>
      <c r="AB185" s="572"/>
      <c r="AC185" s="157">
        <f t="shared" ref="AC185" si="1263">IF($Q185&gt;0,AC184,0)</f>
        <v>0</v>
      </c>
      <c r="AD185" s="572"/>
      <c r="AE185" s="157">
        <f t="shared" ref="AE185" si="1264">IF($Q185&gt;0,AE184,0)</f>
        <v>0</v>
      </c>
      <c r="AF185" s="572"/>
      <c r="AG185" s="157">
        <f t="shared" si="735"/>
        <v>0</v>
      </c>
      <c r="AH185" s="157">
        <f t="shared" si="736"/>
        <v>0</v>
      </c>
    </row>
    <row r="186" spans="1:34" ht="25.5" customHeight="1">
      <c r="A186" s="206">
        <f>Data!B187</f>
        <v>0</v>
      </c>
      <c r="B186" s="206">
        <f>Data!C187</f>
        <v>0</v>
      </c>
      <c r="C186" s="206">
        <f>Data!E187</f>
        <v>0</v>
      </c>
      <c r="D186" s="206">
        <f>Data!G187</f>
        <v>0</v>
      </c>
      <c r="E186" s="157">
        <f t="shared" ref="E186" si="1265">IF($A186&gt;0,E185,0)</f>
        <v>0</v>
      </c>
      <c r="F186" s="572"/>
      <c r="G186" s="157">
        <f t="shared" ref="G186" si="1266">IF($A186&gt;0,G185,0)</f>
        <v>0</v>
      </c>
      <c r="H186" s="570"/>
      <c r="I186" s="157">
        <f t="shared" ref="I186" si="1267">IF($A186&gt;0,I185,0)</f>
        <v>0</v>
      </c>
      <c r="J186" s="571"/>
      <c r="K186" s="157">
        <f t="shared" ref="K186" si="1268">IF($A186&gt;0,K185,0)</f>
        <v>0</v>
      </c>
      <c r="L186" s="571"/>
      <c r="M186" s="157">
        <f t="shared" ref="M186" si="1269">IF($A186&gt;0,M185,0)</f>
        <v>0</v>
      </c>
      <c r="N186" s="571"/>
      <c r="O186" s="157">
        <f t="shared" si="727"/>
        <v>0</v>
      </c>
      <c r="P186" s="157">
        <f t="shared" si="728"/>
        <v>0</v>
      </c>
      <c r="Q186" s="206">
        <f>Data!B187</f>
        <v>0</v>
      </c>
      <c r="R186" s="206">
        <f>Data!C187</f>
        <v>0</v>
      </c>
      <c r="S186" s="206">
        <f>Data!E187</f>
        <v>0</v>
      </c>
      <c r="T186" s="206">
        <f>Data!G187</f>
        <v>0</v>
      </c>
      <c r="U186" s="157">
        <f t="shared" ref="U186" si="1270">IF($Q186&gt;0,U185,0)</f>
        <v>0</v>
      </c>
      <c r="V186" s="572"/>
      <c r="W186" s="157">
        <f t="shared" ref="W186" si="1271">IF($Q186&gt;0,W185,0)</f>
        <v>0</v>
      </c>
      <c r="X186" s="572"/>
      <c r="Y186" s="157">
        <f t="shared" ref="Y186" si="1272">IF($Q186&gt;0,Y185,0)</f>
        <v>0</v>
      </c>
      <c r="Z186" s="572"/>
      <c r="AA186" s="157">
        <f t="shared" ref="AA186" si="1273">IF($Q186&gt;0,AA185,0)</f>
        <v>0</v>
      </c>
      <c r="AB186" s="572"/>
      <c r="AC186" s="157">
        <f t="shared" ref="AC186" si="1274">IF($Q186&gt;0,AC185,0)</f>
        <v>0</v>
      </c>
      <c r="AD186" s="572"/>
      <c r="AE186" s="157">
        <f t="shared" ref="AE186" si="1275">IF($Q186&gt;0,AE185,0)</f>
        <v>0</v>
      </c>
      <c r="AF186" s="572"/>
      <c r="AG186" s="157">
        <f t="shared" si="735"/>
        <v>0</v>
      </c>
      <c r="AH186" s="157">
        <f t="shared" si="736"/>
        <v>0</v>
      </c>
    </row>
    <row r="187" spans="1:34" ht="25.5" customHeight="1">
      <c r="A187" s="206">
        <f>Data!B188</f>
        <v>0</v>
      </c>
      <c r="B187" s="206">
        <f>Data!C188</f>
        <v>0</v>
      </c>
      <c r="C187" s="206">
        <f>Data!E188</f>
        <v>0</v>
      </c>
      <c r="D187" s="206">
        <f>Data!G188</f>
        <v>0</v>
      </c>
      <c r="E187" s="157">
        <f t="shared" ref="E187" si="1276">IF($A187&gt;0,E186,0)</f>
        <v>0</v>
      </c>
      <c r="F187" s="572"/>
      <c r="G187" s="157">
        <f t="shared" ref="G187" si="1277">IF($A187&gt;0,G186,0)</f>
        <v>0</v>
      </c>
      <c r="H187" s="570"/>
      <c r="I187" s="157">
        <f t="shared" ref="I187" si="1278">IF($A187&gt;0,I186,0)</f>
        <v>0</v>
      </c>
      <c r="J187" s="571"/>
      <c r="K187" s="157">
        <f t="shared" ref="K187" si="1279">IF($A187&gt;0,K186,0)</f>
        <v>0</v>
      </c>
      <c r="L187" s="571"/>
      <c r="M187" s="157">
        <f t="shared" ref="M187" si="1280">IF($A187&gt;0,M186,0)</f>
        <v>0</v>
      </c>
      <c r="N187" s="571"/>
      <c r="O187" s="157">
        <f t="shared" si="727"/>
        <v>0</v>
      </c>
      <c r="P187" s="157">
        <f t="shared" si="728"/>
        <v>0</v>
      </c>
      <c r="Q187" s="206">
        <f>Data!B188</f>
        <v>0</v>
      </c>
      <c r="R187" s="206">
        <f>Data!C188</f>
        <v>0</v>
      </c>
      <c r="S187" s="206">
        <f>Data!E188</f>
        <v>0</v>
      </c>
      <c r="T187" s="206">
        <f>Data!G188</f>
        <v>0</v>
      </c>
      <c r="U187" s="157">
        <f t="shared" ref="U187" si="1281">IF($Q187&gt;0,U186,0)</f>
        <v>0</v>
      </c>
      <c r="V187" s="572"/>
      <c r="W187" s="157">
        <f t="shared" ref="W187" si="1282">IF($Q187&gt;0,W186,0)</f>
        <v>0</v>
      </c>
      <c r="X187" s="572"/>
      <c r="Y187" s="157">
        <f t="shared" ref="Y187" si="1283">IF($Q187&gt;0,Y186,0)</f>
        <v>0</v>
      </c>
      <c r="Z187" s="572"/>
      <c r="AA187" s="157">
        <f t="shared" ref="AA187" si="1284">IF($Q187&gt;0,AA186,0)</f>
        <v>0</v>
      </c>
      <c r="AB187" s="572"/>
      <c r="AC187" s="157">
        <f t="shared" ref="AC187" si="1285">IF($Q187&gt;0,AC186,0)</f>
        <v>0</v>
      </c>
      <c r="AD187" s="572"/>
      <c r="AE187" s="157">
        <f t="shared" ref="AE187" si="1286">IF($Q187&gt;0,AE186,0)</f>
        <v>0</v>
      </c>
      <c r="AF187" s="572"/>
      <c r="AG187" s="157">
        <f t="shared" si="735"/>
        <v>0</v>
      </c>
      <c r="AH187" s="157">
        <f t="shared" si="736"/>
        <v>0</v>
      </c>
    </row>
    <row r="188" spans="1:34" ht="25.5" customHeight="1">
      <c r="A188" s="206">
        <f>Data!B189</f>
        <v>0</v>
      </c>
      <c r="B188" s="206">
        <f>Data!C189</f>
        <v>0</v>
      </c>
      <c r="C188" s="206">
        <f>Data!E189</f>
        <v>0</v>
      </c>
      <c r="D188" s="206">
        <f>Data!G189</f>
        <v>0</v>
      </c>
      <c r="E188" s="157">
        <f t="shared" ref="E188" si="1287">IF($A188&gt;0,E187,0)</f>
        <v>0</v>
      </c>
      <c r="F188" s="572"/>
      <c r="G188" s="157">
        <f t="shared" ref="G188" si="1288">IF($A188&gt;0,G187,0)</f>
        <v>0</v>
      </c>
      <c r="H188" s="570"/>
      <c r="I188" s="157">
        <f t="shared" ref="I188" si="1289">IF($A188&gt;0,I187,0)</f>
        <v>0</v>
      </c>
      <c r="J188" s="571"/>
      <c r="K188" s="157">
        <f t="shared" ref="K188" si="1290">IF($A188&gt;0,K187,0)</f>
        <v>0</v>
      </c>
      <c r="L188" s="571"/>
      <c r="M188" s="157">
        <f t="shared" ref="M188" si="1291">IF($A188&gt;0,M187,0)</f>
        <v>0</v>
      </c>
      <c r="N188" s="571"/>
      <c r="O188" s="157">
        <f t="shared" si="727"/>
        <v>0</v>
      </c>
      <c r="P188" s="157">
        <f t="shared" si="728"/>
        <v>0</v>
      </c>
      <c r="Q188" s="206">
        <f>Data!B189</f>
        <v>0</v>
      </c>
      <c r="R188" s="206">
        <f>Data!C189</f>
        <v>0</v>
      </c>
      <c r="S188" s="206">
        <f>Data!E189</f>
        <v>0</v>
      </c>
      <c r="T188" s="206">
        <f>Data!G189</f>
        <v>0</v>
      </c>
      <c r="U188" s="157">
        <f t="shared" ref="U188" si="1292">IF($Q188&gt;0,U187,0)</f>
        <v>0</v>
      </c>
      <c r="V188" s="572"/>
      <c r="W188" s="157">
        <f t="shared" ref="W188" si="1293">IF($Q188&gt;0,W187,0)</f>
        <v>0</v>
      </c>
      <c r="X188" s="572"/>
      <c r="Y188" s="157">
        <f t="shared" ref="Y188" si="1294">IF($Q188&gt;0,Y187,0)</f>
        <v>0</v>
      </c>
      <c r="Z188" s="572"/>
      <c r="AA188" s="157">
        <f t="shared" ref="AA188" si="1295">IF($Q188&gt;0,AA187,0)</f>
        <v>0</v>
      </c>
      <c r="AB188" s="572"/>
      <c r="AC188" s="157">
        <f t="shared" ref="AC188" si="1296">IF($Q188&gt;0,AC187,0)</f>
        <v>0</v>
      </c>
      <c r="AD188" s="572"/>
      <c r="AE188" s="157">
        <f t="shared" ref="AE188" si="1297">IF($Q188&gt;0,AE187,0)</f>
        <v>0</v>
      </c>
      <c r="AF188" s="572"/>
      <c r="AG188" s="157">
        <f t="shared" si="735"/>
        <v>0</v>
      </c>
      <c r="AH188" s="157">
        <f t="shared" si="736"/>
        <v>0</v>
      </c>
    </row>
    <row r="189" spans="1:34" ht="25.5" customHeight="1">
      <c r="A189" s="206">
        <f>Data!B190</f>
        <v>0</v>
      </c>
      <c r="B189" s="206">
        <f>Data!C190</f>
        <v>0</v>
      </c>
      <c r="C189" s="206">
        <f>Data!E190</f>
        <v>0</v>
      </c>
      <c r="D189" s="206">
        <f>Data!G190</f>
        <v>0</v>
      </c>
      <c r="E189" s="157">
        <f t="shared" ref="E189" si="1298">IF($A189&gt;0,E188,0)</f>
        <v>0</v>
      </c>
      <c r="F189" s="572"/>
      <c r="G189" s="157">
        <f t="shared" ref="G189" si="1299">IF($A189&gt;0,G188,0)</f>
        <v>0</v>
      </c>
      <c r="H189" s="570"/>
      <c r="I189" s="157">
        <f t="shared" ref="I189" si="1300">IF($A189&gt;0,I188,0)</f>
        <v>0</v>
      </c>
      <c r="J189" s="571"/>
      <c r="K189" s="157">
        <f t="shared" ref="K189" si="1301">IF($A189&gt;0,K188,0)</f>
        <v>0</v>
      </c>
      <c r="L189" s="571"/>
      <c r="M189" s="157">
        <f t="shared" ref="M189" si="1302">IF($A189&gt;0,M188,0)</f>
        <v>0</v>
      </c>
      <c r="N189" s="571"/>
      <c r="O189" s="157">
        <f t="shared" si="727"/>
        <v>0</v>
      </c>
      <c r="P189" s="157">
        <f t="shared" si="728"/>
        <v>0</v>
      </c>
      <c r="Q189" s="206">
        <f>Data!B190</f>
        <v>0</v>
      </c>
      <c r="R189" s="206">
        <f>Data!C190</f>
        <v>0</v>
      </c>
      <c r="S189" s="206">
        <f>Data!E190</f>
        <v>0</v>
      </c>
      <c r="T189" s="206">
        <f>Data!G190</f>
        <v>0</v>
      </c>
      <c r="U189" s="157">
        <f t="shared" ref="U189" si="1303">IF($Q189&gt;0,U188,0)</f>
        <v>0</v>
      </c>
      <c r="V189" s="572"/>
      <c r="W189" s="157">
        <f t="shared" ref="W189" si="1304">IF($Q189&gt;0,W188,0)</f>
        <v>0</v>
      </c>
      <c r="X189" s="572"/>
      <c r="Y189" s="157">
        <f t="shared" ref="Y189" si="1305">IF($Q189&gt;0,Y188,0)</f>
        <v>0</v>
      </c>
      <c r="Z189" s="572"/>
      <c r="AA189" s="157">
        <f t="shared" ref="AA189" si="1306">IF($Q189&gt;0,AA188,0)</f>
        <v>0</v>
      </c>
      <c r="AB189" s="572"/>
      <c r="AC189" s="157">
        <f t="shared" ref="AC189" si="1307">IF($Q189&gt;0,AC188,0)</f>
        <v>0</v>
      </c>
      <c r="AD189" s="572"/>
      <c r="AE189" s="157">
        <f t="shared" ref="AE189" si="1308">IF($Q189&gt;0,AE188,0)</f>
        <v>0</v>
      </c>
      <c r="AF189" s="572"/>
      <c r="AG189" s="157">
        <f t="shared" si="735"/>
        <v>0</v>
      </c>
      <c r="AH189" s="157">
        <f t="shared" si="736"/>
        <v>0</v>
      </c>
    </row>
    <row r="190" spans="1:34" ht="25.5" customHeight="1">
      <c r="A190" s="206">
        <f>Data!B191</f>
        <v>0</v>
      </c>
      <c r="B190" s="206">
        <f>Data!C191</f>
        <v>0</v>
      </c>
      <c r="C190" s="206">
        <f>Data!E191</f>
        <v>0</v>
      </c>
      <c r="D190" s="206">
        <f>Data!G191</f>
        <v>0</v>
      </c>
      <c r="E190" s="157">
        <f t="shared" ref="E190" si="1309">IF($A190&gt;0,E189,0)</f>
        <v>0</v>
      </c>
      <c r="F190" s="572"/>
      <c r="G190" s="157">
        <f t="shared" ref="G190" si="1310">IF($A190&gt;0,G189,0)</f>
        <v>0</v>
      </c>
      <c r="H190" s="570"/>
      <c r="I190" s="157">
        <f t="shared" ref="I190" si="1311">IF($A190&gt;0,I189,0)</f>
        <v>0</v>
      </c>
      <c r="J190" s="571"/>
      <c r="K190" s="157">
        <f t="shared" ref="K190" si="1312">IF($A190&gt;0,K189,0)</f>
        <v>0</v>
      </c>
      <c r="L190" s="571"/>
      <c r="M190" s="157">
        <f t="shared" ref="M190" si="1313">IF($A190&gt;0,M189,0)</f>
        <v>0</v>
      </c>
      <c r="N190" s="571"/>
      <c r="O190" s="157">
        <f t="shared" si="727"/>
        <v>0</v>
      </c>
      <c r="P190" s="157">
        <f t="shared" si="728"/>
        <v>0</v>
      </c>
      <c r="Q190" s="206">
        <f>Data!B191</f>
        <v>0</v>
      </c>
      <c r="R190" s="206">
        <f>Data!C191</f>
        <v>0</v>
      </c>
      <c r="S190" s="206">
        <f>Data!E191</f>
        <v>0</v>
      </c>
      <c r="T190" s="206">
        <f>Data!G191</f>
        <v>0</v>
      </c>
      <c r="U190" s="157">
        <f t="shared" ref="U190" si="1314">IF($Q190&gt;0,U189,0)</f>
        <v>0</v>
      </c>
      <c r="V190" s="572"/>
      <c r="W190" s="157">
        <f t="shared" ref="W190" si="1315">IF($Q190&gt;0,W189,0)</f>
        <v>0</v>
      </c>
      <c r="X190" s="572"/>
      <c r="Y190" s="157">
        <f t="shared" ref="Y190" si="1316">IF($Q190&gt;0,Y189,0)</f>
        <v>0</v>
      </c>
      <c r="Z190" s="572"/>
      <c r="AA190" s="157">
        <f t="shared" ref="AA190" si="1317">IF($Q190&gt;0,AA189,0)</f>
        <v>0</v>
      </c>
      <c r="AB190" s="572"/>
      <c r="AC190" s="157">
        <f t="shared" ref="AC190" si="1318">IF($Q190&gt;0,AC189,0)</f>
        <v>0</v>
      </c>
      <c r="AD190" s="572"/>
      <c r="AE190" s="157">
        <f t="shared" ref="AE190" si="1319">IF($Q190&gt;0,AE189,0)</f>
        <v>0</v>
      </c>
      <c r="AF190" s="572"/>
      <c r="AG190" s="157">
        <f t="shared" si="735"/>
        <v>0</v>
      </c>
      <c r="AH190" s="157">
        <f t="shared" si="736"/>
        <v>0</v>
      </c>
    </row>
    <row r="191" spans="1:34" ht="25.5" customHeight="1">
      <c r="A191" s="206">
        <f>Data!B192</f>
        <v>0</v>
      </c>
      <c r="B191" s="206">
        <f>Data!C192</f>
        <v>0</v>
      </c>
      <c r="C191" s="206">
        <f>Data!E192</f>
        <v>0</v>
      </c>
      <c r="D191" s="206">
        <f>Data!G192</f>
        <v>0</v>
      </c>
      <c r="E191" s="157">
        <f t="shared" ref="E191" si="1320">IF($A191&gt;0,E190,0)</f>
        <v>0</v>
      </c>
      <c r="F191" s="572"/>
      <c r="G191" s="157">
        <f t="shared" ref="G191" si="1321">IF($A191&gt;0,G190,0)</f>
        <v>0</v>
      </c>
      <c r="H191" s="570"/>
      <c r="I191" s="157">
        <f t="shared" ref="I191" si="1322">IF($A191&gt;0,I190,0)</f>
        <v>0</v>
      </c>
      <c r="J191" s="571"/>
      <c r="K191" s="157">
        <f t="shared" ref="K191" si="1323">IF($A191&gt;0,K190,0)</f>
        <v>0</v>
      </c>
      <c r="L191" s="571"/>
      <c r="M191" s="157">
        <f t="shared" ref="M191" si="1324">IF($A191&gt;0,M190,0)</f>
        <v>0</v>
      </c>
      <c r="N191" s="571"/>
      <c r="O191" s="157">
        <f t="shared" si="727"/>
        <v>0</v>
      </c>
      <c r="P191" s="157">
        <f t="shared" si="728"/>
        <v>0</v>
      </c>
      <c r="Q191" s="206">
        <f>Data!B192</f>
        <v>0</v>
      </c>
      <c r="R191" s="206">
        <f>Data!C192</f>
        <v>0</v>
      </c>
      <c r="S191" s="206">
        <f>Data!E192</f>
        <v>0</v>
      </c>
      <c r="T191" s="206">
        <f>Data!G192</f>
        <v>0</v>
      </c>
      <c r="U191" s="157">
        <f t="shared" ref="U191" si="1325">IF($Q191&gt;0,U190,0)</f>
        <v>0</v>
      </c>
      <c r="V191" s="572"/>
      <c r="W191" s="157">
        <f t="shared" ref="W191" si="1326">IF($Q191&gt;0,W190,0)</f>
        <v>0</v>
      </c>
      <c r="X191" s="572"/>
      <c r="Y191" s="157">
        <f t="shared" ref="Y191" si="1327">IF($Q191&gt;0,Y190,0)</f>
        <v>0</v>
      </c>
      <c r="Z191" s="572"/>
      <c r="AA191" s="157">
        <f t="shared" ref="AA191" si="1328">IF($Q191&gt;0,AA190,0)</f>
        <v>0</v>
      </c>
      <c r="AB191" s="572"/>
      <c r="AC191" s="157">
        <f t="shared" ref="AC191" si="1329">IF($Q191&gt;0,AC190,0)</f>
        <v>0</v>
      </c>
      <c r="AD191" s="572"/>
      <c r="AE191" s="157">
        <f t="shared" ref="AE191" si="1330">IF($Q191&gt;0,AE190,0)</f>
        <v>0</v>
      </c>
      <c r="AF191" s="572"/>
      <c r="AG191" s="157">
        <f t="shared" si="735"/>
        <v>0</v>
      </c>
      <c r="AH191" s="157">
        <f t="shared" si="736"/>
        <v>0</v>
      </c>
    </row>
    <row r="192" spans="1:34" ht="25.5" customHeight="1">
      <c r="A192" s="206">
        <f>Data!B193</f>
        <v>0</v>
      </c>
      <c r="B192" s="206">
        <f>Data!C193</f>
        <v>0</v>
      </c>
      <c r="C192" s="206">
        <f>Data!E193</f>
        <v>0</v>
      </c>
      <c r="D192" s="206">
        <f>Data!G193</f>
        <v>0</v>
      </c>
      <c r="E192" s="157">
        <f t="shared" ref="E192" si="1331">IF($A192&gt;0,E191,0)</f>
        <v>0</v>
      </c>
      <c r="F192" s="572"/>
      <c r="G192" s="157">
        <f t="shared" ref="G192" si="1332">IF($A192&gt;0,G191,0)</f>
        <v>0</v>
      </c>
      <c r="H192" s="570"/>
      <c r="I192" s="157">
        <f t="shared" ref="I192" si="1333">IF($A192&gt;0,I191,0)</f>
        <v>0</v>
      </c>
      <c r="J192" s="571"/>
      <c r="K192" s="157">
        <f t="shared" ref="K192" si="1334">IF($A192&gt;0,K191,0)</f>
        <v>0</v>
      </c>
      <c r="L192" s="571"/>
      <c r="M192" s="157">
        <f t="shared" ref="M192" si="1335">IF($A192&gt;0,M191,0)</f>
        <v>0</v>
      </c>
      <c r="N192" s="571"/>
      <c r="O192" s="157">
        <f t="shared" si="727"/>
        <v>0</v>
      </c>
      <c r="P192" s="157">
        <f t="shared" si="728"/>
        <v>0</v>
      </c>
      <c r="Q192" s="206">
        <f>Data!B193</f>
        <v>0</v>
      </c>
      <c r="R192" s="206">
        <f>Data!C193</f>
        <v>0</v>
      </c>
      <c r="S192" s="206">
        <f>Data!E193</f>
        <v>0</v>
      </c>
      <c r="T192" s="206">
        <f>Data!G193</f>
        <v>0</v>
      </c>
      <c r="U192" s="157">
        <f t="shared" ref="U192" si="1336">IF($Q192&gt;0,U191,0)</f>
        <v>0</v>
      </c>
      <c r="V192" s="572"/>
      <c r="W192" s="157">
        <f t="shared" ref="W192" si="1337">IF($Q192&gt;0,W191,0)</f>
        <v>0</v>
      </c>
      <c r="X192" s="572"/>
      <c r="Y192" s="157">
        <f t="shared" ref="Y192" si="1338">IF($Q192&gt;0,Y191,0)</f>
        <v>0</v>
      </c>
      <c r="Z192" s="572"/>
      <c r="AA192" s="157">
        <f t="shared" ref="AA192" si="1339">IF($Q192&gt;0,AA191,0)</f>
        <v>0</v>
      </c>
      <c r="AB192" s="572"/>
      <c r="AC192" s="157">
        <f t="shared" ref="AC192" si="1340">IF($Q192&gt;0,AC191,0)</f>
        <v>0</v>
      </c>
      <c r="AD192" s="572"/>
      <c r="AE192" s="157">
        <f t="shared" ref="AE192" si="1341">IF($Q192&gt;0,AE191,0)</f>
        <v>0</v>
      </c>
      <c r="AF192" s="572"/>
      <c r="AG192" s="157">
        <f t="shared" si="735"/>
        <v>0</v>
      </c>
      <c r="AH192" s="157">
        <f t="shared" si="736"/>
        <v>0</v>
      </c>
    </row>
    <row r="193" spans="1:34" ht="25.5" customHeight="1">
      <c r="A193" s="206">
        <f>Data!B194</f>
        <v>0</v>
      </c>
      <c r="B193" s="206">
        <f>Data!C194</f>
        <v>0</v>
      </c>
      <c r="C193" s="206">
        <f>Data!E194</f>
        <v>0</v>
      </c>
      <c r="D193" s="206">
        <f>Data!G194</f>
        <v>0</v>
      </c>
      <c r="E193" s="157">
        <f t="shared" ref="E193" si="1342">IF($A193&gt;0,E192,0)</f>
        <v>0</v>
      </c>
      <c r="F193" s="572"/>
      <c r="G193" s="157">
        <f t="shared" ref="G193" si="1343">IF($A193&gt;0,G192,0)</f>
        <v>0</v>
      </c>
      <c r="H193" s="570"/>
      <c r="I193" s="157">
        <f t="shared" ref="I193" si="1344">IF($A193&gt;0,I192,0)</f>
        <v>0</v>
      </c>
      <c r="J193" s="571"/>
      <c r="K193" s="157">
        <f t="shared" ref="K193" si="1345">IF($A193&gt;0,K192,0)</f>
        <v>0</v>
      </c>
      <c r="L193" s="571"/>
      <c r="M193" s="157">
        <f t="shared" ref="M193" si="1346">IF($A193&gt;0,M192,0)</f>
        <v>0</v>
      </c>
      <c r="N193" s="571"/>
      <c r="O193" s="157">
        <f t="shared" si="727"/>
        <v>0</v>
      </c>
      <c r="P193" s="157">
        <f t="shared" si="728"/>
        <v>0</v>
      </c>
      <c r="Q193" s="206">
        <f>Data!B194</f>
        <v>0</v>
      </c>
      <c r="R193" s="206">
        <f>Data!C194</f>
        <v>0</v>
      </c>
      <c r="S193" s="206">
        <f>Data!E194</f>
        <v>0</v>
      </c>
      <c r="T193" s="206">
        <f>Data!G194</f>
        <v>0</v>
      </c>
      <c r="U193" s="157">
        <f t="shared" ref="U193" si="1347">IF($Q193&gt;0,U192,0)</f>
        <v>0</v>
      </c>
      <c r="V193" s="572"/>
      <c r="W193" s="157">
        <f t="shared" ref="W193" si="1348">IF($Q193&gt;0,W192,0)</f>
        <v>0</v>
      </c>
      <c r="X193" s="572"/>
      <c r="Y193" s="157">
        <f t="shared" ref="Y193" si="1349">IF($Q193&gt;0,Y192,0)</f>
        <v>0</v>
      </c>
      <c r="Z193" s="572"/>
      <c r="AA193" s="157">
        <f t="shared" ref="AA193" si="1350">IF($Q193&gt;0,AA192,0)</f>
        <v>0</v>
      </c>
      <c r="AB193" s="572"/>
      <c r="AC193" s="157">
        <f t="shared" ref="AC193" si="1351">IF($Q193&gt;0,AC192,0)</f>
        <v>0</v>
      </c>
      <c r="AD193" s="572"/>
      <c r="AE193" s="157">
        <f t="shared" ref="AE193" si="1352">IF($Q193&gt;0,AE192,0)</f>
        <v>0</v>
      </c>
      <c r="AF193" s="572"/>
      <c r="AG193" s="157">
        <f t="shared" si="735"/>
        <v>0</v>
      </c>
      <c r="AH193" s="157">
        <f t="shared" si="736"/>
        <v>0</v>
      </c>
    </row>
    <row r="194" spans="1:34" ht="25.5" customHeight="1">
      <c r="A194" s="206">
        <f>Data!B195</f>
        <v>0</v>
      </c>
      <c r="B194" s="206">
        <f>Data!C195</f>
        <v>0</v>
      </c>
      <c r="C194" s="206">
        <f>Data!E195</f>
        <v>0</v>
      </c>
      <c r="D194" s="206">
        <f>Data!G195</f>
        <v>0</v>
      </c>
      <c r="E194" s="157">
        <f t="shared" ref="E194" si="1353">IF($A194&gt;0,E193,0)</f>
        <v>0</v>
      </c>
      <c r="F194" s="572"/>
      <c r="G194" s="157">
        <f t="shared" ref="G194" si="1354">IF($A194&gt;0,G193,0)</f>
        <v>0</v>
      </c>
      <c r="H194" s="570"/>
      <c r="I194" s="157">
        <f t="shared" ref="I194" si="1355">IF($A194&gt;0,I193,0)</f>
        <v>0</v>
      </c>
      <c r="J194" s="571"/>
      <c r="K194" s="157">
        <f t="shared" ref="K194" si="1356">IF($A194&gt;0,K193,0)</f>
        <v>0</v>
      </c>
      <c r="L194" s="571"/>
      <c r="M194" s="157">
        <f t="shared" ref="M194" si="1357">IF($A194&gt;0,M193,0)</f>
        <v>0</v>
      </c>
      <c r="N194" s="571"/>
      <c r="O194" s="157">
        <f t="shared" si="727"/>
        <v>0</v>
      </c>
      <c r="P194" s="157">
        <f t="shared" si="728"/>
        <v>0</v>
      </c>
      <c r="Q194" s="206">
        <f>Data!B195</f>
        <v>0</v>
      </c>
      <c r="R194" s="206">
        <f>Data!C195</f>
        <v>0</v>
      </c>
      <c r="S194" s="206">
        <f>Data!E195</f>
        <v>0</v>
      </c>
      <c r="T194" s="206">
        <f>Data!G195</f>
        <v>0</v>
      </c>
      <c r="U194" s="157">
        <f t="shared" ref="U194" si="1358">IF($Q194&gt;0,U193,0)</f>
        <v>0</v>
      </c>
      <c r="V194" s="572"/>
      <c r="W194" s="157">
        <f t="shared" ref="W194" si="1359">IF($Q194&gt;0,W193,0)</f>
        <v>0</v>
      </c>
      <c r="X194" s="572"/>
      <c r="Y194" s="157">
        <f t="shared" ref="Y194" si="1360">IF($Q194&gt;0,Y193,0)</f>
        <v>0</v>
      </c>
      <c r="Z194" s="572"/>
      <c r="AA194" s="157">
        <f t="shared" ref="AA194" si="1361">IF($Q194&gt;0,AA193,0)</f>
        <v>0</v>
      </c>
      <c r="AB194" s="572"/>
      <c r="AC194" s="157">
        <f t="shared" ref="AC194" si="1362">IF($Q194&gt;0,AC193,0)</f>
        <v>0</v>
      </c>
      <c r="AD194" s="572"/>
      <c r="AE194" s="157">
        <f t="shared" ref="AE194" si="1363">IF($Q194&gt;0,AE193,0)</f>
        <v>0</v>
      </c>
      <c r="AF194" s="572"/>
      <c r="AG194" s="157">
        <f t="shared" si="735"/>
        <v>0</v>
      </c>
      <c r="AH194" s="157">
        <f t="shared" si="736"/>
        <v>0</v>
      </c>
    </row>
    <row r="195" spans="1:34" ht="25.5" customHeight="1">
      <c r="A195" s="206">
        <f>Data!B196</f>
        <v>0</v>
      </c>
      <c r="B195" s="206">
        <f>Data!C196</f>
        <v>0</v>
      </c>
      <c r="C195" s="206">
        <f>Data!E196</f>
        <v>0</v>
      </c>
      <c r="D195" s="206">
        <f>Data!G196</f>
        <v>0</v>
      </c>
      <c r="E195" s="157">
        <f t="shared" ref="E195" si="1364">IF($A195&gt;0,E194,0)</f>
        <v>0</v>
      </c>
      <c r="F195" s="572"/>
      <c r="G195" s="157">
        <f t="shared" ref="G195" si="1365">IF($A195&gt;0,G194,0)</f>
        <v>0</v>
      </c>
      <c r="H195" s="570"/>
      <c r="I195" s="157">
        <f t="shared" ref="I195" si="1366">IF($A195&gt;0,I194,0)</f>
        <v>0</v>
      </c>
      <c r="J195" s="571"/>
      <c r="K195" s="157">
        <f t="shared" ref="K195" si="1367">IF($A195&gt;0,K194,0)</f>
        <v>0</v>
      </c>
      <c r="L195" s="571"/>
      <c r="M195" s="157">
        <f t="shared" ref="M195" si="1368">IF($A195&gt;0,M194,0)</f>
        <v>0</v>
      </c>
      <c r="N195" s="571"/>
      <c r="O195" s="157">
        <f t="shared" si="727"/>
        <v>0</v>
      </c>
      <c r="P195" s="157">
        <f t="shared" si="728"/>
        <v>0</v>
      </c>
      <c r="Q195" s="206">
        <f>Data!B196</f>
        <v>0</v>
      </c>
      <c r="R195" s="206">
        <f>Data!C196</f>
        <v>0</v>
      </c>
      <c r="S195" s="206">
        <f>Data!E196</f>
        <v>0</v>
      </c>
      <c r="T195" s="206">
        <f>Data!G196</f>
        <v>0</v>
      </c>
      <c r="U195" s="157">
        <f t="shared" ref="U195" si="1369">IF($Q195&gt;0,U194,0)</f>
        <v>0</v>
      </c>
      <c r="V195" s="572"/>
      <c r="W195" s="157">
        <f t="shared" ref="W195" si="1370">IF($Q195&gt;0,W194,0)</f>
        <v>0</v>
      </c>
      <c r="X195" s="572"/>
      <c r="Y195" s="157">
        <f t="shared" ref="Y195" si="1371">IF($Q195&gt;0,Y194,0)</f>
        <v>0</v>
      </c>
      <c r="Z195" s="572"/>
      <c r="AA195" s="157">
        <f t="shared" ref="AA195" si="1372">IF($Q195&gt;0,AA194,0)</f>
        <v>0</v>
      </c>
      <c r="AB195" s="572"/>
      <c r="AC195" s="157">
        <f t="shared" ref="AC195" si="1373">IF($Q195&gt;0,AC194,0)</f>
        <v>0</v>
      </c>
      <c r="AD195" s="572"/>
      <c r="AE195" s="157">
        <f t="shared" ref="AE195" si="1374">IF($Q195&gt;0,AE194,0)</f>
        <v>0</v>
      </c>
      <c r="AF195" s="572"/>
      <c r="AG195" s="157">
        <f t="shared" si="735"/>
        <v>0</v>
      </c>
      <c r="AH195" s="157">
        <f t="shared" si="736"/>
        <v>0</v>
      </c>
    </row>
    <row r="196" spans="1:34" ht="25.5" customHeight="1">
      <c r="A196" s="206">
        <f>Data!B197</f>
        <v>0</v>
      </c>
      <c r="B196" s="206">
        <f>Data!C197</f>
        <v>0</v>
      </c>
      <c r="C196" s="206">
        <f>Data!E197</f>
        <v>0</v>
      </c>
      <c r="D196" s="206">
        <f>Data!G197</f>
        <v>0</v>
      </c>
      <c r="E196" s="157">
        <f t="shared" ref="E196" si="1375">IF($A196&gt;0,E195,0)</f>
        <v>0</v>
      </c>
      <c r="F196" s="572"/>
      <c r="G196" s="157">
        <f t="shared" ref="G196" si="1376">IF($A196&gt;0,G195,0)</f>
        <v>0</v>
      </c>
      <c r="H196" s="570"/>
      <c r="I196" s="157">
        <f t="shared" ref="I196" si="1377">IF($A196&gt;0,I195,0)</f>
        <v>0</v>
      </c>
      <c r="J196" s="571"/>
      <c r="K196" s="157">
        <f t="shared" ref="K196" si="1378">IF($A196&gt;0,K195,0)</f>
        <v>0</v>
      </c>
      <c r="L196" s="571"/>
      <c r="M196" s="157">
        <f t="shared" ref="M196" si="1379">IF($A196&gt;0,M195,0)</f>
        <v>0</v>
      </c>
      <c r="N196" s="571"/>
      <c r="O196" s="157">
        <f t="shared" si="727"/>
        <v>0</v>
      </c>
      <c r="P196" s="157">
        <f t="shared" si="728"/>
        <v>0</v>
      </c>
      <c r="Q196" s="206">
        <f>Data!B197</f>
        <v>0</v>
      </c>
      <c r="R196" s="206">
        <f>Data!C197</f>
        <v>0</v>
      </c>
      <c r="S196" s="206">
        <f>Data!E197</f>
        <v>0</v>
      </c>
      <c r="T196" s="206">
        <f>Data!G197</f>
        <v>0</v>
      </c>
      <c r="U196" s="157">
        <f t="shared" ref="U196" si="1380">IF($Q196&gt;0,U195,0)</f>
        <v>0</v>
      </c>
      <c r="V196" s="572"/>
      <c r="W196" s="157">
        <f t="shared" ref="W196" si="1381">IF($Q196&gt;0,W195,0)</f>
        <v>0</v>
      </c>
      <c r="X196" s="572"/>
      <c r="Y196" s="157">
        <f t="shared" ref="Y196" si="1382">IF($Q196&gt;0,Y195,0)</f>
        <v>0</v>
      </c>
      <c r="Z196" s="572"/>
      <c r="AA196" s="157">
        <f t="shared" ref="AA196" si="1383">IF($Q196&gt;0,AA195,0)</f>
        <v>0</v>
      </c>
      <c r="AB196" s="572"/>
      <c r="AC196" s="157">
        <f t="shared" ref="AC196" si="1384">IF($Q196&gt;0,AC195,0)</f>
        <v>0</v>
      </c>
      <c r="AD196" s="572"/>
      <c r="AE196" s="157">
        <f t="shared" ref="AE196" si="1385">IF($Q196&gt;0,AE195,0)</f>
        <v>0</v>
      </c>
      <c r="AF196" s="572"/>
      <c r="AG196" s="157">
        <f t="shared" si="735"/>
        <v>0</v>
      </c>
      <c r="AH196" s="157">
        <f t="shared" si="736"/>
        <v>0</v>
      </c>
    </row>
    <row r="197" spans="1:34" ht="25.5" customHeight="1">
      <c r="A197" s="206">
        <f>Data!B198</f>
        <v>0</v>
      </c>
      <c r="B197" s="206">
        <f>Data!C198</f>
        <v>0</v>
      </c>
      <c r="C197" s="206">
        <f>Data!E198</f>
        <v>0</v>
      </c>
      <c r="D197" s="206">
        <f>Data!G198</f>
        <v>0</v>
      </c>
      <c r="E197" s="157">
        <f t="shared" ref="E197" si="1386">IF($A197&gt;0,E196,0)</f>
        <v>0</v>
      </c>
      <c r="F197" s="572"/>
      <c r="G197" s="157">
        <f t="shared" ref="G197" si="1387">IF($A197&gt;0,G196,0)</f>
        <v>0</v>
      </c>
      <c r="H197" s="570"/>
      <c r="I197" s="157">
        <f t="shared" ref="I197" si="1388">IF($A197&gt;0,I196,0)</f>
        <v>0</v>
      </c>
      <c r="J197" s="571"/>
      <c r="K197" s="157">
        <f t="shared" ref="K197" si="1389">IF($A197&gt;0,K196,0)</f>
        <v>0</v>
      </c>
      <c r="L197" s="571"/>
      <c r="M197" s="157">
        <f t="shared" ref="M197" si="1390">IF($A197&gt;0,M196,0)</f>
        <v>0</v>
      </c>
      <c r="N197" s="571"/>
      <c r="O197" s="157">
        <f t="shared" si="727"/>
        <v>0</v>
      </c>
      <c r="P197" s="157">
        <f t="shared" si="728"/>
        <v>0</v>
      </c>
      <c r="Q197" s="206">
        <f>Data!B198</f>
        <v>0</v>
      </c>
      <c r="R197" s="206">
        <f>Data!C198</f>
        <v>0</v>
      </c>
      <c r="S197" s="206">
        <f>Data!E198</f>
        <v>0</v>
      </c>
      <c r="T197" s="206">
        <f>Data!G198</f>
        <v>0</v>
      </c>
      <c r="U197" s="157">
        <f t="shared" ref="U197" si="1391">IF($Q197&gt;0,U196,0)</f>
        <v>0</v>
      </c>
      <c r="V197" s="572"/>
      <c r="W197" s="157">
        <f t="shared" ref="W197" si="1392">IF($Q197&gt;0,W196,0)</f>
        <v>0</v>
      </c>
      <c r="X197" s="572"/>
      <c r="Y197" s="157">
        <f t="shared" ref="Y197" si="1393">IF($Q197&gt;0,Y196,0)</f>
        <v>0</v>
      </c>
      <c r="Z197" s="572"/>
      <c r="AA197" s="157">
        <f t="shared" ref="AA197" si="1394">IF($Q197&gt;0,AA196,0)</f>
        <v>0</v>
      </c>
      <c r="AB197" s="572"/>
      <c r="AC197" s="157">
        <f t="shared" ref="AC197" si="1395">IF($Q197&gt;0,AC196,0)</f>
        <v>0</v>
      </c>
      <c r="AD197" s="572"/>
      <c r="AE197" s="157">
        <f t="shared" ref="AE197" si="1396">IF($Q197&gt;0,AE196,0)</f>
        <v>0</v>
      </c>
      <c r="AF197" s="572"/>
      <c r="AG197" s="157">
        <f t="shared" si="735"/>
        <v>0</v>
      </c>
      <c r="AH197" s="157">
        <f t="shared" si="736"/>
        <v>0</v>
      </c>
    </row>
    <row r="198" spans="1:34" ht="25.5" customHeight="1">
      <c r="A198" s="206">
        <f>Data!B199</f>
        <v>0</v>
      </c>
      <c r="B198" s="206">
        <f>Data!C199</f>
        <v>0</v>
      </c>
      <c r="C198" s="206">
        <f>Data!E199</f>
        <v>0</v>
      </c>
      <c r="D198" s="206">
        <f>Data!G199</f>
        <v>0</v>
      </c>
      <c r="E198" s="157">
        <f t="shared" ref="E198" si="1397">IF($A198&gt;0,E197,0)</f>
        <v>0</v>
      </c>
      <c r="F198" s="572"/>
      <c r="G198" s="157">
        <f t="shared" ref="G198" si="1398">IF($A198&gt;0,G197,0)</f>
        <v>0</v>
      </c>
      <c r="H198" s="570"/>
      <c r="I198" s="157">
        <f t="shared" ref="I198" si="1399">IF($A198&gt;0,I197,0)</f>
        <v>0</v>
      </c>
      <c r="J198" s="571"/>
      <c r="K198" s="157">
        <f t="shared" ref="K198" si="1400">IF($A198&gt;0,K197,0)</f>
        <v>0</v>
      </c>
      <c r="L198" s="571"/>
      <c r="M198" s="157">
        <f t="shared" ref="M198" si="1401">IF($A198&gt;0,M197,0)</f>
        <v>0</v>
      </c>
      <c r="N198" s="571"/>
      <c r="O198" s="157">
        <f t="shared" si="727"/>
        <v>0</v>
      </c>
      <c r="P198" s="157">
        <f t="shared" si="728"/>
        <v>0</v>
      </c>
      <c r="Q198" s="206">
        <f>Data!B199</f>
        <v>0</v>
      </c>
      <c r="R198" s="206">
        <f>Data!C199</f>
        <v>0</v>
      </c>
      <c r="S198" s="206">
        <f>Data!E199</f>
        <v>0</v>
      </c>
      <c r="T198" s="206">
        <f>Data!G199</f>
        <v>0</v>
      </c>
      <c r="U198" s="157">
        <f t="shared" ref="U198" si="1402">IF($Q198&gt;0,U197,0)</f>
        <v>0</v>
      </c>
      <c r="V198" s="572"/>
      <c r="W198" s="157">
        <f t="shared" ref="W198" si="1403">IF($Q198&gt;0,W197,0)</f>
        <v>0</v>
      </c>
      <c r="X198" s="572"/>
      <c r="Y198" s="157">
        <f t="shared" ref="Y198" si="1404">IF($Q198&gt;0,Y197,0)</f>
        <v>0</v>
      </c>
      <c r="Z198" s="572"/>
      <c r="AA198" s="157">
        <f t="shared" ref="AA198" si="1405">IF($Q198&gt;0,AA197,0)</f>
        <v>0</v>
      </c>
      <c r="AB198" s="572"/>
      <c r="AC198" s="157">
        <f t="shared" ref="AC198" si="1406">IF($Q198&gt;0,AC197,0)</f>
        <v>0</v>
      </c>
      <c r="AD198" s="572"/>
      <c r="AE198" s="157">
        <f t="shared" ref="AE198" si="1407">IF($Q198&gt;0,AE197,0)</f>
        <v>0</v>
      </c>
      <c r="AF198" s="572"/>
      <c r="AG198" s="157">
        <f t="shared" si="735"/>
        <v>0</v>
      </c>
      <c r="AH198" s="157">
        <f t="shared" si="736"/>
        <v>0</v>
      </c>
    </row>
    <row r="199" spans="1:34" ht="25.5" customHeight="1">
      <c r="A199" s="206">
        <f>Data!B200</f>
        <v>0</v>
      </c>
      <c r="B199" s="206">
        <f>Data!C200</f>
        <v>0</v>
      </c>
      <c r="C199" s="206">
        <f>Data!E200</f>
        <v>0</v>
      </c>
      <c r="D199" s="206">
        <f>Data!G200</f>
        <v>0</v>
      </c>
      <c r="E199" s="157">
        <f t="shared" ref="E199" si="1408">IF($A199&gt;0,E198,0)</f>
        <v>0</v>
      </c>
      <c r="F199" s="572"/>
      <c r="G199" s="157">
        <f t="shared" ref="G199" si="1409">IF($A199&gt;0,G198,0)</f>
        <v>0</v>
      </c>
      <c r="H199" s="570"/>
      <c r="I199" s="157">
        <f t="shared" ref="I199" si="1410">IF($A199&gt;0,I198,0)</f>
        <v>0</v>
      </c>
      <c r="J199" s="571"/>
      <c r="K199" s="157">
        <f t="shared" ref="K199" si="1411">IF($A199&gt;0,K198,0)</f>
        <v>0</v>
      </c>
      <c r="L199" s="571"/>
      <c r="M199" s="157">
        <f t="shared" ref="M199" si="1412">IF($A199&gt;0,M198,0)</f>
        <v>0</v>
      </c>
      <c r="N199" s="571"/>
      <c r="O199" s="157">
        <f t="shared" si="727"/>
        <v>0</v>
      </c>
      <c r="P199" s="157">
        <f t="shared" si="728"/>
        <v>0</v>
      </c>
      <c r="Q199" s="206">
        <f>Data!B200</f>
        <v>0</v>
      </c>
      <c r="R199" s="206">
        <f>Data!C200</f>
        <v>0</v>
      </c>
      <c r="S199" s="206">
        <f>Data!E200</f>
        <v>0</v>
      </c>
      <c r="T199" s="206">
        <f>Data!G200</f>
        <v>0</v>
      </c>
      <c r="U199" s="157">
        <f t="shared" ref="U199" si="1413">IF($Q199&gt;0,U198,0)</f>
        <v>0</v>
      </c>
      <c r="V199" s="572"/>
      <c r="W199" s="157">
        <f t="shared" ref="W199" si="1414">IF($Q199&gt;0,W198,0)</f>
        <v>0</v>
      </c>
      <c r="X199" s="572"/>
      <c r="Y199" s="157">
        <f t="shared" ref="Y199" si="1415">IF($Q199&gt;0,Y198,0)</f>
        <v>0</v>
      </c>
      <c r="Z199" s="572"/>
      <c r="AA199" s="157">
        <f t="shared" ref="AA199" si="1416">IF($Q199&gt;0,AA198,0)</f>
        <v>0</v>
      </c>
      <c r="AB199" s="572"/>
      <c r="AC199" s="157">
        <f t="shared" ref="AC199" si="1417">IF($Q199&gt;0,AC198,0)</f>
        <v>0</v>
      </c>
      <c r="AD199" s="572"/>
      <c r="AE199" s="157">
        <f t="shared" ref="AE199" si="1418">IF($Q199&gt;0,AE198,0)</f>
        <v>0</v>
      </c>
      <c r="AF199" s="572"/>
      <c r="AG199" s="157">
        <f t="shared" si="735"/>
        <v>0</v>
      </c>
      <c r="AH199" s="157">
        <f t="shared" si="736"/>
        <v>0</v>
      </c>
    </row>
    <row r="200" spans="1:34" ht="25.5" customHeight="1">
      <c r="A200" s="206">
        <f>Data!B201</f>
        <v>0</v>
      </c>
      <c r="B200" s="206">
        <f>Data!C201</f>
        <v>0</v>
      </c>
      <c r="C200" s="206">
        <f>Data!E201</f>
        <v>0</v>
      </c>
      <c r="D200" s="206">
        <f>Data!G201</f>
        <v>0</v>
      </c>
      <c r="E200" s="157">
        <f t="shared" ref="E200" si="1419">IF($A200&gt;0,E199,0)</f>
        <v>0</v>
      </c>
      <c r="F200" s="572"/>
      <c r="G200" s="157">
        <f t="shared" ref="G200" si="1420">IF($A200&gt;0,G199,0)</f>
        <v>0</v>
      </c>
      <c r="H200" s="570"/>
      <c r="I200" s="157">
        <f t="shared" ref="I200" si="1421">IF($A200&gt;0,I199,0)</f>
        <v>0</v>
      </c>
      <c r="J200" s="571"/>
      <c r="K200" s="157">
        <f t="shared" ref="K200" si="1422">IF($A200&gt;0,K199,0)</f>
        <v>0</v>
      </c>
      <c r="L200" s="571"/>
      <c r="M200" s="157">
        <f t="shared" ref="M200" si="1423">IF($A200&gt;0,M199,0)</f>
        <v>0</v>
      </c>
      <c r="N200" s="571"/>
      <c r="O200" s="157">
        <f t="shared" si="727"/>
        <v>0</v>
      </c>
      <c r="P200" s="157">
        <f t="shared" si="728"/>
        <v>0</v>
      </c>
      <c r="Q200" s="206">
        <f>Data!B201</f>
        <v>0</v>
      </c>
      <c r="R200" s="206">
        <f>Data!C201</f>
        <v>0</v>
      </c>
      <c r="S200" s="206">
        <f>Data!E201</f>
        <v>0</v>
      </c>
      <c r="T200" s="206">
        <f>Data!G201</f>
        <v>0</v>
      </c>
      <c r="U200" s="157">
        <f t="shared" ref="U200" si="1424">IF($Q200&gt;0,U199,0)</f>
        <v>0</v>
      </c>
      <c r="V200" s="572"/>
      <c r="W200" s="157">
        <f t="shared" ref="W200" si="1425">IF($Q200&gt;0,W199,0)</f>
        <v>0</v>
      </c>
      <c r="X200" s="572"/>
      <c r="Y200" s="157">
        <f t="shared" ref="Y200" si="1426">IF($Q200&gt;0,Y199,0)</f>
        <v>0</v>
      </c>
      <c r="Z200" s="572"/>
      <c r="AA200" s="157">
        <f t="shared" ref="AA200" si="1427">IF($Q200&gt;0,AA199,0)</f>
        <v>0</v>
      </c>
      <c r="AB200" s="572"/>
      <c r="AC200" s="157">
        <f t="shared" ref="AC200" si="1428">IF($Q200&gt;0,AC199,0)</f>
        <v>0</v>
      </c>
      <c r="AD200" s="572"/>
      <c r="AE200" s="157">
        <f t="shared" ref="AE200" si="1429">IF($Q200&gt;0,AE199,0)</f>
        <v>0</v>
      </c>
      <c r="AF200" s="572"/>
      <c r="AG200" s="157">
        <f t="shared" si="735"/>
        <v>0</v>
      </c>
      <c r="AH200" s="157">
        <f t="shared" si="736"/>
        <v>0</v>
      </c>
    </row>
    <row r="201" spans="1:34" ht="25.5" customHeight="1">
      <c r="A201" s="206">
        <f>Data!B202</f>
        <v>0</v>
      </c>
      <c r="B201" s="206">
        <f>Data!C202</f>
        <v>0</v>
      </c>
      <c r="C201" s="206">
        <f>Data!E202</f>
        <v>0</v>
      </c>
      <c r="D201" s="206">
        <f>Data!G202</f>
        <v>0</v>
      </c>
      <c r="E201" s="157">
        <f t="shared" ref="E201" si="1430">IF($A201&gt;0,E200,0)</f>
        <v>0</v>
      </c>
      <c r="F201" s="572"/>
      <c r="G201" s="157">
        <f t="shared" ref="G201" si="1431">IF($A201&gt;0,G200,0)</f>
        <v>0</v>
      </c>
      <c r="H201" s="570"/>
      <c r="I201" s="157">
        <f t="shared" ref="I201" si="1432">IF($A201&gt;0,I200,0)</f>
        <v>0</v>
      </c>
      <c r="J201" s="571"/>
      <c r="K201" s="157">
        <f t="shared" ref="K201" si="1433">IF($A201&gt;0,K200,0)</f>
        <v>0</v>
      </c>
      <c r="L201" s="571"/>
      <c r="M201" s="157">
        <f t="shared" ref="M201" si="1434">IF($A201&gt;0,M200,0)</f>
        <v>0</v>
      </c>
      <c r="N201" s="571"/>
      <c r="O201" s="157">
        <f t="shared" ref="O201:O205" si="1435">E201+G201+I201+K201+M201</f>
        <v>0</v>
      </c>
      <c r="P201" s="157">
        <f t="shared" ref="P201:P205" si="1436">F201+H201+J201+L201+N201</f>
        <v>0</v>
      </c>
      <c r="Q201" s="206">
        <f>Data!B202</f>
        <v>0</v>
      </c>
      <c r="R201" s="206">
        <f>Data!C202</f>
        <v>0</v>
      </c>
      <c r="S201" s="206">
        <f>Data!E202</f>
        <v>0</v>
      </c>
      <c r="T201" s="206">
        <f>Data!G202</f>
        <v>0</v>
      </c>
      <c r="U201" s="157">
        <f t="shared" ref="U201" si="1437">IF($Q201&gt;0,U200,0)</f>
        <v>0</v>
      </c>
      <c r="V201" s="572"/>
      <c r="W201" s="157">
        <f t="shared" ref="W201" si="1438">IF($Q201&gt;0,W200,0)</f>
        <v>0</v>
      </c>
      <c r="X201" s="572"/>
      <c r="Y201" s="157">
        <f t="shared" ref="Y201" si="1439">IF($Q201&gt;0,Y200,0)</f>
        <v>0</v>
      </c>
      <c r="Z201" s="572"/>
      <c r="AA201" s="157">
        <f t="shared" ref="AA201" si="1440">IF($Q201&gt;0,AA200,0)</f>
        <v>0</v>
      </c>
      <c r="AB201" s="572"/>
      <c r="AC201" s="157">
        <f t="shared" ref="AC201" si="1441">IF($Q201&gt;0,AC200,0)</f>
        <v>0</v>
      </c>
      <c r="AD201" s="572"/>
      <c r="AE201" s="157">
        <f t="shared" ref="AE201" si="1442">IF($Q201&gt;0,AE200,0)</f>
        <v>0</v>
      </c>
      <c r="AF201" s="572"/>
      <c r="AG201" s="157">
        <f t="shared" ref="AG201:AG205" si="1443">U201+W201+Y201+AA201+AC201+AE201</f>
        <v>0</v>
      </c>
      <c r="AH201" s="157">
        <f t="shared" ref="AH201:AH205" si="1444">V201+X201+Z201+AB201+AD201+AF201</f>
        <v>0</v>
      </c>
    </row>
    <row r="202" spans="1:34" ht="25.5" customHeight="1">
      <c r="A202" s="206">
        <f>Data!B203</f>
        <v>0</v>
      </c>
      <c r="B202" s="206">
        <f>Data!C203</f>
        <v>0</v>
      </c>
      <c r="C202" s="206">
        <f>Data!E203</f>
        <v>0</v>
      </c>
      <c r="D202" s="206">
        <f>Data!G203</f>
        <v>0</v>
      </c>
      <c r="E202" s="157">
        <f t="shared" ref="E202" si="1445">IF($A202&gt;0,E201,0)</f>
        <v>0</v>
      </c>
      <c r="F202" s="572"/>
      <c r="G202" s="157">
        <f t="shared" ref="G202" si="1446">IF($A202&gt;0,G201,0)</f>
        <v>0</v>
      </c>
      <c r="H202" s="570"/>
      <c r="I202" s="157">
        <f t="shared" ref="I202" si="1447">IF($A202&gt;0,I201,0)</f>
        <v>0</v>
      </c>
      <c r="J202" s="571"/>
      <c r="K202" s="157">
        <f t="shared" ref="K202" si="1448">IF($A202&gt;0,K201,0)</f>
        <v>0</v>
      </c>
      <c r="L202" s="571"/>
      <c r="M202" s="157">
        <f t="shared" ref="M202" si="1449">IF($A202&gt;0,M201,0)</f>
        <v>0</v>
      </c>
      <c r="N202" s="571"/>
      <c r="O202" s="157">
        <f t="shared" si="1435"/>
        <v>0</v>
      </c>
      <c r="P202" s="157">
        <f t="shared" si="1436"/>
        <v>0</v>
      </c>
      <c r="Q202" s="206">
        <f>Data!B203</f>
        <v>0</v>
      </c>
      <c r="R202" s="206">
        <f>Data!C203</f>
        <v>0</v>
      </c>
      <c r="S202" s="206">
        <f>Data!E203</f>
        <v>0</v>
      </c>
      <c r="T202" s="206">
        <f>Data!G203</f>
        <v>0</v>
      </c>
      <c r="U202" s="157">
        <f t="shared" ref="U202" si="1450">IF($Q202&gt;0,U201,0)</f>
        <v>0</v>
      </c>
      <c r="V202" s="572"/>
      <c r="W202" s="157">
        <f t="shared" ref="W202" si="1451">IF($Q202&gt;0,W201,0)</f>
        <v>0</v>
      </c>
      <c r="X202" s="572"/>
      <c r="Y202" s="157">
        <f t="shared" ref="Y202" si="1452">IF($Q202&gt;0,Y201,0)</f>
        <v>0</v>
      </c>
      <c r="Z202" s="572"/>
      <c r="AA202" s="157">
        <f t="shared" ref="AA202" si="1453">IF($Q202&gt;0,AA201,0)</f>
        <v>0</v>
      </c>
      <c r="AB202" s="572"/>
      <c r="AC202" s="157">
        <f t="shared" ref="AC202" si="1454">IF($Q202&gt;0,AC201,0)</f>
        <v>0</v>
      </c>
      <c r="AD202" s="572"/>
      <c r="AE202" s="157">
        <f t="shared" ref="AE202" si="1455">IF($Q202&gt;0,AE201,0)</f>
        <v>0</v>
      </c>
      <c r="AF202" s="572"/>
      <c r="AG202" s="157">
        <f t="shared" si="1443"/>
        <v>0</v>
      </c>
      <c r="AH202" s="157">
        <f t="shared" si="1444"/>
        <v>0</v>
      </c>
    </row>
    <row r="203" spans="1:34" ht="25.5" customHeight="1">
      <c r="A203" s="206">
        <f>Data!B204</f>
        <v>0</v>
      </c>
      <c r="B203" s="206">
        <f>Data!C204</f>
        <v>0</v>
      </c>
      <c r="C203" s="206">
        <f>Data!E204</f>
        <v>0</v>
      </c>
      <c r="D203" s="206">
        <f>Data!G204</f>
        <v>0</v>
      </c>
      <c r="E203" s="157">
        <f t="shared" ref="E203" si="1456">IF($A203&gt;0,E202,0)</f>
        <v>0</v>
      </c>
      <c r="F203" s="572"/>
      <c r="G203" s="157">
        <f t="shared" ref="G203" si="1457">IF($A203&gt;0,G202,0)</f>
        <v>0</v>
      </c>
      <c r="H203" s="570"/>
      <c r="I203" s="157">
        <f t="shared" ref="I203" si="1458">IF($A203&gt;0,I202,0)</f>
        <v>0</v>
      </c>
      <c r="J203" s="571"/>
      <c r="K203" s="157">
        <f t="shared" ref="K203" si="1459">IF($A203&gt;0,K202,0)</f>
        <v>0</v>
      </c>
      <c r="L203" s="571"/>
      <c r="M203" s="157">
        <f t="shared" ref="M203" si="1460">IF($A203&gt;0,M202,0)</f>
        <v>0</v>
      </c>
      <c r="N203" s="571"/>
      <c r="O203" s="157">
        <f t="shared" si="1435"/>
        <v>0</v>
      </c>
      <c r="P203" s="157">
        <f t="shared" si="1436"/>
        <v>0</v>
      </c>
      <c r="Q203" s="206">
        <f>Data!B204</f>
        <v>0</v>
      </c>
      <c r="R203" s="206">
        <f>Data!C204</f>
        <v>0</v>
      </c>
      <c r="S203" s="206">
        <f>Data!E204</f>
        <v>0</v>
      </c>
      <c r="T203" s="206">
        <f>Data!G204</f>
        <v>0</v>
      </c>
      <c r="U203" s="157">
        <f t="shared" ref="U203" si="1461">IF($Q203&gt;0,U202,0)</f>
        <v>0</v>
      </c>
      <c r="V203" s="572"/>
      <c r="W203" s="157">
        <f t="shared" ref="W203" si="1462">IF($Q203&gt;0,W202,0)</f>
        <v>0</v>
      </c>
      <c r="X203" s="572"/>
      <c r="Y203" s="157">
        <f t="shared" ref="Y203" si="1463">IF($Q203&gt;0,Y202,0)</f>
        <v>0</v>
      </c>
      <c r="Z203" s="572"/>
      <c r="AA203" s="157">
        <f t="shared" ref="AA203" si="1464">IF($Q203&gt;0,AA202,0)</f>
        <v>0</v>
      </c>
      <c r="AB203" s="572"/>
      <c r="AC203" s="157">
        <f t="shared" ref="AC203" si="1465">IF($Q203&gt;0,AC202,0)</f>
        <v>0</v>
      </c>
      <c r="AD203" s="572"/>
      <c r="AE203" s="157">
        <f t="shared" ref="AE203" si="1466">IF($Q203&gt;0,AE202,0)</f>
        <v>0</v>
      </c>
      <c r="AF203" s="572"/>
      <c r="AG203" s="157">
        <f t="shared" si="1443"/>
        <v>0</v>
      </c>
      <c r="AH203" s="157">
        <f t="shared" si="1444"/>
        <v>0</v>
      </c>
    </row>
    <row r="204" spans="1:34" ht="25.5" customHeight="1">
      <c r="A204" s="206">
        <f>Data!B205</f>
        <v>0</v>
      </c>
      <c r="B204" s="206">
        <f>Data!C205</f>
        <v>0</v>
      </c>
      <c r="C204" s="206">
        <f>Data!E205</f>
        <v>0</v>
      </c>
      <c r="D204" s="206">
        <f>Data!G205</f>
        <v>0</v>
      </c>
      <c r="E204" s="157">
        <f t="shared" ref="E204" si="1467">IF($A204&gt;0,E203,0)</f>
        <v>0</v>
      </c>
      <c r="F204" s="572"/>
      <c r="G204" s="157">
        <f t="shared" ref="G204" si="1468">IF($A204&gt;0,G203,0)</f>
        <v>0</v>
      </c>
      <c r="H204" s="570"/>
      <c r="I204" s="157">
        <f t="shared" ref="I204" si="1469">IF($A204&gt;0,I203,0)</f>
        <v>0</v>
      </c>
      <c r="J204" s="571"/>
      <c r="K204" s="157">
        <f t="shared" ref="K204" si="1470">IF($A204&gt;0,K203,0)</f>
        <v>0</v>
      </c>
      <c r="L204" s="571"/>
      <c r="M204" s="157">
        <f t="shared" ref="M204" si="1471">IF($A204&gt;0,M203,0)</f>
        <v>0</v>
      </c>
      <c r="N204" s="571"/>
      <c r="O204" s="157">
        <f t="shared" si="1435"/>
        <v>0</v>
      </c>
      <c r="P204" s="157">
        <f t="shared" si="1436"/>
        <v>0</v>
      </c>
      <c r="Q204" s="206">
        <f>Data!B205</f>
        <v>0</v>
      </c>
      <c r="R204" s="206">
        <f>Data!C205</f>
        <v>0</v>
      </c>
      <c r="S204" s="206">
        <f>Data!E205</f>
        <v>0</v>
      </c>
      <c r="T204" s="206">
        <f>Data!G205</f>
        <v>0</v>
      </c>
      <c r="U204" s="157">
        <f t="shared" ref="U204" si="1472">IF($Q204&gt;0,U203,0)</f>
        <v>0</v>
      </c>
      <c r="V204" s="572"/>
      <c r="W204" s="157">
        <f t="shared" ref="W204" si="1473">IF($Q204&gt;0,W203,0)</f>
        <v>0</v>
      </c>
      <c r="X204" s="572"/>
      <c r="Y204" s="157">
        <f t="shared" ref="Y204" si="1474">IF($Q204&gt;0,Y203,0)</f>
        <v>0</v>
      </c>
      <c r="Z204" s="572"/>
      <c r="AA204" s="157">
        <f t="shared" ref="AA204" si="1475">IF($Q204&gt;0,AA203,0)</f>
        <v>0</v>
      </c>
      <c r="AB204" s="572"/>
      <c r="AC204" s="157">
        <f t="shared" ref="AC204" si="1476">IF($Q204&gt;0,AC203,0)</f>
        <v>0</v>
      </c>
      <c r="AD204" s="572"/>
      <c r="AE204" s="157">
        <f t="shared" ref="AE204" si="1477">IF($Q204&gt;0,AE203,0)</f>
        <v>0</v>
      </c>
      <c r="AF204" s="572"/>
      <c r="AG204" s="157">
        <f t="shared" si="1443"/>
        <v>0</v>
      </c>
      <c r="AH204" s="157">
        <f t="shared" si="1444"/>
        <v>0</v>
      </c>
    </row>
    <row r="205" spans="1:34" ht="25.5" customHeight="1">
      <c r="A205" s="206">
        <f>Data!B206</f>
        <v>0</v>
      </c>
      <c r="B205" s="206">
        <f>Data!C206</f>
        <v>0</v>
      </c>
      <c r="C205" s="206">
        <f>Data!E206</f>
        <v>0</v>
      </c>
      <c r="D205" s="206">
        <f>Data!G206</f>
        <v>0</v>
      </c>
      <c r="E205" s="157">
        <f t="shared" ref="E205" si="1478">IF($A205&gt;0,E204,0)</f>
        <v>0</v>
      </c>
      <c r="F205" s="572"/>
      <c r="G205" s="157">
        <f t="shared" ref="G205" si="1479">IF($A205&gt;0,G204,0)</f>
        <v>0</v>
      </c>
      <c r="H205" s="570"/>
      <c r="I205" s="157">
        <f t="shared" ref="I205" si="1480">IF($A205&gt;0,I204,0)</f>
        <v>0</v>
      </c>
      <c r="J205" s="571"/>
      <c r="K205" s="157">
        <f t="shared" ref="K205" si="1481">IF($A205&gt;0,K204,0)</f>
        <v>0</v>
      </c>
      <c r="L205" s="571"/>
      <c r="M205" s="157">
        <f t="shared" ref="M205" si="1482">IF($A205&gt;0,M204,0)</f>
        <v>0</v>
      </c>
      <c r="N205" s="571"/>
      <c r="O205" s="157">
        <f t="shared" si="1435"/>
        <v>0</v>
      </c>
      <c r="P205" s="157">
        <f t="shared" si="1436"/>
        <v>0</v>
      </c>
      <c r="Q205" s="206">
        <f>Data!B206</f>
        <v>0</v>
      </c>
      <c r="R205" s="206">
        <f>Data!C206</f>
        <v>0</v>
      </c>
      <c r="S205" s="206">
        <f>Data!E206</f>
        <v>0</v>
      </c>
      <c r="T205" s="206">
        <f>Data!G206</f>
        <v>0</v>
      </c>
      <c r="U205" s="157">
        <f t="shared" ref="U205" si="1483">IF($Q205&gt;0,U204,0)</f>
        <v>0</v>
      </c>
      <c r="V205" s="572"/>
      <c r="W205" s="157">
        <f t="shared" ref="W205" si="1484">IF($Q205&gt;0,W204,0)</f>
        <v>0</v>
      </c>
      <c r="X205" s="572"/>
      <c r="Y205" s="157">
        <f t="shared" ref="Y205" si="1485">IF($Q205&gt;0,Y204,0)</f>
        <v>0</v>
      </c>
      <c r="Z205" s="572"/>
      <c r="AA205" s="157">
        <f t="shared" ref="AA205" si="1486">IF($Q205&gt;0,AA204,0)</f>
        <v>0</v>
      </c>
      <c r="AB205" s="572"/>
      <c r="AC205" s="157">
        <f t="shared" ref="AC205" si="1487">IF($Q205&gt;0,AC204,0)</f>
        <v>0</v>
      </c>
      <c r="AD205" s="572"/>
      <c r="AE205" s="157">
        <f t="shared" ref="AE205" si="1488">IF($Q205&gt;0,AE204,0)</f>
        <v>0</v>
      </c>
      <c r="AF205" s="572"/>
      <c r="AG205" s="157">
        <f t="shared" si="1443"/>
        <v>0</v>
      </c>
      <c r="AH205" s="157">
        <f t="shared" si="1444"/>
        <v>0</v>
      </c>
    </row>
    <row r="206" spans="1:34" ht="12.75">
      <c r="A206" s="569"/>
      <c r="B206" s="569"/>
      <c r="C206" s="569"/>
      <c r="D206" s="569"/>
      <c r="E206" s="573"/>
      <c r="F206" s="574"/>
      <c r="G206" s="573"/>
      <c r="H206" s="560"/>
      <c r="I206" s="573"/>
      <c r="J206" s="575"/>
      <c r="K206" s="573"/>
      <c r="L206" s="575"/>
      <c r="M206" s="573"/>
      <c r="N206" s="575"/>
      <c r="O206" s="573"/>
      <c r="P206" s="573"/>
      <c r="Q206" s="569"/>
      <c r="R206" s="569"/>
      <c r="S206" s="569"/>
      <c r="T206" s="569"/>
      <c r="U206" s="573"/>
      <c r="V206" s="574"/>
      <c r="W206" s="573"/>
      <c r="X206" s="574"/>
      <c r="Y206" s="573"/>
      <c r="Z206" s="574"/>
      <c r="AA206" s="573"/>
      <c r="AB206" s="574"/>
      <c r="AC206" s="573"/>
      <c r="AD206" s="574"/>
      <c r="AE206" s="573"/>
      <c r="AF206" s="574"/>
      <c r="AG206" s="573"/>
      <c r="AH206" s="573"/>
    </row>
  </sheetData>
  <sheetProtection algorithmName="SHA-512" hashValue="o0vlLAjNLYnIGwDgc2BTbyvQc1XqUYbhojIHARDN5FLTYZAqED55JPDUwmmbEE+yI0k1vliW4PejXi7gYqpWpQ==" saltValue="f+TwioZRRxGDC3nfi3w6dQ==" spinCount="100000" sheet="1" formatCells="0" formatColumns="0" formatRows="0"/>
  <mergeCells count="27">
    <mergeCell ref="A1:P1"/>
    <mergeCell ref="A2:P2"/>
    <mergeCell ref="Q1:AH1"/>
    <mergeCell ref="Q2:AH2"/>
    <mergeCell ref="AE3:AF3"/>
    <mergeCell ref="AG3:AH3"/>
    <mergeCell ref="E3:F3"/>
    <mergeCell ref="G3:H3"/>
    <mergeCell ref="I3:J3"/>
    <mergeCell ref="K3:L3"/>
    <mergeCell ref="M3:N3"/>
    <mergeCell ref="O3:P3"/>
    <mergeCell ref="Y3:Z3"/>
    <mergeCell ref="AA3:AB3"/>
    <mergeCell ref="AC3:AD3"/>
    <mergeCell ref="W3:X3"/>
    <mergeCell ref="U3:V3"/>
    <mergeCell ref="Q3:T3"/>
    <mergeCell ref="A3:D3"/>
    <mergeCell ref="A4:A5"/>
    <mergeCell ref="B4:B5"/>
    <mergeCell ref="C4:C5"/>
    <mergeCell ref="D4:D5"/>
    <mergeCell ref="Q4:Q5"/>
    <mergeCell ref="R4:R5"/>
    <mergeCell ref="S4:S5"/>
    <mergeCell ref="T4:T5"/>
  </mergeCells>
  <conditionalFormatting sqref="AI6:AI73">
    <cfRule type="containsText" dxfId="34" priority="607" stopIfTrue="1" operator="containsText" text="HW">
      <formula>NOT(ISERROR(SEARCH("HW",AI6)))</formula>
    </cfRule>
    <cfRule type="containsText" dxfId="33" priority="608" stopIfTrue="1" operator="containsText" text="A">
      <formula>NOT(ISERROR(SEARCH("A",AI6)))</formula>
    </cfRule>
    <cfRule type="containsText" dxfId="32" priority="609" stopIfTrue="1" operator="containsText" text="H">
      <formula>NOT(ISERROR(SEARCH("H",AI6)))</formula>
    </cfRule>
    <cfRule type="containsText" dxfId="31" priority="610" stopIfTrue="1" operator="containsText" text="LWP">
      <formula>NOT(ISERROR(SEARCH("LWP",AI6)))</formula>
    </cfRule>
    <cfRule type="containsText" dxfId="30" priority="611" stopIfTrue="1" operator="containsText" text="EL">
      <formula>NOT(ISERROR(SEARCH("EL",AI6)))</formula>
    </cfRule>
    <cfRule type="containsText" dxfId="29" priority="612" stopIfTrue="1" operator="containsText" text="CL">
      <formula>NOT(ISERROR(SEARCH("CL",AI6)))</formula>
    </cfRule>
    <cfRule type="containsText" dxfId="28" priority="613" stopIfTrue="1" operator="containsText" text="SL">
      <formula>NOT(ISERROR(SEARCH("SL",AI6)))</formula>
    </cfRule>
    <cfRule type="containsText" dxfId="27" priority="614" stopIfTrue="1" operator="containsText" text="Off">
      <formula>NOT(ISERROR(SEARCH("Off",AI6)))</formula>
    </cfRule>
    <cfRule type="containsText" dxfId="26" priority="615" stopIfTrue="1" operator="containsText" text="P">
      <formula>NOT(ISERROR(SEARCH("P",AI6)))</formula>
    </cfRule>
  </conditionalFormatting>
  <conditionalFormatting sqref="E5:P5 Y5:AI5">
    <cfRule type="containsText" dxfId="25" priority="606" stopIfTrue="1" operator="containsText" text="Sun">
      <formula>NOT(ISERROR(SEARCH("Sun",E5)))</formula>
    </cfRule>
  </conditionalFormatting>
  <conditionalFormatting sqref="AI6:AI73">
    <cfRule type="containsText" dxfId="24" priority="604" stopIfTrue="1" operator="containsText" text="SP">
      <formula>NOT(ISERROR(SEARCH("SP",AI6)))</formula>
    </cfRule>
  </conditionalFormatting>
  <conditionalFormatting sqref="W5:X5">
    <cfRule type="containsText" dxfId="23" priority="8" stopIfTrue="1" operator="containsText" text="Sun">
      <formula>NOT(ISERROR(SEARCH("Sun",W5)))</formula>
    </cfRule>
  </conditionalFormatting>
  <conditionalFormatting sqref="U5:V5">
    <cfRule type="containsText" dxfId="22" priority="7" stopIfTrue="1" operator="containsText" text="Sun">
      <formula>NOT(ISERROR(SEARCH("Sun",U5)))</formula>
    </cfRule>
  </conditionalFormatting>
  <conditionalFormatting sqref="A7:P206">
    <cfRule type="expression" dxfId="21" priority="2">
      <formula>$A7&gt;0</formula>
    </cfRule>
  </conditionalFormatting>
  <conditionalFormatting sqref="Q7:AH206">
    <cfRule type="expression" dxfId="20" priority="1">
      <formula>$Q7&gt;0</formula>
    </cfRule>
  </conditionalFormatting>
  <pageMargins left="0.55000000000000004" right="0.55000000000000004" top="0.3" bottom="0.3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6"/>
  <sheetViews>
    <sheetView workbookViewId="0">
      <selection activeCell="A2" sqref="A2:J2"/>
    </sheetView>
  </sheetViews>
  <sheetFormatPr defaultRowHeight="12.75"/>
  <cols>
    <col min="1" max="1" width="5.7109375" style="24" customWidth="1"/>
    <col min="2" max="16384" width="9.140625" style="24"/>
  </cols>
  <sheetData>
    <row r="1" spans="1:10" ht="30" customHeight="1"/>
    <row r="2" spans="1:10" ht="45">
      <c r="A2" s="635" t="s">
        <v>153</v>
      </c>
      <c r="B2" s="635"/>
      <c r="C2" s="635"/>
      <c r="D2" s="635"/>
      <c r="E2" s="635"/>
      <c r="F2" s="635"/>
      <c r="G2" s="635"/>
      <c r="H2" s="635"/>
      <c r="I2" s="635"/>
      <c r="J2" s="635"/>
    </row>
    <row r="3" spans="1:10" ht="28.5" customHeight="1">
      <c r="A3" s="636">
        <v>1</v>
      </c>
      <c r="B3" s="641" t="s">
        <v>1453</v>
      </c>
      <c r="C3" s="641"/>
      <c r="D3" s="641"/>
      <c r="E3" s="641"/>
      <c r="F3" s="641"/>
      <c r="G3" s="641"/>
      <c r="H3" s="641"/>
      <c r="I3" s="641"/>
      <c r="J3" s="641"/>
    </row>
    <row r="4" spans="1:10" ht="28.5" customHeight="1">
      <c r="A4" s="636"/>
      <c r="B4" s="639" t="s">
        <v>1454</v>
      </c>
      <c r="C4" s="640"/>
      <c r="D4" s="640"/>
      <c r="E4" s="640"/>
      <c r="F4" s="640"/>
      <c r="G4" s="640"/>
      <c r="H4" s="640"/>
      <c r="I4" s="640"/>
      <c r="J4" s="640"/>
    </row>
    <row r="5" spans="1:10" ht="28.5" customHeight="1">
      <c r="A5" s="25">
        <v>2</v>
      </c>
      <c r="B5" s="632" t="s">
        <v>152</v>
      </c>
      <c r="C5" s="632"/>
      <c r="D5" s="632"/>
      <c r="E5" s="632"/>
      <c r="F5" s="632"/>
      <c r="G5" s="632"/>
      <c r="H5" s="632"/>
      <c r="I5" s="632"/>
      <c r="J5" s="632"/>
    </row>
    <row r="6" spans="1:10" ht="28.5" customHeight="1">
      <c r="A6" s="25">
        <v>3</v>
      </c>
      <c r="B6" s="642" t="s">
        <v>1433</v>
      </c>
      <c r="C6" s="642"/>
      <c r="D6" s="642"/>
      <c r="E6" s="642"/>
      <c r="F6" s="642"/>
      <c r="G6" s="642"/>
      <c r="H6" s="642"/>
      <c r="I6" s="642"/>
      <c r="J6" s="642"/>
    </row>
    <row r="7" spans="1:10" ht="28.5" customHeight="1">
      <c r="A7" s="25">
        <v>4</v>
      </c>
      <c r="B7" s="643" t="s">
        <v>1435</v>
      </c>
      <c r="C7" s="643"/>
      <c r="D7" s="643"/>
      <c r="E7" s="643"/>
      <c r="F7" s="643"/>
      <c r="G7" s="643"/>
      <c r="H7" s="643"/>
      <c r="I7" s="643"/>
      <c r="J7" s="643"/>
    </row>
    <row r="8" spans="1:10" ht="28.5" customHeight="1">
      <c r="A8" s="25">
        <v>5</v>
      </c>
      <c r="B8" s="637" t="s">
        <v>1451</v>
      </c>
      <c r="C8" s="637"/>
      <c r="D8" s="637"/>
      <c r="E8" s="637"/>
      <c r="F8" s="637"/>
      <c r="G8" s="637"/>
      <c r="H8" s="637"/>
      <c r="I8" s="637"/>
      <c r="J8" s="637"/>
    </row>
    <row r="9" spans="1:10" ht="28.5" customHeight="1">
      <c r="A9" s="25">
        <v>6</v>
      </c>
      <c r="B9" s="638" t="s">
        <v>1455</v>
      </c>
      <c r="C9" s="638"/>
      <c r="D9" s="638"/>
      <c r="E9" s="638"/>
      <c r="F9" s="638"/>
      <c r="G9" s="638"/>
      <c r="H9" s="638"/>
      <c r="I9" s="638"/>
      <c r="J9" s="638"/>
    </row>
    <row r="10" spans="1:10" ht="28.5" customHeight="1">
      <c r="A10" s="25">
        <v>7</v>
      </c>
      <c r="B10" s="630" t="s">
        <v>1436</v>
      </c>
      <c r="C10" s="630"/>
      <c r="D10" s="630"/>
      <c r="E10" s="630"/>
      <c r="F10" s="630"/>
      <c r="G10" s="630"/>
      <c r="H10" s="630"/>
      <c r="I10" s="630"/>
      <c r="J10" s="630"/>
    </row>
    <row r="11" spans="1:10" ht="28.5" customHeight="1">
      <c r="A11" s="25">
        <v>8</v>
      </c>
      <c r="B11" s="631" t="s">
        <v>155</v>
      </c>
      <c r="C11" s="631"/>
      <c r="D11" s="631"/>
      <c r="E11" s="631"/>
      <c r="F11" s="631"/>
      <c r="G11" s="631"/>
      <c r="H11" s="631"/>
      <c r="I11" s="631"/>
      <c r="J11" s="631"/>
    </row>
    <row r="12" spans="1:10" ht="28.5" customHeight="1">
      <c r="A12" s="25">
        <v>9</v>
      </c>
      <c r="B12" s="632" t="s">
        <v>667</v>
      </c>
      <c r="C12" s="632"/>
      <c r="D12" s="632"/>
      <c r="E12" s="632"/>
      <c r="F12" s="632"/>
      <c r="G12" s="632"/>
      <c r="H12" s="632"/>
      <c r="I12" s="632"/>
      <c r="J12" s="632"/>
    </row>
    <row r="13" spans="1:10" ht="28.5" customHeight="1">
      <c r="A13" s="25">
        <v>10</v>
      </c>
      <c r="B13" s="633" t="s">
        <v>154</v>
      </c>
      <c r="C13" s="633"/>
      <c r="D13" s="633"/>
      <c r="E13" s="633"/>
      <c r="F13" s="633"/>
      <c r="G13" s="633"/>
      <c r="H13" s="633"/>
      <c r="I13" s="633"/>
      <c r="J13" s="633"/>
    </row>
    <row r="14" spans="1:10" ht="28.5" customHeight="1">
      <c r="A14" s="25">
        <v>11</v>
      </c>
      <c r="B14" s="634" t="s">
        <v>1434</v>
      </c>
      <c r="C14" s="634"/>
      <c r="D14" s="634"/>
      <c r="E14" s="634"/>
      <c r="F14" s="634"/>
      <c r="G14" s="634"/>
      <c r="H14" s="634"/>
      <c r="I14" s="634"/>
      <c r="J14" s="634"/>
    </row>
    <row r="15" spans="1:10" ht="28.5" customHeight="1">
      <c r="A15" s="25">
        <v>12</v>
      </c>
      <c r="B15" s="628" t="s">
        <v>156</v>
      </c>
      <c r="C15" s="628"/>
      <c r="D15" s="628"/>
      <c r="E15" s="628"/>
      <c r="F15" s="628"/>
      <c r="G15" s="628"/>
      <c r="H15" s="628"/>
      <c r="I15" s="628"/>
      <c r="J15" s="628"/>
    </row>
    <row r="16" spans="1:10" ht="28.5" customHeight="1">
      <c r="A16" s="25">
        <v>13</v>
      </c>
      <c r="B16" s="629" t="s">
        <v>160</v>
      </c>
      <c r="C16" s="629"/>
      <c r="D16" s="629"/>
      <c r="E16" s="629"/>
      <c r="F16" s="629"/>
      <c r="G16" s="629"/>
      <c r="H16" s="629"/>
      <c r="I16" s="629"/>
      <c r="J16" s="629"/>
    </row>
  </sheetData>
  <sheetProtection algorithmName="SHA-512" hashValue="NPR6Q75aHGhPalsMow4BtRhCOGMsTBG6Lv9qo/S0ZQY4fuv8NkpOWwwgQtKOcZSUhzLqYiEV7DzvSKd61V8/1w==" saltValue="utF0/6SUh+qNBx9CQx5eMw==" spinCount="100000" sheet="1" objects="1" scenarios="1" selectLockedCells="1" selectUnlockedCells="1"/>
  <mergeCells count="16">
    <mergeCell ref="A2:J2"/>
    <mergeCell ref="A3:A4"/>
    <mergeCell ref="B8:J8"/>
    <mergeCell ref="B9:J9"/>
    <mergeCell ref="B5:J5"/>
    <mergeCell ref="B4:J4"/>
    <mergeCell ref="B3:J3"/>
    <mergeCell ref="B6:J6"/>
    <mergeCell ref="B7:J7"/>
    <mergeCell ref="B15:J15"/>
    <mergeCell ref="B16:J16"/>
    <mergeCell ref="B10:J10"/>
    <mergeCell ref="B11:J11"/>
    <mergeCell ref="B12:J12"/>
    <mergeCell ref="B13:J13"/>
    <mergeCell ref="B14:J14"/>
  </mergeCells>
  <hyperlinks>
    <hyperlink ref="B4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50"/>
  <sheetViews>
    <sheetView view="pageLayout" workbookViewId="0">
      <selection sqref="A1:M2"/>
    </sheetView>
  </sheetViews>
  <sheetFormatPr defaultRowHeight="12.75"/>
  <cols>
    <col min="1" max="1" width="5.7109375" style="93" customWidth="1"/>
    <col min="2" max="2" width="9.140625" style="93"/>
    <col min="3" max="3" width="7.5703125" style="93" customWidth="1"/>
    <col min="4" max="12" width="7" style="93" customWidth="1"/>
    <col min="13" max="13" width="11.42578125" style="93" customWidth="1"/>
    <col min="14" max="14" width="5.7109375" style="93" customWidth="1"/>
    <col min="15" max="15" width="9.140625" style="93"/>
    <col min="16" max="16" width="7.5703125" style="93" customWidth="1"/>
    <col min="17" max="25" width="7" style="93" customWidth="1"/>
    <col min="26" max="26" width="11.42578125" style="93" customWidth="1"/>
    <col min="27" max="16384" width="9.140625" style="93"/>
  </cols>
  <sheetData>
    <row r="1" spans="1:26" ht="12.75" customHeight="1">
      <c r="A1" s="883" t="str">
        <f>Links!E3</f>
        <v>सौ.एस.पी.पाटील माध्यमिक विद्यामंदिर आमडदे, ता. भडगाव, जि. जळगाव.</v>
      </c>
      <c r="B1" s="883"/>
      <c r="C1" s="883"/>
      <c r="D1" s="883"/>
      <c r="E1" s="883"/>
      <c r="F1" s="883"/>
      <c r="G1" s="883"/>
      <c r="H1" s="883"/>
      <c r="I1" s="883"/>
      <c r="J1" s="883"/>
      <c r="K1" s="883"/>
      <c r="L1" s="883"/>
      <c r="M1" s="883"/>
      <c r="N1" s="883" t="str">
        <f>Links!E3</f>
        <v>सौ.एस.पी.पाटील माध्यमिक विद्यामंदिर आमडदे, ता. भडगाव, जि. जळगाव.</v>
      </c>
      <c r="O1" s="883"/>
      <c r="P1" s="883"/>
      <c r="Q1" s="883"/>
      <c r="R1" s="883"/>
      <c r="S1" s="883"/>
      <c r="T1" s="883"/>
      <c r="U1" s="883"/>
      <c r="V1" s="883"/>
      <c r="W1" s="883"/>
      <c r="X1" s="883"/>
      <c r="Y1" s="883"/>
      <c r="Z1" s="883"/>
    </row>
    <row r="2" spans="1:26" ht="12.75" customHeight="1">
      <c r="A2" s="883"/>
      <c r="B2" s="883"/>
      <c r="C2" s="883"/>
      <c r="D2" s="883"/>
      <c r="E2" s="883"/>
      <c r="F2" s="883"/>
      <c r="G2" s="883"/>
      <c r="H2" s="883"/>
      <c r="I2" s="883"/>
      <c r="J2" s="883"/>
      <c r="K2" s="883"/>
      <c r="L2" s="883"/>
      <c r="M2" s="883"/>
      <c r="N2" s="883"/>
      <c r="O2" s="883"/>
      <c r="P2" s="883"/>
      <c r="Q2" s="883"/>
      <c r="R2" s="883"/>
      <c r="S2" s="883"/>
      <c r="T2" s="883"/>
      <c r="U2" s="883"/>
      <c r="V2" s="883"/>
      <c r="W2" s="883"/>
      <c r="X2" s="883"/>
      <c r="Y2" s="883"/>
      <c r="Z2" s="883"/>
    </row>
    <row r="3" spans="1:26" ht="18">
      <c r="E3" s="694" t="s">
        <v>110</v>
      </c>
      <c r="F3" s="694"/>
      <c r="G3" s="694"/>
      <c r="H3" s="694"/>
      <c r="I3" s="694"/>
      <c r="J3" s="694"/>
      <c r="R3" s="694" t="s">
        <v>110</v>
      </c>
      <c r="S3" s="694"/>
      <c r="T3" s="694"/>
      <c r="U3" s="694"/>
      <c r="V3" s="694"/>
      <c r="W3" s="694"/>
    </row>
    <row r="4" spans="1:26" ht="18">
      <c r="B4" s="884" t="s">
        <v>111</v>
      </c>
      <c r="C4" s="884"/>
      <c r="D4" s="884"/>
      <c r="E4" s="884"/>
      <c r="F4" s="884"/>
      <c r="G4" s="884"/>
      <c r="H4" s="884"/>
      <c r="I4" s="884"/>
      <c r="J4" s="884"/>
      <c r="K4" s="884"/>
      <c r="L4" s="414" t="str">
        <f>"वर्ग:-"&amp;Links!X4</f>
        <v>वर्ग:-1 ली(अ)</v>
      </c>
      <c r="M4" s="414"/>
      <c r="O4" s="884" t="s">
        <v>111</v>
      </c>
      <c r="P4" s="884"/>
      <c r="Q4" s="884"/>
      <c r="R4" s="884"/>
      <c r="S4" s="884"/>
      <c r="T4" s="884"/>
      <c r="U4" s="884"/>
      <c r="V4" s="884"/>
      <c r="W4" s="884"/>
      <c r="X4" s="884"/>
      <c r="Y4" s="414" t="str">
        <f>"वर्ग:-"&amp;Links!X4</f>
        <v>वर्ग:-1 ली(अ)</v>
      </c>
      <c r="Z4" s="414"/>
    </row>
    <row r="5" spans="1:26" ht="15">
      <c r="A5" s="581" t="s">
        <v>57</v>
      </c>
      <c r="B5" s="582" t="s">
        <v>58</v>
      </c>
      <c r="C5" s="582"/>
      <c r="D5" s="417" t="s">
        <v>105</v>
      </c>
      <c r="E5" s="417" t="s">
        <v>93</v>
      </c>
      <c r="F5" s="417" t="s">
        <v>106</v>
      </c>
      <c r="G5" s="417" t="s">
        <v>107</v>
      </c>
      <c r="H5" s="417" t="s">
        <v>108</v>
      </c>
      <c r="I5" s="417" t="s">
        <v>97</v>
      </c>
      <c r="J5" s="417" t="s">
        <v>109</v>
      </c>
      <c r="K5" s="417" t="s">
        <v>98</v>
      </c>
      <c r="L5" s="417" t="s">
        <v>100</v>
      </c>
      <c r="M5" s="418" t="s">
        <v>104</v>
      </c>
      <c r="N5" s="581" t="s">
        <v>57</v>
      </c>
      <c r="O5" s="582" t="s">
        <v>58</v>
      </c>
      <c r="P5" s="582"/>
      <c r="Q5" s="417" t="s">
        <v>105</v>
      </c>
      <c r="R5" s="417" t="s">
        <v>93</v>
      </c>
      <c r="S5" s="417" t="s">
        <v>106</v>
      </c>
      <c r="T5" s="417" t="s">
        <v>107</v>
      </c>
      <c r="U5" s="417" t="s">
        <v>108</v>
      </c>
      <c r="V5" s="417" t="s">
        <v>97</v>
      </c>
      <c r="W5" s="417" t="s">
        <v>109</v>
      </c>
      <c r="X5" s="417" t="s">
        <v>98</v>
      </c>
      <c r="Y5" s="417" t="s">
        <v>100</v>
      </c>
      <c r="Z5" s="418" t="s">
        <v>104</v>
      </c>
    </row>
    <row r="6" spans="1:26" ht="20.25" customHeight="1">
      <c r="A6" s="880">
        <v>1</v>
      </c>
      <c r="B6" s="881" t="s">
        <v>48</v>
      </c>
      <c r="C6" s="582" t="s">
        <v>232</v>
      </c>
      <c r="D6" s="583">
        <f>COUNTIFS(मराठी!$R$7:$R$500,"अ-1",मराठी!$D$7:$D$500,"M")</f>
        <v>0</v>
      </c>
      <c r="E6" s="583">
        <f>COUNTIFS(मराठी!$R$7:$R$500,"अ-2",मराठी!$D$7:$D$500,"M")</f>
        <v>0</v>
      </c>
      <c r="F6" s="583">
        <f>COUNTIFS(मराठी!$R$7:$R$500,"ब-1",मराठी!$D$7:$D$500,"M")</f>
        <v>0</v>
      </c>
      <c r="G6" s="583">
        <f>COUNTIFS(मराठी!$R$7:$R$500,"ब-2 ",मराठी!$D$7:$D$500,"M")</f>
        <v>0</v>
      </c>
      <c r="H6" s="583">
        <f>COUNTIFS(मराठी!$R$7:$R$500,"क-1",मराठी!$D$7:$D$500,"M")</f>
        <v>0</v>
      </c>
      <c r="I6" s="583">
        <f>COUNTIFS(मराठी!$R$7:$R$500,"क-2",मराठी!$D$7:$D$500,"M")</f>
        <v>0</v>
      </c>
      <c r="J6" s="583">
        <f>COUNTIFS(मराठी!$R$7:$R$500,"ड",मराठी!$D$7:$D$500,"M")</f>
        <v>0</v>
      </c>
      <c r="K6" s="583">
        <f>COUNTIFS(मराठी!$R$7:$R$500,"इ-1",मराठी!$D$7:$D$500,"M")</f>
        <v>0</v>
      </c>
      <c r="L6" s="583">
        <f>COUNTIFS(मराठी!$R$7:$R$500,"इ-2",मराठी!$D$7:$D$500,"M")</f>
        <v>0</v>
      </c>
      <c r="M6" s="583">
        <f>SUM(D6:L6)</f>
        <v>0</v>
      </c>
      <c r="N6" s="880">
        <v>1</v>
      </c>
      <c r="O6" s="881" t="s">
        <v>48</v>
      </c>
      <c r="P6" s="582" t="s">
        <v>232</v>
      </c>
      <c r="Q6" s="583">
        <f>COUNTIFS(मराठी!$AJ$7:$AJ$500,"अ-1",मराठी!$V$7:$V$500,"M")</f>
        <v>0</v>
      </c>
      <c r="R6" s="583">
        <f>COUNTIFS(मराठी!$AJ$7:$AJ$500,"अ-2",मराठी!$V$7:$V$500,"M")</f>
        <v>0</v>
      </c>
      <c r="S6" s="583">
        <f>COUNTIFS(मराठी!$AJ$7:$AJ$500,"ब-1",मराठी!$V$7:$V$500,"M")</f>
        <v>0</v>
      </c>
      <c r="T6" s="583">
        <f>COUNTIFS(मराठी!$AJ$7:$AJ$500,"ब-2 ",मराठी!$V$7:$V$500,"M")</f>
        <v>0</v>
      </c>
      <c r="U6" s="583">
        <f>COUNTIFS(मराठी!$AJ$7:$AJ$500,"क-1",मराठी!$V$7:$V$500,"M")</f>
        <v>0</v>
      </c>
      <c r="V6" s="583">
        <f>COUNTIFS(मराठी!$AJ$7:$AJ$500,"क-2",मराठी!$V$7:$V$500,"M")</f>
        <v>0</v>
      </c>
      <c r="W6" s="583">
        <f>COUNTIFS(मराठी!$AJ$7:$AJ$500,"ड",मराठी!$V$7:$V$500,"M")</f>
        <v>0</v>
      </c>
      <c r="X6" s="583">
        <f>COUNTIFS(मराठी!$AJ$7:$AJ$500,"इ-1",मराठी!$V$7:$V$500,"M")</f>
        <v>0</v>
      </c>
      <c r="Y6" s="583">
        <f>COUNTIFS(मराठी!$AJ$7:$AJ$500,"इ-2",मराठी!$V$7:$V$500,"M")</f>
        <v>0</v>
      </c>
      <c r="Z6" s="583">
        <f>SUM(Q6:Y6)</f>
        <v>0</v>
      </c>
    </row>
    <row r="7" spans="1:26" ht="20.25" customHeight="1">
      <c r="A7" s="880"/>
      <c r="B7" s="881"/>
      <c r="C7" s="582" t="s">
        <v>233</v>
      </c>
      <c r="D7" s="583">
        <f>COUNTIFS(मराठी!$R$7:$R$500,"अ-1",मराठी!$D$7:$D$500,"F")</f>
        <v>0</v>
      </c>
      <c r="E7" s="583">
        <f>COUNTIFS(मराठी!$R$7:$R$500,"अ-2",मराठी!$D$7:$D$500,"F")</f>
        <v>0</v>
      </c>
      <c r="F7" s="583">
        <f>COUNTIFS(मराठी!$R$7:$R$500,"ब-1",मराठी!$D$7:$D$500,"F")</f>
        <v>0</v>
      </c>
      <c r="G7" s="583">
        <f>COUNTIFS(मराठी!$R$7:$R$500,"ब-2 ",मराठी!$D$7:$D$500,"F")</f>
        <v>0</v>
      </c>
      <c r="H7" s="583">
        <f>COUNTIFS(मराठी!$R$7:$R$500,"क-1",मराठी!$D$7:$D$500,"F")</f>
        <v>0</v>
      </c>
      <c r="I7" s="583">
        <f>COUNTIFS(मराठी!$R$7:$R$500,"क-2",मराठी!$D$7:$D$500,"F")</f>
        <v>0</v>
      </c>
      <c r="J7" s="583">
        <f>COUNTIFS(मराठी!$R$7:$R$500,"ड",मराठी!$D$7:$D$500,"F")</f>
        <v>0</v>
      </c>
      <c r="K7" s="583">
        <f>COUNTIFS(मराठी!$R$7:$R$500,"इ-1",मराठी!$D$7:$D$500,"F")</f>
        <v>0</v>
      </c>
      <c r="L7" s="583">
        <f>COUNTIFS(मराठी!$R$7:$R$500,"इ-2",मराठी!$D$7:$D$500,"F")</f>
        <v>0</v>
      </c>
      <c r="M7" s="583">
        <f>SUM(D7:L7)</f>
        <v>0</v>
      </c>
      <c r="N7" s="880"/>
      <c r="O7" s="881"/>
      <c r="P7" s="582" t="s">
        <v>233</v>
      </c>
      <c r="Q7" s="583">
        <f>COUNTIFS(मराठी!$AJ$7:$AJ$500,"अ-1",मराठी!$V$7:$V$500,"F")</f>
        <v>0</v>
      </c>
      <c r="R7" s="583">
        <f>COUNTIFS(मराठी!$AJ$7:$AJ$500,"अ-2",मराठी!$V$7:$V$500,"F")</f>
        <v>0</v>
      </c>
      <c r="S7" s="583">
        <f>COUNTIFS(मराठी!$AJ$7:$AJ$500,"ब-1",मराठी!$V$7:$V$500,"F")</f>
        <v>0</v>
      </c>
      <c r="T7" s="583">
        <f>COUNTIFS(मराठी!$AJ$7:$AJ$500,"ब-2 ",मराठी!$V$7:$V$500,"F")</f>
        <v>0</v>
      </c>
      <c r="U7" s="583">
        <f>COUNTIFS(मराठी!$AJ$7:$AJ$500,"क-1",मराठी!$V$7:$V$500,"F")</f>
        <v>0</v>
      </c>
      <c r="V7" s="583">
        <f>COUNTIFS(मराठी!$AJ$7:$AJ$500,"क-2",मराठी!$V$7:$V$500,"F")</f>
        <v>0</v>
      </c>
      <c r="W7" s="583">
        <f>COUNTIFS(मराठी!$AJ$7:$AJ$500,"ड",मराठी!$V$7:$V$500,"F")</f>
        <v>0</v>
      </c>
      <c r="X7" s="583">
        <f>COUNTIFS(मराठी!$AJ$7:$AJ$500,"इ-1",मराठी!$V$7:$V$500,"F")</f>
        <v>0</v>
      </c>
      <c r="Y7" s="583">
        <f>COUNTIFS(मराठी!$AJ$7:$AJ$500,"इ-2",मराठी!$V$7:$V$500,"F")</f>
        <v>0</v>
      </c>
      <c r="Z7" s="583">
        <f>SUM(Q7:Y7)</f>
        <v>0</v>
      </c>
    </row>
    <row r="8" spans="1:26" ht="20.25" customHeight="1">
      <c r="A8" s="880">
        <v>2</v>
      </c>
      <c r="B8" s="881" t="s">
        <v>50</v>
      </c>
      <c r="C8" s="582" t="s">
        <v>232</v>
      </c>
      <c r="D8" s="583">
        <f>COUNTIFS(इंग्रजी!$R$7:$R$500,"अ-1",इंग्रजी!$D$7:$D$500,"M")</f>
        <v>0</v>
      </c>
      <c r="E8" s="583">
        <f>COUNTIFS(इंग्रजी!$R$7:$R$500,"अ-2",इंग्रजी!$D$7:$D$500,"M")</f>
        <v>0</v>
      </c>
      <c r="F8" s="583">
        <f>COUNTIFS(इंग्रजी!$R$7:$R$500,"ब-1",इंग्रजी!$D$7:$D$500,"M")</f>
        <v>0</v>
      </c>
      <c r="G8" s="583">
        <f>COUNTIFS(इंग्रजी!$R$7:$R$500,"ब-2 ",इंग्रजी!$D$7:$D$500,"M")</f>
        <v>0</v>
      </c>
      <c r="H8" s="583">
        <f>COUNTIFS(इंग्रजी!$R$7:$R$500,"क-1",इंग्रजी!$D$7:$D$500,"M")</f>
        <v>0</v>
      </c>
      <c r="I8" s="583">
        <f>COUNTIFS(इंग्रजी!$R$7:$R$500,"क-2",इंग्रजी!$D$7:$D$500,"M")</f>
        <v>0</v>
      </c>
      <c r="J8" s="583">
        <f>COUNTIFS(इंग्रजी!$R$7:$R$500,"ड",इंग्रजी!$D$7:$D$500,"M")</f>
        <v>0</v>
      </c>
      <c r="K8" s="583">
        <f>COUNTIFS(इंग्रजी!$R$7:$R$500,"इ-1",इंग्रजी!$D$7:$D$500,"M")</f>
        <v>0</v>
      </c>
      <c r="L8" s="583">
        <f>COUNTIFS(इंग्रजी!$R$7:$R$500,"इ-2",इंग्रजी!$D$7:$D$500,"M")</f>
        <v>0</v>
      </c>
      <c r="M8" s="583">
        <f t="shared" ref="M8:M17" si="0">SUM(D8:L8)</f>
        <v>0</v>
      </c>
      <c r="N8" s="880">
        <v>2</v>
      </c>
      <c r="O8" s="881" t="s">
        <v>50</v>
      </c>
      <c r="P8" s="582" t="s">
        <v>232</v>
      </c>
      <c r="Q8" s="583">
        <f>COUNTIFS(इंग्रजी!$AJ$7:$AJ$500,"अ-1",इंग्रजी!$V$7:$V$500,"M")</f>
        <v>0</v>
      </c>
      <c r="R8" s="583">
        <f>COUNTIFS(इंग्रजी!$AJ$7:$AJ$500,"अ-2",इंग्रजी!$V$7:$V$500,"M")</f>
        <v>0</v>
      </c>
      <c r="S8" s="583">
        <f>COUNTIFS(इंग्रजी!$AJ$7:$AJ$500,"ब-1",इंग्रजी!$V$7:$V$500,"M")</f>
        <v>0</v>
      </c>
      <c r="T8" s="583">
        <f>COUNTIFS(इंग्रजी!$AJ$7:$AJ$500,"ब-2 ",इंग्रजी!$V$7:$V$500,"M")</f>
        <v>0</v>
      </c>
      <c r="U8" s="583">
        <f>COUNTIFS(इंग्रजी!$AJ$7:$AJ$500,"क-1",इंग्रजी!$V$7:$V$500,"M")</f>
        <v>0</v>
      </c>
      <c r="V8" s="583">
        <f>COUNTIFS(इंग्रजी!$AJ$7:$AJ$500,"क-2",इंग्रजी!$V$7:$V$500,"M")</f>
        <v>0</v>
      </c>
      <c r="W8" s="583">
        <f>COUNTIFS(इंग्रजी!$AJ$7:$AJ$500,"ड",इंग्रजी!$V$7:$V$500,"M")</f>
        <v>0</v>
      </c>
      <c r="X8" s="583">
        <f>COUNTIFS(इंग्रजी!$AJ$7:$AJ$500,"इ-1",इंग्रजी!$V$7:$V$500,"M")</f>
        <v>0</v>
      </c>
      <c r="Y8" s="583">
        <f>COUNTIFS(इंग्रजी!$AJ$7:$AJ$500,"इ-2",इंग्रजी!$V$7:$V$500,"M")</f>
        <v>0</v>
      </c>
      <c r="Z8" s="583">
        <f t="shared" ref="Z8:Z17" si="1">SUM(Q8:Y8)</f>
        <v>0</v>
      </c>
    </row>
    <row r="9" spans="1:26" ht="20.25" customHeight="1">
      <c r="A9" s="880"/>
      <c r="B9" s="881"/>
      <c r="C9" s="582" t="s">
        <v>233</v>
      </c>
      <c r="D9" s="583">
        <f>COUNTIFS(इंग्रजी!$R$7:$R$500,"अ-1",इंग्रजी!$D$7:$D$500,"F")</f>
        <v>0</v>
      </c>
      <c r="E9" s="583">
        <f>COUNTIFS(इंग्रजी!$R$7:$R$500,"अ-2",इंग्रजी!$D$7:$D$500,"F")</f>
        <v>0</v>
      </c>
      <c r="F9" s="583">
        <f>COUNTIFS(इंग्रजी!$R$7:$R$500,"ब-1",इंग्रजी!$D$7:$D$500,"F")</f>
        <v>0</v>
      </c>
      <c r="G9" s="583">
        <f>COUNTIFS(इंग्रजी!$R$7:$R$500,"ब-2 ",इंग्रजी!$D$7:$D$500,"F")</f>
        <v>0</v>
      </c>
      <c r="H9" s="583">
        <f>COUNTIFS(इंग्रजी!$R$7:$R$500,"क-1",इंग्रजी!$D$7:$D$500,"F")</f>
        <v>0</v>
      </c>
      <c r="I9" s="583">
        <f>COUNTIFS(इंग्रजी!$R$7:$R$500,"क-2",इंग्रजी!$D$7:$D$500,"F")</f>
        <v>0</v>
      </c>
      <c r="J9" s="583">
        <f>COUNTIFS(इंग्रजी!$R$7:$R$500,"ड",इंग्रजी!$D$7:$D$500,"F")</f>
        <v>0</v>
      </c>
      <c r="K9" s="583">
        <f>COUNTIFS(इंग्रजी!$R$7:$R$500,"इ-1",इंग्रजी!$D$7:$D$500,"F")</f>
        <v>0</v>
      </c>
      <c r="L9" s="583">
        <f>COUNTIFS(इंग्रजी!$R$7:$R$500,"इ-2",इंग्रजी!$D$7:$D$500,"F")</f>
        <v>0</v>
      </c>
      <c r="M9" s="583">
        <f t="shared" si="0"/>
        <v>0</v>
      </c>
      <c r="N9" s="880"/>
      <c r="O9" s="881"/>
      <c r="P9" s="582" t="s">
        <v>233</v>
      </c>
      <c r="Q9" s="583">
        <f>COUNTIFS(इंग्रजी!$AJ$7:$AJ$500,"अ-1",इंग्रजी!$V$7:$V$500,"F")</f>
        <v>0</v>
      </c>
      <c r="R9" s="583">
        <f>COUNTIFS(इंग्रजी!$AJ$7:$AJ$500,"अ-2",इंग्रजी!$V$7:$V$500,"F")</f>
        <v>0</v>
      </c>
      <c r="S9" s="583">
        <f>COUNTIFS(इंग्रजी!$AJ$7:$AJ$500,"ब-1",इंग्रजी!$V$7:$V$500,"F")</f>
        <v>0</v>
      </c>
      <c r="T9" s="583">
        <f>COUNTIFS(इंग्रजी!$AJ$7:$AJ$500,"ब-2 ",इंग्रजी!$V$7:$V$500,"F")</f>
        <v>0</v>
      </c>
      <c r="U9" s="583">
        <f>COUNTIFS(इंग्रजी!$AJ$7:$AJ$500,"क-1",इंग्रजी!$V$7:$V$500,"F")</f>
        <v>0</v>
      </c>
      <c r="V9" s="583">
        <f>COUNTIFS(इंग्रजी!$AJ$7:$AJ$500,"क-2",इंग्रजी!$V$7:$V$500,"F")</f>
        <v>0</v>
      </c>
      <c r="W9" s="583">
        <f>COUNTIFS(इंग्रजी!$AJ$7:$AJ$500,"ड",इंग्रजी!$V$7:$V$500,"F")</f>
        <v>0</v>
      </c>
      <c r="X9" s="583">
        <f>COUNTIFS(इंग्रजी!$AJ$7:$AJ$500,"इ-1",इंग्रजी!$V$7:$V$500,"F")</f>
        <v>0</v>
      </c>
      <c r="Y9" s="583">
        <f>COUNTIFS(इंग्रजी!$AJ$7:$AJ$500,"इ-2",इंग्रजी!$V$7:$V$500,"F")</f>
        <v>0</v>
      </c>
      <c r="Z9" s="583">
        <f t="shared" si="1"/>
        <v>0</v>
      </c>
    </row>
    <row r="10" spans="1:26" ht="20.25" customHeight="1">
      <c r="A10" s="880">
        <v>3</v>
      </c>
      <c r="B10" s="881" t="s">
        <v>51</v>
      </c>
      <c r="C10" s="582" t="s">
        <v>232</v>
      </c>
      <c r="D10" s="583">
        <f>COUNTIFS(गणित!$R$7:$R$500,"अ-1",गणित!$D$7:$D$500,"M")</f>
        <v>0</v>
      </c>
      <c r="E10" s="583">
        <f>COUNTIFS(गणित!$R$7:$R$500,"अ-2",गणित!$D$7:$D$500,"M")</f>
        <v>0</v>
      </c>
      <c r="F10" s="583">
        <f>COUNTIFS(गणित!$R$7:$R$500,"ब-1",गणित!$D$7:$D$500,"M")</f>
        <v>0</v>
      </c>
      <c r="G10" s="583">
        <f>COUNTIFS(गणित!$R$7:$R$500,"ब-2 ",गणित!$D$7:$D$500,"M")</f>
        <v>0</v>
      </c>
      <c r="H10" s="583">
        <f>COUNTIFS(गणित!$R$7:$R$500,"क-1",गणित!$D$7:$D$500,"M")</f>
        <v>0</v>
      </c>
      <c r="I10" s="583">
        <f>COUNTIFS(गणित!$R$7:$R$500,"क-2",गणित!$D$7:$D$500,"M")</f>
        <v>0</v>
      </c>
      <c r="J10" s="583">
        <f>COUNTIFS(गणित!$R$7:$R$500,"ड",गणित!$D$7:$D$500,"M")</f>
        <v>0</v>
      </c>
      <c r="K10" s="583">
        <f>COUNTIFS(गणित!$R$7:$R$500,"इ-1",गणित!$D$7:$D$500,"M")</f>
        <v>0</v>
      </c>
      <c r="L10" s="583">
        <f>COUNTIFS(गणित!$R$7:$R$500,"इ-2",गणित!$D$7:$D$500,"M")</f>
        <v>0</v>
      </c>
      <c r="M10" s="583">
        <f t="shared" si="0"/>
        <v>0</v>
      </c>
      <c r="N10" s="880">
        <v>3</v>
      </c>
      <c r="O10" s="881" t="s">
        <v>51</v>
      </c>
      <c r="P10" s="582" t="s">
        <v>232</v>
      </c>
      <c r="Q10" s="583">
        <f>COUNTIFS(गणित!$AJ$7:$AJ$500,"अ-1",गणित!$V$7:$V$500,"M")</f>
        <v>0</v>
      </c>
      <c r="R10" s="583">
        <f>COUNTIFS(गणित!$AJ$7:$AJ$500,"अ-2",गणित!$V$7:$V$500,"M")</f>
        <v>0</v>
      </c>
      <c r="S10" s="583">
        <f>COUNTIFS(गणित!$AJ$7:$AJ$500,"ब-1",गणित!$V$7:$V$500,"M")</f>
        <v>0</v>
      </c>
      <c r="T10" s="583">
        <f>COUNTIFS(गणित!$AJ$7:$AJ$500,"ब-2 ",गणित!$V$7:$V$500,"M")</f>
        <v>0</v>
      </c>
      <c r="U10" s="583">
        <f>COUNTIFS(गणित!$AJ$7:$AJ$500,"क-1",गणित!$V$7:$V$500,"M")</f>
        <v>0</v>
      </c>
      <c r="V10" s="583">
        <f>COUNTIFS(गणित!$AJ$7:$AJ$500,"क-2",गणित!$V$7:$V$500,"M")</f>
        <v>0</v>
      </c>
      <c r="W10" s="583">
        <f>COUNTIFS(गणित!$AJ$7:$AJ$500,"ड",गणित!$V$7:$V$500,"M")</f>
        <v>0</v>
      </c>
      <c r="X10" s="583">
        <f>COUNTIFS(गणित!$AJ$7:$AJ$500,"इ-1",गणित!$V$7:$V$500,"M")</f>
        <v>0</v>
      </c>
      <c r="Y10" s="583">
        <f>COUNTIFS(गणित!$AJ$7:$AJ$500,"इ-2",गणित!$V$7:$V$500,"M")</f>
        <v>0</v>
      </c>
      <c r="Z10" s="583">
        <f t="shared" si="1"/>
        <v>0</v>
      </c>
    </row>
    <row r="11" spans="1:26" ht="20.25" customHeight="1">
      <c r="A11" s="880"/>
      <c r="B11" s="881"/>
      <c r="C11" s="582" t="s">
        <v>233</v>
      </c>
      <c r="D11" s="583">
        <f>COUNTIFS(गणित!$R$7:$R$500,"अ-1",गणित!$D$7:$D$500,"F")</f>
        <v>0</v>
      </c>
      <c r="E11" s="583">
        <f>COUNTIFS(गणित!$R$7:$R$500,"अ-2",गणित!$D$7:$D$500,"F")</f>
        <v>0</v>
      </c>
      <c r="F11" s="583">
        <f>COUNTIFS(गणित!$R$7:$R$500,"ब-1",गणित!$D$7:$D$500,"F")</f>
        <v>0</v>
      </c>
      <c r="G11" s="583">
        <f>COUNTIFS(गणित!$R$7:$R$500,"ब-2 ",गणित!$D$7:$D$500,"F")</f>
        <v>0</v>
      </c>
      <c r="H11" s="583">
        <f>COUNTIFS(गणित!$R$7:$R$500,"क-1",गणित!$D$7:$D$500,"F")</f>
        <v>0</v>
      </c>
      <c r="I11" s="583">
        <f>COUNTIFS(गणित!$R$7:$R$500,"क-2",गणित!$D$7:$D$500,"F")</f>
        <v>0</v>
      </c>
      <c r="J11" s="583">
        <f>COUNTIFS(गणित!$R$7:$R$500,"ड",गणित!$D$7:$D$500,"F")</f>
        <v>0</v>
      </c>
      <c r="K11" s="583">
        <f>COUNTIFS(गणित!$R$7:$R$500,"इ-1",गणित!$D$7:$D$500,"F")</f>
        <v>0</v>
      </c>
      <c r="L11" s="583">
        <f>COUNTIFS(गणित!$R$7:$R$500,"इ-2",गणित!$D$7:$D$500,"F")</f>
        <v>0</v>
      </c>
      <c r="M11" s="583">
        <f t="shared" si="0"/>
        <v>0</v>
      </c>
      <c r="N11" s="880"/>
      <c r="O11" s="881"/>
      <c r="P11" s="582" t="s">
        <v>233</v>
      </c>
      <c r="Q11" s="583">
        <f>COUNTIFS(गणित!$AJ$7:$AJ$500,"अ-1",गणित!$V$7:$V$500,"F")</f>
        <v>0</v>
      </c>
      <c r="R11" s="583">
        <f>COUNTIFS(गणित!$AJ$7:$AJ$500,"अ-2",गणित!$V$7:$V$500,"F")</f>
        <v>0</v>
      </c>
      <c r="S11" s="583">
        <f>COUNTIFS(गणित!$AJ$7:$AJ$500,"ब-1",गणित!$V$7:$V$500,"F")</f>
        <v>0</v>
      </c>
      <c r="T11" s="583">
        <f>COUNTIFS(गणित!$AJ$7:$AJ$500,"ब-2 ",गणित!$V$7:$V$500,"F")</f>
        <v>0</v>
      </c>
      <c r="U11" s="583">
        <f>COUNTIFS(गणित!$AJ$7:$AJ$500,"क-1",गणित!$V$7:$V$500,"F")</f>
        <v>0</v>
      </c>
      <c r="V11" s="583">
        <f>COUNTIFS(गणित!$AJ$7:$AJ$500,"क-2",गणित!$V$7:$V$500,"F")</f>
        <v>0</v>
      </c>
      <c r="W11" s="583">
        <f>COUNTIFS(गणित!$AJ$7:$AJ$500,"ड",गणित!$V$7:$V$500,"F")</f>
        <v>0</v>
      </c>
      <c r="X11" s="583">
        <f>COUNTIFS(गणित!$AJ$7:$AJ$500,"इ-1",गणित!$V$7:$V$500,"F")</f>
        <v>0</v>
      </c>
      <c r="Y11" s="583">
        <f>COUNTIFS(गणित!$AJ$7:$AJ$500,"इ-2",गणित!$V$7:$V$500,"F")</f>
        <v>0</v>
      </c>
      <c r="Z11" s="583">
        <f t="shared" si="1"/>
        <v>0</v>
      </c>
    </row>
    <row r="12" spans="1:26" ht="20.25" customHeight="1">
      <c r="A12" s="880">
        <v>4</v>
      </c>
      <c r="B12" s="881" t="s">
        <v>59</v>
      </c>
      <c r="C12" s="582" t="s">
        <v>232</v>
      </c>
      <c r="D12" s="583">
        <f>COUNTIFS(चित्रकला!$N$7:$N$500,"अ-1",चित्रकला!$D$7:$D$500,"M")</f>
        <v>0</v>
      </c>
      <c r="E12" s="583">
        <f>COUNTIFS(चित्रकला!$N$7:$N$500,"अ-2",चित्रकला!$D$7:$D$500,"M")</f>
        <v>0</v>
      </c>
      <c r="F12" s="583">
        <f>COUNTIFS(चित्रकला!$N$7:$N$500,"ब-1",चित्रकला!$D$7:$D$500,"M")</f>
        <v>0</v>
      </c>
      <c r="G12" s="583">
        <f>COUNTIFS(चित्रकला!$N$7:$N$500,"ब-2 ",चित्रकला!$D$7:$D$500,"M")</f>
        <v>0</v>
      </c>
      <c r="H12" s="583">
        <f>COUNTIFS(चित्रकला!$N$7:$N$500,"क-1",चित्रकला!$D$7:$D$500,"M")</f>
        <v>0</v>
      </c>
      <c r="I12" s="583">
        <f>COUNTIFS(चित्रकला!$N$7:$N$500,"क-2",चित्रकला!$D$7:$D$500,"M")</f>
        <v>0</v>
      </c>
      <c r="J12" s="583">
        <f>COUNTIFS(चित्रकला!$N$7:$N$500,"ड",चित्रकला!$D$7:$D$500,"M")</f>
        <v>0</v>
      </c>
      <c r="K12" s="583">
        <f>COUNTIFS(चित्रकला!$N$7:$N$500,"इ-1",चित्रकला!$D$7:$D$500,"M")</f>
        <v>0</v>
      </c>
      <c r="L12" s="583">
        <f>COUNTIFS(चित्रकला!$N$7:$N$500,"इ-2",चित्रकला!$D$7:$D$500,"M")</f>
        <v>0</v>
      </c>
      <c r="M12" s="583">
        <f t="shared" si="0"/>
        <v>0</v>
      </c>
      <c r="N12" s="880">
        <v>4</v>
      </c>
      <c r="O12" s="881" t="s">
        <v>59</v>
      </c>
      <c r="P12" s="582" t="s">
        <v>232</v>
      </c>
      <c r="Q12" s="583">
        <f>COUNTIFS(चित्रकला!$AB$7:$AB$500,"अ-1",चित्रकला!$R$7:$R$500,"M")</f>
        <v>0</v>
      </c>
      <c r="R12" s="583">
        <f>COUNTIFS(चित्रकला!$AB$7:$AB$500,"अ-2",चित्रकला!$R$7:$R$500,"M")</f>
        <v>0</v>
      </c>
      <c r="S12" s="583">
        <f>COUNTIFS(चित्रकला!$AB$7:$AB$500,"ब-1",चित्रकला!$R$7:$R$500,"M")</f>
        <v>0</v>
      </c>
      <c r="T12" s="583">
        <f>COUNTIFS(चित्रकला!$AB$7:$AB$500,"ब-2 ",चित्रकला!$R$7:$R$500,"M")</f>
        <v>0</v>
      </c>
      <c r="U12" s="583">
        <f>COUNTIFS(चित्रकला!$AB$7:$AB$500,"क-1",चित्रकला!$R$7:$R$500,"M")</f>
        <v>0</v>
      </c>
      <c r="V12" s="583">
        <f>COUNTIFS(चित्रकला!$AB$7:$AB$500,"क-2",चित्रकला!$R$7:$R$500,"M")</f>
        <v>0</v>
      </c>
      <c r="W12" s="583">
        <f>COUNTIFS(चित्रकला!$AB$7:$AB$500,"ड",चित्रकला!$R$7:$R$500,"M")</f>
        <v>0</v>
      </c>
      <c r="X12" s="583">
        <f>COUNTIFS(चित्रकला!$AB$7:$AB$500,"इ-1",चित्रकला!$R$7:$R$500,"M")</f>
        <v>0</v>
      </c>
      <c r="Y12" s="583">
        <f>COUNTIFS(चित्रकला!$AB$7:$AB$500,"इ-2",चित्रकला!$R$7:$R$500,"M")</f>
        <v>0</v>
      </c>
      <c r="Z12" s="583">
        <f t="shared" si="1"/>
        <v>0</v>
      </c>
    </row>
    <row r="13" spans="1:26" ht="20.25" customHeight="1">
      <c r="A13" s="880"/>
      <c r="B13" s="881"/>
      <c r="C13" s="582" t="s">
        <v>233</v>
      </c>
      <c r="D13" s="583">
        <f>COUNTIFS(चित्रकला!$N$7:$N$500,"अ-1",चित्रकला!$D$7:$D$500,"F")</f>
        <v>0</v>
      </c>
      <c r="E13" s="583">
        <f>COUNTIFS(चित्रकला!$N$7:$N$500,"अ-2",चित्रकला!$D$7:$D$500,"F")</f>
        <v>0</v>
      </c>
      <c r="F13" s="583">
        <f>COUNTIFS(चित्रकला!$N$7:$N$500,"ब-1",चित्रकला!$D$7:$D$500,"F")</f>
        <v>0</v>
      </c>
      <c r="G13" s="583">
        <f>COUNTIFS(चित्रकला!$N$7:$N$500,"ब-2 ",चित्रकला!$D$7:$D$500,"F")</f>
        <v>0</v>
      </c>
      <c r="H13" s="583">
        <f>COUNTIFS(चित्रकला!$N$7:$N$500,"क-1",चित्रकला!$D$7:$D$500,"F")</f>
        <v>0</v>
      </c>
      <c r="I13" s="583">
        <f>COUNTIFS(चित्रकला!$N$7:$N$500,"क-2",चित्रकला!$D$7:$D$500,"F")</f>
        <v>0</v>
      </c>
      <c r="J13" s="583">
        <f>COUNTIFS(चित्रकला!$N$7:$N$500,"ड",चित्रकला!$D$7:$D$500,"F")</f>
        <v>0</v>
      </c>
      <c r="K13" s="583">
        <f>COUNTIFS(चित्रकला!$N$7:$N$500,"इ-1",चित्रकला!$D$7:$D$500,"F")</f>
        <v>0</v>
      </c>
      <c r="L13" s="583">
        <f>COUNTIFS(चित्रकला!$N$7:$N$500,"इ-2",चित्रकला!$D$7:$D$500,"F")</f>
        <v>0</v>
      </c>
      <c r="M13" s="583">
        <f t="shared" si="0"/>
        <v>0</v>
      </c>
      <c r="N13" s="880"/>
      <c r="O13" s="881"/>
      <c r="P13" s="582" t="s">
        <v>233</v>
      </c>
      <c r="Q13" s="583">
        <f>COUNTIFS(चित्रकला!$AB$7:$AB$500,"अ-1",चित्रकला!$R$7:$R$500,"F")</f>
        <v>0</v>
      </c>
      <c r="R13" s="583">
        <f>COUNTIFS(चित्रकला!$AB$7:$AB$500,"अ-2",चित्रकला!$R$7:$R$500,"F")</f>
        <v>0</v>
      </c>
      <c r="S13" s="583">
        <f>COUNTIFS(चित्रकला!$AB$7:$AB$500,"ब-1",चित्रकला!$R$7:$R$500,"F")</f>
        <v>0</v>
      </c>
      <c r="T13" s="583">
        <f>COUNTIFS(चित्रकला!$AB$7:$AB$500,"ब-2 ",चित्रकला!$R$7:$R$500,"F")</f>
        <v>0</v>
      </c>
      <c r="U13" s="583">
        <f>COUNTIFS(चित्रकला!$AB$7:$AB$500,"क-1",चित्रकला!$R$7:$R$500,"F")</f>
        <v>0</v>
      </c>
      <c r="V13" s="583">
        <f>COUNTIFS(चित्रकला!$AB$7:$AB$500,"क-2",चित्रकला!$R$7:$R$500,"F")</f>
        <v>0</v>
      </c>
      <c r="W13" s="583">
        <f>COUNTIFS(चित्रकला!$AB$7:$AB$500,"ड",चित्रकला!$R$7:$R$500,"F")</f>
        <v>0</v>
      </c>
      <c r="X13" s="583">
        <f>COUNTIFS(चित्रकला!$AB$7:$AB$500,"इ-1",चित्रकला!$R$7:$R$500,"F")</f>
        <v>0</v>
      </c>
      <c r="Y13" s="583">
        <f>COUNTIFS(चित्रकला!$AB$7:$AB$500,"इ-2",चित्रकला!$R$7:$R$500,"F")</f>
        <v>0</v>
      </c>
      <c r="Z13" s="583">
        <f t="shared" si="1"/>
        <v>0</v>
      </c>
    </row>
    <row r="14" spans="1:26" ht="20.25" customHeight="1">
      <c r="A14" s="880">
        <v>5</v>
      </c>
      <c r="B14" s="881" t="s">
        <v>54</v>
      </c>
      <c r="C14" s="582" t="s">
        <v>232</v>
      </c>
      <c r="D14" s="583">
        <f>COUNTIFS(कार्यानुभव!$N$7:$N$500,"अ-1",कार्यानुभव!$D$7:$D$500,"M")</f>
        <v>0</v>
      </c>
      <c r="E14" s="583">
        <f>COUNTIFS(कार्यानुभव!$N$7:$N$500,"अ-2",कार्यानुभव!$D$7:$D$500,"M")</f>
        <v>0</v>
      </c>
      <c r="F14" s="583">
        <f>COUNTIFS(कार्यानुभव!$N$7:$N$500,"ब-1",कार्यानुभव!$D$7:$D$500,"M")</f>
        <v>0</v>
      </c>
      <c r="G14" s="583">
        <f>COUNTIFS(कार्यानुभव!$N$7:$N$500,"ब-2 ",कार्यानुभव!$D$7:$D$500,"M")</f>
        <v>0</v>
      </c>
      <c r="H14" s="583">
        <f>COUNTIFS(कार्यानुभव!$N$7:$N$500,"क-1",कार्यानुभव!$D$7:$D$500,"M")</f>
        <v>0</v>
      </c>
      <c r="I14" s="583">
        <f>COUNTIFS(कार्यानुभव!$N$7:$N$500,"क-2",कार्यानुभव!$D$7:$D$500,"M")</f>
        <v>0</v>
      </c>
      <c r="J14" s="583">
        <f>COUNTIFS(कार्यानुभव!$N$7:$N$500,"ड",कार्यानुभव!$D$7:$D$500,"M")</f>
        <v>0</v>
      </c>
      <c r="K14" s="583">
        <f>COUNTIFS(कार्यानुभव!$N$7:$N$500,"इ-1",कार्यानुभव!$D$7:$D$500,"M")</f>
        <v>0</v>
      </c>
      <c r="L14" s="583">
        <f>COUNTIFS(कार्यानुभव!$N$7:$N$500,"इ-2",कार्यानुभव!$D$7:$D$500,"M")</f>
        <v>0</v>
      </c>
      <c r="M14" s="583">
        <f t="shared" si="0"/>
        <v>0</v>
      </c>
      <c r="N14" s="880">
        <v>5</v>
      </c>
      <c r="O14" s="881" t="s">
        <v>54</v>
      </c>
      <c r="P14" s="582" t="s">
        <v>232</v>
      </c>
      <c r="Q14" s="583">
        <f>COUNTIFS(कार्यानुभव!$AB$7:$AB$500,"अ-1",कार्यानुभव!$R$7:$R$500,"M")</f>
        <v>0</v>
      </c>
      <c r="R14" s="583">
        <f>COUNTIFS(कार्यानुभव!$AB$7:$AB$500,"अ-2",कार्यानुभव!$R$7:$R$500,"M")</f>
        <v>0</v>
      </c>
      <c r="S14" s="583">
        <f>COUNTIFS(कार्यानुभव!$AB$7:$AB$500,"ब-1",कार्यानुभव!$R$7:$R$500,"M")</f>
        <v>0</v>
      </c>
      <c r="T14" s="583">
        <f>COUNTIFS(कार्यानुभव!$AB$7:$AB$500,"ब-2 ",कार्यानुभव!$R$7:$R$500,"M")</f>
        <v>0</v>
      </c>
      <c r="U14" s="583">
        <f>COUNTIFS(कार्यानुभव!$AB$7:$AB$500,"क-1",कार्यानुभव!$R$7:$R$500,"M")</f>
        <v>0</v>
      </c>
      <c r="V14" s="583">
        <f>COUNTIFS(कार्यानुभव!$AB$7:$AB$500,"क-2",कार्यानुभव!$R$7:$R$500,"M")</f>
        <v>0</v>
      </c>
      <c r="W14" s="583">
        <f>COUNTIFS(कार्यानुभव!$AB$7:$AB$500,"ड",कार्यानुभव!$R$7:$R$500,"M")</f>
        <v>0</v>
      </c>
      <c r="X14" s="583">
        <f>COUNTIFS(कार्यानुभव!$AB$7:$AB$500,"इ-1",कार्यानुभव!$R$7:$R$500,"M")</f>
        <v>0</v>
      </c>
      <c r="Y14" s="583">
        <f>COUNTIFS(कार्यानुभव!$AB$7:$AB$500,"इ-2",कार्यानुभव!$R$7:$R$500,"M")</f>
        <v>0</v>
      </c>
      <c r="Z14" s="583">
        <f t="shared" si="1"/>
        <v>0</v>
      </c>
    </row>
    <row r="15" spans="1:26" ht="20.25" customHeight="1">
      <c r="A15" s="880"/>
      <c r="B15" s="881"/>
      <c r="C15" s="582" t="s">
        <v>233</v>
      </c>
      <c r="D15" s="583">
        <f>COUNTIFS(कार्यानुभव!$N$7:$N$500,"अ-1",कार्यानुभव!$D$7:$D$500,"F")</f>
        <v>0</v>
      </c>
      <c r="E15" s="583">
        <f>COUNTIFS(कार्यानुभव!$N$7:$N$500,"अ-2",कार्यानुभव!$D$7:$D$500,"F")</f>
        <v>0</v>
      </c>
      <c r="F15" s="583">
        <f>COUNTIFS(कार्यानुभव!$N$7:$N$500,"ब-1",कार्यानुभव!$D$7:$D$500,"F")</f>
        <v>0</v>
      </c>
      <c r="G15" s="583">
        <f>COUNTIFS(कार्यानुभव!$N$7:$N$500,"ब-2 ",कार्यानुभव!$D$7:$D$500,"F")</f>
        <v>0</v>
      </c>
      <c r="H15" s="583">
        <f>COUNTIFS(कार्यानुभव!$N$7:$N$500,"क-1",कार्यानुभव!$D$7:$D$500,"F")</f>
        <v>0</v>
      </c>
      <c r="I15" s="583">
        <f>COUNTIFS(कार्यानुभव!$N$7:$N$500,"क-2",कार्यानुभव!$D$7:$D$500,"F")</f>
        <v>0</v>
      </c>
      <c r="J15" s="583">
        <f>COUNTIFS(कार्यानुभव!$N$7:$N$500,"ड",कार्यानुभव!$D$7:$D$500,"F")</f>
        <v>0</v>
      </c>
      <c r="K15" s="583">
        <f>COUNTIFS(कार्यानुभव!$N$7:$N$500,"इ-1",कार्यानुभव!$D$7:$D$500,"F")</f>
        <v>0</v>
      </c>
      <c r="L15" s="583">
        <f>COUNTIFS(कार्यानुभव!$N$7:$N$500,"इ-2",कार्यानुभव!$D$7:$D$500,"F")</f>
        <v>0</v>
      </c>
      <c r="M15" s="583">
        <f t="shared" si="0"/>
        <v>0</v>
      </c>
      <c r="N15" s="880"/>
      <c r="O15" s="881"/>
      <c r="P15" s="582" t="s">
        <v>233</v>
      </c>
      <c r="Q15" s="583">
        <f>COUNTIFS(कार्यानुभव!$AB$7:$AB$500,"अ-1",कार्यानुभव!$R$7:$R$500,"F")</f>
        <v>0</v>
      </c>
      <c r="R15" s="583">
        <f>COUNTIFS(कार्यानुभव!$AB$7:$AB$500,"अ-2",कार्यानुभव!$R$7:$R$500,"F")</f>
        <v>0</v>
      </c>
      <c r="S15" s="583">
        <f>COUNTIFS(कार्यानुभव!$AB$7:$AB$500,"ब-1",कार्यानुभव!$R$7:$R$500,"F")</f>
        <v>0</v>
      </c>
      <c r="T15" s="583">
        <f>COUNTIFS(कार्यानुभव!$AB$7:$AB$500,"ब-2 ",कार्यानुभव!$R$7:$R$500,"F")</f>
        <v>0</v>
      </c>
      <c r="U15" s="583">
        <f>COUNTIFS(कार्यानुभव!$AB$7:$AB$500,"क-1",कार्यानुभव!$R$7:$R$500,"F")</f>
        <v>0</v>
      </c>
      <c r="V15" s="583">
        <f>COUNTIFS(कार्यानुभव!$AB$7:$AB$500,"क-2",कार्यानुभव!$R$7:$R$500,"F")</f>
        <v>0</v>
      </c>
      <c r="W15" s="583">
        <f>COUNTIFS(कार्यानुभव!$AB$7:$AB$500,"ड",कार्यानुभव!$R$7:$R$500,"F")</f>
        <v>0</v>
      </c>
      <c r="X15" s="583">
        <f>COUNTIFS(कार्यानुभव!$AB$7:$AB$500,"इ-1",कार्यानुभव!$R$7:$R$500,"F")</f>
        <v>0</v>
      </c>
      <c r="Y15" s="583">
        <f>COUNTIFS(कार्यानुभव!$AB$7:$AB$500,"इ-2",कार्यानुभव!$R$7:$R$500,"F")</f>
        <v>0</v>
      </c>
      <c r="Z15" s="583">
        <f t="shared" si="1"/>
        <v>0</v>
      </c>
    </row>
    <row r="16" spans="1:26" ht="20.25" customHeight="1">
      <c r="A16" s="880">
        <v>6</v>
      </c>
      <c r="B16" s="882" t="s">
        <v>55</v>
      </c>
      <c r="C16" s="582" t="s">
        <v>232</v>
      </c>
      <c r="D16" s="583">
        <f>COUNTIFS(शा.शि.!$N$7:$N$500,"अ-1",शा.शि.!$D$7:$D$500,"M")</f>
        <v>0</v>
      </c>
      <c r="E16" s="583">
        <f>COUNTIFS(शा.शि.!$N$7:$N$500,"अ-2",शा.शि.!$D$7:$D$500,"M")</f>
        <v>0</v>
      </c>
      <c r="F16" s="583">
        <f>COUNTIFS(शा.शि.!$N$7:$N$500,"ब-1",शा.शि.!$D$7:$D$500,"M")</f>
        <v>0</v>
      </c>
      <c r="G16" s="583">
        <f>COUNTIFS(शा.शि.!$N$7:$N$500,"ब-2 ",शा.शि.!$D$7:$D$500,"M")</f>
        <v>0</v>
      </c>
      <c r="H16" s="583">
        <f>COUNTIFS(शा.शि.!$N$7:$N$500,"क-1",शा.शि.!$D$7:$D$500,"M")</f>
        <v>0</v>
      </c>
      <c r="I16" s="583">
        <f>COUNTIFS(शा.शि.!$N$7:$N$500,"क-2",शा.शि.!$D$7:$D$500,"M")</f>
        <v>0</v>
      </c>
      <c r="J16" s="583">
        <f>COUNTIFS(शा.शि.!$N$7:$N$500,"ड",शा.शि.!$D$7:$D$500,"M")</f>
        <v>0</v>
      </c>
      <c r="K16" s="583">
        <f>COUNTIFS(शा.शि.!$N$7:$N$500,"इ-1",शा.शि.!$D$7:$D$500,"M")</f>
        <v>0</v>
      </c>
      <c r="L16" s="583">
        <f>COUNTIFS(शा.शि.!$N$7:$N$500,"इ-2",शा.शि.!$D$7:$D$500,"M")</f>
        <v>0</v>
      </c>
      <c r="M16" s="583">
        <f t="shared" si="0"/>
        <v>0</v>
      </c>
      <c r="N16" s="880">
        <v>6</v>
      </c>
      <c r="O16" s="882" t="s">
        <v>55</v>
      </c>
      <c r="P16" s="582" t="s">
        <v>232</v>
      </c>
      <c r="Q16" s="583">
        <f>COUNTIFS(शा.शि.!$AB$7:$AB$500,"अ-1",शा.शि.!$R$7:$R$500,"M")</f>
        <v>0</v>
      </c>
      <c r="R16" s="583">
        <f>COUNTIFS(शा.शि.!$AB$7:$AB$500,"अ-2",शा.शि.!$R$7:$R$500,"M")</f>
        <v>0</v>
      </c>
      <c r="S16" s="583">
        <f>COUNTIFS(शा.शि.!$AB$7:$AB$500,"ब-1",शा.शि.!$R$7:$R$500,"M")</f>
        <v>0</v>
      </c>
      <c r="T16" s="583">
        <f>COUNTIFS(शा.शि.!$AB$7:$AB$500,"ब-2 ",शा.शि.!$R$7:$R$500,"M")</f>
        <v>0</v>
      </c>
      <c r="U16" s="583">
        <f>COUNTIFS(शा.शि.!$AB$7:$AB$500,"क-1",शा.शि.!$R$7:$R$500,"M")</f>
        <v>0</v>
      </c>
      <c r="V16" s="583">
        <f>COUNTIFS(शा.शि.!$AB$7:$AB$500,"क-2",शा.शि.!$R$7:$R$500,"M")</f>
        <v>0</v>
      </c>
      <c r="W16" s="583">
        <f>COUNTIFS(शा.शि.!$AB$7:$AB$500,"ड",शा.शि.!$R$7:$R$500,"M")</f>
        <v>0</v>
      </c>
      <c r="X16" s="583">
        <f>COUNTIFS(शा.शि.!$AB$7:$AB$500,"इ-1",शा.शि.!$R$7:$R$500,"M")</f>
        <v>0</v>
      </c>
      <c r="Y16" s="583">
        <f>COUNTIFS(शा.शि.!$AB$7:$AB$500,"इ-2",शा.शि.!$R$7:$R$500,"M")</f>
        <v>0</v>
      </c>
      <c r="Z16" s="583">
        <f t="shared" si="1"/>
        <v>0</v>
      </c>
    </row>
    <row r="17" spans="1:26" ht="20.25" customHeight="1">
      <c r="A17" s="880"/>
      <c r="B17" s="882"/>
      <c r="C17" s="582" t="s">
        <v>233</v>
      </c>
      <c r="D17" s="583">
        <f>COUNTIFS(शा.शि.!$N$7:$N$500,"अ-1",शा.शि.!$D$7:$D$500,"F")</f>
        <v>0</v>
      </c>
      <c r="E17" s="583">
        <f>COUNTIFS(शा.शि.!$N$7:$N$500,"अ-2",शा.शि.!$D$7:$D$500,"F")</f>
        <v>0</v>
      </c>
      <c r="F17" s="583">
        <f>COUNTIFS(शा.शि.!$N$7:$N$500,"ब-1",शा.शि.!$D$7:$D$500,"F")</f>
        <v>0</v>
      </c>
      <c r="G17" s="583">
        <f>COUNTIFS(शा.शि.!$N$7:$N$500,"ब-2 ",शा.शि.!$D$7:$D$500,"F")</f>
        <v>0</v>
      </c>
      <c r="H17" s="583">
        <f>COUNTIFS(शा.शि.!$N$7:$N$500,"क-1",शा.शि.!$D$7:$D$500,"F")</f>
        <v>0</v>
      </c>
      <c r="I17" s="583">
        <f>COUNTIFS(शा.शि.!$N$7:$N$500,"क-2",शा.शि.!$D$7:$D$500,"F")</f>
        <v>0</v>
      </c>
      <c r="J17" s="583">
        <f>COUNTIFS(शा.शि.!$N$7:$N$500,"ड",शा.शि.!$D$7:$D$500,"F")</f>
        <v>0</v>
      </c>
      <c r="K17" s="583">
        <f>COUNTIFS(शा.शि.!$N$7:$N$500,"इ-1",शा.शि.!$D$7:$D$500,"F")</f>
        <v>0</v>
      </c>
      <c r="L17" s="583">
        <f>COUNTIFS(शा.शि.!$N$7:$N$500,"इ-2",शा.शि.!$D$7:$D$500,"F")</f>
        <v>0</v>
      </c>
      <c r="M17" s="583">
        <f t="shared" si="0"/>
        <v>0</v>
      </c>
      <c r="N17" s="880"/>
      <c r="O17" s="882"/>
      <c r="P17" s="582" t="s">
        <v>233</v>
      </c>
      <c r="Q17" s="583">
        <f>COUNTIFS(शा.शि.!$AB$7:$AB$500,"अ-1",शा.शि.!$R$7:$R$500,"F")</f>
        <v>0</v>
      </c>
      <c r="R17" s="583">
        <f>COUNTIFS(शा.शि.!$AB$7:$AB$500,"अ-2",शा.शि.!$R$7:$R$500,"F")</f>
        <v>0</v>
      </c>
      <c r="S17" s="583">
        <f>COUNTIFS(शा.शि.!$AB$7:$AB$500,"ब-1",शा.शि.!$R$7:$R$500,"F")</f>
        <v>0</v>
      </c>
      <c r="T17" s="583">
        <f>COUNTIFS(शा.शि.!$AB$7:$AB$500,"ब-2 ",शा.शि.!$R$7:$R$500,"F")</f>
        <v>0</v>
      </c>
      <c r="U17" s="583">
        <f>COUNTIFS(शा.शि.!$AB$7:$AB$500,"क-1",शा.शि.!$R$7:$R$500,"F")</f>
        <v>0</v>
      </c>
      <c r="V17" s="583">
        <f>COUNTIFS(शा.शि.!$AB$7:$AB$500,"क-2",शा.शि.!$R$7:$R$500,"F")</f>
        <v>0</v>
      </c>
      <c r="W17" s="583">
        <f>COUNTIFS(शा.शि.!$AB$7:$AB$500,"ड",शा.शि.!$R$7:$R$500,"F")</f>
        <v>0</v>
      </c>
      <c r="X17" s="583">
        <f>COUNTIFS(शा.शि.!$AB$7:$AB$500,"इ-1",शा.शि.!$R$7:$R$500,"F")</f>
        <v>0</v>
      </c>
      <c r="Y17" s="583">
        <f>COUNTIFS(शा.शि.!$AB$7:$AB$500,"इ-2",शा.शि.!$R$7:$R$500,"F")</f>
        <v>0</v>
      </c>
      <c r="Z17" s="583">
        <f t="shared" si="1"/>
        <v>0</v>
      </c>
    </row>
    <row r="18" spans="1:26" ht="12.75" customHeight="1"/>
    <row r="19" spans="1:26" ht="12.75" customHeight="1"/>
    <row r="20" spans="1:26" ht="12.75" customHeight="1"/>
    <row r="21" spans="1:26" ht="18">
      <c r="B21" s="694" t="s">
        <v>110</v>
      </c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O21" s="694" t="s">
        <v>110</v>
      </c>
      <c r="P21" s="694"/>
      <c r="Q21" s="694"/>
      <c r="R21" s="694"/>
      <c r="S21" s="694"/>
      <c r="T21" s="694"/>
      <c r="U21" s="694"/>
      <c r="V21" s="694"/>
      <c r="W21" s="694"/>
      <c r="X21" s="694"/>
      <c r="Y21" s="694"/>
    </row>
    <row r="22" spans="1:26" ht="24.75" customHeight="1">
      <c r="B22" s="584" t="s">
        <v>587</v>
      </c>
      <c r="C22" s="584"/>
      <c r="D22" s="584"/>
      <c r="E22" s="584"/>
      <c r="F22" s="584"/>
      <c r="G22" s="584"/>
      <c r="H22" s="584"/>
      <c r="I22" s="584"/>
      <c r="J22" s="584"/>
      <c r="K22" s="413" t="str">
        <f>"वर्ग:-"&amp;Links!X4</f>
        <v>वर्ग:-1 ली(अ)</v>
      </c>
      <c r="L22" s="413"/>
      <c r="O22" s="584" t="s">
        <v>587</v>
      </c>
      <c r="P22" s="584"/>
      <c r="Q22" s="584"/>
      <c r="R22" s="584"/>
      <c r="S22" s="584"/>
      <c r="T22" s="584"/>
      <c r="U22" s="584"/>
      <c r="V22" s="584"/>
      <c r="W22" s="584"/>
      <c r="X22" s="413" t="str">
        <f>"वर्ग:-"&amp;Links!X4</f>
        <v>वर्ग:-1 ली(अ)</v>
      </c>
      <c r="Y22" s="413"/>
    </row>
    <row r="23" spans="1:26" ht="15">
      <c r="A23" s="585"/>
      <c r="B23" s="582"/>
      <c r="C23" s="417" t="s">
        <v>105</v>
      </c>
      <c r="D23" s="417" t="s">
        <v>93</v>
      </c>
      <c r="E23" s="417" t="s">
        <v>106</v>
      </c>
      <c r="F23" s="417" t="s">
        <v>107</v>
      </c>
      <c r="G23" s="417" t="s">
        <v>108</v>
      </c>
      <c r="H23" s="417" t="s">
        <v>97</v>
      </c>
      <c r="I23" s="417" t="s">
        <v>109</v>
      </c>
      <c r="J23" s="417" t="s">
        <v>98</v>
      </c>
      <c r="K23" s="417" t="s">
        <v>100</v>
      </c>
      <c r="L23" s="418" t="s">
        <v>104</v>
      </c>
      <c r="N23" s="585"/>
      <c r="O23" s="582"/>
      <c r="P23" s="417" t="s">
        <v>105</v>
      </c>
      <c r="Q23" s="417" t="s">
        <v>93</v>
      </c>
      <c r="R23" s="417" t="s">
        <v>106</v>
      </c>
      <c r="S23" s="417" t="s">
        <v>107</v>
      </c>
      <c r="T23" s="417" t="s">
        <v>108</v>
      </c>
      <c r="U23" s="417" t="s">
        <v>97</v>
      </c>
      <c r="V23" s="417" t="s">
        <v>109</v>
      </c>
      <c r="W23" s="417" t="s">
        <v>98</v>
      </c>
      <c r="X23" s="417" t="s">
        <v>100</v>
      </c>
      <c r="Y23" s="418" t="s">
        <v>104</v>
      </c>
    </row>
    <row r="24" spans="1:26" ht="19.5" customHeight="1">
      <c r="A24" s="879"/>
      <c r="B24" s="582" t="s">
        <v>232</v>
      </c>
      <c r="C24" s="583">
        <f>COUNTIFS(गुणपत्रक!$O$5:$O$500,"अ-1",गुणपत्रक!$S$5:$S$500,"M")</f>
        <v>0</v>
      </c>
      <c r="D24" s="583">
        <f>COUNTIFS(गुणपत्रक!$O$5:$O$500,"अ-2",गुणपत्रक!$S$5:$S$500,"M")</f>
        <v>0</v>
      </c>
      <c r="E24" s="583">
        <f>COUNTIFS(गुणपत्रक!$O$5:$O$500,"ब-1",गुणपत्रक!$S$5:$S$500,"M")</f>
        <v>0</v>
      </c>
      <c r="F24" s="583">
        <f>COUNTIFS(गुणपत्रक!$O$5:$O$500,"ब-2 ",गुणपत्रक!$S$5:$S$500,"M")</f>
        <v>0</v>
      </c>
      <c r="G24" s="583">
        <f>COUNTIFS(गुणपत्रक!$O$5:$O$500,"क-1",गुणपत्रक!$S$5:$S$500,"M")</f>
        <v>0</v>
      </c>
      <c r="H24" s="583">
        <f>COUNTIFS(गुणपत्रक!$O$5:$O$500,"क-2",गुणपत्रक!$S$5:$S$500,"M")</f>
        <v>0</v>
      </c>
      <c r="I24" s="583">
        <f>COUNTIFS(गुणपत्रक!$O$5:$O$500,"ड",गुणपत्रक!$S$5:$S$500,"M")</f>
        <v>0</v>
      </c>
      <c r="J24" s="583">
        <f>COUNTIFS(गुणपत्रक!$O$5:$O$500,"इ-1",गुणपत्रक!$S$5:$S$500,"M")</f>
        <v>0</v>
      </c>
      <c r="K24" s="583">
        <f>COUNTIFS(गुणपत्रक!$O$5:$O$500,"इ-2",गुणपत्रक!$S$5:$S$500,"M")</f>
        <v>0</v>
      </c>
      <c r="L24" s="583">
        <f>SUM(C24:K24)</f>
        <v>0</v>
      </c>
      <c r="N24" s="879"/>
      <c r="O24" s="582" t="s">
        <v>232</v>
      </c>
      <c r="P24" s="583">
        <f>COUNTIFS(गुणपत्रक!$AD$5:$AD$500,"अ-1",गुणपत्रक!$S$5:$S$500,"M")</f>
        <v>0</v>
      </c>
      <c r="Q24" s="583">
        <f>COUNTIFS(गुणपत्रक!$AD$5:$AD$500,"अ-2",गुणपत्रक!$S$5:$S$500,"M")</f>
        <v>0</v>
      </c>
      <c r="R24" s="583">
        <f>COUNTIFS(गुणपत्रक!$AD$5:$AD$500,"ब-1",गुणपत्रक!$S$5:$S$500,"M")</f>
        <v>0</v>
      </c>
      <c r="S24" s="583">
        <f>COUNTIFS(गुणपत्रक!$AD$5:$AD$500,"ब-2 ",गुणपत्रक!$S$5:$S$500,"M")</f>
        <v>0</v>
      </c>
      <c r="T24" s="583">
        <f>COUNTIFS(गुणपत्रक!$AD$5:$AD$500,"क-1",गुणपत्रक!$S$5:$S$500,"M")</f>
        <v>0</v>
      </c>
      <c r="U24" s="583">
        <f>COUNTIFS(गुणपत्रक!$AD$5:$AD$500,"क-2",गुणपत्रक!$S$5:$S$500,"M")</f>
        <v>0</v>
      </c>
      <c r="V24" s="583">
        <f>COUNTIFS(गुणपत्रक!$AD$5:$AD$500,"ड",गुणपत्रक!$S$5:$S$500,"M")</f>
        <v>0</v>
      </c>
      <c r="W24" s="583">
        <f>COUNTIFS(गुणपत्रक!$AD$5:$AD$500,"इ-1",गुणपत्रक!$S$5:$S$500,"M")</f>
        <v>0</v>
      </c>
      <c r="X24" s="583">
        <f>COUNTIFS(गुणपत्रक!$AD$5:$AD$500,"इ-2",गुणपत्रक!$S$5:$S$500,"M")</f>
        <v>0</v>
      </c>
      <c r="Y24" s="583">
        <f>SUM(P24:X24)</f>
        <v>0</v>
      </c>
    </row>
    <row r="25" spans="1:26" ht="19.5" customHeight="1">
      <c r="A25" s="879"/>
      <c r="B25" s="582" t="s">
        <v>233</v>
      </c>
      <c r="C25" s="583">
        <f>COUNTIFS(गुणपत्रक!$O$5:$O$500,"अ-1",गुणपत्रक!$S$5:$S$500,"F")</f>
        <v>0</v>
      </c>
      <c r="D25" s="583">
        <f>COUNTIFS(गुणपत्रक!$O$5:$O$500,"अ-2",गुणपत्रक!$S$5:$S$500,"F")</f>
        <v>0</v>
      </c>
      <c r="E25" s="583">
        <f>COUNTIFS(गुणपत्रक!$O$5:$O$500,"ब-1",गुणपत्रक!$S$5:$S$500,"F")</f>
        <v>0</v>
      </c>
      <c r="F25" s="583">
        <f>COUNTIFS(गुणपत्रक!$O$5:$O$500,"ब-2 ",गुणपत्रक!$S$5:$S$500,"F")</f>
        <v>0</v>
      </c>
      <c r="G25" s="583">
        <f>COUNTIFS(गुणपत्रक!$O$5:$O$500,"क-1",गुणपत्रक!$S$5:$S$500,"F")</f>
        <v>0</v>
      </c>
      <c r="H25" s="583">
        <f>COUNTIFS(गुणपत्रक!$O$5:$O$500,"क-2",गुणपत्रक!$S$5:$S$500,"F")</f>
        <v>0</v>
      </c>
      <c r="I25" s="583">
        <f>COUNTIFS(गुणपत्रक!$O$5:$O$500,"ड",गुणपत्रक!$S$5:$S$500,"F")</f>
        <v>0</v>
      </c>
      <c r="J25" s="583">
        <f>COUNTIFS(गुणपत्रक!$O$5:$O$500,"इ-1",गुणपत्रक!$S$5:$S$500,"F")</f>
        <v>0</v>
      </c>
      <c r="K25" s="583">
        <f>COUNTIFS(गुणपत्रक!$O$5:$O$500,"इ-2",गुणपत्रक!$S$5:$S$500,"F")</f>
        <v>0</v>
      </c>
      <c r="L25" s="583">
        <f>SUM(C25:K25)</f>
        <v>0</v>
      </c>
      <c r="N25" s="879"/>
      <c r="O25" s="582" t="s">
        <v>233</v>
      </c>
      <c r="P25" s="583">
        <f>COUNTIFS(गुणपत्रक!$AD$5:$AD$500,"अ-1",गुणपत्रक!$S$5:$S$500,"F")</f>
        <v>0</v>
      </c>
      <c r="Q25" s="583">
        <f>COUNTIFS(गुणपत्रक!$AD$5:$AD$500,"अ-2",गुणपत्रक!$S$5:$S$500,"F")</f>
        <v>0</v>
      </c>
      <c r="R25" s="583">
        <f>COUNTIFS(गुणपत्रक!$AD$5:$AD$500,"ब-1",गुणपत्रक!$S$5:$S$500,"F")</f>
        <v>0</v>
      </c>
      <c r="S25" s="583">
        <f>COUNTIFS(गुणपत्रक!$AD$5:$AD$500,"ब-2 ",गुणपत्रक!$S$5:$S$500,"F")</f>
        <v>0</v>
      </c>
      <c r="T25" s="583">
        <f>COUNTIFS(गुणपत्रक!$AD$5:$AD$500,"क-1",गुणपत्रक!$S$5:$S$500,"F")</f>
        <v>0</v>
      </c>
      <c r="U25" s="583">
        <f>COUNTIFS(गुणपत्रक!$AD$5:$AD$500,"क-2",गुणपत्रक!$S$5:$S$500,"F")</f>
        <v>0</v>
      </c>
      <c r="V25" s="583">
        <f>COUNTIFS(गुणपत्रक!$AD$5:$AD$500,"ड",गुणपत्रक!$S$5:$S$500,"F")</f>
        <v>0</v>
      </c>
      <c r="W25" s="583">
        <f>COUNTIFS(गुणपत्रक!$AD$5:$AD$500,"इ-1",गुणपत्रक!$S$5:$S$500,"F")</f>
        <v>0</v>
      </c>
      <c r="X25" s="583">
        <f>COUNTIFS(गुणपत्रक!$AD$5:$AD$500,"इ-2",गुणपत्रक!$S$5:$S$500,"F")</f>
        <v>0</v>
      </c>
      <c r="Y25" s="583">
        <f>SUM(P25:X25)</f>
        <v>0</v>
      </c>
    </row>
    <row r="26" spans="1:26" ht="19.5" customHeight="1">
      <c r="B26" s="582" t="s">
        <v>104</v>
      </c>
      <c r="C26" s="120">
        <f>SUM(C24:C25)</f>
        <v>0</v>
      </c>
      <c r="D26" s="120">
        <f t="shared" ref="D26:L26" si="2">SUM(D24:D25)</f>
        <v>0</v>
      </c>
      <c r="E26" s="120">
        <f t="shared" si="2"/>
        <v>0</v>
      </c>
      <c r="F26" s="120">
        <f t="shared" si="2"/>
        <v>0</v>
      </c>
      <c r="G26" s="120">
        <f t="shared" si="2"/>
        <v>0</v>
      </c>
      <c r="H26" s="120">
        <f t="shared" si="2"/>
        <v>0</v>
      </c>
      <c r="I26" s="120">
        <f t="shared" si="2"/>
        <v>0</v>
      </c>
      <c r="J26" s="120">
        <f t="shared" si="2"/>
        <v>0</v>
      </c>
      <c r="K26" s="120">
        <f t="shared" si="2"/>
        <v>0</v>
      </c>
      <c r="L26" s="120">
        <f t="shared" si="2"/>
        <v>0</v>
      </c>
      <c r="O26" s="582" t="s">
        <v>104</v>
      </c>
      <c r="P26" s="120">
        <f>SUM(P24:P25)</f>
        <v>0</v>
      </c>
      <c r="Q26" s="120">
        <f t="shared" ref="Q26:Y26" si="3">SUM(Q24:Q25)</f>
        <v>0</v>
      </c>
      <c r="R26" s="120">
        <f t="shared" si="3"/>
        <v>0</v>
      </c>
      <c r="S26" s="120">
        <f t="shared" si="3"/>
        <v>0</v>
      </c>
      <c r="T26" s="120">
        <f t="shared" si="3"/>
        <v>0</v>
      </c>
      <c r="U26" s="120">
        <f t="shared" si="3"/>
        <v>0</v>
      </c>
      <c r="V26" s="120">
        <f t="shared" si="3"/>
        <v>0</v>
      </c>
      <c r="W26" s="120">
        <f t="shared" si="3"/>
        <v>0</v>
      </c>
      <c r="X26" s="120">
        <f t="shared" si="3"/>
        <v>0</v>
      </c>
      <c r="Y26" s="120">
        <f t="shared" si="3"/>
        <v>0</v>
      </c>
    </row>
    <row r="27" spans="1:26" ht="19.5" customHeight="1"/>
    <row r="28" spans="1:26" ht="19.5" customHeight="1"/>
    <row r="29" spans="1:26" ht="19.5" customHeight="1">
      <c r="A29" s="877" t="s">
        <v>1687</v>
      </c>
      <c r="B29" s="877"/>
      <c r="C29" s="877"/>
      <c r="D29" s="877"/>
      <c r="E29" s="877"/>
      <c r="F29" s="877"/>
      <c r="G29" s="877"/>
      <c r="H29" s="877"/>
      <c r="I29" s="877"/>
      <c r="J29" s="586"/>
      <c r="K29" s="580" t="str">
        <f>"वर्ग:-"&amp;Links!X4</f>
        <v>वर्ग:-1 ली(अ)</v>
      </c>
      <c r="L29" s="586"/>
      <c r="M29" s="586"/>
      <c r="N29" s="877" t="s">
        <v>1687</v>
      </c>
      <c r="O29" s="877"/>
      <c r="P29" s="877"/>
      <c r="Q29" s="877"/>
      <c r="R29" s="877"/>
      <c r="S29" s="877"/>
      <c r="T29" s="877"/>
      <c r="U29" s="877"/>
      <c r="V29" s="877"/>
      <c r="W29" s="586"/>
      <c r="X29" s="580" t="str">
        <f>"वर्ग:-"&amp;Links!X4</f>
        <v>वर्ग:-1 ली(अ)</v>
      </c>
      <c r="Y29" s="586"/>
      <c r="Z29" s="586"/>
    </row>
    <row r="30" spans="1:26" ht="18" customHeight="1">
      <c r="A30" s="581" t="s">
        <v>57</v>
      </c>
      <c r="B30" s="120" t="s">
        <v>1685</v>
      </c>
      <c r="C30" s="120" t="s">
        <v>1686</v>
      </c>
      <c r="D30" s="417" t="s">
        <v>105</v>
      </c>
      <c r="E30" s="417" t="s">
        <v>93</v>
      </c>
      <c r="F30" s="417" t="s">
        <v>106</v>
      </c>
      <c r="G30" s="417" t="s">
        <v>107</v>
      </c>
      <c r="H30" s="417" t="s">
        <v>108</v>
      </c>
      <c r="I30" s="417" t="s">
        <v>97</v>
      </c>
      <c r="J30" s="417" t="s">
        <v>109</v>
      </c>
      <c r="K30" s="417" t="s">
        <v>98</v>
      </c>
      <c r="L30" s="417" t="s">
        <v>100</v>
      </c>
      <c r="M30" s="418" t="s">
        <v>104</v>
      </c>
      <c r="N30" s="581" t="s">
        <v>57</v>
      </c>
      <c r="O30" s="120" t="s">
        <v>1685</v>
      </c>
      <c r="P30" s="120" t="s">
        <v>1686</v>
      </c>
      <c r="Q30" s="417" t="s">
        <v>105</v>
      </c>
      <c r="R30" s="417" t="s">
        <v>93</v>
      </c>
      <c r="S30" s="417" t="s">
        <v>106</v>
      </c>
      <c r="T30" s="417" t="s">
        <v>107</v>
      </c>
      <c r="U30" s="417" t="s">
        <v>108</v>
      </c>
      <c r="V30" s="417" t="s">
        <v>97</v>
      </c>
      <c r="W30" s="417" t="s">
        <v>109</v>
      </c>
      <c r="X30" s="417" t="s">
        <v>98</v>
      </c>
      <c r="Y30" s="417" t="s">
        <v>100</v>
      </c>
      <c r="Z30" s="418" t="s">
        <v>104</v>
      </c>
    </row>
    <row r="31" spans="1:26" ht="18" customHeight="1">
      <c r="A31" s="876">
        <v>1</v>
      </c>
      <c r="B31" s="876" t="s">
        <v>1676</v>
      </c>
      <c r="C31" s="120" t="s">
        <v>232</v>
      </c>
      <c r="D31" s="583">
        <f>COUNTIFS(गुणपत्रक!$O$5:$O$500,"अ-1",गुणपत्रक!$S$5:$S$500,"M",गुणपत्रक!$AE$5:$AE$500,"S.C.")</f>
        <v>0</v>
      </c>
      <c r="E31" s="583">
        <f>COUNTIFS(गुणपत्रक!$O$5:$O$500,"अ-2",गुणपत्रक!$S$5:$S$500,"M",गुणपत्रक!$AE$5:$AE$500,"S.C.")</f>
        <v>0</v>
      </c>
      <c r="F31" s="583">
        <f>COUNTIFS(गुणपत्रक!$O$5:$O$500,"ब-1",गुणपत्रक!$S$5:$S$500,"M",गुणपत्रक!$AE$5:$AE$500,"S.C.")</f>
        <v>0</v>
      </c>
      <c r="G31" s="583">
        <f>COUNTIFS(गुणपत्रक!$O$5:$O$500,"ब-2 ",गुणपत्रक!$S$5:$S$500,"M",गुणपत्रक!$AE$5:$AE$500,"S.C.")</f>
        <v>0</v>
      </c>
      <c r="H31" s="583">
        <f>COUNTIFS(गुणपत्रक!$O$5:$O$500,"क-1",गुणपत्रक!$S$5:$S$500,"M",गुणपत्रक!$AE$5:$AE$500,"S.C.")</f>
        <v>0</v>
      </c>
      <c r="I31" s="583">
        <f>COUNTIFS(गुणपत्रक!$O$5:$O$500,"क-2",गुणपत्रक!$S$5:$S$500,"M",गुणपत्रक!$AE$5:$AE$500,"S.C.")</f>
        <v>0</v>
      </c>
      <c r="J31" s="583">
        <f>COUNTIFS(गुणपत्रक!$O$5:$O$500,"ड",गुणपत्रक!$S$5:$S$500,"M",गुणपत्रक!$AE$5:$AE$500,"S.C.")</f>
        <v>0</v>
      </c>
      <c r="K31" s="583">
        <f>COUNTIFS(गुणपत्रक!$O$5:$O$500,"इ-1",गुणपत्रक!$S$5:$S$500,"M",गुणपत्रक!$AE$5:$AE$500,"S.C.")</f>
        <v>0</v>
      </c>
      <c r="L31" s="583">
        <f>COUNTIFS(गुणपत्रक!$O$5:$O$500,"इ-2",गुणपत्रक!$S$5:$S$500,"M",गुणपत्रक!$AE$5:$AE$500,"S.C.")</f>
        <v>0</v>
      </c>
      <c r="M31" s="583">
        <f t="shared" ref="M31:M50" si="4">SUM(D31:L31)</f>
        <v>0</v>
      </c>
      <c r="N31" s="876">
        <v>1</v>
      </c>
      <c r="O31" s="876" t="s">
        <v>1676</v>
      </c>
      <c r="P31" s="120" t="s">
        <v>232</v>
      </c>
      <c r="Q31" s="583">
        <f>COUNTIFS(गुणपत्रक!$AD$5:$AD$500,"अ-1",गुणपत्रक!$S$5:$S$500,"M",गुणपत्रक!$AE$5:$AE$500,"S.C.")</f>
        <v>0</v>
      </c>
      <c r="R31" s="583">
        <f>COUNTIFS(गुणपत्रक!$AD$5:$AD$500,"अ-2",गुणपत्रक!$S$5:$S$500,"M",गुणपत्रक!$AE$5:$AE$500,"S.C.")</f>
        <v>0</v>
      </c>
      <c r="S31" s="583">
        <f>COUNTIFS(गुणपत्रक!$AD$5:$AD$500,"ब-1",गुणपत्रक!$S$5:$S$500,"M",गुणपत्रक!$AE$5:$AE$500,"S.C.")</f>
        <v>0</v>
      </c>
      <c r="T31" s="583">
        <f>COUNTIFS(गुणपत्रक!$AD$5:$AD$500,"ब-2 ",गुणपत्रक!$S$5:$S$500,"M",गुणपत्रक!$AE$5:$AE$500,"S.C.")</f>
        <v>0</v>
      </c>
      <c r="U31" s="583">
        <f>COUNTIFS(गुणपत्रक!$AD$5:$AD$500,"क-1",गुणपत्रक!$S$5:$S$500,"M",गुणपत्रक!$AE$5:$AE$500,"S.C.")</f>
        <v>0</v>
      </c>
      <c r="V31" s="583">
        <f>COUNTIFS(गुणपत्रक!$AD$5:$AD$500,"क-2",गुणपत्रक!$S$5:$S$500,"M",गुणपत्रक!$AE$5:$AE$500,"S.C.")</f>
        <v>0</v>
      </c>
      <c r="W31" s="583">
        <f>COUNTIFS(गुणपत्रक!$AD$5:$AD$500,"ड",गुणपत्रक!$S$5:$S$500,"M",गुणपत्रक!$AE$5:$AE$500,"S.C.")</f>
        <v>0</v>
      </c>
      <c r="X31" s="583">
        <f>COUNTIFS(गुणपत्रक!$AD$5:$AD$500,"इ-1",गुणपत्रक!$S$5:$S$500,"M",गुणपत्रक!$AE$5:$AE$500,"S.C.")</f>
        <v>0</v>
      </c>
      <c r="Y31" s="583">
        <f>COUNTIFS(गुणपत्रक!$AD$5:$AD$500,"इ-2",गुणपत्रक!$S$5:$S$500,"M",गुणपत्रक!$AE$5:$AE$500,"S.C.")</f>
        <v>0</v>
      </c>
      <c r="Z31" s="583">
        <f t="shared" ref="Z31:Z50" si="5">SUM(Q31:Y31)</f>
        <v>0</v>
      </c>
    </row>
    <row r="32" spans="1:26" ht="18" customHeight="1">
      <c r="A32" s="876"/>
      <c r="B32" s="876"/>
      <c r="C32" s="120" t="s">
        <v>233</v>
      </c>
      <c r="D32" s="583">
        <f>COUNTIFS(गुणपत्रक!$O$5:$O$500,"अ-1",गुणपत्रक!$S$5:$S$500,"F",गुणपत्रक!$AE$5:$AE$500,"S.C.")</f>
        <v>0</v>
      </c>
      <c r="E32" s="583">
        <f>COUNTIFS(गुणपत्रक!$O$5:$O$500,"अ-2",गुणपत्रक!$S$5:$S$500,"F",गुणपत्रक!$AE$5:$AE$500,"S.C.")</f>
        <v>0</v>
      </c>
      <c r="F32" s="583">
        <f>COUNTIFS(गुणपत्रक!$O$5:$O$500,"ब-1",गुणपत्रक!$S$5:$S$500,"F",गुणपत्रक!$AE$5:$AE$500,"S.C.")</f>
        <v>0</v>
      </c>
      <c r="G32" s="583">
        <f>COUNTIFS(गुणपत्रक!$O$5:$O$500,"ब-2 ",गुणपत्रक!$S$5:$S$500,"F",गुणपत्रक!$AE$5:$AE$500,"S.C.")</f>
        <v>0</v>
      </c>
      <c r="H32" s="583">
        <f>COUNTIFS(गुणपत्रक!$O$5:$O$500,"क-1",गुणपत्रक!$S$5:$S$500,"F",गुणपत्रक!$AE$5:$AE$500,"S.C.")</f>
        <v>0</v>
      </c>
      <c r="I32" s="583">
        <f>COUNTIFS(गुणपत्रक!$O$5:$O$500,"क-2",गुणपत्रक!$S$5:$S$500,"F",गुणपत्रक!$AE$5:$AE$500,"S.C.")</f>
        <v>0</v>
      </c>
      <c r="J32" s="583">
        <f>COUNTIFS(गुणपत्रक!$O$5:$O$500,"ड",गुणपत्रक!$S$5:$S$500,"F",गुणपत्रक!$AE$5:$AE$500,"S.C.")</f>
        <v>0</v>
      </c>
      <c r="K32" s="583">
        <f>COUNTIFS(गुणपत्रक!$O$5:$O$500,"इ-1",गुणपत्रक!$S$5:$S$500,"F",गुणपत्रक!$AE$5:$AE$500,"S.C.")</f>
        <v>0</v>
      </c>
      <c r="L32" s="583">
        <f>COUNTIFS(गुणपत्रक!$O$5:$O$500,"इ-2",गुणपत्रक!$S$5:$S$500,"F",गुणपत्रक!$AE$5:$AE$500,"S.C.")</f>
        <v>0</v>
      </c>
      <c r="M32" s="583">
        <f t="shared" si="4"/>
        <v>0</v>
      </c>
      <c r="N32" s="876"/>
      <c r="O32" s="876"/>
      <c r="P32" s="120" t="s">
        <v>233</v>
      </c>
      <c r="Q32" s="583">
        <f>COUNTIFS(गुणपत्रक!$AD$5:$AD$500,"अ-1",गुणपत्रक!$S$5:$S$500,"F",गुणपत्रक!$AE$5:$AE$500,"S.C.")</f>
        <v>0</v>
      </c>
      <c r="R32" s="583">
        <f>COUNTIFS(गुणपत्रक!$AD$5:$AD$500,"अ-2",गुणपत्रक!$S$5:$S$500,"F",गुणपत्रक!$AE$5:$AE$500,"S.C.")</f>
        <v>0</v>
      </c>
      <c r="S32" s="583">
        <f>COUNTIFS(गुणपत्रक!$AD$5:$AD$500,"ब-1",गुणपत्रक!$S$5:$S$500,"F",गुणपत्रक!$AE$5:$AE$500,"S.C.")</f>
        <v>0</v>
      </c>
      <c r="T32" s="583">
        <f>COUNTIFS(गुणपत्रक!$AD$5:$AD$500,"ब-2 ",गुणपत्रक!$S$5:$S$500,"F",गुणपत्रक!$AE$5:$AE$500,"S.C.")</f>
        <v>0</v>
      </c>
      <c r="U32" s="583">
        <f>COUNTIFS(गुणपत्रक!$AD$5:$AD$500,"क-1",गुणपत्रक!$S$5:$S$500,"F",गुणपत्रक!$AE$5:$AE$500,"S.C.")</f>
        <v>0</v>
      </c>
      <c r="V32" s="583">
        <f>COUNTIFS(गुणपत्रक!$AD$5:$AD$500,"क-2",गुणपत्रक!$S$5:$S$500,"F",गुणपत्रक!$AE$5:$AE$500,"S.C.")</f>
        <v>0</v>
      </c>
      <c r="W32" s="583">
        <f>COUNTIFS(गुणपत्रक!$AD$5:$AD$500,"ड",गुणपत्रक!$S$5:$S$500,"F",गुणपत्रक!$AE$5:$AE$500,"S.C.")</f>
        <v>0</v>
      </c>
      <c r="X32" s="583">
        <f>COUNTIFS(गुणपत्रक!$AD$5:$AD$500,"इ-1",गुणपत्रक!$S$5:$S$500,"F",गुणपत्रक!$AE$5:$AE$500,"S.C.")</f>
        <v>0</v>
      </c>
      <c r="Y32" s="583">
        <f>COUNTIFS(गुणपत्रक!$AD$5:$AD$500,"इ-2",गुणपत्रक!$S$5:$S$500,"F",गुणपत्रक!$AE$5:$AE$500,"S.C.")</f>
        <v>0</v>
      </c>
      <c r="Z32" s="583">
        <f t="shared" si="5"/>
        <v>0</v>
      </c>
    </row>
    <row r="33" spans="1:26" ht="18" customHeight="1">
      <c r="A33" s="876">
        <v>2</v>
      </c>
      <c r="B33" s="876" t="s">
        <v>1677</v>
      </c>
      <c r="C33" s="120" t="s">
        <v>232</v>
      </c>
      <c r="D33" s="583">
        <f>COUNTIFS(गुणपत्रक!$O$5:$O$500,"अ-1",गुणपत्रक!$S$5:$S$500,"M",गुणपत्रक!$AE$5:$AE$500,"S.T.")</f>
        <v>0</v>
      </c>
      <c r="E33" s="583">
        <f>COUNTIFS(गुणपत्रक!$O$5:$O$500,"अ-2",गुणपत्रक!$S$5:$S$500,"M",गुणपत्रक!$AE$5:$AE$500,"S.T.")</f>
        <v>0</v>
      </c>
      <c r="F33" s="583">
        <f>COUNTIFS(गुणपत्रक!$O$5:$O$500,"ब-1",गुणपत्रक!$S$5:$S$500,"M",गुणपत्रक!$AE$5:$AE$500,"S.T.")</f>
        <v>0</v>
      </c>
      <c r="G33" s="583">
        <f>COUNTIFS(गुणपत्रक!$O$5:$O$500,"ब-2 ",गुणपत्रक!$S$5:$S$500,"M",गुणपत्रक!$AE$5:$AE$500,"S.T.")</f>
        <v>0</v>
      </c>
      <c r="H33" s="583">
        <f>COUNTIFS(गुणपत्रक!$O$5:$O$500,"क-1",गुणपत्रक!$S$5:$S$500,"M",गुणपत्रक!$AE$5:$AE$500,"S.T.")</f>
        <v>0</v>
      </c>
      <c r="I33" s="583">
        <f>COUNTIFS(गुणपत्रक!$O$5:$O$500,"क-2",गुणपत्रक!$S$5:$S$500,"M",गुणपत्रक!$AE$5:$AE$500,"S.T.")</f>
        <v>0</v>
      </c>
      <c r="J33" s="583">
        <f>COUNTIFS(गुणपत्रक!$O$5:$O$500,"ड",गुणपत्रक!$S$5:$S$500,"M",गुणपत्रक!$AE$5:$AE$500,"S.T.")</f>
        <v>0</v>
      </c>
      <c r="K33" s="583">
        <f>COUNTIFS(गुणपत्रक!$O$5:$O$500,"इ-1",गुणपत्रक!$S$5:$S$500,"M",गुणपत्रक!$AE$5:$AE$500,"S.T.")</f>
        <v>0</v>
      </c>
      <c r="L33" s="583">
        <f>COUNTIFS(गुणपत्रक!$O$5:$O$500,"इ-2",गुणपत्रक!$S$5:$S$500,"M",गुणपत्रक!$AE$5:$AE$500,"S.T.")</f>
        <v>0</v>
      </c>
      <c r="M33" s="583">
        <f t="shared" si="4"/>
        <v>0</v>
      </c>
      <c r="N33" s="876">
        <v>2</v>
      </c>
      <c r="O33" s="876" t="s">
        <v>1677</v>
      </c>
      <c r="P33" s="120" t="s">
        <v>232</v>
      </c>
      <c r="Q33" s="583">
        <f>COUNTIFS(गुणपत्रक!$AD$5:$AD$500,"अ-1",गुणपत्रक!$S$5:$S$500,"M",गुणपत्रक!$AE$5:$AE$500,"S.T.")</f>
        <v>0</v>
      </c>
      <c r="R33" s="583">
        <f>COUNTIFS(गुणपत्रक!$AD$5:$AD$500,"अ-2",गुणपत्रक!$S$5:$S$500,"M",गुणपत्रक!$AE$5:$AE$500,"S.T.")</f>
        <v>0</v>
      </c>
      <c r="S33" s="583">
        <f>COUNTIFS(गुणपत्रक!$AD$5:$AD$500,"ब-1",गुणपत्रक!$S$5:$S$500,"M",गुणपत्रक!$AE$5:$AE$500,"S.T.")</f>
        <v>0</v>
      </c>
      <c r="T33" s="583">
        <f>COUNTIFS(गुणपत्रक!$AD$5:$AD$500,"ब-2 ",गुणपत्रक!$S$5:$S$500,"M",गुणपत्रक!$AE$5:$AE$500,"S.T.")</f>
        <v>0</v>
      </c>
      <c r="U33" s="583">
        <f>COUNTIFS(गुणपत्रक!$AD$5:$AD$500,"क-1",गुणपत्रक!$S$5:$S$500,"M",गुणपत्रक!$AE$5:$AE$500,"S.T.")</f>
        <v>0</v>
      </c>
      <c r="V33" s="583">
        <f>COUNTIFS(गुणपत्रक!$AD$5:$AD$500,"क-2",गुणपत्रक!$S$5:$S$500,"M",गुणपत्रक!$AE$5:$AE$500,"S.T.")</f>
        <v>0</v>
      </c>
      <c r="W33" s="583">
        <f>COUNTIFS(गुणपत्रक!$AD$5:$AD$500,"ड",गुणपत्रक!$S$5:$S$500,"M",गुणपत्रक!$AE$5:$AE$500,"S.T.")</f>
        <v>0</v>
      </c>
      <c r="X33" s="583">
        <f>COUNTIFS(गुणपत्रक!$AD$5:$AD$500,"इ-1",गुणपत्रक!$S$5:$S$500,"M",गुणपत्रक!$AE$5:$AE$500,"S.T.")</f>
        <v>0</v>
      </c>
      <c r="Y33" s="583">
        <f>COUNTIFS(गुणपत्रक!$AD$5:$AD$500,"इ-2",गुणपत्रक!$S$5:$S$500,"M",गुणपत्रक!$AE$5:$AE$500,"S.T.")</f>
        <v>0</v>
      </c>
      <c r="Z33" s="583">
        <f t="shared" si="5"/>
        <v>0</v>
      </c>
    </row>
    <row r="34" spans="1:26" ht="18" customHeight="1">
      <c r="A34" s="876"/>
      <c r="B34" s="876"/>
      <c r="C34" s="120" t="s">
        <v>233</v>
      </c>
      <c r="D34" s="583">
        <f>COUNTIFS(गुणपत्रक!$O$5:$O$500,"अ-1",गुणपत्रक!$S$5:$S$500,"F",गुणपत्रक!$AE$5:$AE$500,"S.T.")</f>
        <v>0</v>
      </c>
      <c r="E34" s="583">
        <f>COUNTIFS(गुणपत्रक!$O$5:$O$500,"अ-2",गुणपत्रक!$S$5:$S$500,"F",गुणपत्रक!$AE$5:$AE$500,"S.T.")</f>
        <v>0</v>
      </c>
      <c r="F34" s="583">
        <f>COUNTIFS(गुणपत्रक!$O$5:$O$500,"ब-1",गुणपत्रक!$S$5:$S$500,"F",गुणपत्रक!$AE$5:$AE$500,"S.T.")</f>
        <v>0</v>
      </c>
      <c r="G34" s="583">
        <f>COUNTIFS(गुणपत्रक!$O$5:$O$500,"ब-2 ",गुणपत्रक!$S$5:$S$500,"F",गुणपत्रक!$AE$5:$AE$500,"S.T.")</f>
        <v>0</v>
      </c>
      <c r="H34" s="583">
        <f>COUNTIFS(गुणपत्रक!$O$5:$O$500,"क-1",गुणपत्रक!$S$5:$S$500,"F",गुणपत्रक!$AE$5:$AE$500,"S.T.")</f>
        <v>0</v>
      </c>
      <c r="I34" s="583">
        <f>COUNTIFS(गुणपत्रक!$O$5:$O$500,"क-2",गुणपत्रक!$S$5:$S$500,"F",गुणपत्रक!$AE$5:$AE$500,"S.T.")</f>
        <v>0</v>
      </c>
      <c r="J34" s="583">
        <f>COUNTIFS(गुणपत्रक!$O$5:$O$500,"ड",गुणपत्रक!$S$5:$S$500,"F",गुणपत्रक!$AE$5:$AE$500,"S.T.")</f>
        <v>0</v>
      </c>
      <c r="K34" s="583">
        <f>COUNTIFS(गुणपत्रक!$O$5:$O$500,"इ-1",गुणपत्रक!$S$5:$S$500,"F",गुणपत्रक!$AE$5:$AE$500,"S.T.")</f>
        <v>0</v>
      </c>
      <c r="L34" s="583">
        <f>COUNTIFS(गुणपत्रक!$O$5:$O$500,"इ-2",गुणपत्रक!$S$5:$S$500,"F",गुणपत्रक!$AE$5:$AE$500,"S.T.")</f>
        <v>0</v>
      </c>
      <c r="M34" s="583">
        <f t="shared" si="4"/>
        <v>0</v>
      </c>
      <c r="N34" s="876"/>
      <c r="O34" s="876"/>
      <c r="P34" s="120" t="s">
        <v>233</v>
      </c>
      <c r="Q34" s="583">
        <f>COUNTIFS(गुणपत्रक!$AD$5:$AD$500,"अ-1",गुणपत्रक!$S$5:$S$500,"F",गुणपत्रक!$AE$5:$AE$500,"S.T.")</f>
        <v>0</v>
      </c>
      <c r="R34" s="583">
        <f>COUNTIFS(गुणपत्रक!$AD$5:$AD$500,"अ-2",गुणपत्रक!$S$5:$S$500,"F",गुणपत्रक!$AE$5:$AE$500,"S.T.")</f>
        <v>0</v>
      </c>
      <c r="S34" s="583">
        <f>COUNTIFS(गुणपत्रक!$AD$5:$AD$500,"ब-1",गुणपत्रक!$S$5:$S$500,"F",गुणपत्रक!$AE$5:$AE$500,"S.T.")</f>
        <v>0</v>
      </c>
      <c r="T34" s="583">
        <f>COUNTIFS(गुणपत्रक!$AD$5:$AD$500,"ब-2 ",गुणपत्रक!$S$5:$S$500,"F",गुणपत्रक!$AE$5:$AE$500,"S.T.")</f>
        <v>0</v>
      </c>
      <c r="U34" s="583">
        <f>COUNTIFS(गुणपत्रक!$AD$5:$AD$500,"क-1",गुणपत्रक!$S$5:$S$500,"F",गुणपत्रक!$AE$5:$AE$500,"S.T.")</f>
        <v>0</v>
      </c>
      <c r="V34" s="583">
        <f>COUNTIFS(गुणपत्रक!$AD$5:$AD$500,"क-2",गुणपत्रक!$S$5:$S$500,"F",गुणपत्रक!$AE$5:$AE$500,"S.T.")</f>
        <v>0</v>
      </c>
      <c r="W34" s="583">
        <f>COUNTIFS(गुणपत्रक!$AD$5:$AD$500,"ड",गुणपत्रक!$S$5:$S$500,"F",गुणपत्रक!$AE$5:$AE$500,"S.T.")</f>
        <v>0</v>
      </c>
      <c r="X34" s="583">
        <f>COUNTIFS(गुणपत्रक!$AD$5:$AD$500,"इ-1",गुणपत्रक!$S$5:$S$500,"F",गुणपत्रक!$AE$5:$AE$500,"S.T.")</f>
        <v>0</v>
      </c>
      <c r="Y34" s="583">
        <f>COUNTIFS(गुणपत्रक!$AD$5:$AD$500,"इ-2",गुणपत्रक!$S$5:$S$500,"F",गुणपत्रक!$AE$5:$AE$500,"S.T.")</f>
        <v>0</v>
      </c>
      <c r="Z34" s="583">
        <f t="shared" si="5"/>
        <v>0</v>
      </c>
    </row>
    <row r="35" spans="1:26" ht="18" customHeight="1">
      <c r="A35" s="876">
        <v>3</v>
      </c>
      <c r="B35" s="876" t="s">
        <v>1678</v>
      </c>
      <c r="C35" s="120" t="s">
        <v>232</v>
      </c>
      <c r="D35" s="583">
        <f>COUNTIFS(गुणपत्रक!$O$5:$O$500,"अ-1",गुणपत्रक!$S$5:$S$500,"M",गुणपत्रक!$AE$5:$AE$500,"V.J.(A)")</f>
        <v>0</v>
      </c>
      <c r="E35" s="583">
        <f>COUNTIFS(गुणपत्रक!$O$5:$O$500,"अ-2",गुणपत्रक!$S$5:$S$500,"M",गुणपत्रक!$AE$5:$AE$500,"V.J.(A)")</f>
        <v>0</v>
      </c>
      <c r="F35" s="583">
        <f>COUNTIFS(गुणपत्रक!$O$5:$O$500,"ब-1",गुणपत्रक!$S$5:$S$500,"M",गुणपत्रक!$AE$5:$AE$500,"V.J.(A)")</f>
        <v>0</v>
      </c>
      <c r="G35" s="583">
        <f>COUNTIFS(गुणपत्रक!$O$5:$O$500,"ब-2 ",गुणपत्रक!$S$5:$S$500,"M",गुणपत्रक!$AE$5:$AE$500,"V.J.(A)")</f>
        <v>0</v>
      </c>
      <c r="H35" s="583">
        <f>COUNTIFS(गुणपत्रक!$O$5:$O$500,"क-1",गुणपत्रक!$S$5:$S$500,"M",गुणपत्रक!$AE$5:$AE$500,"V.J.(A)")</f>
        <v>0</v>
      </c>
      <c r="I35" s="583">
        <f>COUNTIFS(गुणपत्रक!$O$5:$O$500,"क-2",गुणपत्रक!$S$5:$S$500,"M",गुणपत्रक!$AE$5:$AE$500,"V.J.(A)")</f>
        <v>0</v>
      </c>
      <c r="J35" s="583">
        <f>COUNTIFS(गुणपत्रक!$O$5:$O$500,"ड",गुणपत्रक!$S$5:$S$500,"M",गुणपत्रक!$AE$5:$AE$500,"V.J.(A)")</f>
        <v>0</v>
      </c>
      <c r="K35" s="583">
        <f>COUNTIFS(गुणपत्रक!$O$5:$O$500,"इ-1",गुणपत्रक!$S$5:$S$500,"M",गुणपत्रक!$AE$5:$AE$500,"V.J.(A)")</f>
        <v>0</v>
      </c>
      <c r="L35" s="583">
        <f>COUNTIFS(गुणपत्रक!$O$5:$O$500,"इ-2",गुणपत्रक!$S$5:$S$500,"M",गुणपत्रक!$AE$5:$AE$500,"V.J.(A)")</f>
        <v>0</v>
      </c>
      <c r="M35" s="583">
        <f t="shared" si="4"/>
        <v>0</v>
      </c>
      <c r="N35" s="876">
        <v>3</v>
      </c>
      <c r="O35" s="876" t="s">
        <v>1678</v>
      </c>
      <c r="P35" s="120" t="s">
        <v>232</v>
      </c>
      <c r="Q35" s="583">
        <f>COUNTIFS(गुणपत्रक!$AD$5:$AD$500,"अ-1",गुणपत्रक!$S$5:$S$500,"M",गुणपत्रक!$AE$5:$AE$500,"V.J.(A)")</f>
        <v>0</v>
      </c>
      <c r="R35" s="583">
        <f>COUNTIFS(गुणपत्रक!$AD$5:$AD$500,"अ-2",गुणपत्रक!$S$5:$S$500,"M",गुणपत्रक!$AE$5:$AE$500,"V.J.(A)")</f>
        <v>0</v>
      </c>
      <c r="S35" s="583">
        <f>COUNTIFS(गुणपत्रक!$AD$5:$AD$500,"ब-1",गुणपत्रक!$S$5:$S$500,"M",गुणपत्रक!$AE$5:$AE$500,"V.J.(A)")</f>
        <v>0</v>
      </c>
      <c r="T35" s="583">
        <f>COUNTIFS(गुणपत्रक!$AD$5:$AD$500,"ब-2 ",गुणपत्रक!$S$5:$S$500,"M",गुणपत्रक!$AE$5:$AE$500,"V.J.(A)")</f>
        <v>0</v>
      </c>
      <c r="U35" s="583">
        <f>COUNTIFS(गुणपत्रक!$AD$5:$AD$500,"क-1",गुणपत्रक!$S$5:$S$500,"M",गुणपत्रक!$AE$5:$AE$500,"V.J.(A)")</f>
        <v>0</v>
      </c>
      <c r="V35" s="583">
        <f>COUNTIFS(गुणपत्रक!$AD$5:$AD$500,"क-2",गुणपत्रक!$S$5:$S$500,"M",गुणपत्रक!$AE$5:$AE$500,"V.J.(A)")</f>
        <v>0</v>
      </c>
      <c r="W35" s="583">
        <f>COUNTIFS(गुणपत्रक!$AD$5:$AD$500,"ड",गुणपत्रक!$S$5:$S$500,"M",गुणपत्रक!$AE$5:$AE$500,"V.J.(A)")</f>
        <v>0</v>
      </c>
      <c r="X35" s="583">
        <f>COUNTIFS(गुणपत्रक!$AD$5:$AD$500,"इ-1",गुणपत्रक!$S$5:$S$500,"M",गुणपत्रक!$AE$5:$AE$500,"V.J.(A)")</f>
        <v>0</v>
      </c>
      <c r="Y35" s="583">
        <f>COUNTIFS(गुणपत्रक!$AD$5:$AD$500,"इ-2",गुणपत्रक!$S$5:$S$500,"M",गुणपत्रक!$AE$5:$AE$500,"V.J.(A)")</f>
        <v>0</v>
      </c>
      <c r="Z35" s="583">
        <f t="shared" si="5"/>
        <v>0</v>
      </c>
    </row>
    <row r="36" spans="1:26" ht="18" customHeight="1">
      <c r="A36" s="876"/>
      <c r="B36" s="876"/>
      <c r="C36" s="120" t="s">
        <v>233</v>
      </c>
      <c r="D36" s="583">
        <f>COUNTIFS(गुणपत्रक!$O$5:$O$500,"अ-1",गुणपत्रक!$S$5:$S$500,"F",गुणपत्रक!$AE$5:$AE$500,"V.J.(A)")</f>
        <v>0</v>
      </c>
      <c r="E36" s="583">
        <f>COUNTIFS(गुणपत्रक!$O$5:$O$500,"अ-2",गुणपत्रक!$S$5:$S$500,"F",गुणपत्रक!$AE$5:$AE$500,"V.J.(A)")</f>
        <v>0</v>
      </c>
      <c r="F36" s="583">
        <f>COUNTIFS(गुणपत्रक!$O$5:$O$500,"ब-1",गुणपत्रक!$S$5:$S$500,"F",गुणपत्रक!$AE$5:$AE$500,"V.J.(A)")</f>
        <v>0</v>
      </c>
      <c r="G36" s="583">
        <f>COUNTIFS(गुणपत्रक!$O$5:$O$500,"ब-2 ",गुणपत्रक!$S$5:$S$500,"F",गुणपत्रक!$AE$5:$AE$500,"V.J.(A)")</f>
        <v>0</v>
      </c>
      <c r="H36" s="583">
        <f>COUNTIFS(गुणपत्रक!$O$5:$O$500,"क-1",गुणपत्रक!$S$5:$S$500,"F",गुणपत्रक!$AE$5:$AE$500,"V.J.(A)")</f>
        <v>0</v>
      </c>
      <c r="I36" s="583">
        <f>COUNTIFS(गुणपत्रक!$O$5:$O$500,"क-2",गुणपत्रक!$S$5:$S$500,"F",गुणपत्रक!$AE$5:$AE$500,"V.J.(A)")</f>
        <v>0</v>
      </c>
      <c r="J36" s="583">
        <f>COUNTIFS(गुणपत्रक!$O$5:$O$500,"ड",गुणपत्रक!$S$5:$S$500,"F",गुणपत्रक!$AE$5:$AE$500,"V.J.(A)")</f>
        <v>0</v>
      </c>
      <c r="K36" s="583">
        <f>COUNTIFS(गुणपत्रक!$O$5:$O$500,"इ-1",गुणपत्रक!$S$5:$S$500,"F",गुणपत्रक!$AE$5:$AE$500,"V.J.(A)")</f>
        <v>0</v>
      </c>
      <c r="L36" s="583">
        <f>COUNTIFS(गुणपत्रक!$O$5:$O$500,"इ-2",गुणपत्रक!$S$5:$S$500,"F",गुणपत्रक!$AE$5:$AE$500,"V.J.(A)")</f>
        <v>0</v>
      </c>
      <c r="M36" s="583">
        <f t="shared" si="4"/>
        <v>0</v>
      </c>
      <c r="N36" s="876"/>
      <c r="O36" s="876"/>
      <c r="P36" s="120" t="s">
        <v>233</v>
      </c>
      <c r="Q36" s="583">
        <f>COUNTIFS(गुणपत्रक!$AD$5:$AD$500,"अ-1",गुणपत्रक!$S$5:$S$500,"F",गुणपत्रक!$AE$5:$AE$500,"V.J.(A)")</f>
        <v>0</v>
      </c>
      <c r="R36" s="583">
        <f>COUNTIFS(गुणपत्रक!$AD$5:$AD$500,"अ-2",गुणपत्रक!$S$5:$S$500,"F",गुणपत्रक!$AE$5:$AE$500,"V.J.(A)")</f>
        <v>0</v>
      </c>
      <c r="S36" s="583">
        <f>COUNTIFS(गुणपत्रक!$AD$5:$AD$500,"ब-1",गुणपत्रक!$S$5:$S$500,"F",गुणपत्रक!$AE$5:$AE$500,"V.J.(A)")</f>
        <v>0</v>
      </c>
      <c r="T36" s="583">
        <f>COUNTIFS(गुणपत्रक!$AD$5:$AD$500,"ब-2 ",गुणपत्रक!$S$5:$S$500,"F",गुणपत्रक!$AE$5:$AE$500,"V.J.(A)")</f>
        <v>0</v>
      </c>
      <c r="U36" s="583">
        <f>COUNTIFS(गुणपत्रक!$AD$5:$AD$500,"क-1",गुणपत्रक!$S$5:$S$500,"F",गुणपत्रक!$AE$5:$AE$500,"V.J.(A)")</f>
        <v>0</v>
      </c>
      <c r="V36" s="583">
        <f>COUNTIFS(गुणपत्रक!$AD$5:$AD$500,"क-2",गुणपत्रक!$S$5:$S$500,"F",गुणपत्रक!$AE$5:$AE$500,"V.J.(A)")</f>
        <v>0</v>
      </c>
      <c r="W36" s="583">
        <f>COUNTIFS(गुणपत्रक!$AD$5:$AD$500,"ड",गुणपत्रक!$S$5:$S$500,"F",गुणपत्रक!$AE$5:$AE$500,"V.J.(A)")</f>
        <v>0</v>
      </c>
      <c r="X36" s="583">
        <f>COUNTIFS(गुणपत्रक!$AD$5:$AD$500,"इ-1",गुणपत्रक!$S$5:$S$500,"F",गुणपत्रक!$AE$5:$AE$500,"V.J.(A)")</f>
        <v>0</v>
      </c>
      <c r="Y36" s="583">
        <f>COUNTIFS(गुणपत्रक!$AD$5:$AD$500,"इ-2",गुणपत्रक!$S$5:$S$500,"F",गुणपत्रक!$AE$5:$AE$500,"V.J.(A)")</f>
        <v>0</v>
      </c>
      <c r="Z36" s="583">
        <f t="shared" si="5"/>
        <v>0</v>
      </c>
    </row>
    <row r="37" spans="1:26" ht="18" customHeight="1">
      <c r="A37" s="876">
        <v>4</v>
      </c>
      <c r="B37" s="876" t="s">
        <v>1679</v>
      </c>
      <c r="C37" s="120" t="s">
        <v>232</v>
      </c>
      <c r="D37" s="583">
        <f>COUNTIFS(गुणपत्रक!$O$5:$O$500,"अ-1",गुणपत्रक!$S$5:$S$500,"M",गुणपत्रक!$AE$5:$AE$500,"N.T.(A)")</f>
        <v>0</v>
      </c>
      <c r="E37" s="583">
        <f>COUNTIFS(गुणपत्रक!$O$5:$O$500,"अ-2",गुणपत्रक!$S$5:$S$500,"M",गुणपत्रक!$AE$5:$AE$500,"N.T.(A)")</f>
        <v>0</v>
      </c>
      <c r="F37" s="583">
        <f>COUNTIFS(गुणपत्रक!$O$5:$O$500,"ब-1",गुणपत्रक!$S$5:$S$500,"M",गुणपत्रक!$AE$5:$AE$500,"N.T.(A)")</f>
        <v>0</v>
      </c>
      <c r="G37" s="583">
        <f>COUNTIFS(गुणपत्रक!$O$5:$O$500,"ब-2 ",गुणपत्रक!$S$5:$S$500,"M",गुणपत्रक!$AE$5:$AE$500,"N.T.(A)")</f>
        <v>0</v>
      </c>
      <c r="H37" s="583">
        <f>COUNTIFS(गुणपत्रक!$O$5:$O$500,"क-1",गुणपत्रक!$S$5:$S$500,"M",गुणपत्रक!$AE$5:$AE$500,"N.T.(A)")</f>
        <v>0</v>
      </c>
      <c r="I37" s="583">
        <f>COUNTIFS(गुणपत्रक!$O$5:$O$500,"क-2",गुणपत्रक!$S$5:$S$500,"M",गुणपत्रक!$AE$5:$AE$500,"N.T.(A)")</f>
        <v>0</v>
      </c>
      <c r="J37" s="583">
        <f>COUNTIFS(गुणपत्रक!$O$5:$O$500,"ड",गुणपत्रक!$S$5:$S$500,"M",गुणपत्रक!$AE$5:$AE$500,"N.T.(A)")</f>
        <v>0</v>
      </c>
      <c r="K37" s="583">
        <f>COUNTIFS(गुणपत्रक!$O$5:$O$500,"इ-1",गुणपत्रक!$S$5:$S$500,"M",गुणपत्रक!$AE$5:$AE$500,"N.T.(A)")</f>
        <v>0</v>
      </c>
      <c r="L37" s="583">
        <f>COUNTIFS(गुणपत्रक!$O$5:$O$500,"इ-2",गुणपत्रक!$S$5:$S$500,"M",गुणपत्रक!$AE$5:$AE$500,"N.T.(A)")</f>
        <v>0</v>
      </c>
      <c r="M37" s="583">
        <f t="shared" si="4"/>
        <v>0</v>
      </c>
      <c r="N37" s="876">
        <v>4</v>
      </c>
      <c r="O37" s="876" t="s">
        <v>1679</v>
      </c>
      <c r="P37" s="120" t="s">
        <v>232</v>
      </c>
      <c r="Q37" s="583">
        <f>COUNTIFS(गुणपत्रक!$AD$5:$AD$500,"अ-1",गुणपत्रक!$S$5:$S$500,"M",गुणपत्रक!$AE$5:$AE$500,"N.T.(A)")</f>
        <v>0</v>
      </c>
      <c r="R37" s="583">
        <f>COUNTIFS(गुणपत्रक!$AD$5:$AD$500,"अ-2",गुणपत्रक!$S$5:$S$500,"M",गुणपत्रक!$AE$5:$AE$500,"N.T.(A)")</f>
        <v>0</v>
      </c>
      <c r="S37" s="583">
        <f>COUNTIFS(गुणपत्रक!$AD$5:$AD$500,"ब-1",गुणपत्रक!$S$5:$S$500,"M",गुणपत्रक!$AE$5:$AE$500,"N.T.(A)")</f>
        <v>0</v>
      </c>
      <c r="T37" s="583">
        <f>COUNTIFS(गुणपत्रक!$AD$5:$AD$500,"ब-2 ",गुणपत्रक!$S$5:$S$500,"M",गुणपत्रक!$AE$5:$AE$500,"N.T.(A)")</f>
        <v>0</v>
      </c>
      <c r="U37" s="583">
        <f>COUNTIFS(गुणपत्रक!$AD$5:$AD$500,"क-1",गुणपत्रक!$S$5:$S$500,"M",गुणपत्रक!$AE$5:$AE$500,"N.T.(A)")</f>
        <v>0</v>
      </c>
      <c r="V37" s="583">
        <f>COUNTIFS(गुणपत्रक!$AD$5:$AD$500,"क-2",गुणपत्रक!$S$5:$S$500,"M",गुणपत्रक!$AE$5:$AE$500,"N.T.(A)")</f>
        <v>0</v>
      </c>
      <c r="W37" s="583">
        <f>COUNTIFS(गुणपत्रक!$AD$5:$AD$500,"ड",गुणपत्रक!$S$5:$S$500,"M",गुणपत्रक!$AE$5:$AE$500,"N.T.(A)")</f>
        <v>0</v>
      </c>
      <c r="X37" s="583">
        <f>COUNTIFS(गुणपत्रक!$AD$5:$AD$500,"इ-1",गुणपत्रक!$S$5:$S$500,"M",गुणपत्रक!$AE$5:$AE$500,"N.T.(A)")</f>
        <v>0</v>
      </c>
      <c r="Y37" s="583">
        <f>COUNTIFS(गुणपत्रक!$AD$5:$AD$500,"इ-2",गुणपत्रक!$S$5:$S$500,"M",गुणपत्रक!$AE$5:$AE$500,"N.T.(A)")</f>
        <v>0</v>
      </c>
      <c r="Z37" s="583">
        <f t="shared" si="5"/>
        <v>0</v>
      </c>
    </row>
    <row r="38" spans="1:26" ht="18" customHeight="1">
      <c r="A38" s="876"/>
      <c r="B38" s="876"/>
      <c r="C38" s="120" t="s">
        <v>233</v>
      </c>
      <c r="D38" s="583">
        <f>COUNTIFS(गुणपत्रक!$O$5:$O$500,"अ-1",गुणपत्रक!$S$5:$S$500,"F",गुणपत्रक!$AE$5:$AE$500,"N.T.(A)")</f>
        <v>0</v>
      </c>
      <c r="E38" s="583">
        <f>COUNTIFS(गुणपत्रक!$O$5:$O$500,"अ-2",गुणपत्रक!$S$5:$S$500,"F",गुणपत्रक!$AE$5:$AE$500,"N.T.(A)")</f>
        <v>0</v>
      </c>
      <c r="F38" s="583">
        <f>COUNTIFS(गुणपत्रक!$O$5:$O$500,"ब-1",गुणपत्रक!$S$5:$S$500,"F",गुणपत्रक!$AE$5:$AE$500,"N.T.(A)")</f>
        <v>0</v>
      </c>
      <c r="G38" s="583">
        <f>COUNTIFS(गुणपत्रक!$O$5:$O$500,"ब-2 ",गुणपत्रक!$S$5:$S$500,"F",गुणपत्रक!$AE$5:$AE$500,"N.T.(A)")</f>
        <v>0</v>
      </c>
      <c r="H38" s="583">
        <f>COUNTIFS(गुणपत्रक!$O$5:$O$500,"क-1",गुणपत्रक!$S$5:$S$500,"F",गुणपत्रक!$AE$5:$AE$500,"N.T.(A)")</f>
        <v>0</v>
      </c>
      <c r="I38" s="583">
        <f>COUNTIFS(गुणपत्रक!$O$5:$O$500,"क-2",गुणपत्रक!$S$5:$S$500,"F",गुणपत्रक!$AE$5:$AE$500,"N.T.(A)")</f>
        <v>0</v>
      </c>
      <c r="J38" s="583">
        <f>COUNTIFS(गुणपत्रक!$O$5:$O$500,"ड",गुणपत्रक!$S$5:$S$500,"F",गुणपत्रक!$AE$5:$AE$500,"N.T.(A)")</f>
        <v>0</v>
      </c>
      <c r="K38" s="583">
        <f>COUNTIFS(गुणपत्रक!$O$5:$O$500,"इ-1",गुणपत्रक!$S$5:$S$500,"F",गुणपत्रक!$AE$5:$AE$500,"N.T.(A)")</f>
        <v>0</v>
      </c>
      <c r="L38" s="583">
        <f>COUNTIFS(गुणपत्रक!$O$5:$O$500,"इ-2",गुणपत्रक!$S$5:$S$500,"F",गुणपत्रक!$AE$5:$AE$500,"N.T.(A)")</f>
        <v>0</v>
      </c>
      <c r="M38" s="583">
        <f t="shared" si="4"/>
        <v>0</v>
      </c>
      <c r="N38" s="876"/>
      <c r="O38" s="876"/>
      <c r="P38" s="120" t="s">
        <v>233</v>
      </c>
      <c r="Q38" s="583">
        <f>COUNTIFS(गुणपत्रक!$AD$5:$AD$500,"अ-1",गुणपत्रक!$S$5:$S$500,"F",गुणपत्रक!$AE$5:$AE$500,"N.T.(A)")</f>
        <v>0</v>
      </c>
      <c r="R38" s="583">
        <f>COUNTIFS(गुणपत्रक!$AD$5:$AD$500,"अ-2",गुणपत्रक!$S$5:$S$500,"F",गुणपत्रक!$AE$5:$AE$500,"N.T.(A)")</f>
        <v>0</v>
      </c>
      <c r="S38" s="583">
        <f>COUNTIFS(गुणपत्रक!$AD$5:$AD$500,"ब-1",गुणपत्रक!$S$5:$S$500,"F",गुणपत्रक!$AE$5:$AE$500,"N.T.(A)")</f>
        <v>0</v>
      </c>
      <c r="T38" s="583">
        <f>COUNTIFS(गुणपत्रक!$AD$5:$AD$500,"ब-2 ",गुणपत्रक!$S$5:$S$500,"F",गुणपत्रक!$AE$5:$AE$500,"N.T.(A)")</f>
        <v>0</v>
      </c>
      <c r="U38" s="583">
        <f>COUNTIFS(गुणपत्रक!$AD$5:$AD$500,"क-1",गुणपत्रक!$S$5:$S$500,"F",गुणपत्रक!$AE$5:$AE$500,"N.T.(A)")</f>
        <v>0</v>
      </c>
      <c r="V38" s="583">
        <f>COUNTIFS(गुणपत्रक!$AD$5:$AD$500,"क-2",गुणपत्रक!$S$5:$S$500,"F",गुणपत्रक!$AE$5:$AE$500,"N.T.(A)")</f>
        <v>0</v>
      </c>
      <c r="W38" s="583">
        <f>COUNTIFS(गुणपत्रक!$AD$5:$AD$500,"ड",गुणपत्रक!$S$5:$S$500,"F",गुणपत्रक!$AE$5:$AE$500,"N.T.(A)")</f>
        <v>0</v>
      </c>
      <c r="X38" s="583">
        <f>COUNTIFS(गुणपत्रक!$AD$5:$AD$500,"इ-1",गुणपत्रक!$S$5:$S$500,"F",गुणपत्रक!$AE$5:$AE$500,"N.T.(A)")</f>
        <v>0</v>
      </c>
      <c r="Y38" s="583">
        <f>COUNTIFS(गुणपत्रक!$AD$5:$AD$500,"इ-2",गुणपत्रक!$S$5:$S$500,"F",गुणपत्रक!$AE$5:$AE$500,"N.T.(A)")</f>
        <v>0</v>
      </c>
      <c r="Z38" s="583">
        <f t="shared" si="5"/>
        <v>0</v>
      </c>
    </row>
    <row r="39" spans="1:26" ht="18" customHeight="1">
      <c r="A39" s="876">
        <v>5</v>
      </c>
      <c r="B39" s="878" t="s">
        <v>1680</v>
      </c>
      <c r="C39" s="120" t="s">
        <v>232</v>
      </c>
      <c r="D39" s="583">
        <f>COUNTIFS(गुणपत्रक!$O$5:$O$500,"अ-1",गुणपत्रक!$S$5:$S$500,"M",गुणपत्रक!$AE$5:$AE$500,"N.T.(B)")</f>
        <v>0</v>
      </c>
      <c r="E39" s="583">
        <f>COUNTIFS(गुणपत्रक!$O$5:$O$500,"अ-2",गुणपत्रक!$S$5:$S$500,"M",गुणपत्रक!$AE$5:$AE$500,"N.T.(B)")</f>
        <v>0</v>
      </c>
      <c r="F39" s="583">
        <f>COUNTIFS(गुणपत्रक!$O$5:$O$500,"ब-1",गुणपत्रक!$S$5:$S$500,"M",गुणपत्रक!$AE$5:$AE$500,"N.T.(B)")</f>
        <v>0</v>
      </c>
      <c r="G39" s="583">
        <f>COUNTIFS(गुणपत्रक!$O$5:$O$500,"ब-2 ",गुणपत्रक!$S$5:$S$500,"M",गुणपत्रक!$AE$5:$AE$500,"N.T.(B)")</f>
        <v>0</v>
      </c>
      <c r="H39" s="583">
        <f>COUNTIFS(गुणपत्रक!$O$5:$O$500,"क-1",गुणपत्रक!$S$5:$S$500,"M",गुणपत्रक!$AE$5:$AE$500,"N.T.(B)")</f>
        <v>0</v>
      </c>
      <c r="I39" s="583">
        <f>COUNTIFS(गुणपत्रक!$O$5:$O$500,"क-2",गुणपत्रक!$S$5:$S$500,"M",गुणपत्रक!$AE$5:$AE$500,"N.T.(B)")</f>
        <v>0</v>
      </c>
      <c r="J39" s="583">
        <f>COUNTIFS(गुणपत्रक!$O$5:$O$500,"ड",गुणपत्रक!$S$5:$S$500,"M",गुणपत्रक!$AE$5:$AE$500,"N.T.(B)")</f>
        <v>0</v>
      </c>
      <c r="K39" s="583">
        <f>COUNTIFS(गुणपत्रक!$O$5:$O$500,"इ-1",गुणपत्रक!$S$5:$S$500,"M",गुणपत्रक!$AE$5:$AE$500,"N.T.(B)")</f>
        <v>0</v>
      </c>
      <c r="L39" s="583">
        <f>COUNTIFS(गुणपत्रक!$O$5:$O$500,"इ-2",गुणपत्रक!$S$5:$S$500,"M",गुणपत्रक!$AE$5:$AE$500,"N.T.(B)")</f>
        <v>0</v>
      </c>
      <c r="M39" s="583">
        <f t="shared" si="4"/>
        <v>0</v>
      </c>
      <c r="N39" s="876">
        <v>5</v>
      </c>
      <c r="O39" s="878" t="s">
        <v>1680</v>
      </c>
      <c r="P39" s="120" t="s">
        <v>232</v>
      </c>
      <c r="Q39" s="583">
        <f>COUNTIFS(गुणपत्रक!$AD$5:$AD$500,"अ-1",गुणपत्रक!$S$5:$S$500,"M",गुणपत्रक!$AE$5:$AE$500,"N.T.(B)")</f>
        <v>0</v>
      </c>
      <c r="R39" s="583">
        <f>COUNTIFS(गुणपत्रक!$AD$5:$AD$500,"अ-2",गुणपत्रक!$S$5:$S$500,"M",गुणपत्रक!$AE$5:$AE$500,"N.T.(B)")</f>
        <v>0</v>
      </c>
      <c r="S39" s="583">
        <f>COUNTIFS(गुणपत्रक!$AD$5:$AD$500,"ब-1",गुणपत्रक!$S$5:$S$500,"M",गुणपत्रक!$AE$5:$AE$500,"N.T.(B)")</f>
        <v>0</v>
      </c>
      <c r="T39" s="583">
        <f>COUNTIFS(गुणपत्रक!$AD$5:$AD$500,"ब-2 ",गुणपत्रक!$S$5:$S$500,"M",गुणपत्रक!$AE$5:$AE$500,"N.T.(B)")</f>
        <v>0</v>
      </c>
      <c r="U39" s="583">
        <f>COUNTIFS(गुणपत्रक!$AD$5:$AD$500,"क-1",गुणपत्रक!$S$5:$S$500,"M",गुणपत्रक!$AE$5:$AE$500,"N.T.(B)")</f>
        <v>0</v>
      </c>
      <c r="V39" s="583">
        <f>COUNTIFS(गुणपत्रक!$AD$5:$AD$500,"क-2",गुणपत्रक!$S$5:$S$500,"M",गुणपत्रक!$AE$5:$AE$500,"N.T.(B)")</f>
        <v>0</v>
      </c>
      <c r="W39" s="583">
        <f>COUNTIFS(गुणपत्रक!$AD$5:$AD$500,"ड",गुणपत्रक!$S$5:$S$500,"M",गुणपत्रक!$AE$5:$AE$500,"N.T.(B)")</f>
        <v>0</v>
      </c>
      <c r="X39" s="583">
        <f>COUNTIFS(गुणपत्रक!$AD$5:$AD$500,"इ-1",गुणपत्रक!$S$5:$S$500,"M",गुणपत्रक!$AE$5:$AE$500,"N.T.(B)")</f>
        <v>0</v>
      </c>
      <c r="Y39" s="583">
        <f>COUNTIFS(गुणपत्रक!$AD$5:$AD$500,"इ-2",गुणपत्रक!$S$5:$S$500,"M",गुणपत्रक!$AE$5:$AE$500,"N.T.(B)")</f>
        <v>0</v>
      </c>
      <c r="Z39" s="583">
        <f t="shared" si="5"/>
        <v>0</v>
      </c>
    </row>
    <row r="40" spans="1:26" ht="18" customHeight="1">
      <c r="A40" s="876"/>
      <c r="B40" s="878"/>
      <c r="C40" s="120" t="s">
        <v>233</v>
      </c>
      <c r="D40" s="583">
        <f>COUNTIFS(गुणपत्रक!$O$5:$O$500,"अ-1",गुणपत्रक!$S$5:$S$500,"F",गुणपत्रक!$AE$5:$AE$500,"N.T.(B)")</f>
        <v>0</v>
      </c>
      <c r="E40" s="583">
        <f>COUNTIFS(गुणपत्रक!$O$5:$O$500,"अ-2",गुणपत्रक!$S$5:$S$500,"F",गुणपत्रक!$AE$5:$AE$500,"N.T.(B)")</f>
        <v>0</v>
      </c>
      <c r="F40" s="583">
        <f>COUNTIFS(गुणपत्रक!$O$5:$O$500,"ब-1",गुणपत्रक!$S$5:$S$500,"F",गुणपत्रक!$AE$5:$AE$500,"N.T.(B)")</f>
        <v>0</v>
      </c>
      <c r="G40" s="583">
        <f>COUNTIFS(गुणपत्रक!$O$5:$O$500,"ब-2 ",गुणपत्रक!$S$5:$S$500,"F",गुणपत्रक!$AE$5:$AE$500,"N.T.(B)")</f>
        <v>0</v>
      </c>
      <c r="H40" s="583">
        <f>COUNTIFS(गुणपत्रक!$O$5:$O$500,"क-1",गुणपत्रक!$S$5:$S$500,"F",गुणपत्रक!$AE$5:$AE$500,"N.T.(B)")</f>
        <v>0</v>
      </c>
      <c r="I40" s="583">
        <f>COUNTIFS(गुणपत्रक!$O$5:$O$500,"क-2",गुणपत्रक!$S$5:$S$500,"F",गुणपत्रक!$AE$5:$AE$500,"N.T.(B)")</f>
        <v>0</v>
      </c>
      <c r="J40" s="583">
        <f>COUNTIFS(गुणपत्रक!$O$5:$O$500,"ड",गुणपत्रक!$S$5:$S$500,"F",गुणपत्रक!$AE$5:$AE$500,"N.T.(B)")</f>
        <v>0</v>
      </c>
      <c r="K40" s="583">
        <f>COUNTIFS(गुणपत्रक!$O$5:$O$500,"इ-1",गुणपत्रक!$S$5:$S$500,"F",गुणपत्रक!$AE$5:$AE$500,"N.T.(B)")</f>
        <v>0</v>
      </c>
      <c r="L40" s="583">
        <f>COUNTIFS(गुणपत्रक!$O$5:$O$500,"इ-2",गुणपत्रक!$S$5:$S$500,"F",गुणपत्रक!$AE$5:$AE$500,"N.T.(B)")</f>
        <v>0</v>
      </c>
      <c r="M40" s="583">
        <f t="shared" si="4"/>
        <v>0</v>
      </c>
      <c r="N40" s="876"/>
      <c r="O40" s="878"/>
      <c r="P40" s="120" t="s">
        <v>233</v>
      </c>
      <c r="Q40" s="583">
        <f>COUNTIFS(गुणपत्रक!$AD$5:$AD$500,"अ-1",गुणपत्रक!$S$5:$S$500,"F",गुणपत्रक!$AE$5:$AE$500,"N.T.(B)")</f>
        <v>0</v>
      </c>
      <c r="R40" s="583">
        <f>COUNTIFS(गुणपत्रक!$AD$5:$AD$500,"अ-2",गुणपत्रक!$S$5:$S$500,"F",गुणपत्रक!$AE$5:$AE$500,"N.T.(B)")</f>
        <v>0</v>
      </c>
      <c r="S40" s="583">
        <f>COUNTIFS(गुणपत्रक!$AD$5:$AD$500,"ब-1",गुणपत्रक!$S$5:$S$500,"F",गुणपत्रक!$AE$5:$AE$500,"N.T.(B)")</f>
        <v>0</v>
      </c>
      <c r="T40" s="583">
        <f>COUNTIFS(गुणपत्रक!$AD$5:$AD$500,"ब-2 ",गुणपत्रक!$S$5:$S$500,"F",गुणपत्रक!$AE$5:$AE$500,"N.T.(B)")</f>
        <v>0</v>
      </c>
      <c r="U40" s="583">
        <f>COUNTIFS(गुणपत्रक!$AD$5:$AD$500,"क-1",गुणपत्रक!$S$5:$S$500,"F",गुणपत्रक!$AE$5:$AE$500,"N.T.(B)")</f>
        <v>0</v>
      </c>
      <c r="V40" s="583">
        <f>COUNTIFS(गुणपत्रक!$AD$5:$AD$500,"क-2",गुणपत्रक!$S$5:$S$500,"F",गुणपत्रक!$AE$5:$AE$500,"N.T.(B)")</f>
        <v>0</v>
      </c>
      <c r="W40" s="583">
        <f>COUNTIFS(गुणपत्रक!$AD$5:$AD$500,"ड",गुणपत्रक!$S$5:$S$500,"F",गुणपत्रक!$AE$5:$AE$500,"N.T.(B)")</f>
        <v>0</v>
      </c>
      <c r="X40" s="583">
        <f>COUNTIFS(गुणपत्रक!$AD$5:$AD$500,"इ-1",गुणपत्रक!$S$5:$S$500,"F",गुणपत्रक!$AE$5:$AE$500,"N.T.(B)")</f>
        <v>0</v>
      </c>
      <c r="Y40" s="583">
        <f>COUNTIFS(गुणपत्रक!$AD$5:$AD$500,"इ-2",गुणपत्रक!$S$5:$S$500,"F",गुणपत्रक!$AE$5:$AE$500,"N.T.(B)")</f>
        <v>0</v>
      </c>
      <c r="Z40" s="583">
        <f t="shared" si="5"/>
        <v>0</v>
      </c>
    </row>
    <row r="41" spans="1:26" ht="18" customHeight="1">
      <c r="A41" s="876">
        <v>6</v>
      </c>
      <c r="B41" s="876" t="s">
        <v>1681</v>
      </c>
      <c r="C41" s="120" t="s">
        <v>232</v>
      </c>
      <c r="D41" s="583">
        <f>COUNTIFS(गुणपत्रक!$O$5:$O$500,"अ-1",गुणपत्रक!$S$5:$S$500,"M",गुणपत्रक!$AE$5:$AE$500,"N.T.(C)")</f>
        <v>0</v>
      </c>
      <c r="E41" s="583">
        <f>COUNTIFS(गुणपत्रक!$O$5:$O$500,"अ-2",गुणपत्रक!$S$5:$S$500,"M",गुणपत्रक!$AE$5:$AE$500,"N.T.(C)")</f>
        <v>0</v>
      </c>
      <c r="F41" s="583">
        <f>COUNTIFS(गुणपत्रक!$O$5:$O$500,"ब-1",गुणपत्रक!$S$5:$S$500,"M",गुणपत्रक!$AE$5:$AE$500,"N.T.(C)")</f>
        <v>0</v>
      </c>
      <c r="G41" s="583">
        <f>COUNTIFS(गुणपत्रक!$O$5:$O$500,"ब-2 ",गुणपत्रक!$S$5:$S$500,"M",गुणपत्रक!$AE$5:$AE$500,"N.T.(C)")</f>
        <v>0</v>
      </c>
      <c r="H41" s="583">
        <f>COUNTIFS(गुणपत्रक!$O$5:$O$500,"क-1",गुणपत्रक!$S$5:$S$500,"M",गुणपत्रक!$AE$5:$AE$500,"N.T.(C)")</f>
        <v>0</v>
      </c>
      <c r="I41" s="583">
        <f>COUNTIFS(गुणपत्रक!$O$5:$O$500,"क-2",गुणपत्रक!$S$5:$S$500,"M",गुणपत्रक!$AE$5:$AE$500,"N.T.(C)")</f>
        <v>0</v>
      </c>
      <c r="J41" s="583">
        <f>COUNTIFS(गुणपत्रक!$O$5:$O$500,"ड",गुणपत्रक!$S$5:$S$500,"M",गुणपत्रक!$AE$5:$AE$500,"N.T.(C)")</f>
        <v>0</v>
      </c>
      <c r="K41" s="583">
        <f>COUNTIFS(गुणपत्रक!$O$5:$O$500,"इ-1",गुणपत्रक!$S$5:$S$500,"M",गुणपत्रक!$AE$5:$AE$500,"N.T.(C)")</f>
        <v>0</v>
      </c>
      <c r="L41" s="583">
        <f>COUNTIFS(गुणपत्रक!$O$5:$O$500,"इ-2",गुणपत्रक!$S$5:$S$500,"M",गुणपत्रक!$AE$5:$AE$500,"N.T.(C)")</f>
        <v>0</v>
      </c>
      <c r="M41" s="583">
        <f t="shared" si="4"/>
        <v>0</v>
      </c>
      <c r="N41" s="876">
        <v>6</v>
      </c>
      <c r="O41" s="876" t="s">
        <v>1681</v>
      </c>
      <c r="P41" s="120" t="s">
        <v>232</v>
      </c>
      <c r="Q41" s="583">
        <f>COUNTIFS(गुणपत्रक!$AD$5:$AD$500,"अ-1",गुणपत्रक!$S$5:$S$500,"M",गुणपत्रक!$AE$5:$AE$500,"N.T.(C)")</f>
        <v>0</v>
      </c>
      <c r="R41" s="583">
        <f>COUNTIFS(गुणपत्रक!$AD$5:$AD$500,"अ-2",गुणपत्रक!$S$5:$S$500,"M",गुणपत्रक!$AE$5:$AE$500,"N.T.(C)")</f>
        <v>0</v>
      </c>
      <c r="S41" s="583">
        <f>COUNTIFS(गुणपत्रक!$AD$5:$AD$500,"ब-1",गुणपत्रक!$S$5:$S$500,"M",गुणपत्रक!$AE$5:$AE$500,"N.T.(C)")</f>
        <v>0</v>
      </c>
      <c r="T41" s="583">
        <f>COUNTIFS(गुणपत्रक!$AD$5:$AD$500,"ब-2 ",गुणपत्रक!$S$5:$S$500,"M",गुणपत्रक!$AE$5:$AE$500,"N.T.(C)")</f>
        <v>0</v>
      </c>
      <c r="U41" s="583">
        <f>COUNTIFS(गुणपत्रक!$AD$5:$AD$500,"क-1",गुणपत्रक!$S$5:$S$500,"M",गुणपत्रक!$AE$5:$AE$500,"N.T.(C)")</f>
        <v>0</v>
      </c>
      <c r="V41" s="583">
        <f>COUNTIFS(गुणपत्रक!$AD$5:$AD$500,"क-2",गुणपत्रक!$S$5:$S$500,"M",गुणपत्रक!$AE$5:$AE$500,"N.T.(C)")</f>
        <v>0</v>
      </c>
      <c r="W41" s="583">
        <f>COUNTIFS(गुणपत्रक!$AD$5:$AD$500,"ड",गुणपत्रक!$S$5:$S$500,"M",गुणपत्रक!$AE$5:$AE$500,"N.T.(C)")</f>
        <v>0</v>
      </c>
      <c r="X41" s="583">
        <f>COUNTIFS(गुणपत्रक!$AD$5:$AD$500,"इ-1",गुणपत्रक!$S$5:$S$500,"M",गुणपत्रक!$AE$5:$AE$500,"N.T.(C)")</f>
        <v>0</v>
      </c>
      <c r="Y41" s="583">
        <f>COUNTIFS(गुणपत्रक!$AD$5:$AD$500,"इ-2",गुणपत्रक!$S$5:$S$500,"M",गुणपत्रक!$AE$5:$AE$500,"N.T.(C)")</f>
        <v>0</v>
      </c>
      <c r="Z41" s="583">
        <f t="shared" si="5"/>
        <v>0</v>
      </c>
    </row>
    <row r="42" spans="1:26" ht="18" customHeight="1">
      <c r="A42" s="876"/>
      <c r="B42" s="876"/>
      <c r="C42" s="120" t="s">
        <v>233</v>
      </c>
      <c r="D42" s="583">
        <f>COUNTIFS(गुणपत्रक!$O$5:$O$500,"अ-1",गुणपत्रक!$S$5:$S$500,"F",गुणपत्रक!$AE$5:$AE$500,"N.T.(C)")</f>
        <v>0</v>
      </c>
      <c r="E42" s="583">
        <f>COUNTIFS(गुणपत्रक!$O$5:$O$500,"अ-2",गुणपत्रक!$S$5:$S$500,"F",गुणपत्रक!$AE$5:$AE$500,"N.T.(C)")</f>
        <v>0</v>
      </c>
      <c r="F42" s="583">
        <f>COUNTIFS(गुणपत्रक!$O$5:$O$500,"ब-1",गुणपत्रक!$S$5:$S$500,"F",गुणपत्रक!$AE$5:$AE$500,"N.T.(C)")</f>
        <v>0</v>
      </c>
      <c r="G42" s="583">
        <f>COUNTIFS(गुणपत्रक!$O$5:$O$500,"ब-2 ",गुणपत्रक!$S$5:$S$500,"F",गुणपत्रक!$AE$5:$AE$500,"N.T.(C)")</f>
        <v>0</v>
      </c>
      <c r="H42" s="583">
        <f>COUNTIFS(गुणपत्रक!$O$5:$O$500,"क-1",गुणपत्रक!$S$5:$S$500,"F",गुणपत्रक!$AE$5:$AE$500,"N.T.(C)")</f>
        <v>0</v>
      </c>
      <c r="I42" s="583">
        <f>COUNTIFS(गुणपत्रक!$O$5:$O$500,"क-2",गुणपत्रक!$S$5:$S$500,"F",गुणपत्रक!$AE$5:$AE$500,"N.T.(C)")</f>
        <v>0</v>
      </c>
      <c r="J42" s="583">
        <f>COUNTIFS(गुणपत्रक!$O$5:$O$500,"ड",गुणपत्रक!$S$5:$S$500,"F",गुणपत्रक!$AE$5:$AE$500,"N.T.(C)")</f>
        <v>0</v>
      </c>
      <c r="K42" s="583">
        <f>COUNTIFS(गुणपत्रक!$O$5:$O$500,"इ-1",गुणपत्रक!$S$5:$S$500,"F",गुणपत्रक!$AE$5:$AE$500,"N.T.(C)")</f>
        <v>0</v>
      </c>
      <c r="L42" s="583">
        <f>COUNTIFS(गुणपत्रक!$O$5:$O$500,"इ-2",गुणपत्रक!$S$5:$S$500,"F",गुणपत्रक!$AE$5:$AE$500,"N.T.(C)")</f>
        <v>0</v>
      </c>
      <c r="M42" s="583">
        <f t="shared" si="4"/>
        <v>0</v>
      </c>
      <c r="N42" s="876"/>
      <c r="O42" s="876"/>
      <c r="P42" s="120" t="s">
        <v>233</v>
      </c>
      <c r="Q42" s="583">
        <f>COUNTIFS(गुणपत्रक!$AD$5:$AD$500,"अ-1",गुणपत्रक!$S$5:$S$500,"F",गुणपत्रक!$AE$5:$AE$500,"N.T.(C)")</f>
        <v>0</v>
      </c>
      <c r="R42" s="583">
        <f>COUNTIFS(गुणपत्रक!$AD$5:$AD$500,"अ-2",गुणपत्रक!$S$5:$S$500,"F",गुणपत्रक!$AE$5:$AE$500,"N.T.(C)")</f>
        <v>0</v>
      </c>
      <c r="S42" s="583">
        <f>COUNTIFS(गुणपत्रक!$AD$5:$AD$500,"ब-1",गुणपत्रक!$S$5:$S$500,"F",गुणपत्रक!$AE$5:$AE$500,"N.T.(C)")</f>
        <v>0</v>
      </c>
      <c r="T42" s="583">
        <f>COUNTIFS(गुणपत्रक!$AD$5:$AD$500,"ब-2 ",गुणपत्रक!$S$5:$S$500,"F",गुणपत्रक!$AE$5:$AE$500,"N.T.(C)")</f>
        <v>0</v>
      </c>
      <c r="U42" s="583">
        <f>COUNTIFS(गुणपत्रक!$AD$5:$AD$500,"क-1",गुणपत्रक!$S$5:$S$500,"F",गुणपत्रक!$AE$5:$AE$500,"N.T.(C)")</f>
        <v>0</v>
      </c>
      <c r="V42" s="583">
        <f>COUNTIFS(गुणपत्रक!$AD$5:$AD$500,"क-2",गुणपत्रक!$S$5:$S$500,"F",गुणपत्रक!$AE$5:$AE$500,"N.T.(C)")</f>
        <v>0</v>
      </c>
      <c r="W42" s="583">
        <f>COUNTIFS(गुणपत्रक!$AD$5:$AD$500,"ड",गुणपत्रक!$S$5:$S$500,"F",गुणपत्रक!$AE$5:$AE$500,"N.T.(C)")</f>
        <v>0</v>
      </c>
      <c r="X42" s="583">
        <f>COUNTIFS(गुणपत्रक!$AD$5:$AD$500,"इ-1",गुणपत्रक!$S$5:$S$500,"F",गुणपत्रक!$AE$5:$AE$500,"N.T.(C)")</f>
        <v>0</v>
      </c>
      <c r="Y42" s="583">
        <f>COUNTIFS(गुणपत्रक!$AD$5:$AD$500,"इ-2",गुणपत्रक!$S$5:$S$500,"F",गुणपत्रक!$AE$5:$AE$500,"N.T.(C)")</f>
        <v>0</v>
      </c>
      <c r="Z42" s="583">
        <f t="shared" si="5"/>
        <v>0</v>
      </c>
    </row>
    <row r="43" spans="1:26" ht="18" customHeight="1">
      <c r="A43" s="876">
        <v>7</v>
      </c>
      <c r="B43" s="876" t="s">
        <v>1682</v>
      </c>
      <c r="C43" s="120" t="s">
        <v>232</v>
      </c>
      <c r="D43" s="583">
        <f>COUNTIFS(गुणपत्रक!$O$5:$O$500,"अ-1",गुणपत्रक!$S$5:$S$500,"M",गुणपत्रक!$AE$5:$AE$500,"N.T.(D)")</f>
        <v>0</v>
      </c>
      <c r="E43" s="583">
        <f>COUNTIFS(गुणपत्रक!$O$5:$O$500,"अ-2",गुणपत्रक!$S$5:$S$500,"M",गुणपत्रक!$AE$5:$AE$500,"N.T.(D)")</f>
        <v>0</v>
      </c>
      <c r="F43" s="583">
        <f>COUNTIFS(गुणपत्रक!$O$5:$O$500,"ब-1",गुणपत्रक!$S$5:$S$500,"M",गुणपत्रक!$AE$5:$AE$500,"N.T.(D)")</f>
        <v>0</v>
      </c>
      <c r="G43" s="583">
        <f>COUNTIFS(गुणपत्रक!$O$5:$O$500,"ब-2 ",गुणपत्रक!$S$5:$S$500,"M",गुणपत्रक!$AE$5:$AE$500,"N.T.(D)")</f>
        <v>0</v>
      </c>
      <c r="H43" s="583">
        <f>COUNTIFS(गुणपत्रक!$O$5:$O$500,"क-1",गुणपत्रक!$S$5:$S$500,"M",गुणपत्रक!$AE$5:$AE$500,"N.T.(D)")</f>
        <v>0</v>
      </c>
      <c r="I43" s="583">
        <f>COUNTIFS(गुणपत्रक!$O$5:$O$500,"क-2",गुणपत्रक!$S$5:$S$500,"M",गुणपत्रक!$AE$5:$AE$500,"N.T.(D)")</f>
        <v>0</v>
      </c>
      <c r="J43" s="583">
        <f>COUNTIFS(गुणपत्रक!$O$5:$O$500,"ड",गुणपत्रक!$S$5:$S$500,"M",गुणपत्रक!$AE$5:$AE$500,"N.T.(D)")</f>
        <v>0</v>
      </c>
      <c r="K43" s="583">
        <f>COUNTIFS(गुणपत्रक!$O$5:$O$500,"इ-1",गुणपत्रक!$S$5:$S$500,"M",गुणपत्रक!$AE$5:$AE$500,"N.T.(D)")</f>
        <v>0</v>
      </c>
      <c r="L43" s="583">
        <f>COUNTIFS(गुणपत्रक!$O$5:$O$500,"इ-2",गुणपत्रक!$S$5:$S$500,"M",गुणपत्रक!$AE$5:$AE$500,"N.T.(D)")</f>
        <v>0</v>
      </c>
      <c r="M43" s="583">
        <f t="shared" si="4"/>
        <v>0</v>
      </c>
      <c r="N43" s="876">
        <v>7</v>
      </c>
      <c r="O43" s="876" t="s">
        <v>1682</v>
      </c>
      <c r="P43" s="120" t="s">
        <v>232</v>
      </c>
      <c r="Q43" s="583">
        <f>COUNTIFS(गुणपत्रक!$AD$5:$AD$500,"अ-1",गुणपत्रक!$S$5:$S$500,"M",गुणपत्रक!$AE$5:$AE$500,"N.T.(D)")</f>
        <v>0</v>
      </c>
      <c r="R43" s="583">
        <f>COUNTIFS(गुणपत्रक!$AD$5:$AD$500,"अ-2",गुणपत्रक!$S$5:$S$500,"M",गुणपत्रक!$AE$5:$AE$500,"N.T.(D)")</f>
        <v>0</v>
      </c>
      <c r="S43" s="583">
        <f>COUNTIFS(गुणपत्रक!$AD$5:$AD$500,"ब-1",गुणपत्रक!$S$5:$S$500,"M",गुणपत्रक!$AE$5:$AE$500,"N.T.(D)")</f>
        <v>0</v>
      </c>
      <c r="T43" s="583">
        <f>COUNTIFS(गुणपत्रक!$AD$5:$AD$500,"ब-2 ",गुणपत्रक!$S$5:$S$500,"M",गुणपत्रक!$AE$5:$AE$500,"N.T.(D)")</f>
        <v>0</v>
      </c>
      <c r="U43" s="583">
        <f>COUNTIFS(गुणपत्रक!$AD$5:$AD$500,"क-1",गुणपत्रक!$S$5:$S$500,"M",गुणपत्रक!$AE$5:$AE$500,"N.T.(D)")</f>
        <v>0</v>
      </c>
      <c r="V43" s="583">
        <f>COUNTIFS(गुणपत्रक!$AD$5:$AD$500,"क-2",गुणपत्रक!$S$5:$S$500,"M",गुणपत्रक!$AE$5:$AE$500,"N.T.(D)")</f>
        <v>0</v>
      </c>
      <c r="W43" s="583">
        <f>COUNTIFS(गुणपत्रक!$AD$5:$AD$500,"ड",गुणपत्रक!$S$5:$S$500,"M",गुणपत्रक!$AE$5:$AE$500,"N.T.(D)")</f>
        <v>0</v>
      </c>
      <c r="X43" s="583">
        <f>COUNTIFS(गुणपत्रक!$AD$5:$AD$500,"इ-1",गुणपत्रक!$S$5:$S$500,"M",गुणपत्रक!$AE$5:$AE$500,"N.T.(D)")</f>
        <v>0</v>
      </c>
      <c r="Y43" s="583">
        <f>COUNTIFS(गुणपत्रक!$AD$5:$AD$500,"इ-2",गुणपत्रक!$S$5:$S$500,"M",गुणपत्रक!$AE$5:$AE$500,"N.T.(D)")</f>
        <v>0</v>
      </c>
      <c r="Z43" s="583">
        <f t="shared" si="5"/>
        <v>0</v>
      </c>
    </row>
    <row r="44" spans="1:26" ht="18" customHeight="1">
      <c r="A44" s="876"/>
      <c r="B44" s="876"/>
      <c r="C44" s="120" t="s">
        <v>233</v>
      </c>
      <c r="D44" s="583">
        <f>COUNTIFS(गुणपत्रक!$O$5:$O$500,"अ-1",गुणपत्रक!$S$5:$S$500,"F",गुणपत्रक!$AE$5:$AE$500,"N.T.(D)")</f>
        <v>0</v>
      </c>
      <c r="E44" s="583">
        <f>COUNTIFS(गुणपत्रक!$O$5:$O$500,"अ-2",गुणपत्रक!$S$5:$S$500,"F",गुणपत्रक!$AE$5:$AE$500,"N.T.(D)")</f>
        <v>0</v>
      </c>
      <c r="F44" s="583">
        <f>COUNTIFS(गुणपत्रक!$O$5:$O$500,"ब-1",गुणपत्रक!$S$5:$S$500,"F",गुणपत्रक!$AE$5:$AE$500,"N.T.(D)")</f>
        <v>0</v>
      </c>
      <c r="G44" s="583">
        <f>COUNTIFS(गुणपत्रक!$O$5:$O$500,"ब-2 ",गुणपत्रक!$S$5:$S$500,"F",गुणपत्रक!$AE$5:$AE$500,"N.T.(D)")</f>
        <v>0</v>
      </c>
      <c r="H44" s="583">
        <f>COUNTIFS(गुणपत्रक!$O$5:$O$500,"क-1",गुणपत्रक!$S$5:$S$500,"F",गुणपत्रक!$AE$5:$AE$500,"N.T.(D)")</f>
        <v>0</v>
      </c>
      <c r="I44" s="583">
        <f>COUNTIFS(गुणपत्रक!$O$5:$O$500,"क-2",गुणपत्रक!$S$5:$S$500,"F",गुणपत्रक!$AE$5:$AE$500,"N.T.(D)")</f>
        <v>0</v>
      </c>
      <c r="J44" s="583">
        <f>COUNTIFS(गुणपत्रक!$O$5:$O$500,"ड",गुणपत्रक!$S$5:$S$500,"F",गुणपत्रक!$AE$5:$AE$500,"N.T.(D)")</f>
        <v>0</v>
      </c>
      <c r="K44" s="583">
        <f>COUNTIFS(गुणपत्रक!$O$5:$O$500,"इ-1",गुणपत्रक!$S$5:$S$500,"F",गुणपत्रक!$AE$5:$AE$500,"N.T.(D)")</f>
        <v>0</v>
      </c>
      <c r="L44" s="583">
        <f>COUNTIFS(गुणपत्रक!$O$5:$O$500,"इ-2",गुणपत्रक!$S$5:$S$500,"F",गुणपत्रक!$AE$5:$AE$500,"N.T.(D)")</f>
        <v>0</v>
      </c>
      <c r="M44" s="583">
        <f t="shared" si="4"/>
        <v>0</v>
      </c>
      <c r="N44" s="876"/>
      <c r="O44" s="876"/>
      <c r="P44" s="120" t="s">
        <v>233</v>
      </c>
      <c r="Q44" s="583">
        <f>COUNTIFS(गुणपत्रक!$AD$5:$AD$500,"अ-1",गुणपत्रक!$S$5:$S$500,"F",गुणपत्रक!$AE$5:$AE$500,"N.T.(D)")</f>
        <v>0</v>
      </c>
      <c r="R44" s="583">
        <f>COUNTIFS(गुणपत्रक!$AD$5:$AD$500,"अ-2",गुणपत्रक!$S$5:$S$500,"F",गुणपत्रक!$AE$5:$AE$500,"N.T.(D)")</f>
        <v>0</v>
      </c>
      <c r="S44" s="583">
        <f>COUNTIFS(गुणपत्रक!$AD$5:$AD$500,"ब-1",गुणपत्रक!$S$5:$S$500,"F",गुणपत्रक!$AE$5:$AE$500,"N.T.(D)")</f>
        <v>0</v>
      </c>
      <c r="T44" s="583">
        <f>COUNTIFS(गुणपत्रक!$AD$5:$AD$500,"ब-2 ",गुणपत्रक!$S$5:$S$500,"F",गुणपत्रक!$AE$5:$AE$500,"N.T.(D)")</f>
        <v>0</v>
      </c>
      <c r="U44" s="583">
        <f>COUNTIFS(गुणपत्रक!$AD$5:$AD$500,"क-1",गुणपत्रक!$S$5:$S$500,"F",गुणपत्रक!$AE$5:$AE$500,"N.T.(D)")</f>
        <v>0</v>
      </c>
      <c r="V44" s="583">
        <f>COUNTIFS(गुणपत्रक!$AD$5:$AD$500,"क-2",गुणपत्रक!$S$5:$S$500,"F",गुणपत्रक!$AE$5:$AE$500,"N.T.(D)")</f>
        <v>0</v>
      </c>
      <c r="W44" s="583">
        <f>COUNTIFS(गुणपत्रक!$AD$5:$AD$500,"ड",गुणपत्रक!$S$5:$S$500,"F",गुणपत्रक!$AE$5:$AE$500,"N.T.(D)")</f>
        <v>0</v>
      </c>
      <c r="X44" s="583">
        <f>COUNTIFS(गुणपत्रक!$AD$5:$AD$500,"इ-1",गुणपत्रक!$S$5:$S$500,"F",गुणपत्रक!$AE$5:$AE$500,"N.T.(D)")</f>
        <v>0</v>
      </c>
      <c r="Y44" s="583">
        <f>COUNTIFS(गुणपत्रक!$AD$5:$AD$500,"इ-2",गुणपत्रक!$S$5:$S$500,"F",गुणपत्रक!$AE$5:$AE$500,"N.T.(D)")</f>
        <v>0</v>
      </c>
      <c r="Z44" s="583">
        <f t="shared" si="5"/>
        <v>0</v>
      </c>
    </row>
    <row r="45" spans="1:26" ht="18" customHeight="1">
      <c r="A45" s="876">
        <v>8</v>
      </c>
      <c r="B45" s="876" t="s">
        <v>1683</v>
      </c>
      <c r="C45" s="120" t="s">
        <v>232</v>
      </c>
      <c r="D45" s="583">
        <f>COUNTIFS(गुणपत्रक!$O$5:$O$500,"अ-1",गुणपत्रक!$S$5:$S$500,"M",गुणपत्रक!$AE$5:$AE$500,"S.B.C.")</f>
        <v>0</v>
      </c>
      <c r="E45" s="583">
        <f>COUNTIFS(गुणपत्रक!$O$5:$O$500,"अ-2",गुणपत्रक!$S$5:$S$500,"M",गुणपत्रक!$AE$5:$AE$500,"S.B.C.")</f>
        <v>0</v>
      </c>
      <c r="F45" s="583">
        <f>COUNTIFS(गुणपत्रक!$O$5:$O$500,"ब-1",गुणपत्रक!$S$5:$S$500,"M",गुणपत्रक!$AE$5:$AE$500,"S.B.C.")</f>
        <v>0</v>
      </c>
      <c r="G45" s="583">
        <f>COUNTIFS(गुणपत्रक!$O$5:$O$500,"ब-2 ",गुणपत्रक!$S$5:$S$500,"M",गुणपत्रक!$AE$5:$AE$500,"S.B.C.")</f>
        <v>0</v>
      </c>
      <c r="H45" s="583">
        <f>COUNTIFS(गुणपत्रक!$O$5:$O$500,"क-1",गुणपत्रक!$S$5:$S$500,"M",गुणपत्रक!$AE$5:$AE$500,"S.B.C.")</f>
        <v>0</v>
      </c>
      <c r="I45" s="583">
        <f>COUNTIFS(गुणपत्रक!$O$5:$O$500,"क-2",गुणपत्रक!$S$5:$S$500,"M",गुणपत्रक!$AE$5:$AE$500,"S.B.C.")</f>
        <v>0</v>
      </c>
      <c r="J45" s="583">
        <f>COUNTIFS(गुणपत्रक!$O$5:$O$500,"ड",गुणपत्रक!$S$5:$S$500,"M",गुणपत्रक!$AE$5:$AE$500,"S.B.C.")</f>
        <v>0</v>
      </c>
      <c r="K45" s="583">
        <f>COUNTIFS(गुणपत्रक!$O$5:$O$500,"इ-1",गुणपत्रक!$S$5:$S$500,"M",गुणपत्रक!$AE$5:$AE$500,"S.B.C.")</f>
        <v>0</v>
      </c>
      <c r="L45" s="583">
        <f>COUNTIFS(गुणपत्रक!$O$5:$O$500,"इ-2",गुणपत्रक!$S$5:$S$500,"M",गुणपत्रक!$AE$5:$AE$500,"S.B.C.")</f>
        <v>0</v>
      </c>
      <c r="M45" s="583">
        <f t="shared" si="4"/>
        <v>0</v>
      </c>
      <c r="N45" s="876">
        <v>8</v>
      </c>
      <c r="O45" s="876" t="s">
        <v>1683</v>
      </c>
      <c r="P45" s="120" t="s">
        <v>232</v>
      </c>
      <c r="Q45" s="583">
        <f>COUNTIFS(गुणपत्रक!$AD$5:$AD$500,"अ-1",गुणपत्रक!$S$5:$S$500,"M",गुणपत्रक!$AE$5:$AE$500,"S.B.C.")</f>
        <v>0</v>
      </c>
      <c r="R45" s="583">
        <f>COUNTIFS(गुणपत्रक!$AD$5:$AD$500,"अ-2",गुणपत्रक!$S$5:$S$500,"M",गुणपत्रक!$AE$5:$AE$500,"S.B.C.")</f>
        <v>0</v>
      </c>
      <c r="S45" s="583">
        <f>COUNTIFS(गुणपत्रक!$AD$5:$AD$500,"ब-1",गुणपत्रक!$S$5:$S$500,"M",गुणपत्रक!$AE$5:$AE$500,"S.B.C.")</f>
        <v>0</v>
      </c>
      <c r="T45" s="583">
        <f>COUNTIFS(गुणपत्रक!$AD$5:$AD$500,"ब-2 ",गुणपत्रक!$S$5:$S$500,"M",गुणपत्रक!$AE$5:$AE$500,"S.B.C.")</f>
        <v>0</v>
      </c>
      <c r="U45" s="583">
        <f>COUNTIFS(गुणपत्रक!$AD$5:$AD$500,"क-1",गुणपत्रक!$S$5:$S$500,"M",गुणपत्रक!$AE$5:$AE$500,"S.B.C.")</f>
        <v>0</v>
      </c>
      <c r="V45" s="583">
        <f>COUNTIFS(गुणपत्रक!$AD$5:$AD$500,"क-2",गुणपत्रक!$S$5:$S$500,"M",गुणपत्रक!$AE$5:$AE$500,"S.B.C.")</f>
        <v>0</v>
      </c>
      <c r="W45" s="583">
        <f>COUNTIFS(गुणपत्रक!$AD$5:$AD$500,"ड",गुणपत्रक!$S$5:$S$500,"M",गुणपत्रक!$AE$5:$AE$500,"S.B.C.")</f>
        <v>0</v>
      </c>
      <c r="X45" s="583">
        <f>COUNTIFS(गुणपत्रक!$AD$5:$AD$500,"इ-1",गुणपत्रक!$S$5:$S$500,"M",गुणपत्रक!$AE$5:$AE$500,"S.B.C.")</f>
        <v>0</v>
      </c>
      <c r="Y45" s="583">
        <f>COUNTIFS(गुणपत्रक!$AD$5:$AD$500,"इ-2",गुणपत्रक!$S$5:$S$500,"M",गुणपत्रक!$AE$5:$AE$500,"S.B.C.")</f>
        <v>0</v>
      </c>
      <c r="Z45" s="583">
        <f t="shared" si="5"/>
        <v>0</v>
      </c>
    </row>
    <row r="46" spans="1:26" ht="18" customHeight="1">
      <c r="A46" s="876"/>
      <c r="B46" s="876"/>
      <c r="C46" s="120" t="s">
        <v>233</v>
      </c>
      <c r="D46" s="583">
        <f>COUNTIFS(गुणपत्रक!$O$5:$O$500,"अ-1",गुणपत्रक!$S$5:$S$500,"F",गुणपत्रक!$AE$5:$AE$500,"S.B.C.")</f>
        <v>0</v>
      </c>
      <c r="E46" s="583">
        <f>COUNTIFS(गुणपत्रक!$O$5:$O$500,"अ-2",गुणपत्रक!$S$5:$S$500,"F",गुणपत्रक!$AE$5:$AE$500,"S.B.C.")</f>
        <v>0</v>
      </c>
      <c r="F46" s="583">
        <f>COUNTIFS(गुणपत्रक!$O$5:$O$500,"ब-1",गुणपत्रक!$S$5:$S$500,"F",गुणपत्रक!$AE$5:$AE$500,"S.B.C.")</f>
        <v>0</v>
      </c>
      <c r="G46" s="583">
        <f>COUNTIFS(गुणपत्रक!$O$5:$O$500,"ब-2 ",गुणपत्रक!$S$5:$S$500,"F",गुणपत्रक!$AE$5:$AE$500,"S.B.C.")</f>
        <v>0</v>
      </c>
      <c r="H46" s="583">
        <f>COUNTIFS(गुणपत्रक!$O$5:$O$500,"क-1",गुणपत्रक!$S$5:$S$500,"F",गुणपत्रक!$AE$5:$AE$500,"S.B.C.")</f>
        <v>0</v>
      </c>
      <c r="I46" s="583">
        <f>COUNTIFS(गुणपत्रक!$O$5:$O$500,"क-2",गुणपत्रक!$S$5:$S$500,"F",गुणपत्रक!$AE$5:$AE$500,"S.B.C.")</f>
        <v>0</v>
      </c>
      <c r="J46" s="583">
        <f>COUNTIFS(गुणपत्रक!$O$5:$O$500,"ड",गुणपत्रक!$S$5:$S$500,"F",गुणपत्रक!$AE$5:$AE$500,"S.B.C.")</f>
        <v>0</v>
      </c>
      <c r="K46" s="583">
        <f>COUNTIFS(गुणपत्रक!$O$5:$O$500,"इ-1",गुणपत्रक!$S$5:$S$500,"F",गुणपत्रक!$AE$5:$AE$500,"S.B.C.")</f>
        <v>0</v>
      </c>
      <c r="L46" s="583">
        <f>COUNTIFS(गुणपत्रक!$O$5:$O$500,"इ-2",गुणपत्रक!$S$5:$S$500,"F",गुणपत्रक!$AE$5:$AE$500,"S.B.C.")</f>
        <v>0</v>
      </c>
      <c r="M46" s="583">
        <f t="shared" si="4"/>
        <v>0</v>
      </c>
      <c r="N46" s="876"/>
      <c r="O46" s="876"/>
      <c r="P46" s="120" t="s">
        <v>233</v>
      </c>
      <c r="Q46" s="583">
        <f>COUNTIFS(गुणपत्रक!$AD$5:$AD$500,"अ-1",गुणपत्रक!$S$5:$S$500,"F",गुणपत्रक!$AE$5:$AE$500,"S.B.C.")</f>
        <v>0</v>
      </c>
      <c r="R46" s="583">
        <f>COUNTIFS(गुणपत्रक!$AD$5:$AD$500,"अ-2",गुणपत्रक!$S$5:$S$500,"F",गुणपत्रक!$AE$5:$AE$500,"S.B.C.")</f>
        <v>0</v>
      </c>
      <c r="S46" s="583">
        <f>COUNTIFS(गुणपत्रक!$AD$5:$AD$500,"ब-1",गुणपत्रक!$S$5:$S$500,"F",गुणपत्रक!$AE$5:$AE$500,"S.B.C.")</f>
        <v>0</v>
      </c>
      <c r="T46" s="583">
        <f>COUNTIFS(गुणपत्रक!$AD$5:$AD$500,"ब-2 ",गुणपत्रक!$S$5:$S$500,"F",गुणपत्रक!$AE$5:$AE$500,"S.B.C.")</f>
        <v>0</v>
      </c>
      <c r="U46" s="583">
        <f>COUNTIFS(गुणपत्रक!$AD$5:$AD$500,"क-1",गुणपत्रक!$S$5:$S$500,"F",गुणपत्रक!$AE$5:$AE$500,"S.B.C.")</f>
        <v>0</v>
      </c>
      <c r="V46" s="583">
        <f>COUNTIFS(गुणपत्रक!$AD$5:$AD$500,"क-2",गुणपत्रक!$S$5:$S$500,"F",गुणपत्रक!$AE$5:$AE$500,"S.B.C.")</f>
        <v>0</v>
      </c>
      <c r="W46" s="583">
        <f>COUNTIFS(गुणपत्रक!$AD$5:$AD$500,"ड",गुणपत्रक!$S$5:$S$500,"F",गुणपत्रक!$AE$5:$AE$500,"S.B.C.")</f>
        <v>0</v>
      </c>
      <c r="X46" s="583">
        <f>COUNTIFS(गुणपत्रक!$AD$5:$AD$500,"इ-1",गुणपत्रक!$S$5:$S$500,"F",गुणपत्रक!$AE$5:$AE$500,"S.B.C.")</f>
        <v>0</v>
      </c>
      <c r="Y46" s="583">
        <f>COUNTIFS(गुणपत्रक!$AD$5:$AD$500,"इ-2",गुणपत्रक!$S$5:$S$500,"F",गुणपत्रक!$AE$5:$AE$500,"S.B.C.")</f>
        <v>0</v>
      </c>
      <c r="Z46" s="583">
        <f t="shared" si="5"/>
        <v>0</v>
      </c>
    </row>
    <row r="47" spans="1:26" ht="18" customHeight="1">
      <c r="A47" s="876">
        <v>9</v>
      </c>
      <c r="B47" s="876" t="s">
        <v>1670</v>
      </c>
      <c r="C47" s="120" t="s">
        <v>232</v>
      </c>
      <c r="D47" s="583">
        <f>COUNTIFS(गुणपत्रक!$O$5:$O$500,"अ-1",गुणपत्रक!$S$5:$S$500,"M",गुणपत्रक!$AE$5:$AE$500,"O.B.C.")</f>
        <v>0</v>
      </c>
      <c r="E47" s="583">
        <f>COUNTIFS(गुणपत्रक!$O$5:$O$500,"अ-2",गुणपत्रक!$S$5:$S$500,"M",गुणपत्रक!$AE$5:$AE$500,"O.B.C.")</f>
        <v>0</v>
      </c>
      <c r="F47" s="583">
        <f>COUNTIFS(गुणपत्रक!$O$5:$O$500,"ब-1",गुणपत्रक!$S$5:$S$500,"M",गुणपत्रक!$AE$5:$AE$500,"O.B.C.")</f>
        <v>0</v>
      </c>
      <c r="G47" s="583">
        <f>COUNTIFS(गुणपत्रक!$O$5:$O$500,"ब-2 ",गुणपत्रक!$S$5:$S$500,"M",गुणपत्रक!$AE$5:$AE$500,"O.B.C.")</f>
        <v>0</v>
      </c>
      <c r="H47" s="583">
        <f>COUNTIFS(गुणपत्रक!$O$5:$O$500,"क-1",गुणपत्रक!$S$5:$S$500,"M",गुणपत्रक!$AE$5:$AE$500,"O.B.C.")</f>
        <v>0</v>
      </c>
      <c r="I47" s="583">
        <f>COUNTIFS(गुणपत्रक!$O$5:$O$500,"क-2",गुणपत्रक!$S$5:$S$500,"M",गुणपत्रक!$AE$5:$AE$500,"O.B.C.")</f>
        <v>0</v>
      </c>
      <c r="J47" s="583">
        <f>COUNTIFS(गुणपत्रक!$O$5:$O$500,"ड",गुणपत्रक!$S$5:$S$500,"M",गुणपत्रक!$AE$5:$AE$500,"O.B.C.")</f>
        <v>0</v>
      </c>
      <c r="K47" s="583">
        <f>COUNTIFS(गुणपत्रक!$O$5:$O$500,"इ-1",गुणपत्रक!$S$5:$S$500,"M",गुणपत्रक!$AE$5:$AE$500,"O.B.C.")</f>
        <v>0</v>
      </c>
      <c r="L47" s="583">
        <f>COUNTIFS(गुणपत्रक!$O$5:$O$500,"इ-2",गुणपत्रक!$S$5:$S$500,"M",गुणपत्रक!$AE$5:$AE$500,"O.B.C.")</f>
        <v>0</v>
      </c>
      <c r="M47" s="583">
        <f t="shared" si="4"/>
        <v>0</v>
      </c>
      <c r="N47" s="876">
        <v>9</v>
      </c>
      <c r="O47" s="876" t="s">
        <v>1670</v>
      </c>
      <c r="P47" s="120" t="s">
        <v>232</v>
      </c>
      <c r="Q47" s="583">
        <f>COUNTIFS(गुणपत्रक!$AD$5:$AD$500,"अ-1",गुणपत्रक!$S$5:$S$500,"M",गुणपत्रक!$AE$5:$AE$500,"O.B.C.")</f>
        <v>0</v>
      </c>
      <c r="R47" s="583">
        <f>COUNTIFS(गुणपत्रक!$AD$5:$AD$500,"अ-2",गुणपत्रक!$S$5:$S$500,"M",गुणपत्रक!$AE$5:$AE$500,"O.B.C.")</f>
        <v>0</v>
      </c>
      <c r="S47" s="583">
        <f>COUNTIFS(गुणपत्रक!$AD$5:$AD$500,"ब-1",गुणपत्रक!$S$5:$S$500,"M",गुणपत्रक!$AE$5:$AE$500,"O.B.C.")</f>
        <v>0</v>
      </c>
      <c r="T47" s="583">
        <f>COUNTIFS(गुणपत्रक!$AD$5:$AD$500,"ब-2 ",गुणपत्रक!$S$5:$S$500,"M",गुणपत्रक!$AE$5:$AE$500,"O.B.C.")</f>
        <v>0</v>
      </c>
      <c r="U47" s="583">
        <f>COUNTIFS(गुणपत्रक!$AD$5:$AD$500,"क-1",गुणपत्रक!$S$5:$S$500,"M",गुणपत्रक!$AE$5:$AE$500,"O.B.C.")</f>
        <v>0</v>
      </c>
      <c r="V47" s="583">
        <f>COUNTIFS(गुणपत्रक!$AD$5:$AD$500,"क-2",गुणपत्रक!$S$5:$S$500,"M",गुणपत्रक!$AE$5:$AE$500,"O.B.C.")</f>
        <v>0</v>
      </c>
      <c r="W47" s="583">
        <f>COUNTIFS(गुणपत्रक!$AD$5:$AD$500,"ड",गुणपत्रक!$S$5:$S$500,"M",गुणपत्रक!$AE$5:$AE$500,"O.B.C.")</f>
        <v>0</v>
      </c>
      <c r="X47" s="583">
        <f>COUNTIFS(गुणपत्रक!$AD$5:$AD$500,"इ-1",गुणपत्रक!$S$5:$S$500,"M",गुणपत्रक!$AE$5:$AE$500,"O.B.C.")</f>
        <v>0</v>
      </c>
      <c r="Y47" s="583">
        <f>COUNTIFS(गुणपत्रक!$AD$5:$AD$500,"इ-2",गुणपत्रक!$S$5:$S$500,"M",गुणपत्रक!$AE$5:$AE$500,"O.B.C.")</f>
        <v>0</v>
      </c>
      <c r="Z47" s="583">
        <f t="shared" si="5"/>
        <v>0</v>
      </c>
    </row>
    <row r="48" spans="1:26" ht="18" customHeight="1">
      <c r="A48" s="876"/>
      <c r="B48" s="876"/>
      <c r="C48" s="120" t="s">
        <v>233</v>
      </c>
      <c r="D48" s="583">
        <f>COUNTIFS(गुणपत्रक!$O$5:$O$500,"अ-1",गुणपत्रक!$S$5:$S$500,"F",गुणपत्रक!$AE$5:$AE$500,"O.B.C.")</f>
        <v>0</v>
      </c>
      <c r="E48" s="583">
        <f>COUNTIFS(गुणपत्रक!$O$5:$O$500,"अ-2",गुणपत्रक!$S$5:$S$500,"F",गुणपत्रक!$AE$5:$AE$500,"O.B.C.")</f>
        <v>0</v>
      </c>
      <c r="F48" s="583">
        <f>COUNTIFS(गुणपत्रक!$O$5:$O$500,"ब-1",गुणपत्रक!$S$5:$S$500,"F",गुणपत्रक!$AE$5:$AE$500,"O.B.C.")</f>
        <v>0</v>
      </c>
      <c r="G48" s="583">
        <f>COUNTIFS(गुणपत्रक!$O$5:$O$500,"ब-2 ",गुणपत्रक!$S$5:$S$500,"F",गुणपत्रक!$AE$5:$AE$500,"O.B.C.")</f>
        <v>0</v>
      </c>
      <c r="H48" s="583">
        <f>COUNTIFS(गुणपत्रक!$O$5:$O$500,"क-1",गुणपत्रक!$S$5:$S$500,"F",गुणपत्रक!$AE$5:$AE$500,"O.B.C.")</f>
        <v>0</v>
      </c>
      <c r="I48" s="583">
        <f>COUNTIFS(गुणपत्रक!$O$5:$O$500,"क-2",गुणपत्रक!$S$5:$S$500,"F",गुणपत्रक!$AE$5:$AE$500,"O.B.C.")</f>
        <v>0</v>
      </c>
      <c r="J48" s="583">
        <f>COUNTIFS(गुणपत्रक!$O$5:$O$500,"ड",गुणपत्रक!$S$5:$S$500,"F",गुणपत्रक!$AE$5:$AE$500,"O.B.C.")</f>
        <v>0</v>
      </c>
      <c r="K48" s="583">
        <f>COUNTIFS(गुणपत्रक!$O$5:$O$500,"इ-1",गुणपत्रक!$S$5:$S$500,"F",गुणपत्रक!$AE$5:$AE$500,"O.B.C.")</f>
        <v>0</v>
      </c>
      <c r="L48" s="583">
        <f>COUNTIFS(गुणपत्रक!$O$5:$O$500,"इ-2",गुणपत्रक!$S$5:$S$500,"F",गुणपत्रक!$AE$5:$AE$500,"O.B.C.")</f>
        <v>0</v>
      </c>
      <c r="M48" s="583">
        <f t="shared" si="4"/>
        <v>0</v>
      </c>
      <c r="N48" s="876"/>
      <c r="O48" s="876"/>
      <c r="P48" s="120" t="s">
        <v>233</v>
      </c>
      <c r="Q48" s="583">
        <f>COUNTIFS(गुणपत्रक!$AD$5:$AD$500,"अ-1",गुणपत्रक!$S$5:$S$500,"F",गुणपत्रक!$AE$5:$AE$500,"O.B.C.")</f>
        <v>0</v>
      </c>
      <c r="R48" s="583">
        <f>COUNTIFS(गुणपत्रक!$AD$5:$AD$500,"अ-2",गुणपत्रक!$S$5:$S$500,"F",गुणपत्रक!$AE$5:$AE$500,"O.B.C.")</f>
        <v>0</v>
      </c>
      <c r="S48" s="583">
        <f>COUNTIFS(गुणपत्रक!$AD$5:$AD$500,"ब-1",गुणपत्रक!$S$5:$S$500,"F",गुणपत्रक!$AE$5:$AE$500,"O.B.C.")</f>
        <v>0</v>
      </c>
      <c r="T48" s="583">
        <f>COUNTIFS(गुणपत्रक!$AD$5:$AD$500,"ब-2 ",गुणपत्रक!$S$5:$S$500,"F",गुणपत्रक!$AE$5:$AE$500,"O.B.C.")</f>
        <v>0</v>
      </c>
      <c r="U48" s="583">
        <f>COUNTIFS(गुणपत्रक!$AD$5:$AD$500,"क-1",गुणपत्रक!$S$5:$S$500,"F",गुणपत्रक!$AE$5:$AE$500,"O.B.C.")</f>
        <v>0</v>
      </c>
      <c r="V48" s="583">
        <f>COUNTIFS(गुणपत्रक!$AD$5:$AD$500,"क-2",गुणपत्रक!$S$5:$S$500,"F",गुणपत्रक!$AE$5:$AE$500,"O.B.C.")</f>
        <v>0</v>
      </c>
      <c r="W48" s="583">
        <f>COUNTIFS(गुणपत्रक!$AD$5:$AD$500,"ड",गुणपत्रक!$S$5:$S$500,"F",गुणपत्रक!$AE$5:$AE$500,"O.B.C.")</f>
        <v>0</v>
      </c>
      <c r="X48" s="583">
        <f>COUNTIFS(गुणपत्रक!$AD$5:$AD$500,"इ-1",गुणपत्रक!$S$5:$S$500,"F",गुणपत्रक!$AE$5:$AE$500,"O.B.C.")</f>
        <v>0</v>
      </c>
      <c r="Y48" s="583">
        <f>COUNTIFS(गुणपत्रक!$AD$5:$AD$500,"इ-2",गुणपत्रक!$S$5:$S$500,"F",गुणपत्रक!$AE$5:$AE$500,"O.B.C.")</f>
        <v>0</v>
      </c>
      <c r="Z48" s="583">
        <f t="shared" si="5"/>
        <v>0</v>
      </c>
    </row>
    <row r="49" spans="1:26" ht="18" customHeight="1">
      <c r="A49" s="876">
        <v>10</v>
      </c>
      <c r="B49" s="876" t="s">
        <v>1684</v>
      </c>
      <c r="C49" s="120" t="s">
        <v>232</v>
      </c>
      <c r="D49" s="583">
        <f>COUNTIFS(गुणपत्रक!$O$5:$O$500,"अ-1",गुणपत्रक!$S$5:$S$500,"M",गुणपत्रक!$AE$5:$AE$500,"N.B.C.")</f>
        <v>0</v>
      </c>
      <c r="E49" s="583">
        <f>COUNTIFS(गुणपत्रक!$O$5:$O$500,"अ-2",गुणपत्रक!$S$5:$S$500,"M",गुणपत्रक!$AE$5:$AE$500,"N.B.C.")</f>
        <v>0</v>
      </c>
      <c r="F49" s="583">
        <f>COUNTIFS(गुणपत्रक!$O$5:$O$500,"ब-1",गुणपत्रक!$S$5:$S$500,"M",गुणपत्रक!$AE$5:$AE$500,"N.B.C.")</f>
        <v>0</v>
      </c>
      <c r="G49" s="583">
        <f>COUNTIFS(गुणपत्रक!$O$5:$O$500,"ब-2 ",गुणपत्रक!$S$5:$S$500,"M",गुणपत्रक!$AE$5:$AE$500,"N.B.C.")</f>
        <v>0</v>
      </c>
      <c r="H49" s="583">
        <f>COUNTIFS(गुणपत्रक!$O$5:$O$500,"क-1",गुणपत्रक!$S$5:$S$500,"M",गुणपत्रक!$AE$5:$AE$500,"N.B.C.")</f>
        <v>0</v>
      </c>
      <c r="I49" s="583">
        <f>COUNTIFS(गुणपत्रक!$O$5:$O$500,"क-2",गुणपत्रक!$S$5:$S$500,"M",गुणपत्रक!$AE$5:$AE$500,"N.B.C.")</f>
        <v>0</v>
      </c>
      <c r="J49" s="583">
        <f>COUNTIFS(गुणपत्रक!$O$5:$O$500,"ड",गुणपत्रक!$S$5:$S$500,"M",गुणपत्रक!$AE$5:$AE$500,"N.B.C.")</f>
        <v>0</v>
      </c>
      <c r="K49" s="583">
        <f>COUNTIFS(गुणपत्रक!$O$5:$O$500,"इ-1",गुणपत्रक!$S$5:$S$500,"M",गुणपत्रक!$AE$5:$AE$500,"N.B.C.")</f>
        <v>0</v>
      </c>
      <c r="L49" s="583">
        <f>COUNTIFS(गुणपत्रक!$O$5:$O$500,"इ-2",गुणपत्रक!$S$5:$S$500,"M",गुणपत्रक!$AE$5:$AE$500,"N.B.C.")</f>
        <v>0</v>
      </c>
      <c r="M49" s="583">
        <f t="shared" si="4"/>
        <v>0</v>
      </c>
      <c r="N49" s="876">
        <v>10</v>
      </c>
      <c r="O49" s="876" t="s">
        <v>1684</v>
      </c>
      <c r="P49" s="120" t="s">
        <v>232</v>
      </c>
      <c r="Q49" s="583">
        <f>COUNTIFS(गुणपत्रक!$AD$5:$AD$500,"अ-1",गुणपत्रक!$S$5:$S$500,"M",गुणपत्रक!$AE$5:$AE$500,"N.B.C.")</f>
        <v>0</v>
      </c>
      <c r="R49" s="583">
        <f>COUNTIFS(गुणपत्रक!$AD$5:$AD$500,"अ-2",गुणपत्रक!$S$5:$S$500,"M",गुणपत्रक!$AE$5:$AE$500,"N.B.C.")</f>
        <v>0</v>
      </c>
      <c r="S49" s="583">
        <f>COUNTIFS(गुणपत्रक!$AD$5:$AD$500,"ब-1",गुणपत्रक!$S$5:$S$500,"M",गुणपत्रक!$AE$5:$AE$500,"N.B.C.")</f>
        <v>0</v>
      </c>
      <c r="T49" s="583">
        <f>COUNTIFS(गुणपत्रक!$AD$5:$AD$500,"ब-2 ",गुणपत्रक!$S$5:$S$500,"M",गुणपत्रक!$AE$5:$AE$500,"N.B.C.")</f>
        <v>0</v>
      </c>
      <c r="U49" s="583">
        <f>COUNTIFS(गुणपत्रक!$AD$5:$AD$500,"क-1",गुणपत्रक!$S$5:$S$500,"M",गुणपत्रक!$AE$5:$AE$500,"N.B.C.")</f>
        <v>0</v>
      </c>
      <c r="V49" s="583">
        <f>COUNTIFS(गुणपत्रक!$AD$5:$AD$500,"क-2",गुणपत्रक!$S$5:$S$500,"M",गुणपत्रक!$AE$5:$AE$500,"N.B.C.")</f>
        <v>0</v>
      </c>
      <c r="W49" s="583">
        <f>COUNTIFS(गुणपत्रक!$AD$5:$AD$500,"ड",गुणपत्रक!$S$5:$S$500,"M",गुणपत्रक!$AE$5:$AE$500,"N.B.C.")</f>
        <v>0</v>
      </c>
      <c r="X49" s="583">
        <f>COUNTIFS(गुणपत्रक!$AD$5:$AD$500,"इ-1",गुणपत्रक!$S$5:$S$500,"M",गुणपत्रक!$AE$5:$AE$500,"N.B.C.")</f>
        <v>0</v>
      </c>
      <c r="Y49" s="583">
        <f>COUNTIFS(गुणपत्रक!$AD$5:$AD$500,"इ-2",गुणपत्रक!$S$5:$S$500,"M",गुणपत्रक!$AE$5:$AE$500,"N.B.C.")</f>
        <v>0</v>
      </c>
      <c r="Z49" s="583">
        <f t="shared" si="5"/>
        <v>0</v>
      </c>
    </row>
    <row r="50" spans="1:26" ht="18" customHeight="1">
      <c r="A50" s="876"/>
      <c r="B50" s="876"/>
      <c r="C50" s="120" t="s">
        <v>233</v>
      </c>
      <c r="D50" s="583">
        <f>COUNTIFS(गुणपत्रक!$O$5:$O$500,"अ-1",गुणपत्रक!$S$5:$S$500,"F",गुणपत्रक!$AE$5:$AE$500,"N.B.C.")</f>
        <v>0</v>
      </c>
      <c r="E50" s="583">
        <f>COUNTIFS(गुणपत्रक!$O$5:$O$500,"अ-2",गुणपत्रक!$S$5:$S$500,"F",गुणपत्रक!$AE$5:$AE$500,"N.B.C.")</f>
        <v>0</v>
      </c>
      <c r="F50" s="583">
        <f>COUNTIFS(गुणपत्रक!$O$5:$O$500,"ब-1",गुणपत्रक!$S$5:$S$500,"F",गुणपत्रक!$AE$5:$AE$500,"N.B.C.")</f>
        <v>0</v>
      </c>
      <c r="G50" s="583">
        <f>COUNTIFS(गुणपत्रक!$O$5:$O$500,"ब-2 ",गुणपत्रक!$S$5:$S$500,"F",गुणपत्रक!$AE$5:$AE$500,"N.B.C.")</f>
        <v>0</v>
      </c>
      <c r="H50" s="583">
        <f>COUNTIFS(गुणपत्रक!$O$5:$O$500,"क-1",गुणपत्रक!$S$5:$S$500,"F",गुणपत्रक!$AE$5:$AE$500,"N.B.C.")</f>
        <v>0</v>
      </c>
      <c r="I50" s="583">
        <f>COUNTIFS(गुणपत्रक!$O$5:$O$500,"क-2",गुणपत्रक!$S$5:$S$500,"F",गुणपत्रक!$AE$5:$AE$500,"N.B.C.")</f>
        <v>0</v>
      </c>
      <c r="J50" s="583">
        <f>COUNTIFS(गुणपत्रक!$O$5:$O$500,"ड",गुणपत्रक!$S$5:$S$500,"F",गुणपत्रक!$AE$5:$AE$500,"N.B.C.")</f>
        <v>0</v>
      </c>
      <c r="K50" s="583">
        <f>COUNTIFS(गुणपत्रक!$O$5:$O$500,"इ-1",गुणपत्रक!$S$5:$S$500,"F",गुणपत्रक!$AE$5:$AE$500,"N.B.C.")</f>
        <v>0</v>
      </c>
      <c r="L50" s="583">
        <f>COUNTIFS(गुणपत्रक!$O$5:$O$500,"इ-2",गुणपत्रक!$S$5:$S$500,"F",गुणपत्रक!$AE$5:$AE$500,"N.B.C.")</f>
        <v>0</v>
      </c>
      <c r="M50" s="583">
        <f t="shared" si="4"/>
        <v>0</v>
      </c>
      <c r="N50" s="876"/>
      <c r="O50" s="876"/>
      <c r="P50" s="120" t="s">
        <v>233</v>
      </c>
      <c r="Q50" s="583">
        <f>COUNTIFS(गुणपत्रक!$AD$5:$AD$500,"अ-1",गुणपत्रक!$S$5:$S$500,"F",गुणपत्रक!$AE$5:$AE$500,"N.B.C.")</f>
        <v>0</v>
      </c>
      <c r="R50" s="583">
        <f>COUNTIFS(गुणपत्रक!$AD$5:$AD$500,"अ-2",गुणपत्रक!$S$5:$S$500,"F",गुणपत्रक!$AE$5:$AE$500,"N.B.C.")</f>
        <v>0</v>
      </c>
      <c r="S50" s="583">
        <f>COUNTIFS(गुणपत्रक!$AD$5:$AD$500,"ब-1",गुणपत्रक!$S$5:$S$500,"F",गुणपत्रक!$AE$5:$AE$500,"N.B.C.")</f>
        <v>0</v>
      </c>
      <c r="T50" s="583">
        <f>COUNTIFS(गुणपत्रक!$AD$5:$AD$500,"ब-2 ",गुणपत्रक!$S$5:$S$500,"F",गुणपत्रक!$AE$5:$AE$500,"N.B.C.")</f>
        <v>0</v>
      </c>
      <c r="U50" s="583">
        <f>COUNTIFS(गुणपत्रक!$AD$5:$AD$500,"क-1",गुणपत्रक!$S$5:$S$500,"F",गुणपत्रक!$AE$5:$AE$500,"N.B.C.")</f>
        <v>0</v>
      </c>
      <c r="V50" s="583">
        <f>COUNTIFS(गुणपत्रक!$AD$5:$AD$500,"क-2",गुणपत्रक!$S$5:$S$500,"F",गुणपत्रक!$AE$5:$AE$500,"N.B.C.")</f>
        <v>0</v>
      </c>
      <c r="W50" s="583">
        <f>COUNTIFS(गुणपत्रक!$AD$5:$AD$500,"ड",गुणपत्रक!$S$5:$S$500,"F",गुणपत्रक!$AE$5:$AE$500,"N.B.C.")</f>
        <v>0</v>
      </c>
      <c r="X50" s="583">
        <f>COUNTIFS(गुणपत्रक!$AD$5:$AD$500,"इ-1",गुणपत्रक!$S$5:$S$500,"F",गुणपत्रक!$AE$5:$AE$500,"N.B.C.")</f>
        <v>0</v>
      </c>
      <c r="Y50" s="583">
        <f>COUNTIFS(गुणपत्रक!$AD$5:$AD$500,"इ-2",गुणपत्रक!$S$5:$S$500,"F",गुणपत्रक!$AE$5:$AE$500,"N.B.C.")</f>
        <v>0</v>
      </c>
      <c r="Z50" s="583">
        <f t="shared" si="5"/>
        <v>0</v>
      </c>
    </row>
  </sheetData>
  <sheetProtection algorithmName="SHA-512" hashValue="cBCqYpByguCPjPfBQPuDwDMmOM7dqbiKUBL5iuEsocbWaC92URB5dZXnndO3xT8QEnOAU1dgp43pZ4j14T3e9Q==" saltValue="yO36uLAlfipes7ARaZ3wXw==" spinCount="100000" sheet="1" formatCells="0" formatColumns="0" formatRows="0"/>
  <mergeCells count="76">
    <mergeCell ref="B21:L21"/>
    <mergeCell ref="A24:A25"/>
    <mergeCell ref="A1:M2"/>
    <mergeCell ref="E3:J3"/>
    <mergeCell ref="B4:K4"/>
    <mergeCell ref="A6:A7"/>
    <mergeCell ref="B6:B7"/>
    <mergeCell ref="A8:A9"/>
    <mergeCell ref="B8:B9"/>
    <mergeCell ref="A10:A11"/>
    <mergeCell ref="B10:B11"/>
    <mergeCell ref="A16:A17"/>
    <mergeCell ref="B16:B17"/>
    <mergeCell ref="A12:A13"/>
    <mergeCell ref="B12:B13"/>
    <mergeCell ref="A14:A15"/>
    <mergeCell ref="B14:B15"/>
    <mergeCell ref="N1:Z2"/>
    <mergeCell ref="R3:W3"/>
    <mergeCell ref="O4:X4"/>
    <mergeCell ref="N6:N7"/>
    <mergeCell ref="O6:O7"/>
    <mergeCell ref="N12:N13"/>
    <mergeCell ref="O12:O13"/>
    <mergeCell ref="N8:N9"/>
    <mergeCell ref="O8:O9"/>
    <mergeCell ref="N10:N11"/>
    <mergeCell ref="O10:O11"/>
    <mergeCell ref="N24:N25"/>
    <mergeCell ref="N14:N15"/>
    <mergeCell ref="O14:O15"/>
    <mergeCell ref="N16:N17"/>
    <mergeCell ref="O16:O17"/>
    <mergeCell ref="O21:Y21"/>
    <mergeCell ref="B45:B46"/>
    <mergeCell ref="B47:B48"/>
    <mergeCell ref="B49:B5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B33:B34"/>
    <mergeCell ref="B35:B36"/>
    <mergeCell ref="B37:B38"/>
    <mergeCell ref="A29:I29"/>
    <mergeCell ref="N29:V29"/>
    <mergeCell ref="N31:N32"/>
    <mergeCell ref="O31:O32"/>
    <mergeCell ref="B43:B44"/>
    <mergeCell ref="B39:B40"/>
    <mergeCell ref="B41:B42"/>
    <mergeCell ref="B31:B32"/>
    <mergeCell ref="N33:N34"/>
    <mergeCell ref="O33:O34"/>
    <mergeCell ref="N35:N36"/>
    <mergeCell ref="O35:O36"/>
    <mergeCell ref="N37:N38"/>
    <mergeCell ref="O37:O38"/>
    <mergeCell ref="N39:N40"/>
    <mergeCell ref="O39:O40"/>
    <mergeCell ref="N47:N48"/>
    <mergeCell ref="O47:O48"/>
    <mergeCell ref="N49:N50"/>
    <mergeCell ref="O49:O50"/>
    <mergeCell ref="N41:N42"/>
    <mergeCell ref="O41:O42"/>
    <mergeCell ref="N43:N44"/>
    <mergeCell ref="O43:O44"/>
    <mergeCell ref="N45:N46"/>
    <mergeCell ref="O45:O46"/>
  </mergeCells>
  <pageMargins left="0.47244094488188981" right="0.47244094488188981" top="0.74803149606299213" bottom="0.74803149606299213" header="0" footer="0"/>
  <pageSetup paperSize="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3"/>
  <sheetViews>
    <sheetView view="pageLayout" zoomScaleSheetLayoutView="74" workbookViewId="0">
      <selection sqref="A1:M1"/>
    </sheetView>
  </sheetViews>
  <sheetFormatPr defaultRowHeight="12.75"/>
  <cols>
    <col min="1" max="1" width="4.5703125" style="208" customWidth="1"/>
    <col min="2" max="2" width="9.42578125" style="208" customWidth="1"/>
    <col min="3" max="3" width="11.140625" style="208" hidden="1" customWidth="1"/>
    <col min="4" max="13" width="7.85546875" style="208" customWidth="1"/>
    <col min="14" max="14" width="4.5703125" style="208" customWidth="1"/>
    <col min="15" max="15" width="9.42578125" style="208" customWidth="1"/>
    <col min="16" max="16" width="0.140625" style="208" customWidth="1"/>
    <col min="17" max="26" width="7.85546875" style="208" customWidth="1"/>
    <col min="27" max="16384" width="9.140625" style="208"/>
  </cols>
  <sheetData>
    <row r="1" spans="1:26" ht="27" customHeight="1">
      <c r="A1" s="902" t="s">
        <v>110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 t="s">
        <v>110</v>
      </c>
      <c r="O1" s="902"/>
      <c r="P1" s="902"/>
      <c r="Q1" s="902"/>
      <c r="R1" s="902"/>
      <c r="S1" s="902"/>
      <c r="T1" s="902"/>
      <c r="U1" s="902"/>
      <c r="V1" s="902"/>
      <c r="W1" s="902"/>
      <c r="X1" s="902"/>
      <c r="Y1" s="902"/>
      <c r="Z1" s="902"/>
    </row>
    <row r="2" spans="1:26" ht="28.5" customHeight="1">
      <c r="B2" s="905" t="s">
        <v>1432</v>
      </c>
      <c r="C2" s="905"/>
      <c r="D2" s="905"/>
      <c r="E2" s="905"/>
      <c r="F2" s="905"/>
      <c r="G2" s="905"/>
      <c r="H2" s="905"/>
      <c r="I2" s="905"/>
      <c r="J2" s="905"/>
      <c r="K2" s="209" t="s">
        <v>29</v>
      </c>
      <c r="L2" s="210" t="str">
        <f>Links!X4</f>
        <v>1 ली(अ)</v>
      </c>
      <c r="O2" s="905" t="s">
        <v>1432</v>
      </c>
      <c r="P2" s="905"/>
      <c r="Q2" s="905"/>
      <c r="R2" s="905"/>
      <c r="S2" s="905"/>
      <c r="T2" s="905"/>
      <c r="U2" s="905"/>
      <c r="V2" s="905"/>
      <c r="W2" s="905"/>
      <c r="X2" s="209" t="s">
        <v>29</v>
      </c>
      <c r="Y2" s="210" t="str">
        <f>Links!X4</f>
        <v>1 ली(अ)</v>
      </c>
    </row>
    <row r="3" spans="1:26" ht="19.5" customHeight="1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1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</row>
    <row r="4" spans="1:26" ht="29.25" customHeight="1">
      <c r="A4" s="213" t="s">
        <v>57</v>
      </c>
      <c r="B4" s="214" t="s">
        <v>58</v>
      </c>
      <c r="C4" s="214" t="s">
        <v>23</v>
      </c>
      <c r="D4" s="215" t="s">
        <v>105</v>
      </c>
      <c r="E4" s="215" t="s">
        <v>93</v>
      </c>
      <c r="F4" s="215" t="s">
        <v>106</v>
      </c>
      <c r="G4" s="215" t="s">
        <v>107</v>
      </c>
      <c r="H4" s="215" t="s">
        <v>108</v>
      </c>
      <c r="I4" s="215" t="s">
        <v>97</v>
      </c>
      <c r="J4" s="215" t="s">
        <v>109</v>
      </c>
      <c r="K4" s="215" t="s">
        <v>98</v>
      </c>
      <c r="L4" s="215" t="s">
        <v>100</v>
      </c>
      <c r="M4" s="216" t="s">
        <v>104</v>
      </c>
      <c r="N4" s="217" t="s">
        <v>57</v>
      </c>
      <c r="O4" s="214" t="s">
        <v>58</v>
      </c>
      <c r="P4" s="214" t="s">
        <v>23</v>
      </c>
      <c r="Q4" s="215" t="s">
        <v>105</v>
      </c>
      <c r="R4" s="215" t="s">
        <v>93</v>
      </c>
      <c r="S4" s="215" t="s">
        <v>106</v>
      </c>
      <c r="T4" s="215" t="s">
        <v>107</v>
      </c>
      <c r="U4" s="215" t="s">
        <v>108</v>
      </c>
      <c r="V4" s="215" t="s">
        <v>97</v>
      </c>
      <c r="W4" s="215" t="s">
        <v>109</v>
      </c>
      <c r="X4" s="215" t="s">
        <v>98</v>
      </c>
      <c r="Y4" s="215" t="s">
        <v>100</v>
      </c>
      <c r="Z4" s="216" t="s">
        <v>104</v>
      </c>
    </row>
    <row r="5" spans="1:26" ht="24.75" customHeight="1">
      <c r="A5" s="218">
        <v>1</v>
      </c>
      <c r="B5" s="217" t="s">
        <v>48</v>
      </c>
      <c r="C5" s="219" t="s">
        <v>26</v>
      </c>
      <c r="D5" s="207">
        <f>COUNTIFS(मराठी!$R$7:$R$500,"अ-1")</f>
        <v>0</v>
      </c>
      <c r="E5" s="207">
        <f>COUNTIFS(मराठी!$R$7:$R$500,"अ-2")</f>
        <v>0</v>
      </c>
      <c r="F5" s="207">
        <f>COUNTIFS(मराठी!$R$7:$R$500,"ब-1")</f>
        <v>0</v>
      </c>
      <c r="G5" s="207">
        <f>COUNTIFS(मराठी!$R$7:$R$500,"ब-2 ")</f>
        <v>0</v>
      </c>
      <c r="H5" s="207">
        <f>COUNTIFS(मराठी!$R$7:$R$500,"क-1")</f>
        <v>0</v>
      </c>
      <c r="I5" s="207">
        <f>COUNTIFS(मराठी!$R$7:$R$500,"क-2")</f>
        <v>0</v>
      </c>
      <c r="J5" s="207">
        <f>COUNTIFS(मराठी!$R$7:$R$500,"ड")</f>
        <v>0</v>
      </c>
      <c r="K5" s="207">
        <f>COUNTIFS(मराठी!$R$7:$R$500,"इ-1")</f>
        <v>0</v>
      </c>
      <c r="L5" s="207">
        <f>COUNTIFS(मराठी!$R$7:$R$500,"इ-2")</f>
        <v>0</v>
      </c>
      <c r="M5" s="220">
        <f t="shared" ref="M5:M7" si="0">SUM(D5:L5)</f>
        <v>0</v>
      </c>
      <c r="N5" s="218">
        <v>1</v>
      </c>
      <c r="O5" s="217" t="s">
        <v>48</v>
      </c>
      <c r="P5" s="219" t="s">
        <v>26</v>
      </c>
      <c r="Q5" s="207">
        <f>COUNTIFS(मराठी!$AJ$7:$AJ$500,"अ-1")</f>
        <v>0</v>
      </c>
      <c r="R5" s="207">
        <f>COUNTIFS(मराठी!$AJ$7:$AJ$500,"अ-2")</f>
        <v>0</v>
      </c>
      <c r="S5" s="207">
        <f>COUNTIFS(मराठी!$AJ$7:$AJ$500,"ब-1")</f>
        <v>0</v>
      </c>
      <c r="T5" s="207">
        <f>COUNTIFS(मराठी!$AJ$7:$AJ$500,"ब-2 ")</f>
        <v>0</v>
      </c>
      <c r="U5" s="207">
        <f>COUNTIFS(मराठी!$AJ$7:$AJ$500,"क-1")</f>
        <v>0</v>
      </c>
      <c r="V5" s="207">
        <f>COUNTIFS(मराठी!$AJ$7:$AJ$500,"क-2")</f>
        <v>0</v>
      </c>
      <c r="W5" s="207">
        <f>COUNTIFS(मराठी!$AJ$7:$AJ$500,"ड")</f>
        <v>0</v>
      </c>
      <c r="X5" s="207">
        <f>COUNTIFS(मराठी!$AJ$7:$AJ$500,"इ-1")</f>
        <v>0</v>
      </c>
      <c r="Y5" s="207">
        <f>COUNTIFS(मराठी!$AJ$7:$AJ$500,"इ-2")</f>
        <v>0</v>
      </c>
      <c r="Z5" s="220">
        <f t="shared" ref="Z5:Z7" si="1">SUM(Q5:Y5)</f>
        <v>0</v>
      </c>
    </row>
    <row r="6" spans="1:26" ht="24.75" customHeight="1">
      <c r="A6" s="218">
        <v>2</v>
      </c>
      <c r="B6" s="217" t="s">
        <v>50</v>
      </c>
      <c r="C6" s="219" t="s">
        <v>26</v>
      </c>
      <c r="D6" s="207">
        <f>COUNTIFS(इंग्रजी!$R$7:$R$500,"अ-1")</f>
        <v>0</v>
      </c>
      <c r="E6" s="207">
        <f>COUNTIFS(इंग्रजी!$R$7:$R$500,"अ-2")</f>
        <v>0</v>
      </c>
      <c r="F6" s="207">
        <f>COUNTIFS(इंग्रजी!$R$7:$R$500,"ब-1")</f>
        <v>0</v>
      </c>
      <c r="G6" s="207">
        <f>COUNTIFS(इंग्रजी!$R$7:$R$500,"ब-2 ")</f>
        <v>0</v>
      </c>
      <c r="H6" s="207">
        <f>COUNTIFS(इंग्रजी!$R$7:$R$500,"क-1")</f>
        <v>0</v>
      </c>
      <c r="I6" s="207">
        <f>COUNTIFS(इंग्रजी!$R$7:$R$500,"क-2")</f>
        <v>0</v>
      </c>
      <c r="J6" s="207">
        <f>COUNTIFS(इंग्रजी!$R$7:$R$500,"ड")</f>
        <v>0</v>
      </c>
      <c r="K6" s="207">
        <f>COUNTIFS(इंग्रजी!$R$7:$R$500,"इ-1")</f>
        <v>0</v>
      </c>
      <c r="L6" s="207">
        <f>COUNTIFS(इंग्रजी!$R$7:$R$500,"इ-2")</f>
        <v>0</v>
      </c>
      <c r="M6" s="220">
        <f t="shared" si="0"/>
        <v>0</v>
      </c>
      <c r="N6" s="218">
        <v>2</v>
      </c>
      <c r="O6" s="217" t="s">
        <v>50</v>
      </c>
      <c r="P6" s="219" t="s">
        <v>26</v>
      </c>
      <c r="Q6" s="207">
        <f>COUNTIFS(इंग्रजी!$AJ$7:$AJ$500,"अ-1")</f>
        <v>0</v>
      </c>
      <c r="R6" s="207">
        <f>COUNTIFS(इंग्रजी!$AJ$7:$AJ$500,"अ-2")</f>
        <v>0</v>
      </c>
      <c r="S6" s="207">
        <f>COUNTIFS(इंग्रजी!$AJ$7:$AJ$500,"ब-1")</f>
        <v>0</v>
      </c>
      <c r="T6" s="207">
        <f>COUNTIFS(इंग्रजी!$AJ$7:$AJ$500,"ब-2 ")</f>
        <v>0</v>
      </c>
      <c r="U6" s="207">
        <f>COUNTIFS(इंग्रजी!$AJ$7:$AJ$500,"क-1")</f>
        <v>0</v>
      </c>
      <c r="V6" s="207">
        <f>COUNTIFS(इंग्रजी!$AJ$7:$AJ$500,"क-2")</f>
        <v>0</v>
      </c>
      <c r="W6" s="207">
        <f>COUNTIFS(इंग्रजी!$AJ$7:$AJ$500,"ड")</f>
        <v>0</v>
      </c>
      <c r="X6" s="207">
        <f>COUNTIFS(इंग्रजी!$AJ$7:$AJ$500,"इ-1")</f>
        <v>0</v>
      </c>
      <c r="Y6" s="207">
        <f>COUNTIFS(इंग्रजी!$AJ$7:$AJ$500,"इ-2")</f>
        <v>0</v>
      </c>
      <c r="Z6" s="220">
        <f t="shared" si="1"/>
        <v>0</v>
      </c>
    </row>
    <row r="7" spans="1:26" ht="24.75" customHeight="1">
      <c r="A7" s="218">
        <v>3</v>
      </c>
      <c r="B7" s="217" t="s">
        <v>51</v>
      </c>
      <c r="C7" s="219" t="s">
        <v>26</v>
      </c>
      <c r="D7" s="207">
        <f>COUNTIFS(गणित!$R$7:$R$500,"अ-1")</f>
        <v>0</v>
      </c>
      <c r="E7" s="207">
        <f>COUNTIFS(गणित!$R$7:$R$500,"अ-2")</f>
        <v>0</v>
      </c>
      <c r="F7" s="207">
        <f>COUNTIFS(गणित!$R$7:$R$500,"ब-1")</f>
        <v>0</v>
      </c>
      <c r="G7" s="207">
        <f>COUNTIFS(गणित!$R$7:$R$500,"ब-2 ")</f>
        <v>0</v>
      </c>
      <c r="H7" s="207">
        <f>COUNTIFS(गणित!$R$7:$R$500,"क-1")</f>
        <v>0</v>
      </c>
      <c r="I7" s="207">
        <f>COUNTIFS(गणित!$R$7:$R$500,"क-2")</f>
        <v>0</v>
      </c>
      <c r="J7" s="207">
        <f>COUNTIFS(गणित!$R$7:$R$500,"ड")</f>
        <v>0</v>
      </c>
      <c r="K7" s="207">
        <f>COUNTIFS(गणित!$R$7:$R$500,"इ-1")</f>
        <v>0</v>
      </c>
      <c r="L7" s="207">
        <f>COUNTIFS(गणित!$R$7:$R$500,"इ-2")</f>
        <v>0</v>
      </c>
      <c r="M7" s="220">
        <f t="shared" si="0"/>
        <v>0</v>
      </c>
      <c r="N7" s="218">
        <v>3</v>
      </c>
      <c r="O7" s="217" t="s">
        <v>51</v>
      </c>
      <c r="P7" s="219" t="s">
        <v>26</v>
      </c>
      <c r="Q7" s="207">
        <f>COUNTIFS(गणित!$AJ$7:$AJ$500,"अ-1")</f>
        <v>0</v>
      </c>
      <c r="R7" s="207">
        <f>COUNTIFS(गणित!$AJ$7:$AJ$500,"अ-2")</f>
        <v>0</v>
      </c>
      <c r="S7" s="207">
        <f>COUNTIFS(गणित!$AJ$7:$AJ$500,"ब-1")</f>
        <v>0</v>
      </c>
      <c r="T7" s="207">
        <f>COUNTIFS(गणित!$AJ$7:$AJ$500,"ब-2 ")</f>
        <v>0</v>
      </c>
      <c r="U7" s="207">
        <f>COUNTIFS(गणित!$AJ$7:$AJ$500,"क-1")</f>
        <v>0</v>
      </c>
      <c r="V7" s="207">
        <f>COUNTIFS(गणित!$AJ$7:$AJ$500,"क-2")</f>
        <v>0</v>
      </c>
      <c r="W7" s="207">
        <f>COUNTIFS(गणित!$AJ$7:$AJ$500,"ड")</f>
        <v>0</v>
      </c>
      <c r="X7" s="207">
        <f>COUNTIFS(गणित!$AJ$7:$AJ$500,"इ-1")</f>
        <v>0</v>
      </c>
      <c r="Y7" s="207">
        <f>COUNTIFS(गणित!$AJ$7:$AJ$500,"इ-2")</f>
        <v>0</v>
      </c>
      <c r="Z7" s="220">
        <f t="shared" si="1"/>
        <v>0</v>
      </c>
    </row>
    <row r="8" spans="1:26" ht="24.75" customHeight="1">
      <c r="A8" s="218">
        <v>4</v>
      </c>
      <c r="B8" s="217" t="s">
        <v>59</v>
      </c>
      <c r="C8" s="219" t="s">
        <v>26</v>
      </c>
      <c r="D8" s="207">
        <f>COUNTIFS(चित्रकला!$N$7:$N$500,"अ-1")</f>
        <v>0</v>
      </c>
      <c r="E8" s="207">
        <f>COUNTIFS(चित्रकला!$N$7:$N$500,"अ-2")</f>
        <v>0</v>
      </c>
      <c r="F8" s="207">
        <f>COUNTIFS(चित्रकला!$N$7:$N$500,"ब-1")</f>
        <v>0</v>
      </c>
      <c r="G8" s="207">
        <f>COUNTIFS(चित्रकला!$N$7:$N$500,"ब-2 ")</f>
        <v>0</v>
      </c>
      <c r="H8" s="207">
        <f>COUNTIFS(चित्रकला!$N$7:$N$500,"क-1")</f>
        <v>0</v>
      </c>
      <c r="I8" s="207">
        <f>COUNTIFS(चित्रकला!$N$7:$N$500,"क-2")</f>
        <v>0</v>
      </c>
      <c r="J8" s="207">
        <f>COUNTIFS(चित्रकला!$N$7:$N$500,"ड")</f>
        <v>0</v>
      </c>
      <c r="K8" s="207">
        <f>COUNTIFS(चित्रकला!$N$7:$N$500,"इ-1")</f>
        <v>0</v>
      </c>
      <c r="L8" s="207">
        <f>COUNTIFS(चित्रकला!$N$7:$N$500,"इ-2")</f>
        <v>0</v>
      </c>
      <c r="M8" s="220">
        <f t="shared" ref="M8:M10" si="2">SUM(D8:L8)</f>
        <v>0</v>
      </c>
      <c r="N8" s="218">
        <v>4</v>
      </c>
      <c r="O8" s="217" t="s">
        <v>59</v>
      </c>
      <c r="P8" s="219" t="s">
        <v>26</v>
      </c>
      <c r="Q8" s="207">
        <f>COUNTIFS(चित्रकला!$AB$7:$AB$500,"अ-1")</f>
        <v>0</v>
      </c>
      <c r="R8" s="207">
        <f>COUNTIFS(चित्रकला!$AB$7:$AB$500,"अ-2")</f>
        <v>0</v>
      </c>
      <c r="S8" s="207">
        <f>COUNTIFS(चित्रकला!$AB$7:$AB$500,"ब-1")</f>
        <v>0</v>
      </c>
      <c r="T8" s="207">
        <f>COUNTIFS(चित्रकला!$AB$7:$AB$500,"ब-2 ")</f>
        <v>0</v>
      </c>
      <c r="U8" s="207">
        <f>COUNTIFS(चित्रकला!$AB$7:$AB$500,"क-1")</f>
        <v>0</v>
      </c>
      <c r="V8" s="207">
        <f>COUNTIFS(चित्रकला!$AB$7:$AB$500,"क-2")</f>
        <v>0</v>
      </c>
      <c r="W8" s="207">
        <f>COUNTIFS(चित्रकला!$AB$7:$AB$500,"ड")</f>
        <v>0</v>
      </c>
      <c r="X8" s="207">
        <f>COUNTIFS(चित्रकला!$AB$7:$AB$500,"इ-1")</f>
        <v>0</v>
      </c>
      <c r="Y8" s="207">
        <f>COUNTIFS(चित्रकला!$AB$7:$AB$500,"इ-2")</f>
        <v>0</v>
      </c>
      <c r="Z8" s="220">
        <f t="shared" ref="Z8:Z10" si="3">SUM(Q8:Y8)</f>
        <v>0</v>
      </c>
    </row>
    <row r="9" spans="1:26" ht="24.75" customHeight="1">
      <c r="A9" s="218">
        <v>5</v>
      </c>
      <c r="B9" s="217" t="s">
        <v>54</v>
      </c>
      <c r="C9" s="219" t="s">
        <v>26</v>
      </c>
      <c r="D9" s="207">
        <f>COUNTIFS(कार्यानुभव!$N$7:$N$500,"अ-1")</f>
        <v>0</v>
      </c>
      <c r="E9" s="207">
        <f>COUNTIFS(कार्यानुभव!$N$7:$N$500,"अ-2")</f>
        <v>0</v>
      </c>
      <c r="F9" s="207">
        <f>COUNTIFS(कार्यानुभव!$N$7:$N$500,"ब-1")</f>
        <v>0</v>
      </c>
      <c r="G9" s="207">
        <f>COUNTIFS(कार्यानुभव!$N$7:$N$500,"ब-2 ")</f>
        <v>0</v>
      </c>
      <c r="H9" s="207">
        <f>COUNTIFS(कार्यानुभव!$N$7:$N$500,"क-1")</f>
        <v>0</v>
      </c>
      <c r="I9" s="207">
        <f>COUNTIFS(कार्यानुभव!$N$7:$N$500,"क-2")</f>
        <v>0</v>
      </c>
      <c r="J9" s="207">
        <f>COUNTIFS(कार्यानुभव!$N$7:$N$500,"ड")</f>
        <v>0</v>
      </c>
      <c r="K9" s="207">
        <f>COUNTIFS(कार्यानुभव!$N$7:$N$500,"इ-1")</f>
        <v>0</v>
      </c>
      <c r="L9" s="207">
        <f>COUNTIFS(कार्यानुभव!$N$7:$N$500,"इ-2")</f>
        <v>0</v>
      </c>
      <c r="M9" s="220">
        <f t="shared" si="2"/>
        <v>0</v>
      </c>
      <c r="N9" s="218">
        <v>5</v>
      </c>
      <c r="O9" s="217" t="s">
        <v>54</v>
      </c>
      <c r="P9" s="219" t="s">
        <v>26</v>
      </c>
      <c r="Q9" s="207">
        <f>COUNTIFS(कार्यानुभव!$AB$7:$AB$500,"अ-1")</f>
        <v>0</v>
      </c>
      <c r="R9" s="207">
        <f>COUNTIFS(कार्यानुभव!$AB$7:$AB$500,"अ-2")</f>
        <v>0</v>
      </c>
      <c r="S9" s="207">
        <f>COUNTIFS(कार्यानुभव!$AB$7:$AB$500,"ब-1")</f>
        <v>0</v>
      </c>
      <c r="T9" s="207">
        <f>COUNTIFS(कार्यानुभव!$AB$7:$AB$500,"ब-2 ")</f>
        <v>0</v>
      </c>
      <c r="U9" s="207">
        <f>COUNTIFS(कार्यानुभव!$AB$7:$AB$500,"क-1")</f>
        <v>0</v>
      </c>
      <c r="V9" s="207">
        <f>COUNTIFS(कार्यानुभव!$AB$7:$AB$500,"क-2")</f>
        <v>0</v>
      </c>
      <c r="W9" s="207">
        <f>COUNTIFS(कार्यानुभव!$AB$7:$AB$500,"ड")</f>
        <v>0</v>
      </c>
      <c r="X9" s="207">
        <f>COUNTIFS(कार्यानुभव!$AB$7:$AB$500,"इ-1")</f>
        <v>0</v>
      </c>
      <c r="Y9" s="207">
        <f>COUNTIFS(कार्यानुभव!$AB$7:$AB$500,"इ-2")</f>
        <v>0</v>
      </c>
      <c r="Z9" s="220">
        <f t="shared" si="3"/>
        <v>0</v>
      </c>
    </row>
    <row r="10" spans="1:26" ht="24.75" customHeight="1">
      <c r="A10" s="218">
        <v>6</v>
      </c>
      <c r="B10" s="221" t="s">
        <v>55</v>
      </c>
      <c r="C10" s="219" t="s">
        <v>26</v>
      </c>
      <c r="D10" s="207">
        <f>COUNTIFS(शा.शि.!$N$7:$N$500,"अ-1")</f>
        <v>0</v>
      </c>
      <c r="E10" s="207">
        <f>COUNTIFS(शा.शि.!$N$7:$N$500,"अ-2")</f>
        <v>0</v>
      </c>
      <c r="F10" s="207">
        <f>COUNTIFS(शा.शि.!$N$7:$N$500,"ब-1")</f>
        <v>0</v>
      </c>
      <c r="G10" s="207">
        <f>COUNTIFS(शा.शि.!$N$7:$N$500,"ब-2 ")</f>
        <v>0</v>
      </c>
      <c r="H10" s="207">
        <f>COUNTIFS(शा.शि.!$N$7:$N$500,"क-1")</f>
        <v>0</v>
      </c>
      <c r="I10" s="207">
        <f>COUNTIFS(शा.शि.!$N$7:$N$500,"क-2")</f>
        <v>0</v>
      </c>
      <c r="J10" s="207">
        <f>COUNTIFS(शा.शि.!$N$7:$N$500,"ड")</f>
        <v>0</v>
      </c>
      <c r="K10" s="207">
        <f>COUNTIFS(शा.शि.!$N$7:$N$500,"इ-1")</f>
        <v>0</v>
      </c>
      <c r="L10" s="207">
        <f>COUNTIFS(शा.शि.!$N$7:$N$500,"इ-2")</f>
        <v>0</v>
      </c>
      <c r="M10" s="220">
        <f t="shared" si="2"/>
        <v>0</v>
      </c>
      <c r="N10" s="218">
        <v>6</v>
      </c>
      <c r="O10" s="221" t="s">
        <v>55</v>
      </c>
      <c r="P10" s="219" t="s">
        <v>26</v>
      </c>
      <c r="Q10" s="207">
        <f>COUNTIFS(शा.शि.!$AB$7:$AB$500,"अ-1")</f>
        <v>0</v>
      </c>
      <c r="R10" s="207">
        <f>COUNTIFS(शा.शि.!$AB$7:$AB$500,"अ-2")</f>
        <v>0</v>
      </c>
      <c r="S10" s="207">
        <f>COUNTIFS(शा.शि.!$AB$7:$AB$500,"ब-1")</f>
        <v>0</v>
      </c>
      <c r="T10" s="207">
        <f>COUNTIFS(शा.शि.!$AB$7:$AB$500,"ब-2 ")</f>
        <v>0</v>
      </c>
      <c r="U10" s="207">
        <f>COUNTIFS(शा.शि.!$AB$7:$AB$500,"क-1")</f>
        <v>0</v>
      </c>
      <c r="V10" s="207">
        <f>COUNTIFS(शा.शि.!$AB$7:$AB$500,"क-2")</f>
        <v>0</v>
      </c>
      <c r="W10" s="207">
        <f>COUNTIFS(शा.शि.!$AB$7:$AB$500,"ड")</f>
        <v>0</v>
      </c>
      <c r="X10" s="207">
        <f>COUNTIFS(शा.शि.!$AB$7:$AB$500,"इ-1")</f>
        <v>0</v>
      </c>
      <c r="Y10" s="207">
        <f>COUNTIFS(शा.शि.!$AB$7:$AB$500,"इ-2")</f>
        <v>0</v>
      </c>
      <c r="Z10" s="220">
        <f t="shared" si="3"/>
        <v>0</v>
      </c>
    </row>
    <row r="11" spans="1:26" ht="50.25" customHeight="1">
      <c r="B11" s="222"/>
      <c r="I11" s="903"/>
      <c r="J11" s="903"/>
      <c r="K11" s="903"/>
      <c r="O11" s="222"/>
      <c r="V11" s="903"/>
      <c r="W11" s="903"/>
      <c r="X11" s="903"/>
    </row>
    <row r="12" spans="1:26" ht="21.75" customHeight="1">
      <c r="B12" s="904" t="s">
        <v>1430</v>
      </c>
      <c r="C12" s="904"/>
      <c r="D12" s="904"/>
      <c r="K12" s="904" t="s">
        <v>1431</v>
      </c>
      <c r="L12" s="904"/>
      <c r="M12" s="904"/>
      <c r="O12" s="904" t="s">
        <v>1430</v>
      </c>
      <c r="P12" s="904"/>
      <c r="Q12" s="904"/>
      <c r="X12" s="904" t="s">
        <v>1431</v>
      </c>
      <c r="Y12" s="904"/>
      <c r="Z12" s="904"/>
    </row>
    <row r="13" spans="1:26" ht="13.5" thickBot="1"/>
    <row r="14" spans="1:26" ht="35.25" customHeight="1" thickTop="1" thickBot="1">
      <c r="A14" s="223"/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</row>
    <row r="15" spans="1:26" ht="27.75" customHeight="1" thickBot="1">
      <c r="A15" s="898" t="s">
        <v>172</v>
      </c>
      <c r="B15" s="899"/>
      <c r="C15" s="899"/>
      <c r="D15" s="899"/>
      <c r="E15" s="899"/>
      <c r="F15" s="899"/>
      <c r="G15" s="899"/>
      <c r="H15" s="899"/>
      <c r="I15" s="899"/>
      <c r="J15" s="899"/>
      <c r="K15" s="899"/>
      <c r="L15" s="899"/>
      <c r="M15" s="900"/>
      <c r="N15" s="898" t="s">
        <v>172</v>
      </c>
      <c r="O15" s="899"/>
      <c r="P15" s="899"/>
      <c r="Q15" s="899"/>
      <c r="R15" s="899"/>
      <c r="S15" s="899"/>
      <c r="T15" s="899"/>
      <c r="U15" s="899"/>
      <c r="V15" s="899"/>
      <c r="W15" s="899"/>
      <c r="X15" s="899"/>
      <c r="Y15" s="899"/>
      <c r="Z15" s="900"/>
    </row>
    <row r="16" spans="1:26" ht="30.75" customHeight="1">
      <c r="A16" s="901" t="str">
        <f>Links!E3</f>
        <v>सौ.एस.पी.पाटील माध्यमिक विद्यामंदिर आमडदे, ता. भडगाव, जि. जळगाव.</v>
      </c>
      <c r="B16" s="901"/>
      <c r="C16" s="901"/>
      <c r="D16" s="901"/>
      <c r="E16" s="901"/>
      <c r="F16" s="901"/>
      <c r="G16" s="901"/>
      <c r="H16" s="901"/>
      <c r="I16" s="901"/>
      <c r="J16" s="901"/>
      <c r="K16" s="901"/>
      <c r="L16" s="901"/>
      <c r="M16" s="901"/>
      <c r="N16" s="901" t="str">
        <f>Links!E3</f>
        <v>सौ.एस.पी.पाटील माध्यमिक विद्यामंदिर आमडदे, ता. भडगाव, जि. जळगाव.</v>
      </c>
      <c r="O16" s="901"/>
      <c r="P16" s="901"/>
      <c r="Q16" s="901"/>
      <c r="R16" s="901"/>
      <c r="S16" s="901"/>
      <c r="T16" s="901"/>
      <c r="U16" s="901"/>
      <c r="V16" s="901"/>
      <c r="W16" s="901"/>
      <c r="X16" s="901"/>
      <c r="Y16" s="901"/>
      <c r="Z16" s="901"/>
    </row>
    <row r="17" spans="1:26" ht="103.5" customHeight="1" thickBot="1">
      <c r="A17" s="891" t="s">
        <v>173</v>
      </c>
      <c r="B17" s="891"/>
      <c r="C17" s="891"/>
      <c r="D17" s="891"/>
      <c r="E17" s="891"/>
      <c r="F17" s="891"/>
      <c r="G17" s="891"/>
      <c r="H17" s="891"/>
      <c r="I17" s="891"/>
      <c r="J17" s="891"/>
      <c r="K17" s="891"/>
      <c r="L17" s="891"/>
      <c r="M17" s="891"/>
      <c r="N17" s="891" t="s">
        <v>173</v>
      </c>
      <c r="O17" s="891"/>
      <c r="P17" s="891"/>
      <c r="Q17" s="891"/>
      <c r="R17" s="891"/>
      <c r="S17" s="891"/>
      <c r="T17" s="891"/>
      <c r="U17" s="891"/>
      <c r="V17" s="891"/>
      <c r="W17" s="891"/>
      <c r="X17" s="891"/>
      <c r="Y17" s="891"/>
      <c r="Z17" s="891"/>
    </row>
    <row r="18" spans="1:26" ht="32.25" thickBot="1">
      <c r="A18" s="224" t="s">
        <v>57</v>
      </c>
      <c r="B18" s="906" t="s">
        <v>174</v>
      </c>
      <c r="C18" s="906"/>
      <c r="D18" s="906"/>
      <c r="E18" s="906"/>
      <c r="F18" s="906"/>
      <c r="G18" s="906"/>
      <c r="H18" s="906" t="s">
        <v>175</v>
      </c>
      <c r="I18" s="906"/>
      <c r="J18" s="906"/>
      <c r="K18" s="906" t="s">
        <v>176</v>
      </c>
      <c r="L18" s="906"/>
      <c r="M18" s="907"/>
      <c r="N18" s="225" t="s">
        <v>57</v>
      </c>
      <c r="O18" s="893" t="s">
        <v>174</v>
      </c>
      <c r="P18" s="893"/>
      <c r="Q18" s="893"/>
      <c r="R18" s="893"/>
      <c r="S18" s="893"/>
      <c r="T18" s="893"/>
      <c r="U18" s="893" t="s">
        <v>175</v>
      </c>
      <c r="V18" s="893"/>
      <c r="W18" s="893"/>
      <c r="X18" s="893" t="s">
        <v>176</v>
      </c>
      <c r="Y18" s="893"/>
      <c r="Z18" s="894"/>
    </row>
    <row r="19" spans="1:26" ht="31.5" customHeight="1">
      <c r="A19" s="226">
        <v>1</v>
      </c>
      <c r="B19" s="910"/>
      <c r="C19" s="910"/>
      <c r="D19" s="910"/>
      <c r="E19" s="910"/>
      <c r="F19" s="910"/>
      <c r="G19" s="910"/>
      <c r="H19" s="908"/>
      <c r="I19" s="908"/>
      <c r="J19" s="908"/>
      <c r="K19" s="908"/>
      <c r="L19" s="908"/>
      <c r="M19" s="909"/>
      <c r="N19" s="226">
        <v>1</v>
      </c>
      <c r="O19" s="895"/>
      <c r="P19" s="895"/>
      <c r="Q19" s="895"/>
      <c r="R19" s="895"/>
      <c r="S19" s="895"/>
      <c r="T19" s="895"/>
      <c r="U19" s="896"/>
      <c r="V19" s="896"/>
      <c r="W19" s="896"/>
      <c r="X19" s="896"/>
      <c r="Y19" s="896"/>
      <c r="Z19" s="897"/>
    </row>
    <row r="20" spans="1:26" ht="31.5" customHeight="1">
      <c r="A20" s="227">
        <v>2</v>
      </c>
      <c r="B20" s="892"/>
      <c r="C20" s="892"/>
      <c r="D20" s="892"/>
      <c r="E20" s="892"/>
      <c r="F20" s="892"/>
      <c r="G20" s="892"/>
      <c r="H20" s="889"/>
      <c r="I20" s="889"/>
      <c r="J20" s="889"/>
      <c r="K20" s="889"/>
      <c r="L20" s="889"/>
      <c r="M20" s="890"/>
      <c r="N20" s="227">
        <v>2</v>
      </c>
      <c r="O20" s="892"/>
      <c r="P20" s="892"/>
      <c r="Q20" s="892"/>
      <c r="R20" s="892"/>
      <c r="S20" s="892"/>
      <c r="T20" s="892"/>
      <c r="U20" s="889"/>
      <c r="V20" s="889"/>
      <c r="W20" s="889"/>
      <c r="X20" s="889"/>
      <c r="Y20" s="889"/>
      <c r="Z20" s="890"/>
    </row>
    <row r="21" spans="1:26" ht="31.5" customHeight="1">
      <c r="A21" s="227">
        <v>3</v>
      </c>
      <c r="B21" s="892"/>
      <c r="C21" s="892"/>
      <c r="D21" s="892"/>
      <c r="E21" s="892"/>
      <c r="F21" s="892"/>
      <c r="G21" s="892"/>
      <c r="H21" s="889"/>
      <c r="I21" s="889"/>
      <c r="J21" s="889"/>
      <c r="K21" s="889"/>
      <c r="L21" s="889"/>
      <c r="M21" s="890"/>
      <c r="N21" s="227">
        <v>3</v>
      </c>
      <c r="O21" s="892"/>
      <c r="P21" s="892"/>
      <c r="Q21" s="892"/>
      <c r="R21" s="892"/>
      <c r="S21" s="892"/>
      <c r="T21" s="892"/>
      <c r="U21" s="889"/>
      <c r="V21" s="889"/>
      <c r="W21" s="889"/>
      <c r="X21" s="889"/>
      <c r="Y21" s="889"/>
      <c r="Z21" s="890"/>
    </row>
    <row r="22" spans="1:26" ht="31.5" customHeight="1">
      <c r="A22" s="227">
        <v>4</v>
      </c>
      <c r="B22" s="888"/>
      <c r="C22" s="888"/>
      <c r="D22" s="888"/>
      <c r="E22" s="888"/>
      <c r="F22" s="888"/>
      <c r="G22" s="888"/>
      <c r="H22" s="889"/>
      <c r="I22" s="889"/>
      <c r="J22" s="889"/>
      <c r="K22" s="889"/>
      <c r="L22" s="889"/>
      <c r="M22" s="890"/>
      <c r="N22" s="227">
        <v>4</v>
      </c>
      <c r="O22" s="888"/>
      <c r="P22" s="888"/>
      <c r="Q22" s="888"/>
      <c r="R22" s="888"/>
      <c r="S22" s="888"/>
      <c r="T22" s="888"/>
      <c r="U22" s="889"/>
      <c r="V22" s="889"/>
      <c r="W22" s="889"/>
      <c r="X22" s="889"/>
      <c r="Y22" s="889"/>
      <c r="Z22" s="890"/>
    </row>
    <row r="23" spans="1:26" ht="31.5" customHeight="1" thickBot="1">
      <c r="A23" s="228">
        <v>5</v>
      </c>
      <c r="B23" s="885"/>
      <c r="C23" s="885"/>
      <c r="D23" s="885"/>
      <c r="E23" s="885"/>
      <c r="F23" s="885"/>
      <c r="G23" s="885"/>
      <c r="H23" s="886"/>
      <c r="I23" s="886"/>
      <c r="J23" s="886"/>
      <c r="K23" s="886"/>
      <c r="L23" s="886"/>
      <c r="M23" s="887"/>
      <c r="N23" s="228">
        <v>5</v>
      </c>
      <c r="O23" s="885"/>
      <c r="P23" s="885"/>
      <c r="Q23" s="885"/>
      <c r="R23" s="885"/>
      <c r="S23" s="885"/>
      <c r="T23" s="885"/>
      <c r="U23" s="886"/>
      <c r="V23" s="886"/>
      <c r="W23" s="886"/>
      <c r="X23" s="886"/>
      <c r="Y23" s="886"/>
      <c r="Z23" s="887"/>
    </row>
  </sheetData>
  <sheetProtection algorithmName="SHA-512" hashValue="T5WkKfGk5WKWhmxNcKpejIXXDjSH9+DblwGuAtl+cWH7RKbKD8uXA2Bul1q3zX9SS6TO5jaA/7gSIhSPd6+1qA==" saltValue="70lURz1YyqMNKeNWEq1YaQ==" spinCount="100000" sheet="1" scenarios="1" formatCells="0" formatColumns="0" formatRows="0"/>
  <mergeCells count="52">
    <mergeCell ref="B19:G19"/>
    <mergeCell ref="B20:G20"/>
    <mergeCell ref="B21:G21"/>
    <mergeCell ref="B22:G22"/>
    <mergeCell ref="B23:G23"/>
    <mergeCell ref="K19:M19"/>
    <mergeCell ref="K20:M20"/>
    <mergeCell ref="K21:M21"/>
    <mergeCell ref="K22:M22"/>
    <mergeCell ref="K23:M23"/>
    <mergeCell ref="H19:J19"/>
    <mergeCell ref="H20:J20"/>
    <mergeCell ref="H21:J21"/>
    <mergeCell ref="H22:J22"/>
    <mergeCell ref="H23:J23"/>
    <mergeCell ref="A17:M17"/>
    <mergeCell ref="K18:M18"/>
    <mergeCell ref="H18:J18"/>
    <mergeCell ref="B18:G18"/>
    <mergeCell ref="A16:M16"/>
    <mergeCell ref="N15:Z15"/>
    <mergeCell ref="N16:Z16"/>
    <mergeCell ref="A1:M1"/>
    <mergeCell ref="I11:K11"/>
    <mergeCell ref="K12:M12"/>
    <mergeCell ref="B12:D12"/>
    <mergeCell ref="B2:J2"/>
    <mergeCell ref="A15:M15"/>
    <mergeCell ref="N1:Z1"/>
    <mergeCell ref="O2:W2"/>
    <mergeCell ref="V11:X11"/>
    <mergeCell ref="O12:Q12"/>
    <mergeCell ref="X12:Z12"/>
    <mergeCell ref="N17:Z17"/>
    <mergeCell ref="O20:T20"/>
    <mergeCell ref="U20:W20"/>
    <mergeCell ref="X20:Z20"/>
    <mergeCell ref="O21:T21"/>
    <mergeCell ref="U21:W21"/>
    <mergeCell ref="X21:Z21"/>
    <mergeCell ref="O18:T18"/>
    <mergeCell ref="U18:W18"/>
    <mergeCell ref="X18:Z18"/>
    <mergeCell ref="O19:T19"/>
    <mergeCell ref="U19:W19"/>
    <mergeCell ref="X19:Z19"/>
    <mergeCell ref="O23:T23"/>
    <mergeCell ref="U23:W23"/>
    <mergeCell ref="X23:Z23"/>
    <mergeCell ref="O22:T22"/>
    <mergeCell ref="U22:W22"/>
    <mergeCell ref="X22:Z22"/>
  </mergeCells>
  <conditionalFormatting sqref="K12">
    <cfRule type="containsText" dxfId="19" priority="91" stopIfTrue="1" operator="containsText" text="SP">
      <formula>NOT(ISERROR(SEARCH("SP",K12)))</formula>
    </cfRule>
  </conditionalFormatting>
  <conditionalFormatting sqref="K12">
    <cfRule type="containsText" dxfId="18" priority="92" stopIfTrue="1" operator="containsText" text="HW">
      <formula>NOT(ISERROR(SEARCH("HW",K12)))</formula>
    </cfRule>
    <cfRule type="containsText" dxfId="17" priority="93" stopIfTrue="1" operator="containsText" text="A">
      <formula>NOT(ISERROR(SEARCH("A",K12)))</formula>
    </cfRule>
    <cfRule type="containsText" dxfId="16" priority="94" stopIfTrue="1" operator="containsText" text="H">
      <formula>NOT(ISERROR(SEARCH("H",K12)))</formula>
    </cfRule>
    <cfRule type="containsText" dxfId="15" priority="95" stopIfTrue="1" operator="containsText" text="LWP">
      <formula>NOT(ISERROR(SEARCH("LWP",K12)))</formula>
    </cfRule>
    <cfRule type="containsText" dxfId="14" priority="96" stopIfTrue="1" operator="containsText" text="EL">
      <formula>NOT(ISERROR(SEARCH("EL",K12)))</formula>
    </cfRule>
    <cfRule type="containsText" dxfId="13" priority="97" stopIfTrue="1" operator="containsText" text="CL">
      <formula>NOT(ISERROR(SEARCH("CL",K12)))</formula>
    </cfRule>
    <cfRule type="containsText" dxfId="12" priority="98" stopIfTrue="1" operator="containsText" text="SL">
      <formula>NOT(ISERROR(SEARCH("SL",K12)))</formula>
    </cfRule>
    <cfRule type="containsText" dxfId="11" priority="99" stopIfTrue="1" operator="containsText" text="Off">
      <formula>NOT(ISERROR(SEARCH("Off",K12)))</formula>
    </cfRule>
    <cfRule type="containsText" dxfId="10" priority="100" stopIfTrue="1" operator="containsText" text="P">
      <formula>NOT(ISERROR(SEARCH("P",K12)))</formula>
    </cfRule>
  </conditionalFormatting>
  <conditionalFormatting sqref="X12">
    <cfRule type="containsText" dxfId="9" priority="1" stopIfTrue="1" operator="containsText" text="SP">
      <formula>NOT(ISERROR(SEARCH("SP",X12)))</formula>
    </cfRule>
  </conditionalFormatting>
  <conditionalFormatting sqref="X12">
    <cfRule type="containsText" dxfId="8" priority="2" stopIfTrue="1" operator="containsText" text="HW">
      <formula>NOT(ISERROR(SEARCH("HW",X12)))</formula>
    </cfRule>
    <cfRule type="containsText" dxfId="7" priority="3" stopIfTrue="1" operator="containsText" text="A">
      <formula>NOT(ISERROR(SEARCH("A",X12)))</formula>
    </cfRule>
    <cfRule type="containsText" dxfId="6" priority="4" stopIfTrue="1" operator="containsText" text="H">
      <formula>NOT(ISERROR(SEARCH("H",X12)))</formula>
    </cfRule>
    <cfRule type="containsText" dxfId="5" priority="5" stopIfTrue="1" operator="containsText" text="LWP">
      <formula>NOT(ISERROR(SEARCH("LWP",X12)))</formula>
    </cfRule>
    <cfRule type="containsText" dxfId="4" priority="6" stopIfTrue="1" operator="containsText" text="EL">
      <formula>NOT(ISERROR(SEARCH("EL",X12)))</formula>
    </cfRule>
    <cfRule type="containsText" dxfId="3" priority="7" stopIfTrue="1" operator="containsText" text="CL">
      <formula>NOT(ISERROR(SEARCH("CL",X12)))</formula>
    </cfRule>
    <cfRule type="containsText" dxfId="2" priority="8" stopIfTrue="1" operator="containsText" text="SL">
      <formula>NOT(ISERROR(SEARCH("SL",X12)))</formula>
    </cfRule>
    <cfRule type="containsText" dxfId="1" priority="9" stopIfTrue="1" operator="containsText" text="Off">
      <formula>NOT(ISERROR(SEARCH("Off",X12)))</formula>
    </cfRule>
    <cfRule type="containsText" dxfId="0" priority="10" stopIfTrue="1" operator="containsText" text="P">
      <formula>NOT(ISERROR(SEARCH("P",X12)))</formula>
    </cfRule>
  </conditionalFormatting>
  <pageMargins left="0.47244094488188981" right="0.47244094488188981" top="0.11811023622047245" bottom="0.43307086614173229" header="0" footer="0"/>
  <pageSetup paperSize="5" orientation="portrait" r:id="rId1"/>
  <colBreaks count="1" manualBreakCount="1">
    <brk id="13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V42"/>
  <sheetViews>
    <sheetView showZeros="0" view="pageLayout" zoomScaleNormal="100" zoomScaleSheetLayoutView="100" workbookViewId="0">
      <selection activeCell="U8" sqref="U8"/>
    </sheetView>
  </sheetViews>
  <sheetFormatPr defaultColWidth="9.140625" defaultRowHeight="12"/>
  <cols>
    <col min="1" max="1" width="2.5703125" style="267" customWidth="1"/>
    <col min="2" max="2" width="9.28515625" style="267" customWidth="1"/>
    <col min="3" max="14" width="3.28515625" style="234" customWidth="1"/>
    <col min="15" max="15" width="2.5703125" style="234" customWidth="1"/>
    <col min="16" max="16" width="4.7109375" style="234" customWidth="1"/>
    <col min="17" max="17" width="13" style="234" customWidth="1"/>
    <col min="18" max="18" width="7.42578125" style="234" customWidth="1"/>
    <col min="19" max="19" width="5.140625" style="234" customWidth="1"/>
    <col min="20" max="20" width="8.140625" style="234" customWidth="1"/>
    <col min="21" max="21" width="6.28515625" style="234" customWidth="1"/>
    <col min="22" max="22" width="2.5703125" style="264" customWidth="1"/>
    <col min="23" max="16384" width="9.140625" style="267"/>
  </cols>
  <sheetData>
    <row r="1" spans="1:22" s="234" customFormat="1" ht="21.75" thickTop="1">
      <c r="A1" s="229"/>
      <c r="B1" s="952" t="str">
        <f>"उपस्थिती     सन:- "&amp;Links!O2</f>
        <v>उपस्थिती     सन:- सन:- 2023-24</v>
      </c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230"/>
      <c r="P1" s="229"/>
      <c r="Q1" s="231"/>
      <c r="R1" s="951"/>
      <c r="S1" s="951"/>
      <c r="T1" s="232"/>
      <c r="U1" s="232"/>
      <c r="V1" s="233"/>
    </row>
    <row r="2" spans="1:22" s="234" customFormat="1" ht="23.25" customHeight="1" thickBot="1">
      <c r="A2" s="235"/>
      <c r="B2" s="953" t="s">
        <v>81</v>
      </c>
      <c r="C2" s="929" t="s">
        <v>75</v>
      </c>
      <c r="D2" s="929" t="s">
        <v>69</v>
      </c>
      <c r="E2" s="929" t="s">
        <v>76</v>
      </c>
      <c r="F2" s="929" t="s">
        <v>1</v>
      </c>
      <c r="G2" s="929" t="s">
        <v>77</v>
      </c>
      <c r="H2" s="929" t="s">
        <v>78</v>
      </c>
      <c r="I2" s="929" t="s">
        <v>79</v>
      </c>
      <c r="J2" s="929" t="s">
        <v>2</v>
      </c>
      <c r="K2" s="929" t="s">
        <v>3</v>
      </c>
      <c r="L2" s="929" t="s">
        <v>70</v>
      </c>
      <c r="M2" s="929" t="s">
        <v>80</v>
      </c>
      <c r="N2" s="929" t="s">
        <v>104</v>
      </c>
      <c r="O2" s="236"/>
      <c r="P2" s="958" t="s">
        <v>610</v>
      </c>
      <c r="Q2" s="959"/>
      <c r="R2" s="959"/>
      <c r="S2" s="959"/>
      <c r="T2" s="959"/>
      <c r="U2" s="959"/>
      <c r="V2" s="960"/>
    </row>
    <row r="3" spans="1:22" s="234" customFormat="1" ht="23.25" customHeight="1" thickTop="1">
      <c r="A3" s="237"/>
      <c r="B3" s="954"/>
      <c r="C3" s="930"/>
      <c r="D3" s="930"/>
      <c r="E3" s="930"/>
      <c r="F3" s="930"/>
      <c r="G3" s="930"/>
      <c r="H3" s="930"/>
      <c r="I3" s="930"/>
      <c r="J3" s="930"/>
      <c r="K3" s="930"/>
      <c r="L3" s="930"/>
      <c r="M3" s="930"/>
      <c r="N3" s="930"/>
      <c r="O3" s="236"/>
      <c r="P3" s="935" t="str">
        <f>Links!E2</f>
        <v>कर्मवीर तात्यासाहेब हरी रावजी पाटील किसान शिक्षण संस्था भडगाव संचलित</v>
      </c>
      <c r="Q3" s="936"/>
      <c r="R3" s="936"/>
      <c r="S3" s="936"/>
      <c r="T3" s="936"/>
      <c r="U3" s="936"/>
      <c r="V3" s="937"/>
    </row>
    <row r="4" spans="1:22" s="234" customFormat="1" ht="25.35" customHeight="1">
      <c r="A4" s="237"/>
      <c r="B4" s="374" t="s">
        <v>82</v>
      </c>
      <c r="C4" s="348">
        <f>VLOOKUP(U8,उपस्थिती!$A$4:$AH$500,5,0)</f>
        <v>0</v>
      </c>
      <c r="D4" s="348">
        <f>VLOOKUP(U8,उपस्थिती!$A$4:$AH$500,7,0)</f>
        <v>0</v>
      </c>
      <c r="E4" s="348">
        <f>VLOOKUP(U8,उपस्थिती!$A$4:$AH$500,9,0)</f>
        <v>0</v>
      </c>
      <c r="F4" s="348">
        <f>VLOOKUP(U8,उपस्थिती!$A$4:$AH$500,11,0)</f>
        <v>0</v>
      </c>
      <c r="G4" s="348">
        <f>VLOOKUP(U8,उपस्थिती!$A$4:$AH$500,13,0)</f>
        <v>0</v>
      </c>
      <c r="H4" s="348">
        <f>VLOOKUP(U8,उपस्थिती!$A$4:$AH$500,21,0)</f>
        <v>0</v>
      </c>
      <c r="I4" s="348">
        <f>VLOOKUP(U8,उपस्थिती!$A$4:$AH$500,23,0)</f>
        <v>0</v>
      </c>
      <c r="J4" s="348">
        <f>VLOOKUP(U8,उपस्थिती!$A$4:$AH$500,25,0)</f>
        <v>0</v>
      </c>
      <c r="K4" s="348">
        <f>VLOOKUP(U8,उपस्थिती!$A$4:$AH$500,27,0)</f>
        <v>0</v>
      </c>
      <c r="L4" s="348">
        <f>VLOOKUP(U8,उपस्थिती!$A$4:$AH$500,29,0)</f>
        <v>0</v>
      </c>
      <c r="M4" s="348">
        <f>VLOOKUP(U8,उपस्थिती!$A$4:$AH$500,31,0)</f>
        <v>0</v>
      </c>
      <c r="N4" s="349">
        <f>SUM(C4:M4)</f>
        <v>0</v>
      </c>
      <c r="O4" s="236"/>
      <c r="P4" s="935" t="str">
        <f>Links!E3</f>
        <v>सौ.एस.पी.पाटील माध्यमिक विद्यामंदिर आमडदे, ता. भडगाव, जि. जळगाव.</v>
      </c>
      <c r="Q4" s="936"/>
      <c r="R4" s="936"/>
      <c r="S4" s="936"/>
      <c r="T4" s="936"/>
      <c r="U4" s="936"/>
      <c r="V4" s="937"/>
    </row>
    <row r="5" spans="1:22" s="234" customFormat="1" ht="25.35" customHeight="1">
      <c r="A5" s="237"/>
      <c r="B5" s="347" t="s">
        <v>83</v>
      </c>
      <c r="C5" s="348">
        <f>VLOOKUP(U8,उपस्थिती!$A$4:$AH$500,6,0)</f>
        <v>0</v>
      </c>
      <c r="D5" s="348">
        <f>VLOOKUP(U8,उपस्थिती!$A$4:$AH$500,8,0)</f>
        <v>0</v>
      </c>
      <c r="E5" s="348">
        <f>VLOOKUP(U8,उपस्थिती!$A$4:$AH$500,10,0)</f>
        <v>0</v>
      </c>
      <c r="F5" s="348">
        <f>VLOOKUP(U8,उपस्थिती!$A$4:$AH$500,12,0)</f>
        <v>0</v>
      </c>
      <c r="G5" s="348">
        <f>VLOOKUP(U8,उपस्थिती!$A$4:$AH$500,14,0)</f>
        <v>0</v>
      </c>
      <c r="H5" s="348">
        <f>VLOOKUP(U8,उपस्थिती!$A$4:$AH$500,22,0)</f>
        <v>0</v>
      </c>
      <c r="I5" s="348">
        <f>VLOOKUP(U8,उपस्थिती!$A$4:$AH$500,24,0)</f>
        <v>0</v>
      </c>
      <c r="J5" s="348">
        <f>VLOOKUP(U8,उपस्थिती!$A$4:$AH$500,26,0)</f>
        <v>0</v>
      </c>
      <c r="K5" s="348">
        <f>VLOOKUP(U8,उपस्थिती!$A$4:$AH$500,28,0)</f>
        <v>0</v>
      </c>
      <c r="L5" s="348">
        <f>VLOOKUP(U8,उपस्थिती!$A$4:$AH$500,30,0)</f>
        <v>0</v>
      </c>
      <c r="M5" s="348">
        <f>VLOOKUP(U8,उपस्थिती!$A$4:$AH$500,32,0)</f>
        <v>0</v>
      </c>
      <c r="N5" s="349">
        <f>SUM(C5:M5)</f>
        <v>0</v>
      </c>
      <c r="O5" s="236"/>
      <c r="P5" s="955" t="str">
        <f>"विद्यार्थी प्रगतीपत्रक"&amp;"
"&amp;Links!O2</f>
        <v>विद्यार्थी प्रगतीपत्रक
सन:- 2023-24</v>
      </c>
      <c r="Q5" s="956"/>
      <c r="R5" s="956"/>
      <c r="S5" s="956"/>
      <c r="T5" s="956"/>
      <c r="U5" s="956"/>
      <c r="V5" s="957"/>
    </row>
    <row r="6" spans="1:22" s="234" customFormat="1" ht="25.35" customHeight="1">
      <c r="A6" s="237"/>
      <c r="B6" s="350" t="s">
        <v>112</v>
      </c>
      <c r="C6" s="911"/>
      <c r="D6" s="911"/>
      <c r="E6" s="911"/>
      <c r="F6" s="911"/>
      <c r="G6" s="911"/>
      <c r="H6" s="911"/>
      <c r="I6" s="911"/>
      <c r="J6" s="911"/>
      <c r="K6" s="911"/>
      <c r="L6" s="911"/>
      <c r="M6" s="911"/>
      <c r="N6" s="911"/>
      <c r="O6" s="236"/>
      <c r="P6" s="925" t="s">
        <v>86</v>
      </c>
      <c r="Q6" s="926"/>
      <c r="R6" s="926"/>
      <c r="S6" s="926"/>
      <c r="T6" s="926"/>
      <c r="U6" s="926"/>
      <c r="V6" s="927"/>
    </row>
    <row r="7" spans="1:22" s="234" customFormat="1" ht="25.35" customHeight="1">
      <c r="A7" s="237"/>
      <c r="B7" s="351" t="s">
        <v>85</v>
      </c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236"/>
      <c r="P7" s="240" t="s">
        <v>74</v>
      </c>
      <c r="Q7" s="366" t="s">
        <v>606</v>
      </c>
      <c r="R7" s="923" t="str">
        <f>VLOOKUP(U8,Data!B6:Y206,4,0)</f>
        <v>आराध्या प्रकाश पाटील</v>
      </c>
      <c r="S7" s="923"/>
      <c r="T7" s="923"/>
      <c r="U7" s="923"/>
      <c r="V7" s="365"/>
    </row>
    <row r="8" spans="1:22" s="234" customFormat="1" ht="25.35" customHeight="1">
      <c r="A8" s="237"/>
      <c r="B8" s="350" t="s">
        <v>84</v>
      </c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  <c r="N8" s="911"/>
      <c r="O8" s="236"/>
      <c r="P8" s="240" t="s">
        <v>74</v>
      </c>
      <c r="Q8" s="366" t="s">
        <v>599</v>
      </c>
      <c r="R8" s="923" t="str">
        <f>VLOOKUP(U8,Data!B6:W206,5,0)</f>
        <v>1 ली(अ)</v>
      </c>
      <c r="S8" s="923"/>
      <c r="T8" s="381" t="s">
        <v>612</v>
      </c>
      <c r="U8" s="380">
        <v>1</v>
      </c>
      <c r="V8" s="365"/>
    </row>
    <row r="9" spans="1:22" s="234" customFormat="1" ht="25.35" customHeight="1">
      <c r="A9" s="237"/>
      <c r="B9" s="352" t="s">
        <v>85</v>
      </c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236"/>
      <c r="P9" s="240" t="s">
        <v>74</v>
      </c>
      <c r="Q9" s="366" t="s">
        <v>613</v>
      </c>
      <c r="R9" s="928" t="str">
        <f>VLOOKUP(U8,Data!B6:W206,13,0)</f>
        <v>892351997969</v>
      </c>
      <c r="S9" s="928"/>
      <c r="T9" s="366" t="s">
        <v>600</v>
      </c>
      <c r="U9" s="367" t="str">
        <f>VLOOKUP(U8,Data!B6:Y206,2,0)</f>
        <v>6583</v>
      </c>
      <c r="V9" s="365"/>
    </row>
    <row r="10" spans="1:22" s="234" customFormat="1" ht="25.35" customHeight="1">
      <c r="A10" s="237"/>
      <c r="B10" s="918" t="s">
        <v>68</v>
      </c>
      <c r="C10" s="924"/>
      <c r="D10" s="911"/>
      <c r="E10" s="911"/>
      <c r="F10" s="911"/>
      <c r="G10" s="911"/>
      <c r="H10" s="911"/>
      <c r="I10" s="911"/>
      <c r="J10" s="911"/>
      <c r="K10" s="911"/>
      <c r="L10" s="911"/>
      <c r="M10" s="911"/>
      <c r="N10" s="911"/>
      <c r="O10" s="236"/>
      <c r="P10" s="240" t="s">
        <v>74</v>
      </c>
      <c r="Q10" s="366" t="s">
        <v>601</v>
      </c>
      <c r="R10" s="923" t="str">
        <f>RIGHT(R7,LEN(R7)-FIND(" ",R7))</f>
        <v>प्रकाश पाटील</v>
      </c>
      <c r="S10" s="923"/>
      <c r="T10" s="366" t="s">
        <v>87</v>
      </c>
      <c r="U10" s="916" t="str">
        <f>VLOOKUP(U8,Data!B6:Y206,18,0)</f>
        <v>शेती</v>
      </c>
      <c r="V10" s="917"/>
    </row>
    <row r="11" spans="1:22" s="234" customFormat="1" ht="25.35" customHeight="1">
      <c r="A11" s="237"/>
      <c r="B11" s="919"/>
      <c r="C11" s="924"/>
      <c r="D11" s="911"/>
      <c r="E11" s="911"/>
      <c r="F11" s="911"/>
      <c r="G11" s="911"/>
      <c r="H11" s="911"/>
      <c r="I11" s="911"/>
      <c r="J11" s="911"/>
      <c r="K11" s="911"/>
      <c r="L11" s="911"/>
      <c r="M11" s="911"/>
      <c r="N11" s="911"/>
      <c r="O11" s="236"/>
      <c r="P11" s="240" t="s">
        <v>74</v>
      </c>
      <c r="Q11" s="366" t="s">
        <v>602</v>
      </c>
      <c r="R11" s="923" t="str">
        <f>VLOOKUP(U8,Data!B6:W206,7,0)</f>
        <v>सुभद्रा</v>
      </c>
      <c r="S11" s="923"/>
      <c r="T11" s="366" t="s">
        <v>87</v>
      </c>
      <c r="U11" s="916" t="str">
        <f>VLOOKUP(U8,Data!B6:Y206,19,0)</f>
        <v>गृहिणी</v>
      </c>
      <c r="V11" s="917"/>
    </row>
    <row r="12" spans="1:22" s="234" customFormat="1" ht="25.35" customHeight="1">
      <c r="A12" s="237"/>
      <c r="B12" s="920" t="s">
        <v>615</v>
      </c>
      <c r="C12" s="924"/>
      <c r="D12" s="911"/>
      <c r="E12" s="911"/>
      <c r="F12" s="911"/>
      <c r="G12" s="911"/>
      <c r="H12" s="911"/>
      <c r="I12" s="911"/>
      <c r="J12" s="911"/>
      <c r="K12" s="911"/>
      <c r="L12" s="911"/>
      <c r="M12" s="911"/>
      <c r="N12" s="911"/>
      <c r="O12" s="236"/>
      <c r="P12" s="240" t="s">
        <v>74</v>
      </c>
      <c r="Q12" s="368" t="s">
        <v>603</v>
      </c>
      <c r="R12" s="923" t="str">
        <f>VLOOKUP(U8,Data!B6:W206,20,0)</f>
        <v xml:space="preserve">मराठी </v>
      </c>
      <c r="S12" s="923"/>
      <c r="T12" s="366" t="s">
        <v>88</v>
      </c>
      <c r="U12" s="369" t="str">
        <f>Links!X5</f>
        <v>सेमी</v>
      </c>
      <c r="V12" s="365"/>
    </row>
    <row r="13" spans="1:22" s="234" customFormat="1" ht="25.35" customHeight="1">
      <c r="A13" s="246"/>
      <c r="B13" s="921"/>
      <c r="C13" s="924"/>
      <c r="D13" s="911"/>
      <c r="E13" s="911"/>
      <c r="F13" s="911"/>
      <c r="G13" s="911"/>
      <c r="H13" s="911"/>
      <c r="I13" s="911"/>
      <c r="J13" s="911"/>
      <c r="K13" s="911"/>
      <c r="L13" s="911"/>
      <c r="M13" s="911"/>
      <c r="N13" s="911"/>
      <c r="O13" s="236"/>
      <c r="P13" s="240" t="s">
        <v>74</v>
      </c>
      <c r="Q13" s="368" t="s">
        <v>604</v>
      </c>
      <c r="R13" s="940" t="str">
        <f>VLOOKUP(U8,Data!B6:W206,8,0)</f>
        <v>12-01-2006</v>
      </c>
      <c r="S13" s="940"/>
      <c r="T13" s="366" t="s">
        <v>89</v>
      </c>
      <c r="U13" s="370" t="str">
        <f ca="1">IF(R13&lt;&gt;"",DATEDIF(R13,TODAY(),"y"),"")&amp;" वर्षे"</f>
        <v>17 वर्षे</v>
      </c>
      <c r="V13" s="248"/>
    </row>
    <row r="14" spans="1:22" s="234" customFormat="1" ht="25.35" customHeight="1">
      <c r="A14" s="249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36"/>
      <c r="P14" s="240" t="s">
        <v>74</v>
      </c>
      <c r="Q14" s="366" t="s">
        <v>605</v>
      </c>
      <c r="R14" s="916" t="str">
        <f>VLOOKUP(U8,Data!B6:W206,22,0)</f>
        <v>उज्वल कॉलनी, भडगांव, ता.भडगांव, जि.जळगांव.</v>
      </c>
      <c r="S14" s="916"/>
      <c r="T14" s="916"/>
      <c r="U14" s="916"/>
      <c r="V14" s="917"/>
    </row>
    <row r="15" spans="1:22" s="234" customFormat="1" ht="25.35" customHeight="1">
      <c r="A15" s="237"/>
      <c r="B15" s="922" t="s">
        <v>102</v>
      </c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251"/>
      <c r="N15" s="251"/>
      <c r="O15" s="236"/>
      <c r="P15" s="240" t="s">
        <v>74</v>
      </c>
      <c r="Q15" s="368" t="s">
        <v>607</v>
      </c>
      <c r="R15" s="923" t="str">
        <f>VLOOKUP(U8,Data!B6:W206,17,0)</f>
        <v>9405672029</v>
      </c>
      <c r="S15" s="923"/>
      <c r="T15" s="371"/>
      <c r="U15" s="371"/>
      <c r="V15" s="365"/>
    </row>
    <row r="16" spans="1:22" s="234" customFormat="1" ht="25.35" customHeight="1">
      <c r="A16" s="237"/>
      <c r="B16" s="239" t="s">
        <v>90</v>
      </c>
      <c r="C16" s="912" t="s">
        <v>1652</v>
      </c>
      <c r="D16" s="912" t="s">
        <v>1653</v>
      </c>
      <c r="E16" s="912" t="s">
        <v>1654</v>
      </c>
      <c r="F16" s="912" t="s">
        <v>1655</v>
      </c>
      <c r="G16" s="912" t="s">
        <v>1656</v>
      </c>
      <c r="H16" s="912" t="s">
        <v>1657</v>
      </c>
      <c r="I16" s="912" t="s">
        <v>1658</v>
      </c>
      <c r="J16" s="912" t="s">
        <v>1659</v>
      </c>
      <c r="K16" s="912" t="s">
        <v>101</v>
      </c>
      <c r="L16" s="931"/>
      <c r="M16" s="941"/>
      <c r="N16" s="942"/>
      <c r="O16" s="236"/>
      <c r="P16" s="961" t="s">
        <v>103</v>
      </c>
      <c r="Q16" s="962"/>
      <c r="R16" s="962"/>
      <c r="S16" s="962"/>
      <c r="T16" s="962"/>
      <c r="U16" s="962"/>
      <c r="V16" s="963"/>
    </row>
    <row r="17" spans="1:22" s="234" customFormat="1" ht="25.35" customHeight="1">
      <c r="A17" s="237"/>
      <c r="B17" s="238" t="s">
        <v>91</v>
      </c>
      <c r="C17" s="912"/>
      <c r="D17" s="912"/>
      <c r="E17" s="912"/>
      <c r="F17" s="912"/>
      <c r="G17" s="912"/>
      <c r="H17" s="912"/>
      <c r="I17" s="912"/>
      <c r="J17" s="912"/>
      <c r="K17" s="912"/>
      <c r="L17" s="931"/>
      <c r="M17" s="941"/>
      <c r="N17" s="942"/>
      <c r="O17" s="236"/>
      <c r="P17" s="252"/>
      <c r="Q17" s="914" t="s">
        <v>588</v>
      </c>
      <c r="R17" s="914"/>
      <c r="S17" s="914" t="s">
        <v>1424</v>
      </c>
      <c r="T17" s="914"/>
      <c r="U17" s="914"/>
      <c r="V17" s="253"/>
    </row>
    <row r="18" spans="1:22" s="234" customFormat="1" ht="25.35" customHeight="1">
      <c r="A18" s="237"/>
      <c r="B18" s="254" t="s">
        <v>28</v>
      </c>
      <c r="C18" s="372" t="s">
        <v>92</v>
      </c>
      <c r="D18" s="372" t="s">
        <v>93</v>
      </c>
      <c r="E18" s="372" t="s">
        <v>94</v>
      </c>
      <c r="F18" s="372" t="s">
        <v>95</v>
      </c>
      <c r="G18" s="372" t="s">
        <v>96</v>
      </c>
      <c r="H18" s="372" t="s">
        <v>97</v>
      </c>
      <c r="I18" s="372" t="s">
        <v>99</v>
      </c>
      <c r="J18" s="372" t="s">
        <v>98</v>
      </c>
      <c r="K18" s="964" t="s">
        <v>100</v>
      </c>
      <c r="L18" s="965"/>
      <c r="M18" s="256"/>
      <c r="N18" s="257"/>
      <c r="O18" s="236"/>
      <c r="P18" s="252"/>
      <c r="Q18" s="915" t="str">
        <f>"वजन :- "&amp;VLOOKUP(U8,'Vishesh Nondi'!B7:N206,4,0)&amp;" Kg."</f>
        <v>वजन :- 29 Kg.</v>
      </c>
      <c r="R18" s="915"/>
      <c r="S18" s="915" t="str">
        <f>"वजन :- "&amp;VLOOKUP(U8,'Vishesh Nondi'!B7:N206,6,0)&amp;" Kg."</f>
        <v>वजन :- 30 Kg.</v>
      </c>
      <c r="T18" s="915"/>
      <c r="U18" s="915"/>
      <c r="V18" s="241"/>
    </row>
    <row r="19" spans="1:22" s="234" customFormat="1" ht="25.35" customHeight="1">
      <c r="A19" s="237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36"/>
      <c r="P19" s="252"/>
      <c r="Q19" s="913" t="str">
        <f>"उंची :- "&amp;VLOOKUP(U8,'Vishesh Nondi'!B7:N206,5,0)&amp;" Cm."</f>
        <v>उंची :- 152 Cm.</v>
      </c>
      <c r="R19" s="913"/>
      <c r="S19" s="913" t="str">
        <f>"उंची :- "&amp;VLOOKUP(U8,'Vishesh Nondi'!B7:N206,7,0)&amp;" Cm."</f>
        <v>उंची :- 154 Cm.</v>
      </c>
      <c r="T19" s="913"/>
      <c r="U19" s="913"/>
      <c r="V19" s="241"/>
    </row>
    <row r="20" spans="1:22" s="234" customFormat="1" ht="22.5" customHeight="1" thickBot="1">
      <c r="A20" s="258"/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60"/>
      <c r="P20" s="261"/>
      <c r="Q20" s="376" t="s">
        <v>611</v>
      </c>
      <c r="R20" s="375" t="str">
        <f>Links!G5</f>
        <v>01-07-2021</v>
      </c>
      <c r="S20" s="262"/>
      <c r="T20" s="376" t="s">
        <v>597</v>
      </c>
      <c r="U20" s="341" t="str">
        <f>Links!N5</f>
        <v>30-04-2022</v>
      </c>
      <c r="V20" s="263"/>
    </row>
    <row r="21" spans="1:22" s="234" customFormat="1" ht="19.5" customHeight="1" thickTop="1" thickBot="1">
      <c r="G21" s="264"/>
      <c r="Q21" s="265"/>
      <c r="R21" s="265"/>
      <c r="S21" s="266"/>
      <c r="V21" s="264"/>
    </row>
    <row r="22" spans="1:22" s="234" customFormat="1" ht="21.75" thickTop="1">
      <c r="A22" s="229"/>
      <c r="B22" s="952" t="str">
        <f>IF(MONTH(Links!A67)&gt;5,"उपस्थिती     सन:- "&amp;YEAR(Links!A67)&amp;"-"&amp;RIGHT(YEAR(Links!A67)+1,2),"उपस्थिती     सन:- "&amp;YEAR(Links!A67)-1&amp;"-"&amp;RIGHT(YEAR(Links!A67),2))</f>
        <v>उपस्थिती     सन:- 1899-00</v>
      </c>
      <c r="C22" s="952"/>
      <c r="D22" s="952"/>
      <c r="E22" s="952"/>
      <c r="F22" s="952"/>
      <c r="G22" s="952"/>
      <c r="H22" s="952"/>
      <c r="I22" s="952"/>
      <c r="J22" s="952"/>
      <c r="K22" s="952"/>
      <c r="L22" s="952"/>
      <c r="M22" s="952"/>
      <c r="N22" s="952"/>
      <c r="O22" s="230"/>
      <c r="P22" s="229"/>
      <c r="Q22" s="231"/>
      <c r="R22" s="951"/>
      <c r="S22" s="951"/>
      <c r="T22" s="232"/>
      <c r="U22" s="232"/>
      <c r="V22" s="233"/>
    </row>
    <row r="23" spans="1:22" s="234" customFormat="1" ht="21" customHeight="1" thickBot="1">
      <c r="A23" s="235"/>
      <c r="B23" s="966" t="s">
        <v>81</v>
      </c>
      <c r="C23" s="929" t="s">
        <v>75</v>
      </c>
      <c r="D23" s="929" t="s">
        <v>69</v>
      </c>
      <c r="E23" s="929" t="s">
        <v>76</v>
      </c>
      <c r="F23" s="929" t="s">
        <v>1</v>
      </c>
      <c r="G23" s="929" t="s">
        <v>77</v>
      </c>
      <c r="H23" s="929" t="s">
        <v>78</v>
      </c>
      <c r="I23" s="929" t="s">
        <v>79</v>
      </c>
      <c r="J23" s="929" t="s">
        <v>2</v>
      </c>
      <c r="K23" s="929" t="s">
        <v>3</v>
      </c>
      <c r="L23" s="929" t="s">
        <v>70</v>
      </c>
      <c r="M23" s="929" t="s">
        <v>80</v>
      </c>
      <c r="N23" s="929" t="s">
        <v>104</v>
      </c>
      <c r="O23" s="236"/>
      <c r="P23" s="932" t="s">
        <v>610</v>
      </c>
      <c r="Q23" s="933"/>
      <c r="R23" s="933"/>
      <c r="S23" s="933"/>
      <c r="T23" s="933"/>
      <c r="U23" s="933"/>
      <c r="V23" s="934"/>
    </row>
    <row r="24" spans="1:22" s="234" customFormat="1" ht="21" customHeight="1" thickTop="1">
      <c r="A24" s="237"/>
      <c r="B24" s="967"/>
      <c r="C24" s="930"/>
      <c r="D24" s="930"/>
      <c r="E24" s="930"/>
      <c r="F24" s="930"/>
      <c r="G24" s="930"/>
      <c r="H24" s="930"/>
      <c r="I24" s="930"/>
      <c r="J24" s="930"/>
      <c r="K24" s="930"/>
      <c r="L24" s="930"/>
      <c r="M24" s="930"/>
      <c r="N24" s="930"/>
      <c r="O24" s="236"/>
      <c r="P24" s="935" t="str">
        <f>Links!E2</f>
        <v>कर्मवीर तात्यासाहेब हरी रावजी पाटील किसान शिक्षण संस्था भडगाव संचलित</v>
      </c>
      <c r="Q24" s="936"/>
      <c r="R24" s="936"/>
      <c r="S24" s="936"/>
      <c r="T24" s="936"/>
      <c r="U24" s="936"/>
      <c r="V24" s="937"/>
    </row>
    <row r="25" spans="1:22" s="234" customFormat="1" ht="25.35" customHeight="1">
      <c r="A25" s="237"/>
      <c r="B25" s="374" t="s">
        <v>82</v>
      </c>
      <c r="C25" s="348">
        <f>VLOOKUP(U29,उपस्थिती!$A$4:$AH$500,5,0)</f>
        <v>0</v>
      </c>
      <c r="D25" s="348">
        <f>VLOOKUP(U29,उपस्थिती!$A$4:$AH$500,7,0)</f>
        <v>0</v>
      </c>
      <c r="E25" s="348">
        <f>VLOOKUP(U29,उपस्थिती!$A$4:$AH$500,9,0)</f>
        <v>0</v>
      </c>
      <c r="F25" s="348">
        <f>VLOOKUP(U29,उपस्थिती!$A$4:$AH$500,11,0)</f>
        <v>0</v>
      </c>
      <c r="G25" s="348">
        <f>VLOOKUP(U29,उपस्थिती!$A$4:$AH$500,13,0)</f>
        <v>0</v>
      </c>
      <c r="H25" s="348">
        <f>VLOOKUP(U29,उपस्थिती!$A$4:$AH$500,21,0)</f>
        <v>0</v>
      </c>
      <c r="I25" s="348">
        <f>VLOOKUP(U29,उपस्थिती!$A$4:$AH$500,23,0)</f>
        <v>0</v>
      </c>
      <c r="J25" s="348">
        <f>VLOOKUP(U29,उपस्थिती!$A$4:$AH$500,25,0)</f>
        <v>0</v>
      </c>
      <c r="K25" s="348">
        <f>VLOOKUP(U29,उपस्थिती!$A$4:$AH$500,27,0)</f>
        <v>0</v>
      </c>
      <c r="L25" s="348">
        <f>VLOOKUP(U29,उपस्थिती!$A$4:$AH$500,29,0)</f>
        <v>0</v>
      </c>
      <c r="M25" s="348">
        <f>VLOOKUP(U29,उपस्थिती!$A$4:$AH$500,31,0)</f>
        <v>0</v>
      </c>
      <c r="N25" s="349">
        <f>SUM(C25:M25)</f>
        <v>0</v>
      </c>
      <c r="O25" s="236"/>
      <c r="P25" s="946" t="str">
        <f>Links!E3</f>
        <v>सौ.एस.पी.पाटील माध्यमिक विद्यामंदिर आमडदे, ता. भडगाव, जि. जळगाव.</v>
      </c>
      <c r="Q25" s="947"/>
      <c r="R25" s="947"/>
      <c r="S25" s="947"/>
      <c r="T25" s="947"/>
      <c r="U25" s="947"/>
      <c r="V25" s="948"/>
    </row>
    <row r="26" spans="1:22" s="234" customFormat="1" ht="25.35" customHeight="1">
      <c r="A26" s="237"/>
      <c r="B26" s="347" t="s">
        <v>83</v>
      </c>
      <c r="C26" s="348">
        <f>VLOOKUP(U29,उपस्थिती!$A$4:$AH$500,6,0)</f>
        <v>0</v>
      </c>
      <c r="D26" s="348">
        <f>VLOOKUP(U29,उपस्थिती!$A$4:$AH$500,8,0)</f>
        <v>0</v>
      </c>
      <c r="E26" s="348">
        <f>VLOOKUP(U29,उपस्थिती!$A$4:$AH$500,10,0)</f>
        <v>0</v>
      </c>
      <c r="F26" s="348">
        <f>VLOOKUP(U29,उपस्थिती!$A$4:$AH$500,12,0)</f>
        <v>0</v>
      </c>
      <c r="G26" s="348">
        <f>VLOOKUP(U29,उपस्थिती!$A$4:$AH$500,14,0)</f>
        <v>0</v>
      </c>
      <c r="H26" s="348">
        <f>VLOOKUP(U29,उपस्थिती!$A$4:$AH$500,22,0)</f>
        <v>0</v>
      </c>
      <c r="I26" s="348">
        <f>VLOOKUP(U29,उपस्थिती!$A$4:$AH$500,24,0)</f>
        <v>0</v>
      </c>
      <c r="J26" s="348">
        <f>VLOOKUP(U29,उपस्थिती!$A$4:$AH$500,26,0)</f>
        <v>0</v>
      </c>
      <c r="K26" s="348">
        <f>VLOOKUP(U29,उपस्थिती!$A$4:$AH$500,28,0)</f>
        <v>0</v>
      </c>
      <c r="L26" s="348">
        <f>VLOOKUP(U29,उपस्थिती!$A$4:$AH$500,30,0)</f>
        <v>0</v>
      </c>
      <c r="M26" s="348">
        <f>VLOOKUP(U29,उपस्थिती!$A$4:$AH$500,32,0)</f>
        <v>0</v>
      </c>
      <c r="N26" s="349">
        <f>SUM(C26:M26)</f>
        <v>0</v>
      </c>
      <c r="O26" s="236"/>
      <c r="P26" s="935" t="str">
        <f>"विद्यार्थी प्रगतीपत्रक"&amp;"
"&amp;Links!O2</f>
        <v>विद्यार्थी प्रगतीपत्रक
सन:- 2023-24</v>
      </c>
      <c r="Q26" s="949"/>
      <c r="R26" s="949"/>
      <c r="S26" s="949"/>
      <c r="T26" s="949"/>
      <c r="U26" s="949"/>
      <c r="V26" s="950"/>
    </row>
    <row r="27" spans="1:22" ht="25.35" customHeight="1">
      <c r="A27" s="237"/>
      <c r="B27" s="350" t="s">
        <v>112</v>
      </c>
      <c r="C27" s="911"/>
      <c r="D27" s="911"/>
      <c r="E27" s="911"/>
      <c r="F27" s="911"/>
      <c r="G27" s="911"/>
      <c r="H27" s="911"/>
      <c r="I27" s="911"/>
      <c r="J27" s="911"/>
      <c r="K27" s="911"/>
      <c r="L27" s="911"/>
      <c r="M27" s="911"/>
      <c r="N27" s="911"/>
      <c r="O27" s="236"/>
      <c r="P27" s="925" t="s">
        <v>86</v>
      </c>
      <c r="Q27" s="926"/>
      <c r="R27" s="926"/>
      <c r="S27" s="926"/>
      <c r="T27" s="926"/>
      <c r="U27" s="926"/>
      <c r="V27" s="927"/>
    </row>
    <row r="28" spans="1:22" ht="25.35" customHeight="1">
      <c r="A28" s="237"/>
      <c r="B28" s="351" t="s">
        <v>85</v>
      </c>
      <c r="C28" s="911"/>
      <c r="D28" s="911"/>
      <c r="E28" s="911"/>
      <c r="F28" s="911"/>
      <c r="G28" s="911"/>
      <c r="H28" s="911"/>
      <c r="I28" s="911"/>
      <c r="J28" s="911"/>
      <c r="K28" s="911"/>
      <c r="L28" s="911"/>
      <c r="M28" s="911"/>
      <c r="N28" s="911"/>
      <c r="O28" s="236"/>
      <c r="P28" s="240" t="s">
        <v>74</v>
      </c>
      <c r="Q28" s="366" t="s">
        <v>606</v>
      </c>
      <c r="R28" s="923" t="str">
        <f>VLOOKUP(U29,Data!B6:Y206,4,0)</f>
        <v>आराध्या प्रकाश पाटील</v>
      </c>
      <c r="S28" s="923"/>
      <c r="T28" s="923"/>
      <c r="U28" s="923"/>
      <c r="V28" s="365"/>
    </row>
    <row r="29" spans="1:22" ht="25.35" customHeight="1">
      <c r="A29" s="237"/>
      <c r="B29" s="350" t="s">
        <v>84</v>
      </c>
      <c r="C29" s="911"/>
      <c r="D29" s="911"/>
      <c r="E29" s="911"/>
      <c r="F29" s="911"/>
      <c r="G29" s="911"/>
      <c r="H29" s="911"/>
      <c r="I29" s="911"/>
      <c r="J29" s="911"/>
      <c r="K29" s="911"/>
      <c r="L29" s="911"/>
      <c r="M29" s="911"/>
      <c r="N29" s="911"/>
      <c r="O29" s="236"/>
      <c r="P29" s="240" t="s">
        <v>74</v>
      </c>
      <c r="Q29" s="366" t="s">
        <v>599</v>
      </c>
      <c r="R29" s="923" t="str">
        <f>VLOOKUP(U8,Data!B6:W206,5,0)</f>
        <v>1 ली(अ)</v>
      </c>
      <c r="S29" s="923"/>
      <c r="T29" s="381" t="s">
        <v>612</v>
      </c>
      <c r="U29" s="380">
        <v>1</v>
      </c>
      <c r="V29" s="365"/>
    </row>
    <row r="30" spans="1:22" ht="25.35" customHeight="1">
      <c r="A30" s="237"/>
      <c r="B30" s="351" t="s">
        <v>85</v>
      </c>
      <c r="C30" s="911"/>
      <c r="D30" s="911"/>
      <c r="E30" s="911"/>
      <c r="F30" s="911"/>
      <c r="G30" s="911"/>
      <c r="H30" s="911"/>
      <c r="I30" s="911"/>
      <c r="J30" s="911"/>
      <c r="K30" s="911"/>
      <c r="L30" s="911"/>
      <c r="M30" s="911"/>
      <c r="N30" s="911"/>
      <c r="O30" s="236"/>
      <c r="P30" s="240" t="s">
        <v>74</v>
      </c>
      <c r="Q30" s="366" t="s">
        <v>613</v>
      </c>
      <c r="R30" s="928" t="str">
        <f>VLOOKUP(U8,Data!B6:W206,13,0)</f>
        <v>892351997969</v>
      </c>
      <c r="S30" s="928"/>
      <c r="T30" s="366" t="s">
        <v>600</v>
      </c>
      <c r="U30" s="367" t="str">
        <f>VLOOKUP(U29,Data!B6:Y206,2,0)</f>
        <v>6583</v>
      </c>
      <c r="V30" s="365"/>
    </row>
    <row r="31" spans="1:22" ht="25.35" customHeight="1">
      <c r="A31" s="237"/>
      <c r="B31" s="918" t="s">
        <v>68</v>
      </c>
      <c r="C31" s="911"/>
      <c r="D31" s="911"/>
      <c r="E31" s="911"/>
      <c r="F31" s="911"/>
      <c r="G31" s="911"/>
      <c r="H31" s="911"/>
      <c r="I31" s="911"/>
      <c r="J31" s="911"/>
      <c r="K31" s="911"/>
      <c r="L31" s="911"/>
      <c r="M31" s="911"/>
      <c r="N31" s="911"/>
      <c r="O31" s="236"/>
      <c r="P31" s="240" t="s">
        <v>74</v>
      </c>
      <c r="Q31" s="366" t="s">
        <v>601</v>
      </c>
      <c r="R31" s="923" t="str">
        <f>RIGHT(R28,LEN(R28)-FIND(" ",R28))</f>
        <v>प्रकाश पाटील</v>
      </c>
      <c r="S31" s="923"/>
      <c r="T31" s="366" t="s">
        <v>87</v>
      </c>
      <c r="U31" s="916" t="str">
        <f>VLOOKUP(U29,Data!B6:Y206,18,0)</f>
        <v>शेती</v>
      </c>
      <c r="V31" s="917"/>
    </row>
    <row r="32" spans="1:22" ht="25.35" customHeight="1">
      <c r="A32" s="237"/>
      <c r="B32" s="919"/>
      <c r="C32" s="911"/>
      <c r="D32" s="911"/>
      <c r="E32" s="911"/>
      <c r="F32" s="911"/>
      <c r="G32" s="911"/>
      <c r="H32" s="911"/>
      <c r="I32" s="911"/>
      <c r="J32" s="911"/>
      <c r="K32" s="911"/>
      <c r="L32" s="911"/>
      <c r="M32" s="911"/>
      <c r="N32" s="911"/>
      <c r="O32" s="236"/>
      <c r="P32" s="240" t="s">
        <v>74</v>
      </c>
      <c r="Q32" s="366" t="s">
        <v>602</v>
      </c>
      <c r="R32" s="923" t="str">
        <f>VLOOKUP(U29,Data!B6:W206,7,0)</f>
        <v>सुभद्रा</v>
      </c>
      <c r="S32" s="923"/>
      <c r="T32" s="366" t="s">
        <v>87</v>
      </c>
      <c r="U32" s="916" t="str">
        <f>VLOOKUP(U29,Data!B6:Y206,19,0)</f>
        <v>गृहिणी</v>
      </c>
      <c r="V32" s="917"/>
    </row>
    <row r="33" spans="1:22" ht="25.35" customHeight="1">
      <c r="A33" s="237"/>
      <c r="B33" s="920" t="s">
        <v>615</v>
      </c>
      <c r="C33" s="911"/>
      <c r="D33" s="911"/>
      <c r="E33" s="911"/>
      <c r="F33" s="911"/>
      <c r="G33" s="911"/>
      <c r="H33" s="911"/>
      <c r="I33" s="911"/>
      <c r="J33" s="911"/>
      <c r="K33" s="911"/>
      <c r="L33" s="911"/>
      <c r="M33" s="911"/>
      <c r="N33" s="911"/>
      <c r="O33" s="236"/>
      <c r="P33" s="240" t="s">
        <v>74</v>
      </c>
      <c r="Q33" s="368" t="s">
        <v>603</v>
      </c>
      <c r="R33" s="923" t="str">
        <f>VLOOKUP(U29,Data!B6:W206,20,0)</f>
        <v xml:space="preserve">मराठी </v>
      </c>
      <c r="S33" s="923"/>
      <c r="T33" s="366" t="s">
        <v>88</v>
      </c>
      <c r="U33" s="369" t="str">
        <f>Links!X5</f>
        <v>सेमी</v>
      </c>
      <c r="V33" s="365"/>
    </row>
    <row r="34" spans="1:22" ht="25.35" customHeight="1">
      <c r="A34" s="246"/>
      <c r="B34" s="921"/>
      <c r="C34" s="911"/>
      <c r="D34" s="911"/>
      <c r="E34" s="911"/>
      <c r="F34" s="911"/>
      <c r="G34" s="911"/>
      <c r="H34" s="911"/>
      <c r="I34" s="911"/>
      <c r="J34" s="911"/>
      <c r="K34" s="911"/>
      <c r="L34" s="911"/>
      <c r="M34" s="911"/>
      <c r="N34" s="911"/>
      <c r="O34" s="236"/>
      <c r="P34" s="240" t="s">
        <v>74</v>
      </c>
      <c r="Q34" s="368" t="s">
        <v>604</v>
      </c>
      <c r="R34" s="940" t="str">
        <f>VLOOKUP(U29,Data!B6:W206,8,0)</f>
        <v>12-01-2006</v>
      </c>
      <c r="S34" s="940"/>
      <c r="T34" s="366" t="s">
        <v>89</v>
      </c>
      <c r="U34" s="370" t="str">
        <f ca="1">IF(R34&lt;&gt;"",DATEDIF(R34,TODAY(),"y"),"")&amp;" वर्षे"</f>
        <v>17 वर्षे</v>
      </c>
      <c r="V34" s="248"/>
    </row>
    <row r="35" spans="1:22" ht="25.35" customHeight="1">
      <c r="A35" s="249"/>
      <c r="B35" s="234"/>
      <c r="C35" s="250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36"/>
      <c r="P35" s="240" t="s">
        <v>74</v>
      </c>
      <c r="Q35" s="366" t="s">
        <v>605</v>
      </c>
      <c r="R35" s="916" t="str">
        <f>VLOOKUP(U29,Data!B6:W206,22,0)</f>
        <v>उज्वल कॉलनी, भडगांव, ता.भडगांव, जि.जळगांव.</v>
      </c>
      <c r="S35" s="916"/>
      <c r="T35" s="916"/>
      <c r="U35" s="916"/>
      <c r="V35" s="917"/>
    </row>
    <row r="36" spans="1:22" ht="25.35" customHeight="1">
      <c r="A36" s="237"/>
      <c r="B36" s="922" t="s">
        <v>102</v>
      </c>
      <c r="C36" s="922"/>
      <c r="D36" s="922"/>
      <c r="E36" s="922"/>
      <c r="F36" s="922"/>
      <c r="G36" s="922"/>
      <c r="H36" s="922"/>
      <c r="I36" s="922"/>
      <c r="J36" s="922"/>
      <c r="K36" s="922"/>
      <c r="L36" s="922"/>
      <c r="M36" s="251"/>
      <c r="N36" s="251"/>
      <c r="O36" s="236"/>
      <c r="P36" s="240" t="s">
        <v>74</v>
      </c>
      <c r="Q36" s="368" t="s">
        <v>607</v>
      </c>
      <c r="R36" s="923" t="str">
        <f>VLOOKUP(U29,Data!B6:W206,17,0)</f>
        <v>9405672029</v>
      </c>
      <c r="S36" s="923"/>
      <c r="T36" s="371"/>
      <c r="U36" s="371"/>
      <c r="V36" s="365"/>
    </row>
    <row r="37" spans="1:22" ht="25.35" customHeight="1">
      <c r="A37" s="237"/>
      <c r="B37" s="239" t="s">
        <v>90</v>
      </c>
      <c r="C37" s="912" t="s">
        <v>1652</v>
      </c>
      <c r="D37" s="912" t="s">
        <v>1653</v>
      </c>
      <c r="E37" s="912" t="s">
        <v>1654</v>
      </c>
      <c r="F37" s="912" t="s">
        <v>1655</v>
      </c>
      <c r="G37" s="912" t="s">
        <v>1656</v>
      </c>
      <c r="H37" s="912" t="s">
        <v>1657</v>
      </c>
      <c r="I37" s="912" t="s">
        <v>1658</v>
      </c>
      <c r="J37" s="912" t="s">
        <v>1659</v>
      </c>
      <c r="K37" s="912" t="s">
        <v>101</v>
      </c>
      <c r="L37" s="931"/>
      <c r="M37" s="941"/>
      <c r="N37" s="942"/>
      <c r="O37" s="236"/>
      <c r="P37" s="943" t="s">
        <v>103</v>
      </c>
      <c r="Q37" s="944"/>
      <c r="R37" s="944"/>
      <c r="S37" s="944"/>
      <c r="T37" s="944"/>
      <c r="U37" s="944"/>
      <c r="V37" s="945"/>
    </row>
    <row r="38" spans="1:22" ht="25.35" customHeight="1">
      <c r="A38" s="237"/>
      <c r="B38" s="238" t="s">
        <v>91</v>
      </c>
      <c r="C38" s="912"/>
      <c r="D38" s="912"/>
      <c r="E38" s="912"/>
      <c r="F38" s="912"/>
      <c r="G38" s="912"/>
      <c r="H38" s="912"/>
      <c r="I38" s="912"/>
      <c r="J38" s="912"/>
      <c r="K38" s="912"/>
      <c r="L38" s="931"/>
      <c r="M38" s="941"/>
      <c r="N38" s="942"/>
      <c r="O38" s="236"/>
      <c r="P38" s="252"/>
      <c r="Q38" s="914" t="s">
        <v>588</v>
      </c>
      <c r="R38" s="914"/>
      <c r="S38" s="914" t="s">
        <v>1424</v>
      </c>
      <c r="T38" s="914"/>
      <c r="U38" s="914"/>
      <c r="V38" s="270"/>
    </row>
    <row r="39" spans="1:22" ht="25.35" customHeight="1">
      <c r="A39" s="237"/>
      <c r="B39" s="254" t="s">
        <v>28</v>
      </c>
      <c r="C39" s="379" t="s">
        <v>92</v>
      </c>
      <c r="D39" s="379" t="s">
        <v>93</v>
      </c>
      <c r="E39" s="379" t="s">
        <v>94</v>
      </c>
      <c r="F39" s="379" t="s">
        <v>95</v>
      </c>
      <c r="G39" s="379" t="s">
        <v>96</v>
      </c>
      <c r="H39" s="379" t="s">
        <v>97</v>
      </c>
      <c r="I39" s="379" t="s">
        <v>99</v>
      </c>
      <c r="J39" s="379" t="s">
        <v>98</v>
      </c>
      <c r="K39" s="938" t="s">
        <v>100</v>
      </c>
      <c r="L39" s="939"/>
      <c r="M39" s="256"/>
      <c r="N39" s="257"/>
      <c r="O39" s="236"/>
      <c r="P39" s="252"/>
      <c r="Q39" s="915" t="str">
        <f>"वजन :- "&amp;VLOOKUP(U29,'Vishesh Nondi'!B7:N206,4,0)&amp;" Kg."</f>
        <v>वजन :- 29 Kg.</v>
      </c>
      <c r="R39" s="915"/>
      <c r="S39" s="915" t="str">
        <f>"वजन :- "&amp;VLOOKUP(U29,'Vishesh Nondi'!B7:N206,6,0)&amp;" Kg."</f>
        <v>वजन :- 30 Kg.</v>
      </c>
      <c r="T39" s="915"/>
      <c r="U39" s="915"/>
      <c r="V39" s="268"/>
    </row>
    <row r="40" spans="1:22" ht="25.35" customHeight="1">
      <c r="A40" s="237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36"/>
      <c r="P40" s="252"/>
      <c r="Q40" s="913" t="str">
        <f>"उंची :- "&amp;VLOOKUP(U29,'Vishesh Nondi'!B7:N206,5,0)&amp;" Cm."</f>
        <v>उंची :- 152 Cm.</v>
      </c>
      <c r="R40" s="913"/>
      <c r="S40" s="913" t="str">
        <f>"उंची :- "&amp;VLOOKUP(U29,'Vishesh Nondi'!B7:N206,7,0)&amp;" Cm."</f>
        <v>उंची :- 154 Cm.</v>
      </c>
      <c r="T40" s="913"/>
      <c r="U40" s="913"/>
      <c r="V40" s="241"/>
    </row>
    <row r="41" spans="1:22" ht="22.5" customHeight="1" thickBot="1">
      <c r="A41" s="258"/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60"/>
      <c r="P41" s="258"/>
      <c r="Q41" s="376" t="s">
        <v>611</v>
      </c>
      <c r="R41" s="377" t="str">
        <f>Links!G5</f>
        <v>01-07-2021</v>
      </c>
      <c r="S41" s="259"/>
      <c r="T41" s="376" t="s">
        <v>597</v>
      </c>
      <c r="U41" s="378" t="str">
        <f>Links!N5</f>
        <v>30-04-2022</v>
      </c>
      <c r="V41" s="263"/>
    </row>
    <row r="42" spans="1:22" ht="12.75" thickTop="1"/>
  </sheetData>
  <sheetProtection algorithmName="SHA-512" hashValue="yEak/ALt+OvoSca4bqqqKDyANnUM5UVuY1Lp43RKc1cT80WBew29L5RyZng10/a6wZ4xjv7cWmElN45lRcZ/xQ==" saltValue="Ywl9ADW7zJ4+izN70n963w==" spinCount="100000" sheet="1" scenarios="1" formatCells="0" formatColumns="0" formatRows="0"/>
  <mergeCells count="142">
    <mergeCell ref="D6:D7"/>
    <mergeCell ref="E6:E7"/>
    <mergeCell ref="D27:D28"/>
    <mergeCell ref="N16:N17"/>
    <mergeCell ref="M16:M17"/>
    <mergeCell ref="G27:G28"/>
    <mergeCell ref="H27:H28"/>
    <mergeCell ref="R15:S15"/>
    <mergeCell ref="R9:S9"/>
    <mergeCell ref="P16:V16"/>
    <mergeCell ref="K18:L18"/>
    <mergeCell ref="B22:N22"/>
    <mergeCell ref="R22:S22"/>
    <mergeCell ref="B23:B24"/>
    <mergeCell ref="C23:C24"/>
    <mergeCell ref="G16:G17"/>
    <mergeCell ref="I8:K9"/>
    <mergeCell ref="L8:N9"/>
    <mergeCell ref="U10:V10"/>
    <mergeCell ref="U11:V11"/>
    <mergeCell ref="G23:G24"/>
    <mergeCell ref="H23:H24"/>
    <mergeCell ref="I23:I24"/>
    <mergeCell ref="J23:J24"/>
    <mergeCell ref="P3:V3"/>
    <mergeCell ref="P5:V5"/>
    <mergeCell ref="P6:V6"/>
    <mergeCell ref="P2:V2"/>
    <mergeCell ref="N6:N7"/>
    <mergeCell ref="M2:M3"/>
    <mergeCell ref="N2:N3"/>
    <mergeCell ref="R7:U7"/>
    <mergeCell ref="R13:S13"/>
    <mergeCell ref="R11:S11"/>
    <mergeCell ref="R12:S12"/>
    <mergeCell ref="G2:G3"/>
    <mergeCell ref="G6:G7"/>
    <mergeCell ref="J6:J7"/>
    <mergeCell ref="K6:K7"/>
    <mergeCell ref="L6:L7"/>
    <mergeCell ref="H6:H7"/>
    <mergeCell ref="I6:I7"/>
    <mergeCell ref="L2:L3"/>
    <mergeCell ref="H2:H3"/>
    <mergeCell ref="I2:I3"/>
    <mergeCell ref="J2:J3"/>
    <mergeCell ref="K2:K3"/>
    <mergeCell ref="R1:S1"/>
    <mergeCell ref="F6:F7"/>
    <mergeCell ref="M6:M7"/>
    <mergeCell ref="B1:N1"/>
    <mergeCell ref="B2:B3"/>
    <mergeCell ref="C2:C3"/>
    <mergeCell ref="C16:C17"/>
    <mergeCell ref="D16:D17"/>
    <mergeCell ref="E16:E17"/>
    <mergeCell ref="F16:F17"/>
    <mergeCell ref="C8:E9"/>
    <mergeCell ref="F8:H9"/>
    <mergeCell ref="C6:C7"/>
    <mergeCell ref="K16:L17"/>
    <mergeCell ref="H16:H17"/>
    <mergeCell ref="I16:I17"/>
    <mergeCell ref="B15:L15"/>
    <mergeCell ref="J16:J17"/>
    <mergeCell ref="R14:V14"/>
    <mergeCell ref="D2:D3"/>
    <mergeCell ref="R10:S10"/>
    <mergeCell ref="E2:E3"/>
    <mergeCell ref="F2:F3"/>
    <mergeCell ref="P4:V4"/>
    <mergeCell ref="K39:L39"/>
    <mergeCell ref="R34:S34"/>
    <mergeCell ref="R36:S36"/>
    <mergeCell ref="M37:M38"/>
    <mergeCell ref="N37:N38"/>
    <mergeCell ref="P37:V37"/>
    <mergeCell ref="M27:M28"/>
    <mergeCell ref="N27:N28"/>
    <mergeCell ref="P25:V25"/>
    <mergeCell ref="P26:V26"/>
    <mergeCell ref="I37:I38"/>
    <mergeCell ref="J37:J38"/>
    <mergeCell ref="K37:L38"/>
    <mergeCell ref="M23:M24"/>
    <mergeCell ref="N23:N24"/>
    <mergeCell ref="P23:V23"/>
    <mergeCell ref="P24:V24"/>
    <mergeCell ref="I27:I28"/>
    <mergeCell ref="J27:J28"/>
    <mergeCell ref="K27:K28"/>
    <mergeCell ref="L27:L28"/>
    <mergeCell ref="R35:V35"/>
    <mergeCell ref="K23:K24"/>
    <mergeCell ref="L23:L24"/>
    <mergeCell ref="B31:B32"/>
    <mergeCell ref="I31:N34"/>
    <mergeCell ref="B33:B34"/>
    <mergeCell ref="B36:L36"/>
    <mergeCell ref="R8:S8"/>
    <mergeCell ref="C10:H13"/>
    <mergeCell ref="I10:N13"/>
    <mergeCell ref="B12:B13"/>
    <mergeCell ref="B10:B11"/>
    <mergeCell ref="P27:V27"/>
    <mergeCell ref="R29:S29"/>
    <mergeCell ref="R33:S33"/>
    <mergeCell ref="R28:U28"/>
    <mergeCell ref="C29:E30"/>
    <mergeCell ref="F29:H30"/>
    <mergeCell ref="I29:K30"/>
    <mergeCell ref="L29:N30"/>
    <mergeCell ref="R30:S30"/>
    <mergeCell ref="R31:S31"/>
    <mergeCell ref="R32:S32"/>
    <mergeCell ref="D23:D24"/>
    <mergeCell ref="E23:E24"/>
    <mergeCell ref="F23:F24"/>
    <mergeCell ref="C27:C28"/>
    <mergeCell ref="Q40:R40"/>
    <mergeCell ref="S17:U17"/>
    <mergeCell ref="S18:U18"/>
    <mergeCell ref="S19:U19"/>
    <mergeCell ref="S40:U40"/>
    <mergeCell ref="S39:U39"/>
    <mergeCell ref="S38:U38"/>
    <mergeCell ref="Q17:R17"/>
    <mergeCell ref="Q18:R18"/>
    <mergeCell ref="Q19:R19"/>
    <mergeCell ref="Q38:R38"/>
    <mergeCell ref="Q39:R39"/>
    <mergeCell ref="U31:V31"/>
    <mergeCell ref="U32:V32"/>
    <mergeCell ref="E27:E28"/>
    <mergeCell ref="F27:F28"/>
    <mergeCell ref="C37:C38"/>
    <mergeCell ref="D37:D38"/>
    <mergeCell ref="E37:E38"/>
    <mergeCell ref="F37:F38"/>
    <mergeCell ref="G37:G38"/>
    <mergeCell ref="H37:H38"/>
    <mergeCell ref="C31:H34"/>
  </mergeCells>
  <dataValidations count="1">
    <dataValidation type="list" allowBlank="1" showInputMessage="1" showErrorMessage="1" sqref="U29 U8">
      <formula1>RollNo</formula1>
    </dataValidation>
  </dataValidations>
  <pageMargins left="0.3" right="0.3" top="0.1" bottom="0.3" header="0" footer="0"/>
  <pageSetup paperSize="5" orientation="portrait" horizontalDpi="300" verticalDpi="30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QA399"/>
  <sheetViews>
    <sheetView showZeros="0" showWhiteSpace="0" view="pageLayout" zoomScaleNormal="100" zoomScaleSheetLayoutView="100" workbookViewId="0">
      <selection activeCell="D5" sqref="D5"/>
    </sheetView>
  </sheetViews>
  <sheetFormatPr defaultRowHeight="12.75"/>
  <cols>
    <col min="1" max="1" width="1.85546875" style="275" customWidth="1"/>
    <col min="2" max="2" width="4.5703125" style="275" customWidth="1"/>
    <col min="3" max="4" width="9.85546875" style="275" customWidth="1"/>
    <col min="5" max="6" width="11.28515625" style="293" customWidth="1"/>
    <col min="7" max="8" width="1.7109375" style="293" customWidth="1"/>
    <col min="9" max="9" width="4.5703125" style="275" customWidth="1"/>
    <col min="10" max="11" width="9.85546875" style="275" customWidth="1"/>
    <col min="12" max="13" width="11.28515625" style="275" customWidth="1"/>
    <col min="14" max="14" width="1.85546875" style="275" customWidth="1"/>
    <col min="15" max="443" width="9.140625" style="275"/>
    <col min="444" max="16384" width="9.140625" style="294"/>
  </cols>
  <sheetData>
    <row r="1" spans="1:14" s="275" customFormat="1" ht="18" customHeight="1" thickTop="1">
      <c r="A1" s="271"/>
      <c r="B1" s="272"/>
      <c r="C1" s="272"/>
      <c r="D1" s="272"/>
      <c r="E1" s="273"/>
      <c r="F1" s="273"/>
      <c r="G1" s="273"/>
      <c r="H1" s="273"/>
      <c r="I1" s="272"/>
      <c r="J1" s="272"/>
      <c r="K1" s="272"/>
      <c r="L1" s="272"/>
      <c r="M1" s="272"/>
      <c r="N1" s="274"/>
    </row>
    <row r="2" spans="1:14" s="275" customFormat="1" ht="30">
      <c r="A2" s="276"/>
      <c r="B2" s="977" t="str">
        <f>Links!E3</f>
        <v>सौ.एस.पी.पाटील माध्यमिक विद्यामंदिर आमडदे, ता. भडगाव, जि. जळगाव.</v>
      </c>
      <c r="C2" s="977"/>
      <c r="D2" s="977"/>
      <c r="E2" s="977"/>
      <c r="F2" s="977"/>
      <c r="G2" s="977"/>
      <c r="H2" s="977"/>
      <c r="I2" s="977"/>
      <c r="J2" s="977"/>
      <c r="K2" s="977"/>
      <c r="L2" s="977"/>
      <c r="M2" s="977"/>
      <c r="N2" s="277"/>
    </row>
    <row r="3" spans="1:14" s="275" customFormat="1" ht="27.75" thickBot="1">
      <c r="A3" s="276"/>
      <c r="B3" s="978" t="s">
        <v>63</v>
      </c>
      <c r="C3" s="978"/>
      <c r="D3" s="978"/>
      <c r="E3" s="978"/>
      <c r="F3" s="978"/>
      <c r="G3" s="978"/>
      <c r="H3" s="978"/>
      <c r="I3" s="978"/>
      <c r="J3" s="978"/>
      <c r="K3" s="978"/>
      <c r="L3" s="978"/>
      <c r="M3" s="978"/>
      <c r="N3" s="277"/>
    </row>
    <row r="4" spans="1:14" s="275" customFormat="1" ht="34.5">
      <c r="A4" s="276"/>
      <c r="B4" s="981" t="s">
        <v>616</v>
      </c>
      <c r="C4" s="982"/>
      <c r="D4" s="982"/>
      <c r="E4" s="982"/>
      <c r="F4" s="983"/>
      <c r="G4" s="278"/>
      <c r="H4" s="278"/>
      <c r="I4" s="981" t="s">
        <v>1423</v>
      </c>
      <c r="J4" s="982"/>
      <c r="K4" s="982"/>
      <c r="L4" s="982"/>
      <c r="M4" s="983"/>
      <c r="N4" s="277"/>
    </row>
    <row r="5" spans="1:14" s="275" customFormat="1" ht="25.5">
      <c r="A5" s="279"/>
      <c r="B5" s="979" t="s">
        <v>612</v>
      </c>
      <c r="C5" s="980"/>
      <c r="D5" s="382">
        <v>1</v>
      </c>
      <c r="E5" s="362" t="s">
        <v>608</v>
      </c>
      <c r="F5" s="363" t="str">
        <f>VLOOKUP(D5,Data!B6:W206,5,0)</f>
        <v>1 ली(अ)</v>
      </c>
      <c r="G5" s="280"/>
      <c r="H5" s="280"/>
      <c r="I5" s="979" t="s">
        <v>612</v>
      </c>
      <c r="J5" s="980"/>
      <c r="K5" s="364">
        <f>D5</f>
        <v>1</v>
      </c>
      <c r="L5" s="362" t="s">
        <v>608</v>
      </c>
      <c r="M5" s="363" t="str">
        <f>VLOOKUP(D5,Data!B6:W206,5,0)</f>
        <v>1 ली(अ)</v>
      </c>
      <c r="N5" s="281"/>
    </row>
    <row r="6" spans="1:14" s="275" customFormat="1" ht="26.25" thickBot="1">
      <c r="A6" s="279"/>
      <c r="B6" s="973" t="s">
        <v>596</v>
      </c>
      <c r="C6" s="974"/>
      <c r="D6" s="996" t="str">
        <f>VLOOKUP(D5,Data!B6:W206,4,0)</f>
        <v>आराध्या प्रकाश पाटील</v>
      </c>
      <c r="E6" s="996"/>
      <c r="F6" s="997"/>
      <c r="G6" s="280"/>
      <c r="H6" s="280"/>
      <c r="I6" s="973" t="s">
        <v>596</v>
      </c>
      <c r="J6" s="974"/>
      <c r="K6" s="996" t="str">
        <f>VLOOKUP(D5,Data!B6:W206,4,0)</f>
        <v>आराध्या प्रकाश पाटील</v>
      </c>
      <c r="L6" s="996"/>
      <c r="M6" s="997"/>
      <c r="N6" s="281"/>
    </row>
    <row r="7" spans="1:14" s="275" customFormat="1" ht="31.5">
      <c r="A7" s="279"/>
      <c r="B7" s="314" t="s">
        <v>1660</v>
      </c>
      <c r="C7" s="315" t="s">
        <v>58</v>
      </c>
      <c r="D7" s="316" t="s">
        <v>617</v>
      </c>
      <c r="E7" s="975" t="s">
        <v>65</v>
      </c>
      <c r="F7" s="976"/>
      <c r="G7" s="317"/>
      <c r="H7" s="317"/>
      <c r="I7" s="314" t="s">
        <v>1660</v>
      </c>
      <c r="J7" s="315" t="s">
        <v>58</v>
      </c>
      <c r="K7" s="316" t="s">
        <v>617</v>
      </c>
      <c r="L7" s="975" t="s">
        <v>65</v>
      </c>
      <c r="M7" s="976"/>
      <c r="N7" s="281"/>
    </row>
    <row r="8" spans="1:14" s="275" customFormat="1" ht="29.25" customHeight="1">
      <c r="A8" s="279"/>
      <c r="B8" s="319">
        <v>1</v>
      </c>
      <c r="C8" s="320" t="s">
        <v>48</v>
      </c>
      <c r="D8" s="321">
        <f>VLOOKUP(D5,MARATHI,18,0)</f>
        <v>0</v>
      </c>
      <c r="E8" s="992" t="s">
        <v>66</v>
      </c>
      <c r="F8" s="993"/>
      <c r="G8" s="317"/>
      <c r="H8" s="317"/>
      <c r="I8" s="319">
        <v>1</v>
      </c>
      <c r="J8" s="320" t="s">
        <v>48</v>
      </c>
      <c r="K8" s="321">
        <f>VLOOKUP(D5,मराठी!A7:AJ500,36,0)</f>
        <v>0</v>
      </c>
      <c r="L8" s="992" t="s">
        <v>66</v>
      </c>
      <c r="M8" s="993"/>
      <c r="N8" s="281"/>
    </row>
    <row r="9" spans="1:14" s="275" customFormat="1" ht="29.25" customHeight="1">
      <c r="A9" s="279"/>
      <c r="B9" s="322">
        <v>2</v>
      </c>
      <c r="C9" s="323" t="s">
        <v>50</v>
      </c>
      <c r="D9" s="321">
        <f>VLOOKUP(D5,इंग्रजी!A7:R500,18,0)</f>
        <v>0</v>
      </c>
      <c r="E9" s="994" t="str">
        <f>VLOOKUP(D5,'Vishesh Nondi'!B7:N206,8,0)</f>
        <v xml:space="preserve">सांस्कृतिक कार्यक्रमात आवडीने सहभाग नोंदवते .  </v>
      </c>
      <c r="F9" s="995"/>
      <c r="G9" s="317"/>
      <c r="H9" s="317"/>
      <c r="I9" s="322">
        <v>2</v>
      </c>
      <c r="J9" s="323" t="s">
        <v>50</v>
      </c>
      <c r="K9" s="321">
        <f>VLOOKUP(D5,इंग्रजी!A7:AJ500,36,0)</f>
        <v>0</v>
      </c>
      <c r="L9" s="994" t="str">
        <f>VLOOKUP(D5,'Vishesh Nondi'!B7:N206,11,0)</f>
        <v>आपली मते मुदेद्सूद मांडते.</v>
      </c>
      <c r="M9" s="995"/>
      <c r="N9" s="281"/>
    </row>
    <row r="10" spans="1:14" s="275" customFormat="1" ht="29.25" customHeight="1">
      <c r="A10" s="279"/>
      <c r="B10" s="322">
        <v>3</v>
      </c>
      <c r="C10" s="323" t="s">
        <v>51</v>
      </c>
      <c r="D10" s="321">
        <f>VLOOKUP(D5,गणित!A7:R500,18,0)</f>
        <v>0</v>
      </c>
      <c r="E10" s="984" t="s">
        <v>67</v>
      </c>
      <c r="F10" s="985"/>
      <c r="G10" s="317"/>
      <c r="H10" s="317"/>
      <c r="I10" s="322">
        <v>3</v>
      </c>
      <c r="J10" s="323" t="s">
        <v>51</v>
      </c>
      <c r="K10" s="321">
        <f>VLOOKUP(D5,गणित!A7:AJ500,36,0)</f>
        <v>0</v>
      </c>
      <c r="L10" s="984" t="s">
        <v>67</v>
      </c>
      <c r="M10" s="985"/>
      <c r="N10" s="281"/>
    </row>
    <row r="11" spans="1:14" s="285" customFormat="1" ht="29.25" customHeight="1">
      <c r="A11" s="283"/>
      <c r="B11" s="322">
        <v>4</v>
      </c>
      <c r="C11" s="323" t="s">
        <v>59</v>
      </c>
      <c r="D11" s="321">
        <f>VLOOKUP(D5,चित्रकला!A7:N500,14,0)</f>
        <v>0</v>
      </c>
      <c r="E11" s="986" t="str">
        <f>VLOOKUP(D5,'Vishesh Nondi'!B7:N206,9,0)</f>
        <v>वाचन करणे</v>
      </c>
      <c r="F11" s="987"/>
      <c r="G11" s="317"/>
      <c r="H11" s="317"/>
      <c r="I11" s="322">
        <v>4</v>
      </c>
      <c r="J11" s="323" t="s">
        <v>59</v>
      </c>
      <c r="K11" s="321">
        <f>VLOOKUP(D5,चित्रकला!A7:AB500,28,0)</f>
        <v>0</v>
      </c>
      <c r="L11" s="986" t="str">
        <f>VLOOKUP(D5,'Vishesh Nondi'!B7:N206,12,0)</f>
        <v>वाचन करणे</v>
      </c>
      <c r="M11" s="987"/>
      <c r="N11" s="284"/>
    </row>
    <row r="12" spans="1:14" s="285" customFormat="1" ht="29.25" customHeight="1">
      <c r="A12" s="283"/>
      <c r="B12" s="322">
        <v>5</v>
      </c>
      <c r="C12" s="323" t="s">
        <v>54</v>
      </c>
      <c r="D12" s="321">
        <f>VLOOKUP(D5,कार्यानुभव!A7:N500,14,0)</f>
        <v>0</v>
      </c>
      <c r="E12" s="988" t="s">
        <v>62</v>
      </c>
      <c r="F12" s="989"/>
      <c r="G12" s="317"/>
      <c r="H12" s="317"/>
      <c r="I12" s="322">
        <v>5</v>
      </c>
      <c r="J12" s="323" t="s">
        <v>54</v>
      </c>
      <c r="K12" s="321">
        <f>VLOOKUP(D5,कार्यानुभव!A7:AB500,28,0)</f>
        <v>0</v>
      </c>
      <c r="L12" s="988" t="s">
        <v>62</v>
      </c>
      <c r="M12" s="989"/>
      <c r="N12" s="284"/>
    </row>
    <row r="13" spans="1:14" s="275" customFormat="1" ht="29.25" customHeight="1" thickBot="1">
      <c r="A13" s="279"/>
      <c r="B13" s="326">
        <v>6</v>
      </c>
      <c r="C13" s="327" t="s">
        <v>609</v>
      </c>
      <c r="D13" s="328">
        <f>VLOOKUP(D5,शा.शि.!A7:N500,14,0)</f>
        <v>0</v>
      </c>
      <c r="E13" s="990" t="str">
        <f>VLOOKUP(D5,'Vishesh Nondi'!B7:N206,10,0)</f>
        <v>आत्मविश्वास वाढविणे आवश्यक</v>
      </c>
      <c r="F13" s="991"/>
      <c r="G13" s="317"/>
      <c r="H13" s="317"/>
      <c r="I13" s="326">
        <v>6</v>
      </c>
      <c r="J13" s="327" t="s">
        <v>609</v>
      </c>
      <c r="K13" s="328">
        <f>VLOOKUP(D5,शा.शि.!A7:AB500,28,0)</f>
        <v>0</v>
      </c>
      <c r="L13" s="990" t="str">
        <f>VLOOKUP(D5,'Vishesh Nondi'!B7:N206,13,0)</f>
        <v>अवांतर वाचन करणे.</v>
      </c>
      <c r="M13" s="991"/>
      <c r="N13" s="281"/>
    </row>
    <row r="14" spans="1:14" s="275" customFormat="1" ht="27.75" customHeight="1">
      <c r="A14" s="279"/>
      <c r="B14" s="286"/>
      <c r="C14" s="287"/>
      <c r="D14" s="288"/>
      <c r="E14" s="288"/>
      <c r="F14" s="286"/>
      <c r="G14" s="286"/>
      <c r="H14" s="286"/>
      <c r="I14" s="286"/>
      <c r="J14" s="287"/>
      <c r="K14" s="288"/>
      <c r="L14" s="288"/>
      <c r="M14" s="286"/>
      <c r="N14" s="281"/>
    </row>
    <row r="15" spans="1:14" s="275" customFormat="1" ht="27.75" customHeight="1">
      <c r="A15" s="279"/>
      <c r="B15" s="286"/>
      <c r="C15" s="287"/>
      <c r="D15" s="288"/>
      <c r="E15" s="288"/>
      <c r="F15" s="286"/>
      <c r="G15" s="286"/>
      <c r="H15" s="286"/>
      <c r="I15" s="286"/>
      <c r="J15" s="287"/>
      <c r="K15" s="288"/>
      <c r="L15" s="288"/>
      <c r="M15" s="286"/>
      <c r="N15" s="281"/>
    </row>
    <row r="16" spans="1:14" s="275" customFormat="1" ht="27.75" customHeight="1">
      <c r="A16" s="968" t="s">
        <v>619</v>
      </c>
      <c r="B16" s="969"/>
      <c r="C16" s="354"/>
      <c r="D16" s="354"/>
      <c r="F16" s="355" t="s">
        <v>621</v>
      </c>
      <c r="G16" s="356"/>
      <c r="H16" s="970" t="s">
        <v>619</v>
      </c>
      <c r="I16" s="969"/>
      <c r="J16" s="354"/>
      <c r="K16" s="354"/>
      <c r="L16" s="357"/>
      <c r="M16" s="355" t="s">
        <v>621</v>
      </c>
      <c r="N16" s="281"/>
    </row>
    <row r="17" spans="1:14" s="275" customFormat="1" ht="27.75" customHeight="1" thickBot="1">
      <c r="A17" s="358"/>
      <c r="B17" s="359"/>
      <c r="C17" s="971" t="s">
        <v>622</v>
      </c>
      <c r="D17" s="972"/>
      <c r="E17" s="360" t="s">
        <v>618</v>
      </c>
      <c r="F17" s="360"/>
      <c r="G17" s="361"/>
      <c r="H17" s="361"/>
      <c r="I17" s="361"/>
      <c r="J17" s="971" t="s">
        <v>620</v>
      </c>
      <c r="K17" s="972"/>
      <c r="L17" s="360"/>
      <c r="M17" s="360"/>
      <c r="N17" s="290"/>
    </row>
    <row r="18" spans="1:14" s="275" customFormat="1" ht="21.75" customHeight="1" thickTop="1" thickBot="1">
      <c r="A18" s="291"/>
      <c r="B18" s="291"/>
      <c r="C18" s="291"/>
      <c r="D18" s="291"/>
      <c r="E18" s="292"/>
      <c r="F18" s="292"/>
      <c r="G18" s="292"/>
      <c r="H18" s="292"/>
      <c r="I18" s="291"/>
      <c r="J18" s="291"/>
      <c r="K18" s="291"/>
      <c r="L18" s="291"/>
      <c r="M18" s="291"/>
      <c r="N18" s="291"/>
    </row>
    <row r="19" spans="1:14" s="275" customFormat="1" ht="18" customHeight="1" thickTop="1">
      <c r="A19" s="271"/>
      <c r="B19" s="272"/>
      <c r="C19" s="272"/>
      <c r="D19" s="272"/>
      <c r="E19" s="273"/>
      <c r="F19" s="273"/>
      <c r="G19" s="273"/>
      <c r="H19" s="273"/>
      <c r="I19" s="272"/>
      <c r="J19" s="272"/>
      <c r="K19" s="272"/>
      <c r="L19" s="272"/>
      <c r="M19" s="272"/>
      <c r="N19" s="274"/>
    </row>
    <row r="20" spans="1:14" s="275" customFormat="1" ht="30">
      <c r="A20" s="276"/>
      <c r="B20" s="977" t="str">
        <f>Links!E3</f>
        <v>सौ.एस.पी.पाटील माध्यमिक विद्यामंदिर आमडदे, ता. भडगाव, जि. जळगाव.</v>
      </c>
      <c r="C20" s="977"/>
      <c r="D20" s="977"/>
      <c r="E20" s="977"/>
      <c r="F20" s="977"/>
      <c r="G20" s="977"/>
      <c r="H20" s="977"/>
      <c r="I20" s="977"/>
      <c r="J20" s="977"/>
      <c r="K20" s="977"/>
      <c r="L20" s="977"/>
      <c r="M20" s="977"/>
      <c r="N20" s="277"/>
    </row>
    <row r="21" spans="1:14" s="275" customFormat="1" ht="27.75" thickBot="1">
      <c r="A21" s="276"/>
      <c r="B21" s="978" t="s">
        <v>63</v>
      </c>
      <c r="C21" s="978"/>
      <c r="D21" s="978"/>
      <c r="E21" s="978"/>
      <c r="F21" s="978"/>
      <c r="G21" s="978"/>
      <c r="H21" s="978"/>
      <c r="I21" s="978"/>
      <c r="J21" s="978"/>
      <c r="K21" s="978"/>
      <c r="L21" s="978"/>
      <c r="M21" s="978"/>
      <c r="N21" s="277"/>
    </row>
    <row r="22" spans="1:14" s="275" customFormat="1" ht="27">
      <c r="A22" s="276"/>
      <c r="B22" s="981" t="s">
        <v>616</v>
      </c>
      <c r="C22" s="982"/>
      <c r="D22" s="982"/>
      <c r="E22" s="982"/>
      <c r="F22" s="983"/>
      <c r="G22" s="353"/>
      <c r="H22" s="353"/>
      <c r="I22" s="981" t="s">
        <v>1423</v>
      </c>
      <c r="J22" s="982"/>
      <c r="K22" s="982"/>
      <c r="L22" s="982"/>
      <c r="M22" s="983"/>
      <c r="N22" s="277"/>
    </row>
    <row r="23" spans="1:14" s="275" customFormat="1" ht="18">
      <c r="A23" s="279"/>
      <c r="B23" s="979" t="s">
        <v>612</v>
      </c>
      <c r="C23" s="980"/>
      <c r="D23" s="382">
        <v>2</v>
      </c>
      <c r="E23" s="362" t="s">
        <v>608</v>
      </c>
      <c r="F23" s="363" t="str">
        <f>VLOOKUP(D23,Data!B6:W206,5,0)</f>
        <v>1 ली(अ)</v>
      </c>
      <c r="G23" s="286"/>
      <c r="H23" s="286"/>
      <c r="I23" s="979" t="s">
        <v>612</v>
      </c>
      <c r="J23" s="980"/>
      <c r="K23" s="364">
        <f>D23</f>
        <v>2</v>
      </c>
      <c r="L23" s="362" t="s">
        <v>608</v>
      </c>
      <c r="M23" s="363" t="str">
        <f>VLOOKUP(D23,Data!B6:W206,5,0)</f>
        <v>1 ली(अ)</v>
      </c>
      <c r="N23" s="281"/>
    </row>
    <row r="24" spans="1:14" s="275" customFormat="1" ht="18.75" thickBot="1">
      <c r="A24" s="279"/>
      <c r="B24" s="973" t="s">
        <v>596</v>
      </c>
      <c r="C24" s="974"/>
      <c r="D24" s="996" t="str">
        <f>VLOOKUP(D23,Data!B6:W206,4,0)</f>
        <v>साक्षी राजेश पाटील</v>
      </c>
      <c r="E24" s="996"/>
      <c r="F24" s="997"/>
      <c r="G24" s="286"/>
      <c r="H24" s="286"/>
      <c r="I24" s="973" t="s">
        <v>596</v>
      </c>
      <c r="J24" s="974"/>
      <c r="K24" s="996" t="str">
        <f>VLOOKUP(D23,Data!B6:W206,4,0)</f>
        <v>साक्षी राजेश पाटील</v>
      </c>
      <c r="L24" s="996"/>
      <c r="M24" s="997"/>
      <c r="N24" s="281"/>
    </row>
    <row r="25" spans="1:14" s="275" customFormat="1" ht="31.5">
      <c r="A25" s="279"/>
      <c r="B25" s="314" t="s">
        <v>57</v>
      </c>
      <c r="C25" s="315" t="s">
        <v>58</v>
      </c>
      <c r="D25" s="316" t="s">
        <v>617</v>
      </c>
      <c r="E25" s="975" t="s">
        <v>65</v>
      </c>
      <c r="F25" s="976"/>
      <c r="G25" s="317"/>
      <c r="H25" s="317"/>
      <c r="I25" s="314" t="s">
        <v>57</v>
      </c>
      <c r="J25" s="315" t="s">
        <v>58</v>
      </c>
      <c r="K25" s="316" t="s">
        <v>617</v>
      </c>
      <c r="L25" s="975" t="s">
        <v>65</v>
      </c>
      <c r="M25" s="976"/>
      <c r="N25" s="281"/>
    </row>
    <row r="26" spans="1:14" s="275" customFormat="1" ht="29.25" customHeight="1">
      <c r="A26" s="279"/>
      <c r="B26" s="319">
        <v>1</v>
      </c>
      <c r="C26" s="320" t="s">
        <v>48</v>
      </c>
      <c r="D26" s="321">
        <f>VLOOKUP(D23,MARATHI,18,0)</f>
        <v>0</v>
      </c>
      <c r="E26" s="992" t="s">
        <v>66</v>
      </c>
      <c r="F26" s="993"/>
      <c r="G26" s="317"/>
      <c r="H26" s="317"/>
      <c r="I26" s="319">
        <v>1</v>
      </c>
      <c r="J26" s="320" t="s">
        <v>48</v>
      </c>
      <c r="K26" s="321">
        <f>VLOOKUP(D23,मराठी!A7:AJ500,36,0)</f>
        <v>0</v>
      </c>
      <c r="L26" s="992" t="s">
        <v>66</v>
      </c>
      <c r="M26" s="993"/>
      <c r="N26" s="281"/>
    </row>
    <row r="27" spans="1:14" s="275" customFormat="1" ht="29.25" customHeight="1">
      <c r="A27" s="279"/>
      <c r="B27" s="322">
        <v>2</v>
      </c>
      <c r="C27" s="323" t="s">
        <v>50</v>
      </c>
      <c r="D27" s="321">
        <f>VLOOKUP(D23,इंग्रजी!A7:R500,18,0)</f>
        <v>0</v>
      </c>
      <c r="E27" s="994" t="str">
        <f>VLOOKUP(D23,'Vishesh Nondi'!B7:N206,8,0)</f>
        <v xml:space="preserve"> गणिती क्रिया सूत्रांचे वापर करून अचूक करते . </v>
      </c>
      <c r="F27" s="995"/>
      <c r="G27" s="317"/>
      <c r="H27" s="317"/>
      <c r="I27" s="322">
        <v>2</v>
      </c>
      <c r="J27" s="323" t="s">
        <v>50</v>
      </c>
      <c r="K27" s="321">
        <f>VLOOKUP(D23,इंग्रजी!A7:AJ500,36,0)</f>
        <v>0</v>
      </c>
      <c r="L27" s="994" t="str">
        <f>VLOOKUP(D23,'Vishesh Nondi'!B7:N206,11,0)</f>
        <v>कोणतेही काम वेळच्या वेळी पूर्ण करते.</v>
      </c>
      <c r="M27" s="995"/>
      <c r="N27" s="281"/>
    </row>
    <row r="28" spans="1:14" s="275" customFormat="1" ht="29.25" customHeight="1">
      <c r="A28" s="279"/>
      <c r="B28" s="322">
        <v>3</v>
      </c>
      <c r="C28" s="323" t="s">
        <v>51</v>
      </c>
      <c r="D28" s="321">
        <f>VLOOKUP(D23,गणित!A7:R500,18,0)</f>
        <v>0</v>
      </c>
      <c r="E28" s="984" t="s">
        <v>67</v>
      </c>
      <c r="F28" s="985"/>
      <c r="G28" s="317"/>
      <c r="H28" s="317"/>
      <c r="I28" s="322">
        <v>3</v>
      </c>
      <c r="J28" s="323" t="s">
        <v>51</v>
      </c>
      <c r="K28" s="321">
        <f>VLOOKUP(D23,गणित!A7:AJ500,36,0)</f>
        <v>0</v>
      </c>
      <c r="L28" s="984" t="s">
        <v>67</v>
      </c>
      <c r="M28" s="985"/>
      <c r="N28" s="281"/>
    </row>
    <row r="29" spans="1:14" s="275" customFormat="1" ht="29.25" customHeight="1">
      <c r="A29" s="283"/>
      <c r="B29" s="322">
        <v>4</v>
      </c>
      <c r="C29" s="323" t="s">
        <v>59</v>
      </c>
      <c r="D29" s="321">
        <f>VLOOKUP(D23,चित्रकला!A7:N500,14,0)</f>
        <v>0</v>
      </c>
      <c r="E29" s="986" t="str">
        <f>VLOOKUP(D23,'Vishesh Nondi'!B7:N206,9,0)</f>
        <v>रांगोळी काढायला आवडते</v>
      </c>
      <c r="F29" s="987"/>
      <c r="G29" s="317"/>
      <c r="H29" s="317"/>
      <c r="I29" s="322">
        <v>4</v>
      </c>
      <c r="J29" s="323" t="s">
        <v>59</v>
      </c>
      <c r="K29" s="321">
        <f>VLOOKUP(D23,चित्रकला!A7:AB500,28,0)</f>
        <v>0</v>
      </c>
      <c r="L29" s="986" t="str">
        <f>VLOOKUP(D23,'Vishesh Nondi'!B7:N206,12,0)</f>
        <v>रांगोळी काढायला आवडते</v>
      </c>
      <c r="M29" s="987"/>
      <c r="N29" s="284"/>
    </row>
    <row r="30" spans="1:14" s="275" customFormat="1" ht="29.25" customHeight="1">
      <c r="A30" s="283"/>
      <c r="B30" s="322">
        <v>5</v>
      </c>
      <c r="C30" s="323" t="s">
        <v>54</v>
      </c>
      <c r="D30" s="321">
        <f>VLOOKUP(D23,कार्यानुभव!A7:N500,14,0)</f>
        <v>0</v>
      </c>
      <c r="E30" s="988" t="s">
        <v>62</v>
      </c>
      <c r="F30" s="989"/>
      <c r="G30" s="317"/>
      <c r="H30" s="317"/>
      <c r="I30" s="322">
        <v>5</v>
      </c>
      <c r="J30" s="323" t="s">
        <v>54</v>
      </c>
      <c r="K30" s="321">
        <f>VLOOKUP(D23,कार्यानुभव!A7:AB500,28,0)</f>
        <v>0</v>
      </c>
      <c r="L30" s="988" t="s">
        <v>62</v>
      </c>
      <c r="M30" s="989"/>
      <c r="N30" s="284"/>
    </row>
    <row r="31" spans="1:14" s="275" customFormat="1" ht="29.25" customHeight="1" thickBot="1">
      <c r="A31" s="279"/>
      <c r="B31" s="326">
        <v>6</v>
      </c>
      <c r="C31" s="327" t="s">
        <v>609</v>
      </c>
      <c r="D31" s="328">
        <f>VLOOKUP(D23,शा.शि.!A7:N500,14,0)</f>
        <v>0</v>
      </c>
      <c r="E31" s="990" t="str">
        <f>VLOOKUP(D23,'Vishesh Nondi'!B7:N206,10,0)</f>
        <v xml:space="preserve">अभ्यासात सातत्य असावे . </v>
      </c>
      <c r="F31" s="991"/>
      <c r="G31" s="317"/>
      <c r="H31" s="317"/>
      <c r="I31" s="326">
        <v>6</v>
      </c>
      <c r="J31" s="327" t="s">
        <v>609</v>
      </c>
      <c r="K31" s="328">
        <f>VLOOKUP(D23,शा.शि.!A7:AB500,28,0)</f>
        <v>0</v>
      </c>
      <c r="L31" s="990" t="str">
        <f>VLOOKUP(D23,'Vishesh Nondi'!B7:N206,13,0)</f>
        <v>आत्मविश्वास वाढविणे आवश्यक.</v>
      </c>
      <c r="M31" s="991"/>
      <c r="N31" s="281"/>
    </row>
    <row r="32" spans="1:14" s="275" customFormat="1" ht="27.75" customHeight="1">
      <c r="A32" s="279"/>
      <c r="B32" s="286"/>
      <c r="C32" s="287"/>
      <c r="D32" s="288"/>
      <c r="E32" s="288"/>
      <c r="F32" s="286"/>
      <c r="G32" s="286"/>
      <c r="H32" s="286"/>
      <c r="I32" s="286"/>
      <c r="J32" s="287"/>
      <c r="K32" s="288"/>
      <c r="L32" s="288"/>
      <c r="M32" s="286"/>
      <c r="N32" s="281"/>
    </row>
    <row r="33" spans="1:14" s="275" customFormat="1" ht="27.75" customHeight="1">
      <c r="A33" s="279"/>
      <c r="B33" s="286"/>
      <c r="C33" s="287"/>
      <c r="D33" s="288"/>
      <c r="E33" s="288"/>
      <c r="F33" s="286"/>
      <c r="G33" s="286"/>
      <c r="H33" s="286"/>
      <c r="I33" s="286"/>
      <c r="J33" s="287"/>
      <c r="K33" s="288"/>
      <c r="L33" s="288"/>
      <c r="M33" s="286"/>
      <c r="N33" s="281"/>
    </row>
    <row r="34" spans="1:14" s="275" customFormat="1" ht="27.75" customHeight="1">
      <c r="A34" s="968" t="s">
        <v>619</v>
      </c>
      <c r="B34" s="969"/>
      <c r="C34" s="354"/>
      <c r="D34" s="354"/>
      <c r="F34" s="355" t="s">
        <v>621</v>
      </c>
      <c r="G34" s="356"/>
      <c r="H34" s="970" t="s">
        <v>619</v>
      </c>
      <c r="I34" s="969"/>
      <c r="J34" s="354"/>
      <c r="K34" s="354"/>
      <c r="L34" s="357"/>
      <c r="M34" s="355" t="s">
        <v>621</v>
      </c>
      <c r="N34" s="281"/>
    </row>
    <row r="35" spans="1:14" s="275" customFormat="1" ht="27.75" customHeight="1" thickBot="1">
      <c r="A35" s="358"/>
      <c r="B35" s="359"/>
      <c r="C35" s="971" t="s">
        <v>622</v>
      </c>
      <c r="D35" s="972"/>
      <c r="E35" s="360" t="s">
        <v>618</v>
      </c>
      <c r="F35" s="360"/>
      <c r="G35" s="361"/>
      <c r="H35" s="361"/>
      <c r="I35" s="361"/>
      <c r="J35" s="971" t="s">
        <v>620</v>
      </c>
      <c r="K35" s="972"/>
      <c r="L35" s="360"/>
      <c r="M35" s="360"/>
      <c r="N35" s="290"/>
    </row>
    <row r="36" spans="1:14" s="275" customFormat="1" ht="16.5" thickTop="1">
      <c r="A36" s="291"/>
      <c r="B36" s="291"/>
      <c r="C36" s="291"/>
      <c r="D36" s="291"/>
      <c r="E36" s="292"/>
      <c r="F36" s="292"/>
      <c r="G36" s="292"/>
      <c r="H36" s="292"/>
      <c r="I36" s="291"/>
      <c r="J36" s="291"/>
      <c r="K36" s="291"/>
      <c r="L36" s="291"/>
      <c r="M36" s="291"/>
      <c r="N36" s="291"/>
    </row>
    <row r="37" spans="1:14" s="275" customFormat="1" ht="15.75">
      <c r="A37" s="291"/>
      <c r="B37" s="291"/>
      <c r="C37" s="291"/>
      <c r="D37" s="291"/>
      <c r="E37" s="292"/>
      <c r="F37" s="292"/>
      <c r="G37" s="292"/>
      <c r="H37" s="292"/>
      <c r="I37" s="291"/>
      <c r="J37" s="291"/>
      <c r="K37" s="291"/>
      <c r="L37" s="291"/>
      <c r="M37" s="291"/>
      <c r="N37" s="291"/>
    </row>
    <row r="38" spans="1:14" s="275" customFormat="1" ht="15.75">
      <c r="A38" s="291"/>
      <c r="B38" s="291"/>
      <c r="C38" s="291"/>
      <c r="D38" s="291"/>
      <c r="E38" s="292"/>
      <c r="F38" s="292"/>
      <c r="G38" s="292"/>
      <c r="H38" s="292"/>
      <c r="I38" s="291"/>
      <c r="J38" s="291"/>
      <c r="K38" s="291"/>
      <c r="L38" s="291"/>
      <c r="M38" s="291"/>
      <c r="N38" s="291"/>
    </row>
    <row r="39" spans="1:14" s="275" customFormat="1" ht="15.75">
      <c r="A39" s="291"/>
      <c r="B39" s="291"/>
      <c r="C39" s="291"/>
      <c r="D39" s="291"/>
      <c r="E39" s="292"/>
      <c r="F39" s="292"/>
      <c r="G39" s="292"/>
      <c r="H39" s="292"/>
      <c r="I39" s="291"/>
      <c r="J39" s="291"/>
      <c r="K39" s="291"/>
      <c r="L39" s="291"/>
      <c r="M39" s="291"/>
      <c r="N39" s="291"/>
    </row>
    <row r="40" spans="1:14" s="275" customFormat="1">
      <c r="E40" s="293"/>
      <c r="F40" s="293"/>
      <c r="G40" s="293"/>
      <c r="H40" s="293"/>
    </row>
    <row r="41" spans="1:14" s="275" customFormat="1">
      <c r="E41" s="293"/>
      <c r="F41" s="293"/>
      <c r="G41" s="293"/>
      <c r="H41" s="293"/>
    </row>
    <row r="42" spans="1:14" s="275" customFormat="1">
      <c r="E42" s="293"/>
      <c r="F42" s="293"/>
      <c r="G42" s="293"/>
      <c r="H42" s="293"/>
    </row>
    <row r="43" spans="1:14" s="275" customFormat="1">
      <c r="E43" s="293"/>
      <c r="F43" s="293"/>
      <c r="G43" s="293"/>
      <c r="H43" s="293"/>
    </row>
    <row r="44" spans="1:14" s="275" customFormat="1">
      <c r="E44" s="293"/>
      <c r="F44" s="293"/>
      <c r="G44" s="293"/>
      <c r="H44" s="293"/>
    </row>
    <row r="45" spans="1:14" s="275" customFormat="1">
      <c r="E45" s="293"/>
      <c r="F45" s="293"/>
      <c r="G45" s="293"/>
      <c r="H45" s="293"/>
    </row>
    <row r="46" spans="1:14" s="275" customFormat="1">
      <c r="E46" s="293"/>
      <c r="F46" s="293"/>
      <c r="G46" s="293"/>
      <c r="H46" s="293"/>
    </row>
    <row r="47" spans="1:14" s="275" customFormat="1">
      <c r="E47" s="293"/>
      <c r="F47" s="293"/>
      <c r="G47" s="293"/>
      <c r="H47" s="293"/>
    </row>
    <row r="48" spans="1:14" s="275" customFormat="1">
      <c r="E48" s="293"/>
      <c r="F48" s="293"/>
      <c r="G48" s="293"/>
      <c r="H48" s="293"/>
    </row>
    <row r="49" spans="5:8" s="275" customFormat="1">
      <c r="E49" s="293"/>
      <c r="F49" s="293"/>
      <c r="G49" s="293"/>
      <c r="H49" s="293"/>
    </row>
    <row r="50" spans="5:8" s="275" customFormat="1">
      <c r="E50" s="293"/>
      <c r="F50" s="293"/>
      <c r="G50" s="293"/>
      <c r="H50" s="293"/>
    </row>
    <row r="51" spans="5:8" s="275" customFormat="1">
      <c r="E51" s="293"/>
      <c r="F51" s="293"/>
      <c r="G51" s="293"/>
      <c r="H51" s="293"/>
    </row>
    <row r="52" spans="5:8" s="275" customFormat="1">
      <c r="E52" s="293"/>
      <c r="F52" s="293"/>
      <c r="G52" s="293"/>
      <c r="H52" s="293"/>
    </row>
    <row r="53" spans="5:8" s="275" customFormat="1">
      <c r="E53" s="293"/>
      <c r="F53" s="293"/>
      <c r="G53" s="293"/>
      <c r="H53" s="293"/>
    </row>
    <row r="54" spans="5:8" s="275" customFormat="1">
      <c r="E54" s="293"/>
      <c r="F54" s="293"/>
      <c r="G54" s="293"/>
      <c r="H54" s="293"/>
    </row>
    <row r="55" spans="5:8" s="275" customFormat="1">
      <c r="E55" s="293"/>
      <c r="F55" s="293"/>
      <c r="G55" s="293"/>
      <c r="H55" s="293"/>
    </row>
    <row r="56" spans="5:8" s="275" customFormat="1">
      <c r="E56" s="293"/>
      <c r="F56" s="293"/>
      <c r="G56" s="293"/>
      <c r="H56" s="293"/>
    </row>
    <row r="57" spans="5:8" s="275" customFormat="1">
      <c r="E57" s="293"/>
      <c r="F57" s="293"/>
      <c r="G57" s="293"/>
      <c r="H57" s="293"/>
    </row>
    <row r="58" spans="5:8" s="275" customFormat="1">
      <c r="E58" s="293"/>
      <c r="F58" s="293"/>
      <c r="G58" s="293"/>
      <c r="H58" s="293"/>
    </row>
    <row r="59" spans="5:8" s="275" customFormat="1">
      <c r="E59" s="293"/>
      <c r="F59" s="293"/>
      <c r="G59" s="293"/>
      <c r="H59" s="293"/>
    </row>
    <row r="60" spans="5:8" s="275" customFormat="1">
      <c r="E60" s="293"/>
      <c r="F60" s="293"/>
      <c r="G60" s="293"/>
      <c r="H60" s="293"/>
    </row>
    <row r="61" spans="5:8" s="275" customFormat="1">
      <c r="E61" s="293"/>
      <c r="F61" s="293"/>
      <c r="G61" s="293"/>
      <c r="H61" s="293"/>
    </row>
    <row r="62" spans="5:8" s="275" customFormat="1">
      <c r="E62" s="293"/>
      <c r="F62" s="293"/>
      <c r="G62" s="293"/>
      <c r="H62" s="293"/>
    </row>
    <row r="63" spans="5:8" s="275" customFormat="1">
      <c r="E63" s="293"/>
      <c r="F63" s="293"/>
      <c r="G63" s="293"/>
      <c r="H63" s="293"/>
    </row>
    <row r="64" spans="5:8" s="275" customFormat="1">
      <c r="E64" s="293"/>
      <c r="F64" s="293"/>
      <c r="G64" s="293"/>
      <c r="H64" s="293"/>
    </row>
    <row r="65" spans="5:8" s="275" customFormat="1">
      <c r="E65" s="293"/>
      <c r="F65" s="293"/>
      <c r="G65" s="293"/>
      <c r="H65" s="293"/>
    </row>
    <row r="66" spans="5:8" s="275" customFormat="1">
      <c r="E66" s="293"/>
      <c r="F66" s="293"/>
      <c r="G66" s="293"/>
      <c r="H66" s="293"/>
    </row>
    <row r="67" spans="5:8" s="275" customFormat="1">
      <c r="E67" s="293"/>
      <c r="F67" s="293"/>
      <c r="G67" s="293"/>
      <c r="H67" s="293"/>
    </row>
    <row r="68" spans="5:8" s="275" customFormat="1">
      <c r="E68" s="293"/>
      <c r="F68" s="293"/>
      <c r="G68" s="293"/>
      <c r="H68" s="293"/>
    </row>
    <row r="69" spans="5:8" s="275" customFormat="1">
      <c r="E69" s="293"/>
      <c r="F69" s="293"/>
      <c r="G69" s="293"/>
      <c r="H69" s="293"/>
    </row>
    <row r="70" spans="5:8" s="275" customFormat="1">
      <c r="E70" s="293"/>
      <c r="F70" s="293"/>
      <c r="G70" s="293"/>
      <c r="H70" s="293"/>
    </row>
    <row r="71" spans="5:8" s="275" customFormat="1">
      <c r="E71" s="293"/>
      <c r="F71" s="293"/>
      <c r="G71" s="293"/>
      <c r="H71" s="293"/>
    </row>
    <row r="72" spans="5:8" s="275" customFormat="1">
      <c r="E72" s="293"/>
      <c r="F72" s="293"/>
      <c r="G72" s="293"/>
      <c r="H72" s="293"/>
    </row>
    <row r="73" spans="5:8" s="275" customFormat="1">
      <c r="E73" s="293"/>
      <c r="F73" s="293"/>
      <c r="G73" s="293"/>
      <c r="H73" s="293"/>
    </row>
    <row r="74" spans="5:8" s="275" customFormat="1">
      <c r="E74" s="293"/>
      <c r="F74" s="293"/>
      <c r="G74" s="293"/>
      <c r="H74" s="293"/>
    </row>
    <row r="75" spans="5:8" s="275" customFormat="1">
      <c r="E75" s="293"/>
      <c r="F75" s="293"/>
      <c r="G75" s="293"/>
      <c r="H75" s="293"/>
    </row>
    <row r="76" spans="5:8" s="275" customFormat="1">
      <c r="E76" s="293"/>
      <c r="F76" s="293"/>
      <c r="G76" s="293"/>
      <c r="H76" s="293"/>
    </row>
    <row r="77" spans="5:8" s="275" customFormat="1">
      <c r="E77" s="293"/>
      <c r="F77" s="293"/>
      <c r="G77" s="293"/>
      <c r="H77" s="293"/>
    </row>
    <row r="78" spans="5:8" s="275" customFormat="1">
      <c r="E78" s="293"/>
      <c r="F78" s="293"/>
      <c r="G78" s="293"/>
      <c r="H78" s="293"/>
    </row>
    <row r="79" spans="5:8" s="275" customFormat="1">
      <c r="E79" s="293"/>
      <c r="F79" s="293"/>
      <c r="G79" s="293"/>
      <c r="H79" s="293"/>
    </row>
    <row r="80" spans="5:8" s="275" customFormat="1">
      <c r="E80" s="293"/>
      <c r="F80" s="293"/>
      <c r="G80" s="293"/>
      <c r="H80" s="293"/>
    </row>
    <row r="81" spans="5:8" s="275" customFormat="1">
      <c r="E81" s="293"/>
      <c r="F81" s="293"/>
      <c r="G81" s="293"/>
      <c r="H81" s="293"/>
    </row>
    <row r="82" spans="5:8" s="275" customFormat="1">
      <c r="E82" s="293"/>
      <c r="F82" s="293"/>
      <c r="G82" s="293"/>
      <c r="H82" s="293"/>
    </row>
    <row r="83" spans="5:8" s="275" customFormat="1">
      <c r="E83" s="293"/>
      <c r="F83" s="293"/>
      <c r="G83" s="293"/>
      <c r="H83" s="293"/>
    </row>
    <row r="84" spans="5:8" s="275" customFormat="1">
      <c r="E84" s="293"/>
      <c r="F84" s="293"/>
      <c r="G84" s="293"/>
      <c r="H84" s="293"/>
    </row>
    <row r="85" spans="5:8" s="275" customFormat="1">
      <c r="E85" s="293"/>
      <c r="F85" s="293"/>
      <c r="G85" s="293"/>
      <c r="H85" s="293"/>
    </row>
    <row r="86" spans="5:8" s="275" customFormat="1">
      <c r="E86" s="293"/>
      <c r="F86" s="293"/>
      <c r="G86" s="293"/>
      <c r="H86" s="293"/>
    </row>
    <row r="87" spans="5:8" s="275" customFormat="1">
      <c r="E87" s="293"/>
      <c r="F87" s="293"/>
      <c r="G87" s="293"/>
      <c r="H87" s="293"/>
    </row>
    <row r="88" spans="5:8" s="275" customFormat="1">
      <c r="E88" s="293"/>
      <c r="F88" s="293"/>
      <c r="G88" s="293"/>
      <c r="H88" s="293"/>
    </row>
    <row r="89" spans="5:8" s="275" customFormat="1">
      <c r="E89" s="293"/>
      <c r="F89" s="293"/>
      <c r="G89" s="293"/>
      <c r="H89" s="293"/>
    </row>
    <row r="90" spans="5:8" s="275" customFormat="1">
      <c r="E90" s="293"/>
      <c r="F90" s="293"/>
      <c r="G90" s="293"/>
      <c r="H90" s="293"/>
    </row>
    <row r="91" spans="5:8" s="275" customFormat="1">
      <c r="E91" s="293"/>
      <c r="F91" s="293"/>
      <c r="G91" s="293"/>
      <c r="H91" s="293"/>
    </row>
    <row r="92" spans="5:8" s="275" customFormat="1">
      <c r="E92" s="293"/>
      <c r="F92" s="293"/>
      <c r="G92" s="293"/>
      <c r="H92" s="293"/>
    </row>
    <row r="93" spans="5:8" s="275" customFormat="1">
      <c r="E93" s="293"/>
      <c r="F93" s="293"/>
      <c r="G93" s="293"/>
      <c r="H93" s="293"/>
    </row>
    <row r="94" spans="5:8" s="275" customFormat="1">
      <c r="E94" s="293"/>
      <c r="F94" s="293"/>
      <c r="G94" s="293"/>
      <c r="H94" s="293"/>
    </row>
    <row r="95" spans="5:8" s="275" customFormat="1">
      <c r="E95" s="293"/>
      <c r="F95" s="293"/>
      <c r="G95" s="293"/>
      <c r="H95" s="293"/>
    </row>
    <row r="96" spans="5:8" s="275" customFormat="1">
      <c r="E96" s="293"/>
      <c r="F96" s="293"/>
      <c r="G96" s="293"/>
      <c r="H96" s="293"/>
    </row>
    <row r="97" spans="5:8" s="275" customFormat="1">
      <c r="E97" s="293"/>
      <c r="F97" s="293"/>
      <c r="G97" s="293"/>
      <c r="H97" s="293"/>
    </row>
    <row r="98" spans="5:8" s="275" customFormat="1">
      <c r="E98" s="293"/>
      <c r="F98" s="293"/>
      <c r="G98" s="293"/>
      <c r="H98" s="293"/>
    </row>
    <row r="99" spans="5:8" s="275" customFormat="1">
      <c r="E99" s="293"/>
      <c r="F99" s="293"/>
      <c r="G99" s="293"/>
      <c r="H99" s="293"/>
    </row>
    <row r="100" spans="5:8" s="275" customFormat="1">
      <c r="E100" s="293"/>
      <c r="F100" s="293"/>
      <c r="G100" s="293"/>
      <c r="H100" s="293"/>
    </row>
    <row r="101" spans="5:8" s="275" customFormat="1">
      <c r="E101" s="293"/>
      <c r="F101" s="293"/>
      <c r="G101" s="293"/>
      <c r="H101" s="293"/>
    </row>
    <row r="102" spans="5:8" s="275" customFormat="1">
      <c r="E102" s="293"/>
      <c r="F102" s="293"/>
      <c r="G102" s="293"/>
      <c r="H102" s="293"/>
    </row>
    <row r="103" spans="5:8" s="275" customFormat="1">
      <c r="E103" s="293"/>
      <c r="F103" s="293"/>
      <c r="G103" s="293"/>
      <c r="H103" s="293"/>
    </row>
    <row r="104" spans="5:8" s="275" customFormat="1">
      <c r="E104" s="293"/>
      <c r="F104" s="293"/>
      <c r="G104" s="293"/>
      <c r="H104" s="293"/>
    </row>
    <row r="105" spans="5:8" s="275" customFormat="1">
      <c r="E105" s="293"/>
      <c r="F105" s="293"/>
      <c r="G105" s="293"/>
      <c r="H105" s="293"/>
    </row>
    <row r="106" spans="5:8" s="275" customFormat="1">
      <c r="E106" s="293"/>
      <c r="F106" s="293"/>
      <c r="G106" s="293"/>
      <c r="H106" s="293"/>
    </row>
    <row r="107" spans="5:8" s="275" customFormat="1">
      <c r="E107" s="293"/>
      <c r="F107" s="293"/>
      <c r="G107" s="293"/>
      <c r="H107" s="293"/>
    </row>
    <row r="108" spans="5:8" s="275" customFormat="1">
      <c r="E108" s="293"/>
      <c r="F108" s="293"/>
      <c r="G108" s="293"/>
      <c r="H108" s="293"/>
    </row>
    <row r="109" spans="5:8" s="275" customFormat="1">
      <c r="E109" s="293"/>
      <c r="F109" s="293"/>
      <c r="G109" s="293"/>
      <c r="H109" s="293"/>
    </row>
    <row r="110" spans="5:8" s="275" customFormat="1">
      <c r="E110" s="293"/>
      <c r="F110" s="293"/>
      <c r="G110" s="293"/>
      <c r="H110" s="293"/>
    </row>
    <row r="111" spans="5:8" s="275" customFormat="1">
      <c r="E111" s="293"/>
      <c r="F111" s="293"/>
      <c r="G111" s="293"/>
      <c r="H111" s="293"/>
    </row>
    <row r="112" spans="5:8" s="275" customFormat="1">
      <c r="E112" s="293"/>
      <c r="F112" s="293"/>
      <c r="G112" s="293"/>
      <c r="H112" s="293"/>
    </row>
    <row r="113" spans="5:8" s="275" customFormat="1">
      <c r="E113" s="293"/>
      <c r="F113" s="293"/>
      <c r="G113" s="293"/>
      <c r="H113" s="293"/>
    </row>
    <row r="114" spans="5:8" s="275" customFormat="1">
      <c r="E114" s="293"/>
      <c r="F114" s="293"/>
      <c r="G114" s="293"/>
      <c r="H114" s="293"/>
    </row>
    <row r="115" spans="5:8" s="275" customFormat="1">
      <c r="E115" s="293"/>
      <c r="F115" s="293"/>
      <c r="G115" s="293"/>
      <c r="H115" s="293"/>
    </row>
    <row r="116" spans="5:8" s="275" customFormat="1">
      <c r="E116" s="293"/>
      <c r="F116" s="293"/>
      <c r="G116" s="293"/>
      <c r="H116" s="293"/>
    </row>
    <row r="117" spans="5:8" s="275" customFormat="1">
      <c r="E117" s="293"/>
      <c r="F117" s="293"/>
      <c r="G117" s="293"/>
      <c r="H117" s="293"/>
    </row>
    <row r="118" spans="5:8" s="275" customFormat="1">
      <c r="E118" s="293"/>
      <c r="F118" s="293"/>
      <c r="G118" s="293"/>
      <c r="H118" s="293"/>
    </row>
    <row r="119" spans="5:8" s="275" customFormat="1">
      <c r="E119" s="293"/>
      <c r="F119" s="293"/>
      <c r="G119" s="293"/>
      <c r="H119" s="293"/>
    </row>
    <row r="120" spans="5:8" s="275" customFormat="1">
      <c r="E120" s="293"/>
      <c r="F120" s="293"/>
      <c r="G120" s="293"/>
      <c r="H120" s="293"/>
    </row>
    <row r="121" spans="5:8" s="275" customFormat="1">
      <c r="E121" s="293"/>
      <c r="F121" s="293"/>
      <c r="G121" s="293"/>
      <c r="H121" s="293"/>
    </row>
    <row r="122" spans="5:8" s="275" customFormat="1">
      <c r="E122" s="293"/>
      <c r="F122" s="293"/>
      <c r="G122" s="293"/>
      <c r="H122" s="293"/>
    </row>
    <row r="123" spans="5:8" s="275" customFormat="1">
      <c r="E123" s="293"/>
      <c r="F123" s="293"/>
      <c r="G123" s="293"/>
      <c r="H123" s="293"/>
    </row>
    <row r="124" spans="5:8" s="275" customFormat="1">
      <c r="E124" s="293"/>
      <c r="F124" s="293"/>
      <c r="G124" s="293"/>
      <c r="H124" s="293"/>
    </row>
    <row r="125" spans="5:8" s="275" customFormat="1">
      <c r="E125" s="293"/>
      <c r="F125" s="293"/>
      <c r="G125" s="293"/>
      <c r="H125" s="293"/>
    </row>
    <row r="126" spans="5:8" s="275" customFormat="1">
      <c r="E126" s="293"/>
      <c r="F126" s="293"/>
      <c r="G126" s="293"/>
      <c r="H126" s="293"/>
    </row>
    <row r="127" spans="5:8" s="275" customFormat="1">
      <c r="E127" s="293"/>
      <c r="F127" s="293"/>
      <c r="G127" s="293"/>
      <c r="H127" s="293"/>
    </row>
    <row r="128" spans="5:8" s="275" customFormat="1">
      <c r="E128" s="293"/>
      <c r="F128" s="293"/>
      <c r="G128" s="293"/>
      <c r="H128" s="293"/>
    </row>
    <row r="129" spans="5:8" s="275" customFormat="1">
      <c r="E129" s="293"/>
      <c r="F129" s="293"/>
      <c r="G129" s="293"/>
      <c r="H129" s="293"/>
    </row>
    <row r="130" spans="5:8" s="275" customFormat="1">
      <c r="E130" s="293"/>
      <c r="F130" s="293"/>
      <c r="G130" s="293"/>
      <c r="H130" s="293"/>
    </row>
    <row r="131" spans="5:8" s="275" customFormat="1">
      <c r="E131" s="293"/>
      <c r="F131" s="293"/>
      <c r="G131" s="293"/>
      <c r="H131" s="293"/>
    </row>
    <row r="132" spans="5:8" s="275" customFormat="1">
      <c r="E132" s="293"/>
      <c r="F132" s="293"/>
      <c r="G132" s="293"/>
      <c r="H132" s="293"/>
    </row>
    <row r="133" spans="5:8" s="275" customFormat="1">
      <c r="E133" s="293"/>
      <c r="F133" s="293"/>
      <c r="G133" s="293"/>
      <c r="H133" s="293"/>
    </row>
    <row r="134" spans="5:8" s="275" customFormat="1">
      <c r="E134" s="293"/>
      <c r="F134" s="293"/>
      <c r="G134" s="293"/>
      <c r="H134" s="293"/>
    </row>
    <row r="135" spans="5:8" s="275" customFormat="1">
      <c r="E135" s="293"/>
      <c r="F135" s="293"/>
      <c r="G135" s="293"/>
      <c r="H135" s="293"/>
    </row>
    <row r="136" spans="5:8" s="275" customFormat="1">
      <c r="E136" s="293"/>
      <c r="F136" s="293"/>
      <c r="G136" s="293"/>
      <c r="H136" s="293"/>
    </row>
    <row r="137" spans="5:8" s="275" customFormat="1">
      <c r="E137" s="293"/>
      <c r="F137" s="293"/>
      <c r="G137" s="293"/>
      <c r="H137" s="293"/>
    </row>
    <row r="138" spans="5:8" s="275" customFormat="1">
      <c r="E138" s="293"/>
      <c r="F138" s="293"/>
      <c r="G138" s="293"/>
      <c r="H138" s="293"/>
    </row>
    <row r="139" spans="5:8" s="275" customFormat="1">
      <c r="E139" s="293"/>
      <c r="F139" s="293"/>
      <c r="G139" s="293"/>
      <c r="H139" s="293"/>
    </row>
    <row r="140" spans="5:8" s="275" customFormat="1">
      <c r="E140" s="293"/>
      <c r="F140" s="293"/>
      <c r="G140" s="293"/>
      <c r="H140" s="293"/>
    </row>
    <row r="141" spans="5:8" s="275" customFormat="1">
      <c r="E141" s="293"/>
      <c r="F141" s="293"/>
      <c r="G141" s="293"/>
      <c r="H141" s="293"/>
    </row>
    <row r="142" spans="5:8" s="275" customFormat="1">
      <c r="E142" s="293"/>
      <c r="F142" s="293"/>
      <c r="G142" s="293"/>
      <c r="H142" s="293"/>
    </row>
    <row r="143" spans="5:8" s="275" customFormat="1">
      <c r="E143" s="293"/>
      <c r="F143" s="293"/>
      <c r="G143" s="293"/>
      <c r="H143" s="293"/>
    </row>
    <row r="144" spans="5:8" s="275" customFormat="1">
      <c r="E144" s="293"/>
      <c r="F144" s="293"/>
      <c r="G144" s="293"/>
      <c r="H144" s="293"/>
    </row>
    <row r="145" spans="5:8" s="275" customFormat="1">
      <c r="E145" s="293"/>
      <c r="F145" s="293"/>
      <c r="G145" s="293"/>
      <c r="H145" s="293"/>
    </row>
    <row r="146" spans="5:8" s="275" customFormat="1">
      <c r="E146" s="293"/>
      <c r="F146" s="293"/>
      <c r="G146" s="293"/>
      <c r="H146" s="293"/>
    </row>
    <row r="147" spans="5:8" s="275" customFormat="1">
      <c r="E147" s="293"/>
      <c r="F147" s="293"/>
      <c r="G147" s="293"/>
      <c r="H147" s="293"/>
    </row>
    <row r="148" spans="5:8" s="275" customFormat="1">
      <c r="E148" s="293"/>
      <c r="F148" s="293"/>
      <c r="G148" s="293"/>
      <c r="H148" s="293"/>
    </row>
    <row r="149" spans="5:8" s="275" customFormat="1">
      <c r="E149" s="293"/>
      <c r="F149" s="293"/>
      <c r="G149" s="293"/>
      <c r="H149" s="293"/>
    </row>
    <row r="150" spans="5:8" s="275" customFormat="1">
      <c r="E150" s="293"/>
      <c r="F150" s="293"/>
      <c r="G150" s="293"/>
      <c r="H150" s="293"/>
    </row>
    <row r="151" spans="5:8" s="275" customFormat="1">
      <c r="E151" s="293"/>
      <c r="F151" s="293"/>
      <c r="G151" s="293"/>
      <c r="H151" s="293"/>
    </row>
    <row r="152" spans="5:8" s="275" customFormat="1">
      <c r="E152" s="293"/>
      <c r="F152" s="293"/>
      <c r="G152" s="293"/>
      <c r="H152" s="293"/>
    </row>
    <row r="153" spans="5:8" s="275" customFormat="1">
      <c r="E153" s="293"/>
      <c r="F153" s="293"/>
      <c r="G153" s="293"/>
      <c r="H153" s="293"/>
    </row>
    <row r="154" spans="5:8" s="275" customFormat="1">
      <c r="E154" s="293"/>
      <c r="F154" s="293"/>
      <c r="G154" s="293"/>
      <c r="H154" s="293"/>
    </row>
    <row r="155" spans="5:8" s="275" customFormat="1">
      <c r="E155" s="293"/>
      <c r="F155" s="293"/>
      <c r="G155" s="293"/>
      <c r="H155" s="293"/>
    </row>
    <row r="156" spans="5:8" s="275" customFormat="1">
      <c r="E156" s="293"/>
      <c r="F156" s="293"/>
      <c r="G156" s="293"/>
      <c r="H156" s="293"/>
    </row>
    <row r="157" spans="5:8" s="275" customFormat="1">
      <c r="E157" s="293"/>
      <c r="F157" s="293"/>
      <c r="G157" s="293"/>
      <c r="H157" s="293"/>
    </row>
    <row r="158" spans="5:8" s="275" customFormat="1">
      <c r="E158" s="293"/>
      <c r="F158" s="293"/>
      <c r="G158" s="293"/>
      <c r="H158" s="293"/>
    </row>
    <row r="159" spans="5:8" s="275" customFormat="1">
      <c r="E159" s="293"/>
      <c r="F159" s="293"/>
      <c r="G159" s="293"/>
      <c r="H159" s="293"/>
    </row>
    <row r="160" spans="5:8" s="275" customFormat="1">
      <c r="E160" s="293"/>
      <c r="F160" s="293"/>
      <c r="G160" s="293"/>
      <c r="H160" s="293"/>
    </row>
    <row r="161" spans="5:8" s="275" customFormat="1">
      <c r="E161" s="293"/>
      <c r="F161" s="293"/>
      <c r="G161" s="293"/>
      <c r="H161" s="293"/>
    </row>
    <row r="162" spans="5:8" s="275" customFormat="1">
      <c r="E162" s="293"/>
      <c r="F162" s="293"/>
      <c r="G162" s="293"/>
      <c r="H162" s="293"/>
    </row>
    <row r="163" spans="5:8" s="275" customFormat="1">
      <c r="E163" s="293"/>
      <c r="F163" s="293"/>
      <c r="G163" s="293"/>
      <c r="H163" s="293"/>
    </row>
    <row r="164" spans="5:8" s="275" customFormat="1">
      <c r="E164" s="293"/>
      <c r="F164" s="293"/>
      <c r="G164" s="293"/>
      <c r="H164" s="293"/>
    </row>
    <row r="165" spans="5:8" s="275" customFormat="1">
      <c r="E165" s="293"/>
      <c r="F165" s="293"/>
      <c r="G165" s="293"/>
      <c r="H165" s="293"/>
    </row>
    <row r="166" spans="5:8" s="275" customFormat="1">
      <c r="E166" s="293"/>
      <c r="F166" s="293"/>
      <c r="G166" s="293"/>
      <c r="H166" s="293"/>
    </row>
    <row r="167" spans="5:8" s="275" customFormat="1">
      <c r="E167" s="293"/>
      <c r="F167" s="293"/>
      <c r="G167" s="293"/>
      <c r="H167" s="293"/>
    </row>
    <row r="168" spans="5:8" s="275" customFormat="1">
      <c r="E168" s="293"/>
      <c r="F168" s="293"/>
      <c r="G168" s="293"/>
      <c r="H168" s="293"/>
    </row>
    <row r="169" spans="5:8" s="275" customFormat="1">
      <c r="E169" s="293"/>
      <c r="F169" s="293"/>
      <c r="G169" s="293"/>
      <c r="H169" s="293"/>
    </row>
    <row r="170" spans="5:8" s="275" customFormat="1">
      <c r="E170" s="293"/>
      <c r="F170" s="293"/>
      <c r="G170" s="293"/>
      <c r="H170" s="293"/>
    </row>
    <row r="171" spans="5:8" s="275" customFormat="1">
      <c r="E171" s="293"/>
      <c r="F171" s="293"/>
      <c r="G171" s="293"/>
      <c r="H171" s="293"/>
    </row>
    <row r="172" spans="5:8" s="275" customFormat="1">
      <c r="E172" s="293"/>
      <c r="F172" s="293"/>
      <c r="G172" s="293"/>
      <c r="H172" s="293"/>
    </row>
    <row r="173" spans="5:8" s="275" customFormat="1">
      <c r="E173" s="293"/>
      <c r="F173" s="293"/>
      <c r="G173" s="293"/>
      <c r="H173" s="293"/>
    </row>
    <row r="174" spans="5:8" s="275" customFormat="1">
      <c r="E174" s="293"/>
      <c r="F174" s="293"/>
      <c r="G174" s="293"/>
      <c r="H174" s="293"/>
    </row>
    <row r="175" spans="5:8" s="275" customFormat="1">
      <c r="E175" s="293"/>
      <c r="F175" s="293"/>
      <c r="G175" s="293"/>
      <c r="H175" s="293"/>
    </row>
    <row r="176" spans="5:8" s="275" customFormat="1">
      <c r="E176" s="293"/>
      <c r="F176" s="293"/>
      <c r="G176" s="293"/>
      <c r="H176" s="293"/>
    </row>
    <row r="177" spans="5:8" s="275" customFormat="1">
      <c r="E177" s="293"/>
      <c r="F177" s="293"/>
      <c r="G177" s="293"/>
      <c r="H177" s="293"/>
    </row>
    <row r="178" spans="5:8" s="275" customFormat="1">
      <c r="E178" s="293"/>
      <c r="F178" s="293"/>
      <c r="G178" s="293"/>
      <c r="H178" s="293"/>
    </row>
    <row r="179" spans="5:8" s="275" customFormat="1">
      <c r="E179" s="293"/>
      <c r="F179" s="293"/>
      <c r="G179" s="293"/>
      <c r="H179" s="293"/>
    </row>
    <row r="180" spans="5:8" s="275" customFormat="1">
      <c r="E180" s="293"/>
      <c r="F180" s="293"/>
      <c r="G180" s="293"/>
      <c r="H180" s="293"/>
    </row>
    <row r="181" spans="5:8" s="275" customFormat="1">
      <c r="E181" s="293"/>
      <c r="F181" s="293"/>
      <c r="G181" s="293"/>
      <c r="H181" s="293"/>
    </row>
    <row r="182" spans="5:8" s="275" customFormat="1">
      <c r="E182" s="293"/>
      <c r="F182" s="293"/>
      <c r="G182" s="293"/>
      <c r="H182" s="293"/>
    </row>
    <row r="183" spans="5:8" s="275" customFormat="1">
      <c r="E183" s="293"/>
      <c r="F183" s="293"/>
      <c r="G183" s="293"/>
      <c r="H183" s="293"/>
    </row>
    <row r="184" spans="5:8" s="275" customFormat="1">
      <c r="E184" s="293"/>
      <c r="F184" s="293"/>
      <c r="G184" s="293"/>
      <c r="H184" s="293"/>
    </row>
    <row r="185" spans="5:8" s="275" customFormat="1">
      <c r="E185" s="293"/>
      <c r="F185" s="293"/>
      <c r="G185" s="293"/>
      <c r="H185" s="293"/>
    </row>
    <row r="186" spans="5:8" s="275" customFormat="1">
      <c r="E186" s="293"/>
      <c r="F186" s="293"/>
      <c r="G186" s="293"/>
      <c r="H186" s="293"/>
    </row>
    <row r="187" spans="5:8" s="275" customFormat="1">
      <c r="E187" s="293"/>
      <c r="F187" s="293"/>
      <c r="G187" s="293"/>
      <c r="H187" s="293"/>
    </row>
    <row r="188" spans="5:8" s="275" customFormat="1">
      <c r="E188" s="293"/>
      <c r="F188" s="293"/>
      <c r="G188" s="293"/>
      <c r="H188" s="293"/>
    </row>
    <row r="189" spans="5:8" s="275" customFormat="1">
      <c r="E189" s="293"/>
      <c r="F189" s="293"/>
      <c r="G189" s="293"/>
      <c r="H189" s="293"/>
    </row>
    <row r="190" spans="5:8" s="275" customFormat="1">
      <c r="E190" s="293"/>
      <c r="F190" s="293"/>
      <c r="G190" s="293"/>
      <c r="H190" s="293"/>
    </row>
    <row r="191" spans="5:8" s="275" customFormat="1">
      <c r="E191" s="293"/>
      <c r="F191" s="293"/>
      <c r="G191" s="293"/>
      <c r="H191" s="293"/>
    </row>
    <row r="192" spans="5:8" s="275" customFormat="1">
      <c r="E192" s="293"/>
      <c r="F192" s="293"/>
      <c r="G192" s="293"/>
      <c r="H192" s="293"/>
    </row>
    <row r="193" spans="5:8" s="275" customFormat="1">
      <c r="E193" s="293"/>
      <c r="F193" s="293"/>
      <c r="G193" s="293"/>
      <c r="H193" s="293"/>
    </row>
    <row r="194" spans="5:8" s="275" customFormat="1">
      <c r="E194" s="293"/>
      <c r="F194" s="293"/>
      <c r="G194" s="293"/>
      <c r="H194" s="293"/>
    </row>
    <row r="195" spans="5:8" s="275" customFormat="1">
      <c r="E195" s="293"/>
      <c r="F195" s="293"/>
      <c r="G195" s="293"/>
      <c r="H195" s="293"/>
    </row>
    <row r="196" spans="5:8" s="275" customFormat="1">
      <c r="E196" s="293"/>
      <c r="F196" s="293"/>
      <c r="G196" s="293"/>
      <c r="H196" s="293"/>
    </row>
    <row r="197" spans="5:8" s="275" customFormat="1">
      <c r="E197" s="293"/>
      <c r="F197" s="293"/>
      <c r="G197" s="293"/>
      <c r="H197" s="293"/>
    </row>
    <row r="198" spans="5:8" s="275" customFormat="1">
      <c r="E198" s="293"/>
      <c r="F198" s="293"/>
      <c r="G198" s="293"/>
      <c r="H198" s="293"/>
    </row>
    <row r="199" spans="5:8" s="275" customFormat="1">
      <c r="E199" s="293"/>
      <c r="F199" s="293"/>
      <c r="G199" s="293"/>
      <c r="H199" s="293"/>
    </row>
    <row r="200" spans="5:8" s="275" customFormat="1">
      <c r="E200" s="293"/>
      <c r="F200" s="293"/>
      <c r="G200" s="293"/>
      <c r="H200" s="293"/>
    </row>
    <row r="201" spans="5:8" s="275" customFormat="1">
      <c r="E201" s="293"/>
      <c r="F201" s="293"/>
      <c r="G201" s="293"/>
      <c r="H201" s="293"/>
    </row>
    <row r="202" spans="5:8" s="275" customFormat="1">
      <c r="E202" s="293"/>
      <c r="F202" s="293"/>
      <c r="G202" s="293"/>
      <c r="H202" s="293"/>
    </row>
    <row r="203" spans="5:8" s="275" customFormat="1">
      <c r="E203" s="293"/>
      <c r="F203" s="293"/>
      <c r="G203" s="293"/>
      <c r="H203" s="293"/>
    </row>
    <row r="204" spans="5:8" s="275" customFormat="1">
      <c r="E204" s="293"/>
      <c r="F204" s="293"/>
      <c r="G204" s="293"/>
      <c r="H204" s="293"/>
    </row>
    <row r="205" spans="5:8" s="275" customFormat="1">
      <c r="E205" s="293"/>
      <c r="F205" s="293"/>
      <c r="G205" s="293"/>
      <c r="H205" s="293"/>
    </row>
    <row r="206" spans="5:8" s="275" customFormat="1">
      <c r="E206" s="293"/>
      <c r="F206" s="293"/>
      <c r="G206" s="293"/>
      <c r="H206" s="293"/>
    </row>
    <row r="207" spans="5:8" s="275" customFormat="1">
      <c r="E207" s="293"/>
      <c r="F207" s="293"/>
      <c r="G207" s="293"/>
      <c r="H207" s="293"/>
    </row>
    <row r="208" spans="5:8" s="275" customFormat="1">
      <c r="E208" s="293"/>
      <c r="F208" s="293"/>
      <c r="G208" s="293"/>
      <c r="H208" s="293"/>
    </row>
    <row r="209" spans="5:8" s="275" customFormat="1">
      <c r="E209" s="293"/>
      <c r="F209" s="293"/>
      <c r="G209" s="293"/>
      <c r="H209" s="293"/>
    </row>
    <row r="210" spans="5:8" s="275" customFormat="1">
      <c r="E210" s="293"/>
      <c r="F210" s="293"/>
      <c r="G210" s="293"/>
      <c r="H210" s="293"/>
    </row>
    <row r="211" spans="5:8" s="275" customFormat="1">
      <c r="E211" s="293"/>
      <c r="F211" s="293"/>
      <c r="G211" s="293"/>
      <c r="H211" s="293"/>
    </row>
    <row r="212" spans="5:8" s="275" customFormat="1">
      <c r="E212" s="293"/>
      <c r="F212" s="293"/>
      <c r="G212" s="293"/>
      <c r="H212" s="293"/>
    </row>
    <row r="213" spans="5:8" s="275" customFormat="1">
      <c r="E213" s="293"/>
      <c r="F213" s="293"/>
      <c r="G213" s="293"/>
      <c r="H213" s="293"/>
    </row>
    <row r="214" spans="5:8" s="275" customFormat="1">
      <c r="E214" s="293"/>
      <c r="F214" s="293"/>
      <c r="G214" s="293"/>
      <c r="H214" s="293"/>
    </row>
    <row r="215" spans="5:8" s="275" customFormat="1">
      <c r="E215" s="293"/>
      <c r="F215" s="293"/>
      <c r="G215" s="293"/>
      <c r="H215" s="293"/>
    </row>
    <row r="216" spans="5:8" s="275" customFormat="1">
      <c r="E216" s="293"/>
      <c r="F216" s="293"/>
      <c r="G216" s="293"/>
      <c r="H216" s="293"/>
    </row>
    <row r="217" spans="5:8" s="275" customFormat="1">
      <c r="E217" s="293"/>
      <c r="F217" s="293"/>
      <c r="G217" s="293"/>
      <c r="H217" s="293"/>
    </row>
    <row r="218" spans="5:8" s="275" customFormat="1">
      <c r="E218" s="293"/>
      <c r="F218" s="293"/>
      <c r="G218" s="293"/>
      <c r="H218" s="293"/>
    </row>
    <row r="219" spans="5:8" s="275" customFormat="1">
      <c r="E219" s="293"/>
      <c r="F219" s="293"/>
      <c r="G219" s="293"/>
      <c r="H219" s="293"/>
    </row>
    <row r="220" spans="5:8" s="275" customFormat="1">
      <c r="E220" s="293"/>
      <c r="F220" s="293"/>
      <c r="G220" s="293"/>
      <c r="H220" s="293"/>
    </row>
    <row r="221" spans="5:8" s="275" customFormat="1">
      <c r="E221" s="293"/>
      <c r="F221" s="293"/>
      <c r="G221" s="293"/>
      <c r="H221" s="293"/>
    </row>
    <row r="222" spans="5:8" s="275" customFormat="1">
      <c r="E222" s="293"/>
      <c r="F222" s="293"/>
      <c r="G222" s="293"/>
      <c r="H222" s="293"/>
    </row>
    <row r="223" spans="5:8" s="275" customFormat="1">
      <c r="E223" s="293"/>
      <c r="F223" s="293"/>
      <c r="G223" s="293"/>
      <c r="H223" s="293"/>
    </row>
    <row r="224" spans="5:8" s="275" customFormat="1">
      <c r="E224" s="293"/>
      <c r="F224" s="293"/>
      <c r="G224" s="293"/>
      <c r="H224" s="293"/>
    </row>
    <row r="225" spans="5:8" s="275" customFormat="1">
      <c r="E225" s="293"/>
      <c r="F225" s="293"/>
      <c r="G225" s="293"/>
      <c r="H225" s="293"/>
    </row>
    <row r="226" spans="5:8" s="275" customFormat="1">
      <c r="E226" s="293"/>
      <c r="F226" s="293"/>
      <c r="G226" s="293"/>
      <c r="H226" s="293"/>
    </row>
    <row r="227" spans="5:8" s="275" customFormat="1">
      <c r="E227" s="293"/>
      <c r="F227" s="293"/>
      <c r="G227" s="293"/>
      <c r="H227" s="293"/>
    </row>
    <row r="228" spans="5:8" s="275" customFormat="1">
      <c r="E228" s="293"/>
      <c r="F228" s="293"/>
      <c r="G228" s="293"/>
      <c r="H228" s="293"/>
    </row>
    <row r="229" spans="5:8" s="275" customFormat="1">
      <c r="E229" s="293"/>
      <c r="F229" s="293"/>
      <c r="G229" s="293"/>
      <c r="H229" s="293"/>
    </row>
    <row r="230" spans="5:8" s="275" customFormat="1">
      <c r="E230" s="293"/>
      <c r="F230" s="293"/>
      <c r="G230" s="293"/>
      <c r="H230" s="293"/>
    </row>
    <row r="231" spans="5:8" s="275" customFormat="1">
      <c r="E231" s="293"/>
      <c r="F231" s="293"/>
      <c r="G231" s="293"/>
      <c r="H231" s="293"/>
    </row>
    <row r="232" spans="5:8" s="275" customFormat="1">
      <c r="E232" s="293"/>
      <c r="F232" s="293"/>
      <c r="G232" s="293"/>
      <c r="H232" s="293"/>
    </row>
    <row r="233" spans="5:8" s="275" customFormat="1">
      <c r="E233" s="293"/>
      <c r="F233" s="293"/>
      <c r="G233" s="293"/>
      <c r="H233" s="293"/>
    </row>
    <row r="234" spans="5:8" s="275" customFormat="1">
      <c r="E234" s="293"/>
      <c r="F234" s="293"/>
      <c r="G234" s="293"/>
      <c r="H234" s="293"/>
    </row>
    <row r="235" spans="5:8" s="275" customFormat="1">
      <c r="E235" s="293"/>
      <c r="F235" s="293"/>
      <c r="G235" s="293"/>
      <c r="H235" s="293"/>
    </row>
    <row r="236" spans="5:8" s="275" customFormat="1">
      <c r="E236" s="293"/>
      <c r="F236" s="293"/>
      <c r="G236" s="293"/>
      <c r="H236" s="293"/>
    </row>
    <row r="237" spans="5:8" s="275" customFormat="1">
      <c r="E237" s="293"/>
      <c r="F237" s="293"/>
      <c r="G237" s="293"/>
      <c r="H237" s="293"/>
    </row>
    <row r="238" spans="5:8" s="275" customFormat="1">
      <c r="E238" s="293"/>
      <c r="F238" s="293"/>
      <c r="G238" s="293"/>
      <c r="H238" s="293"/>
    </row>
    <row r="239" spans="5:8" s="275" customFormat="1">
      <c r="E239" s="293"/>
      <c r="F239" s="293"/>
      <c r="G239" s="293"/>
      <c r="H239" s="293"/>
    </row>
    <row r="240" spans="5:8" s="275" customFormat="1">
      <c r="E240" s="293"/>
      <c r="F240" s="293"/>
      <c r="G240" s="293"/>
      <c r="H240" s="293"/>
    </row>
    <row r="241" spans="5:8" s="275" customFormat="1">
      <c r="E241" s="293"/>
      <c r="F241" s="293"/>
      <c r="G241" s="293"/>
      <c r="H241" s="293"/>
    </row>
    <row r="242" spans="5:8" s="275" customFormat="1">
      <c r="E242" s="293"/>
      <c r="F242" s="293"/>
      <c r="G242" s="293"/>
      <c r="H242" s="293"/>
    </row>
    <row r="243" spans="5:8" s="275" customFormat="1">
      <c r="E243" s="293"/>
      <c r="F243" s="293"/>
      <c r="G243" s="293"/>
      <c r="H243" s="293"/>
    </row>
    <row r="244" spans="5:8" s="275" customFormat="1">
      <c r="E244" s="293"/>
      <c r="F244" s="293"/>
      <c r="G244" s="293"/>
      <c r="H244" s="293"/>
    </row>
    <row r="245" spans="5:8" s="275" customFormat="1">
      <c r="E245" s="293"/>
      <c r="F245" s="293"/>
      <c r="G245" s="293"/>
      <c r="H245" s="293"/>
    </row>
    <row r="246" spans="5:8" s="275" customFormat="1">
      <c r="E246" s="293"/>
      <c r="F246" s="293"/>
      <c r="G246" s="293"/>
      <c r="H246" s="293"/>
    </row>
    <row r="247" spans="5:8" s="275" customFormat="1">
      <c r="E247" s="293"/>
      <c r="F247" s="293"/>
      <c r="G247" s="293"/>
      <c r="H247" s="293"/>
    </row>
    <row r="248" spans="5:8" s="275" customFormat="1">
      <c r="E248" s="293"/>
      <c r="F248" s="293"/>
      <c r="G248" s="293"/>
      <c r="H248" s="293"/>
    </row>
    <row r="249" spans="5:8" s="275" customFormat="1">
      <c r="E249" s="293"/>
      <c r="F249" s="293"/>
      <c r="G249" s="293"/>
      <c r="H249" s="293"/>
    </row>
    <row r="250" spans="5:8" s="275" customFormat="1">
      <c r="E250" s="293"/>
      <c r="F250" s="293"/>
      <c r="G250" s="293"/>
      <c r="H250" s="293"/>
    </row>
    <row r="251" spans="5:8" s="275" customFormat="1">
      <c r="E251" s="293"/>
      <c r="F251" s="293"/>
      <c r="G251" s="293"/>
      <c r="H251" s="293"/>
    </row>
    <row r="252" spans="5:8" s="275" customFormat="1">
      <c r="E252" s="293"/>
      <c r="F252" s="293"/>
      <c r="G252" s="293"/>
      <c r="H252" s="293"/>
    </row>
    <row r="253" spans="5:8" s="275" customFormat="1">
      <c r="E253" s="293"/>
      <c r="F253" s="293"/>
      <c r="G253" s="293"/>
      <c r="H253" s="293"/>
    </row>
    <row r="254" spans="5:8" s="275" customFormat="1">
      <c r="E254" s="293"/>
      <c r="F254" s="293"/>
      <c r="G254" s="293"/>
      <c r="H254" s="293"/>
    </row>
    <row r="255" spans="5:8" s="275" customFormat="1">
      <c r="E255" s="293"/>
      <c r="F255" s="293"/>
      <c r="G255" s="293"/>
      <c r="H255" s="293"/>
    </row>
    <row r="256" spans="5:8" s="275" customFormat="1">
      <c r="E256" s="293"/>
      <c r="F256" s="293"/>
      <c r="G256" s="293"/>
      <c r="H256" s="293"/>
    </row>
    <row r="257" spans="5:8" s="275" customFormat="1">
      <c r="E257" s="293"/>
      <c r="F257" s="293"/>
      <c r="G257" s="293"/>
      <c r="H257" s="293"/>
    </row>
    <row r="258" spans="5:8" s="275" customFormat="1">
      <c r="E258" s="293"/>
      <c r="F258" s="293"/>
      <c r="G258" s="293"/>
      <c r="H258" s="293"/>
    </row>
    <row r="259" spans="5:8" s="275" customFormat="1">
      <c r="E259" s="293"/>
      <c r="F259" s="293"/>
      <c r="G259" s="293"/>
      <c r="H259" s="293"/>
    </row>
    <row r="260" spans="5:8" s="275" customFormat="1">
      <c r="E260" s="293"/>
      <c r="F260" s="293"/>
      <c r="G260" s="293"/>
      <c r="H260" s="293"/>
    </row>
    <row r="261" spans="5:8" s="275" customFormat="1">
      <c r="E261" s="293"/>
      <c r="F261" s="293"/>
      <c r="G261" s="293"/>
      <c r="H261" s="293"/>
    </row>
    <row r="262" spans="5:8" s="275" customFormat="1">
      <c r="E262" s="293"/>
      <c r="F262" s="293"/>
      <c r="G262" s="293"/>
      <c r="H262" s="293"/>
    </row>
    <row r="263" spans="5:8" s="275" customFormat="1">
      <c r="E263" s="293"/>
      <c r="F263" s="293"/>
      <c r="G263" s="293"/>
      <c r="H263" s="293"/>
    </row>
    <row r="264" spans="5:8" s="275" customFormat="1">
      <c r="E264" s="293"/>
      <c r="F264" s="293"/>
      <c r="G264" s="293"/>
      <c r="H264" s="293"/>
    </row>
    <row r="265" spans="5:8" s="275" customFormat="1">
      <c r="E265" s="293"/>
      <c r="F265" s="293"/>
      <c r="G265" s="293"/>
      <c r="H265" s="293"/>
    </row>
    <row r="266" spans="5:8" s="275" customFormat="1">
      <c r="E266" s="293"/>
      <c r="F266" s="293"/>
      <c r="G266" s="293"/>
      <c r="H266" s="293"/>
    </row>
    <row r="267" spans="5:8" s="275" customFormat="1">
      <c r="E267" s="293"/>
      <c r="F267" s="293"/>
      <c r="G267" s="293"/>
      <c r="H267" s="293"/>
    </row>
    <row r="268" spans="5:8" s="275" customFormat="1">
      <c r="E268" s="293"/>
      <c r="F268" s="293"/>
      <c r="G268" s="293"/>
      <c r="H268" s="293"/>
    </row>
    <row r="269" spans="5:8" s="275" customFormat="1">
      <c r="E269" s="293"/>
      <c r="F269" s="293"/>
      <c r="G269" s="293"/>
      <c r="H269" s="293"/>
    </row>
    <row r="270" spans="5:8" s="275" customFormat="1">
      <c r="E270" s="293"/>
      <c r="F270" s="293"/>
      <c r="G270" s="293"/>
      <c r="H270" s="293"/>
    </row>
    <row r="271" spans="5:8" s="275" customFormat="1">
      <c r="E271" s="293"/>
      <c r="F271" s="293"/>
      <c r="G271" s="293"/>
      <c r="H271" s="293"/>
    </row>
    <row r="272" spans="5:8" s="275" customFormat="1">
      <c r="E272" s="293"/>
      <c r="F272" s="293"/>
      <c r="G272" s="293"/>
      <c r="H272" s="293"/>
    </row>
    <row r="273" spans="5:8" s="275" customFormat="1">
      <c r="E273" s="293"/>
      <c r="F273" s="293"/>
      <c r="G273" s="293"/>
      <c r="H273" s="293"/>
    </row>
    <row r="274" spans="5:8" s="275" customFormat="1">
      <c r="E274" s="293"/>
      <c r="F274" s="293"/>
      <c r="G274" s="293"/>
      <c r="H274" s="293"/>
    </row>
    <row r="275" spans="5:8" s="275" customFormat="1">
      <c r="E275" s="293"/>
      <c r="F275" s="293"/>
      <c r="G275" s="293"/>
      <c r="H275" s="293"/>
    </row>
    <row r="276" spans="5:8" s="275" customFormat="1">
      <c r="E276" s="293"/>
      <c r="F276" s="293"/>
      <c r="G276" s="293"/>
      <c r="H276" s="293"/>
    </row>
    <row r="277" spans="5:8" s="275" customFormat="1">
      <c r="E277" s="293"/>
      <c r="F277" s="293"/>
      <c r="G277" s="293"/>
      <c r="H277" s="293"/>
    </row>
    <row r="278" spans="5:8" s="275" customFormat="1">
      <c r="E278" s="293"/>
      <c r="F278" s="293"/>
      <c r="G278" s="293"/>
      <c r="H278" s="293"/>
    </row>
    <row r="279" spans="5:8" s="275" customFormat="1">
      <c r="E279" s="293"/>
      <c r="F279" s="293"/>
      <c r="G279" s="293"/>
      <c r="H279" s="293"/>
    </row>
    <row r="280" spans="5:8" s="275" customFormat="1">
      <c r="E280" s="293"/>
      <c r="F280" s="293"/>
      <c r="G280" s="293"/>
      <c r="H280" s="293"/>
    </row>
    <row r="281" spans="5:8" s="275" customFormat="1">
      <c r="E281" s="293"/>
      <c r="F281" s="293"/>
      <c r="G281" s="293"/>
      <c r="H281" s="293"/>
    </row>
    <row r="282" spans="5:8" s="275" customFormat="1">
      <c r="E282" s="293"/>
      <c r="F282" s="293"/>
      <c r="G282" s="293"/>
      <c r="H282" s="293"/>
    </row>
    <row r="283" spans="5:8" s="275" customFormat="1">
      <c r="E283" s="293"/>
      <c r="F283" s="293"/>
      <c r="G283" s="293"/>
      <c r="H283" s="293"/>
    </row>
    <row r="284" spans="5:8" s="275" customFormat="1">
      <c r="E284" s="293"/>
      <c r="F284" s="293"/>
      <c r="G284" s="293"/>
      <c r="H284" s="293"/>
    </row>
    <row r="285" spans="5:8" s="275" customFormat="1">
      <c r="E285" s="293"/>
      <c r="F285" s="293"/>
      <c r="G285" s="293"/>
      <c r="H285" s="293"/>
    </row>
    <row r="286" spans="5:8" s="275" customFormat="1">
      <c r="E286" s="293"/>
      <c r="F286" s="293"/>
      <c r="G286" s="293"/>
      <c r="H286" s="293"/>
    </row>
    <row r="287" spans="5:8" s="275" customFormat="1">
      <c r="E287" s="293"/>
      <c r="F287" s="293"/>
      <c r="G287" s="293"/>
      <c r="H287" s="293"/>
    </row>
    <row r="288" spans="5:8" s="275" customFormat="1">
      <c r="E288" s="293"/>
      <c r="F288" s="293"/>
      <c r="G288" s="293"/>
      <c r="H288" s="293"/>
    </row>
    <row r="289" spans="5:8" s="275" customFormat="1">
      <c r="E289" s="293"/>
      <c r="F289" s="293"/>
      <c r="G289" s="293"/>
      <c r="H289" s="293"/>
    </row>
    <row r="290" spans="5:8" s="275" customFormat="1">
      <c r="E290" s="293"/>
      <c r="F290" s="293"/>
      <c r="G290" s="293"/>
      <c r="H290" s="293"/>
    </row>
    <row r="291" spans="5:8" s="275" customFormat="1">
      <c r="E291" s="293"/>
      <c r="F291" s="293"/>
      <c r="G291" s="293"/>
      <c r="H291" s="293"/>
    </row>
    <row r="292" spans="5:8" s="275" customFormat="1">
      <c r="E292" s="293"/>
      <c r="F292" s="293"/>
      <c r="G292" s="293"/>
      <c r="H292" s="293"/>
    </row>
    <row r="293" spans="5:8" s="275" customFormat="1">
      <c r="E293" s="293"/>
      <c r="F293" s="293"/>
      <c r="G293" s="293"/>
      <c r="H293" s="293"/>
    </row>
    <row r="294" spans="5:8" s="275" customFormat="1">
      <c r="E294" s="293"/>
      <c r="F294" s="293"/>
      <c r="G294" s="293"/>
      <c r="H294" s="293"/>
    </row>
    <row r="295" spans="5:8" s="275" customFormat="1">
      <c r="E295" s="293"/>
      <c r="F295" s="293"/>
      <c r="G295" s="293"/>
      <c r="H295" s="293"/>
    </row>
    <row r="296" spans="5:8" s="275" customFormat="1">
      <c r="E296" s="293"/>
      <c r="F296" s="293"/>
      <c r="G296" s="293"/>
      <c r="H296" s="293"/>
    </row>
    <row r="297" spans="5:8" s="275" customFormat="1">
      <c r="E297" s="293"/>
      <c r="F297" s="293"/>
      <c r="G297" s="293"/>
      <c r="H297" s="293"/>
    </row>
    <row r="298" spans="5:8" s="275" customFormat="1">
      <c r="E298" s="293"/>
      <c r="F298" s="293"/>
      <c r="G298" s="293"/>
      <c r="H298" s="293"/>
    </row>
    <row r="299" spans="5:8" s="275" customFormat="1">
      <c r="E299" s="293"/>
      <c r="F299" s="293"/>
      <c r="G299" s="293"/>
      <c r="H299" s="293"/>
    </row>
    <row r="300" spans="5:8" s="275" customFormat="1">
      <c r="E300" s="293"/>
      <c r="F300" s="293"/>
      <c r="G300" s="293"/>
      <c r="H300" s="293"/>
    </row>
    <row r="301" spans="5:8" s="275" customFormat="1">
      <c r="E301" s="293"/>
      <c r="F301" s="293"/>
      <c r="G301" s="293"/>
      <c r="H301" s="293"/>
    </row>
    <row r="302" spans="5:8" s="275" customFormat="1">
      <c r="E302" s="293"/>
      <c r="F302" s="293"/>
      <c r="G302" s="293"/>
      <c r="H302" s="293"/>
    </row>
    <row r="303" spans="5:8" s="275" customFormat="1">
      <c r="E303" s="293"/>
      <c r="F303" s="293"/>
      <c r="G303" s="293"/>
      <c r="H303" s="293"/>
    </row>
    <row r="304" spans="5:8" s="275" customFormat="1">
      <c r="E304" s="293"/>
      <c r="F304" s="293"/>
      <c r="G304" s="293"/>
      <c r="H304" s="293"/>
    </row>
    <row r="305" spans="5:8" s="275" customFormat="1">
      <c r="E305" s="293"/>
      <c r="F305" s="293"/>
      <c r="G305" s="293"/>
      <c r="H305" s="293"/>
    </row>
    <row r="306" spans="5:8" s="275" customFormat="1">
      <c r="E306" s="293"/>
      <c r="F306" s="293"/>
      <c r="G306" s="293"/>
      <c r="H306" s="293"/>
    </row>
    <row r="307" spans="5:8" s="275" customFormat="1">
      <c r="E307" s="293"/>
      <c r="F307" s="293"/>
      <c r="G307" s="293"/>
      <c r="H307" s="293"/>
    </row>
    <row r="308" spans="5:8" s="275" customFormat="1">
      <c r="E308" s="293"/>
      <c r="F308" s="293"/>
      <c r="G308" s="293"/>
      <c r="H308" s="293"/>
    </row>
    <row r="309" spans="5:8" s="275" customFormat="1">
      <c r="E309" s="293"/>
      <c r="F309" s="293"/>
      <c r="G309" s="293"/>
      <c r="H309" s="293"/>
    </row>
    <row r="310" spans="5:8" s="275" customFormat="1">
      <c r="E310" s="293"/>
      <c r="F310" s="293"/>
      <c r="G310" s="293"/>
      <c r="H310" s="293"/>
    </row>
    <row r="311" spans="5:8" s="275" customFormat="1">
      <c r="E311" s="293"/>
      <c r="F311" s="293"/>
      <c r="G311" s="293"/>
      <c r="H311" s="293"/>
    </row>
    <row r="312" spans="5:8" s="275" customFormat="1">
      <c r="E312" s="293"/>
      <c r="F312" s="293"/>
      <c r="G312" s="293"/>
      <c r="H312" s="293"/>
    </row>
    <row r="313" spans="5:8" s="275" customFormat="1">
      <c r="E313" s="293"/>
      <c r="F313" s="293"/>
      <c r="G313" s="293"/>
      <c r="H313" s="293"/>
    </row>
    <row r="314" spans="5:8" s="275" customFormat="1">
      <c r="E314" s="293"/>
      <c r="F314" s="293"/>
      <c r="G314" s="293"/>
      <c r="H314" s="293"/>
    </row>
    <row r="315" spans="5:8" s="275" customFormat="1">
      <c r="E315" s="293"/>
      <c r="F315" s="293"/>
      <c r="G315" s="293"/>
      <c r="H315" s="293"/>
    </row>
    <row r="316" spans="5:8" s="275" customFormat="1">
      <c r="E316" s="293"/>
      <c r="F316" s="293"/>
      <c r="G316" s="293"/>
      <c r="H316" s="293"/>
    </row>
    <row r="317" spans="5:8" s="275" customFormat="1">
      <c r="E317" s="293"/>
      <c r="F317" s="293"/>
      <c r="G317" s="293"/>
      <c r="H317" s="293"/>
    </row>
    <row r="318" spans="5:8" s="275" customFormat="1">
      <c r="E318" s="293"/>
      <c r="F318" s="293"/>
      <c r="G318" s="293"/>
      <c r="H318" s="293"/>
    </row>
    <row r="319" spans="5:8" s="275" customFormat="1">
      <c r="E319" s="293"/>
      <c r="F319" s="293"/>
      <c r="G319" s="293"/>
      <c r="H319" s="293"/>
    </row>
    <row r="320" spans="5:8" s="275" customFormat="1">
      <c r="E320" s="293"/>
      <c r="F320" s="293"/>
      <c r="G320" s="293"/>
      <c r="H320" s="293"/>
    </row>
    <row r="321" spans="5:8" s="275" customFormat="1">
      <c r="E321" s="293"/>
      <c r="F321" s="293"/>
      <c r="G321" s="293"/>
      <c r="H321" s="293"/>
    </row>
    <row r="322" spans="5:8" s="275" customFormat="1">
      <c r="E322" s="293"/>
      <c r="F322" s="293"/>
      <c r="G322" s="293"/>
      <c r="H322" s="293"/>
    </row>
    <row r="323" spans="5:8" s="275" customFormat="1">
      <c r="E323" s="293"/>
      <c r="F323" s="293"/>
      <c r="G323" s="293"/>
      <c r="H323" s="293"/>
    </row>
    <row r="324" spans="5:8" s="275" customFormat="1">
      <c r="E324" s="293"/>
      <c r="F324" s="293"/>
      <c r="G324" s="293"/>
      <c r="H324" s="293"/>
    </row>
    <row r="325" spans="5:8" s="275" customFormat="1">
      <c r="E325" s="293"/>
      <c r="F325" s="293"/>
      <c r="G325" s="293"/>
      <c r="H325" s="293"/>
    </row>
    <row r="326" spans="5:8" s="275" customFormat="1">
      <c r="E326" s="293"/>
      <c r="F326" s="293"/>
      <c r="G326" s="293"/>
      <c r="H326" s="293"/>
    </row>
    <row r="327" spans="5:8" s="275" customFormat="1">
      <c r="E327" s="293"/>
      <c r="F327" s="293"/>
      <c r="G327" s="293"/>
      <c r="H327" s="293"/>
    </row>
    <row r="328" spans="5:8" s="275" customFormat="1">
      <c r="E328" s="293"/>
      <c r="F328" s="293"/>
      <c r="G328" s="293"/>
      <c r="H328" s="293"/>
    </row>
    <row r="329" spans="5:8" s="275" customFormat="1">
      <c r="E329" s="293"/>
      <c r="F329" s="293"/>
      <c r="G329" s="293"/>
      <c r="H329" s="293"/>
    </row>
    <row r="330" spans="5:8" s="275" customFormat="1">
      <c r="E330" s="293"/>
      <c r="F330" s="293"/>
      <c r="G330" s="293"/>
      <c r="H330" s="293"/>
    </row>
    <row r="331" spans="5:8" s="275" customFormat="1">
      <c r="E331" s="293"/>
      <c r="F331" s="293"/>
      <c r="G331" s="293"/>
      <c r="H331" s="293"/>
    </row>
    <row r="332" spans="5:8" s="275" customFormat="1">
      <c r="E332" s="293"/>
      <c r="F332" s="293"/>
      <c r="G332" s="293"/>
      <c r="H332" s="293"/>
    </row>
    <row r="333" spans="5:8" s="275" customFormat="1">
      <c r="E333" s="293"/>
      <c r="F333" s="293"/>
      <c r="G333" s="293"/>
      <c r="H333" s="293"/>
    </row>
    <row r="334" spans="5:8" s="275" customFormat="1">
      <c r="E334" s="293"/>
      <c r="F334" s="293"/>
      <c r="G334" s="293"/>
      <c r="H334" s="293"/>
    </row>
    <row r="335" spans="5:8" s="275" customFormat="1">
      <c r="E335" s="293"/>
      <c r="F335" s="293"/>
      <c r="G335" s="293"/>
      <c r="H335" s="293"/>
    </row>
    <row r="336" spans="5:8" s="275" customFormat="1">
      <c r="E336" s="293"/>
      <c r="F336" s="293"/>
      <c r="G336" s="293"/>
      <c r="H336" s="293"/>
    </row>
    <row r="337" spans="5:8" s="275" customFormat="1">
      <c r="E337" s="293"/>
      <c r="F337" s="293"/>
      <c r="G337" s="293"/>
      <c r="H337" s="293"/>
    </row>
    <row r="338" spans="5:8" s="275" customFormat="1">
      <c r="E338" s="293"/>
      <c r="F338" s="293"/>
      <c r="G338" s="293"/>
      <c r="H338" s="293"/>
    </row>
    <row r="339" spans="5:8" s="275" customFormat="1">
      <c r="E339" s="293"/>
      <c r="F339" s="293"/>
      <c r="G339" s="293"/>
      <c r="H339" s="293"/>
    </row>
    <row r="340" spans="5:8" s="275" customFormat="1">
      <c r="E340" s="293"/>
      <c r="F340" s="293"/>
      <c r="G340" s="293"/>
      <c r="H340" s="293"/>
    </row>
    <row r="341" spans="5:8" s="275" customFormat="1">
      <c r="E341" s="293"/>
      <c r="F341" s="293"/>
      <c r="G341" s="293"/>
      <c r="H341" s="293"/>
    </row>
    <row r="342" spans="5:8" s="275" customFormat="1">
      <c r="E342" s="293"/>
      <c r="F342" s="293"/>
      <c r="G342" s="293"/>
      <c r="H342" s="293"/>
    </row>
    <row r="343" spans="5:8" s="275" customFormat="1">
      <c r="E343" s="293"/>
      <c r="F343" s="293"/>
      <c r="G343" s="293"/>
      <c r="H343" s="293"/>
    </row>
    <row r="344" spans="5:8" s="275" customFormat="1">
      <c r="E344" s="293"/>
      <c r="F344" s="293"/>
      <c r="G344" s="293"/>
      <c r="H344" s="293"/>
    </row>
    <row r="345" spans="5:8" s="275" customFormat="1">
      <c r="E345" s="293"/>
      <c r="F345" s="293"/>
      <c r="G345" s="293"/>
      <c r="H345" s="293"/>
    </row>
    <row r="346" spans="5:8" s="275" customFormat="1">
      <c r="E346" s="293"/>
      <c r="F346" s="293"/>
      <c r="G346" s="293"/>
      <c r="H346" s="293"/>
    </row>
    <row r="347" spans="5:8" s="275" customFormat="1">
      <c r="E347" s="293"/>
      <c r="F347" s="293"/>
      <c r="G347" s="293"/>
      <c r="H347" s="293"/>
    </row>
    <row r="348" spans="5:8" s="275" customFormat="1">
      <c r="E348" s="293"/>
      <c r="F348" s="293"/>
      <c r="G348" s="293"/>
      <c r="H348" s="293"/>
    </row>
    <row r="349" spans="5:8" s="275" customFormat="1">
      <c r="E349" s="293"/>
      <c r="F349" s="293"/>
      <c r="G349" s="293"/>
      <c r="H349" s="293"/>
    </row>
    <row r="350" spans="5:8" s="275" customFormat="1">
      <c r="E350" s="293"/>
      <c r="F350" s="293"/>
      <c r="G350" s="293"/>
      <c r="H350" s="293"/>
    </row>
    <row r="351" spans="5:8" s="275" customFormat="1">
      <c r="E351" s="293"/>
      <c r="F351" s="293"/>
      <c r="G351" s="293"/>
      <c r="H351" s="293"/>
    </row>
    <row r="352" spans="5:8" s="275" customFormat="1">
      <c r="E352" s="293"/>
      <c r="F352" s="293"/>
      <c r="G352" s="293"/>
      <c r="H352" s="293"/>
    </row>
    <row r="353" spans="5:8" s="275" customFormat="1">
      <c r="E353" s="293"/>
      <c r="F353" s="293"/>
      <c r="G353" s="293"/>
      <c r="H353" s="293"/>
    </row>
    <row r="354" spans="5:8" s="275" customFormat="1">
      <c r="E354" s="293"/>
      <c r="F354" s="293"/>
      <c r="G354" s="293"/>
      <c r="H354" s="293"/>
    </row>
    <row r="355" spans="5:8" s="275" customFormat="1">
      <c r="E355" s="293"/>
      <c r="F355" s="293"/>
      <c r="G355" s="293"/>
      <c r="H355" s="293"/>
    </row>
    <row r="356" spans="5:8" s="275" customFormat="1">
      <c r="E356" s="293"/>
      <c r="F356" s="293"/>
      <c r="G356" s="293"/>
      <c r="H356" s="293"/>
    </row>
    <row r="357" spans="5:8" s="275" customFormat="1">
      <c r="E357" s="293"/>
      <c r="F357" s="293"/>
      <c r="G357" s="293"/>
      <c r="H357" s="293"/>
    </row>
    <row r="358" spans="5:8" s="275" customFormat="1">
      <c r="E358" s="293"/>
      <c r="F358" s="293"/>
      <c r="G358" s="293"/>
      <c r="H358" s="293"/>
    </row>
    <row r="359" spans="5:8" s="275" customFormat="1">
      <c r="E359" s="293"/>
      <c r="F359" s="293"/>
      <c r="G359" s="293"/>
      <c r="H359" s="293"/>
    </row>
    <row r="360" spans="5:8" s="275" customFormat="1">
      <c r="E360" s="293"/>
      <c r="F360" s="293"/>
      <c r="G360" s="293"/>
      <c r="H360" s="293"/>
    </row>
    <row r="361" spans="5:8" s="275" customFormat="1">
      <c r="E361" s="293"/>
      <c r="F361" s="293"/>
      <c r="G361" s="293"/>
      <c r="H361" s="293"/>
    </row>
    <row r="362" spans="5:8" s="275" customFormat="1">
      <c r="E362" s="293"/>
      <c r="F362" s="293"/>
      <c r="G362" s="293"/>
      <c r="H362" s="293"/>
    </row>
    <row r="363" spans="5:8" s="275" customFormat="1">
      <c r="E363" s="293"/>
      <c r="F363" s="293"/>
      <c r="G363" s="293"/>
      <c r="H363" s="293"/>
    </row>
    <row r="364" spans="5:8" s="275" customFormat="1">
      <c r="E364" s="293"/>
      <c r="F364" s="293"/>
      <c r="G364" s="293"/>
      <c r="H364" s="293"/>
    </row>
    <row r="365" spans="5:8" s="275" customFormat="1">
      <c r="E365" s="293"/>
      <c r="F365" s="293"/>
      <c r="G365" s="293"/>
      <c r="H365" s="293"/>
    </row>
    <row r="366" spans="5:8" s="275" customFormat="1">
      <c r="E366" s="293"/>
      <c r="F366" s="293"/>
      <c r="G366" s="293"/>
      <c r="H366" s="293"/>
    </row>
    <row r="367" spans="5:8" s="275" customFormat="1">
      <c r="E367" s="293"/>
      <c r="F367" s="293"/>
      <c r="G367" s="293"/>
      <c r="H367" s="293"/>
    </row>
    <row r="368" spans="5:8" s="275" customFormat="1">
      <c r="E368" s="293"/>
      <c r="F368" s="293"/>
      <c r="G368" s="293"/>
      <c r="H368" s="293"/>
    </row>
    <row r="369" spans="5:8" s="275" customFormat="1">
      <c r="E369" s="293"/>
      <c r="F369" s="293"/>
      <c r="G369" s="293"/>
      <c r="H369" s="293"/>
    </row>
    <row r="370" spans="5:8" s="275" customFormat="1">
      <c r="E370" s="293"/>
      <c r="F370" s="293"/>
      <c r="G370" s="293"/>
      <c r="H370" s="293"/>
    </row>
    <row r="371" spans="5:8" s="275" customFormat="1">
      <c r="E371" s="293"/>
      <c r="F371" s="293"/>
      <c r="G371" s="293"/>
      <c r="H371" s="293"/>
    </row>
    <row r="372" spans="5:8" s="275" customFormat="1">
      <c r="E372" s="293"/>
      <c r="F372" s="293"/>
      <c r="G372" s="293"/>
      <c r="H372" s="293"/>
    </row>
    <row r="373" spans="5:8" s="275" customFormat="1">
      <c r="E373" s="293"/>
      <c r="F373" s="293"/>
      <c r="G373" s="293"/>
      <c r="H373" s="293"/>
    </row>
    <row r="374" spans="5:8" s="275" customFormat="1">
      <c r="E374" s="293"/>
      <c r="F374" s="293"/>
      <c r="G374" s="293"/>
      <c r="H374" s="293"/>
    </row>
    <row r="375" spans="5:8" s="275" customFormat="1">
      <c r="E375" s="293"/>
      <c r="F375" s="293"/>
      <c r="G375" s="293"/>
      <c r="H375" s="293"/>
    </row>
    <row r="376" spans="5:8" s="275" customFormat="1">
      <c r="E376" s="293"/>
      <c r="F376" s="293"/>
      <c r="G376" s="293"/>
      <c r="H376" s="293"/>
    </row>
    <row r="377" spans="5:8" s="275" customFormat="1">
      <c r="E377" s="293"/>
      <c r="F377" s="293"/>
      <c r="G377" s="293"/>
      <c r="H377" s="293"/>
    </row>
    <row r="378" spans="5:8" s="275" customFormat="1">
      <c r="E378" s="293"/>
      <c r="F378" s="293"/>
      <c r="G378" s="293"/>
      <c r="H378" s="293"/>
    </row>
    <row r="379" spans="5:8" s="275" customFormat="1">
      <c r="E379" s="293"/>
      <c r="F379" s="293"/>
      <c r="G379" s="293"/>
      <c r="H379" s="293"/>
    </row>
    <row r="380" spans="5:8" s="275" customFormat="1">
      <c r="E380" s="293"/>
      <c r="F380" s="293"/>
      <c r="G380" s="293"/>
      <c r="H380" s="293"/>
    </row>
    <row r="381" spans="5:8" s="275" customFormat="1">
      <c r="E381" s="293"/>
      <c r="F381" s="293"/>
      <c r="G381" s="293"/>
      <c r="H381" s="293"/>
    </row>
    <row r="382" spans="5:8" s="275" customFormat="1">
      <c r="E382" s="293"/>
      <c r="F382" s="293"/>
      <c r="G382" s="293"/>
      <c r="H382" s="293"/>
    </row>
    <row r="383" spans="5:8" s="275" customFormat="1">
      <c r="E383" s="293"/>
      <c r="F383" s="293"/>
      <c r="G383" s="293"/>
      <c r="H383" s="293"/>
    </row>
    <row r="384" spans="5:8" s="275" customFormat="1">
      <c r="E384" s="293"/>
      <c r="F384" s="293"/>
      <c r="G384" s="293"/>
      <c r="H384" s="293"/>
    </row>
    <row r="385" spans="5:8" s="275" customFormat="1">
      <c r="E385" s="293"/>
      <c r="F385" s="293"/>
      <c r="G385" s="293"/>
      <c r="H385" s="293"/>
    </row>
    <row r="386" spans="5:8" s="275" customFormat="1">
      <c r="E386" s="293"/>
      <c r="F386" s="293"/>
      <c r="G386" s="293"/>
      <c r="H386" s="293"/>
    </row>
    <row r="387" spans="5:8" s="275" customFormat="1">
      <c r="E387" s="293"/>
      <c r="F387" s="293"/>
      <c r="G387" s="293"/>
      <c r="H387" s="293"/>
    </row>
    <row r="388" spans="5:8" s="275" customFormat="1">
      <c r="E388" s="293"/>
      <c r="F388" s="293"/>
      <c r="G388" s="293"/>
      <c r="H388" s="293"/>
    </row>
    <row r="389" spans="5:8" s="275" customFormat="1">
      <c r="E389" s="293"/>
      <c r="F389" s="293"/>
      <c r="G389" s="293"/>
      <c r="H389" s="293"/>
    </row>
    <row r="390" spans="5:8" s="275" customFormat="1">
      <c r="E390" s="293"/>
      <c r="F390" s="293"/>
      <c r="G390" s="293"/>
      <c r="H390" s="293"/>
    </row>
    <row r="391" spans="5:8" s="275" customFormat="1">
      <c r="E391" s="293"/>
      <c r="F391" s="293"/>
      <c r="G391" s="293"/>
      <c r="H391" s="293"/>
    </row>
    <row r="392" spans="5:8" s="275" customFormat="1">
      <c r="E392" s="293"/>
      <c r="F392" s="293"/>
      <c r="G392" s="293"/>
      <c r="H392" s="293"/>
    </row>
    <row r="393" spans="5:8" s="275" customFormat="1">
      <c r="E393" s="293"/>
      <c r="F393" s="293"/>
      <c r="G393" s="293"/>
      <c r="H393" s="293"/>
    </row>
    <row r="394" spans="5:8" s="275" customFormat="1">
      <c r="E394" s="293"/>
      <c r="F394" s="293"/>
      <c r="G394" s="293"/>
      <c r="H394" s="293"/>
    </row>
    <row r="395" spans="5:8" s="275" customFormat="1">
      <c r="E395" s="293"/>
      <c r="F395" s="293"/>
      <c r="G395" s="293"/>
      <c r="H395" s="293"/>
    </row>
    <row r="396" spans="5:8" s="275" customFormat="1">
      <c r="E396" s="293"/>
      <c r="F396" s="293"/>
      <c r="G396" s="293"/>
      <c r="H396" s="293"/>
    </row>
    <row r="397" spans="5:8" s="275" customFormat="1">
      <c r="E397" s="293"/>
      <c r="F397" s="293"/>
      <c r="G397" s="293"/>
      <c r="H397" s="293"/>
    </row>
    <row r="398" spans="5:8" s="275" customFormat="1">
      <c r="E398" s="293"/>
      <c r="F398" s="293"/>
      <c r="G398" s="293"/>
      <c r="H398" s="293"/>
    </row>
    <row r="399" spans="5:8" s="275" customFormat="1">
      <c r="E399" s="293"/>
      <c r="F399" s="293"/>
      <c r="G399" s="293"/>
      <c r="H399" s="293"/>
    </row>
  </sheetData>
  <sheetProtection algorithmName="SHA-512" hashValue="u/3r9XKHyCN1GL+iM4WWzWltM7pK5gfLXTInnfDbClnAQgaV5OOQ332uFMrRG/rBPg23+DYfhnHaSJ5Apv36TA==" saltValue="xetPbFuBo0jcBIXs7a6Qqw==" spinCount="100000" sheet="1" scenarios="1" formatCells="0" formatColumns="0" formatRows="0"/>
  <mergeCells count="56">
    <mergeCell ref="D6:F6"/>
    <mergeCell ref="K6:M6"/>
    <mergeCell ref="B3:M3"/>
    <mergeCell ref="B2:M2"/>
    <mergeCell ref="E8:F8"/>
    <mergeCell ref="L8:M8"/>
    <mergeCell ref="I5:J5"/>
    <mergeCell ref="I6:J6"/>
    <mergeCell ref="E7:F7"/>
    <mergeCell ref="L7:M7"/>
    <mergeCell ref="B5:C5"/>
    <mergeCell ref="B6:C6"/>
    <mergeCell ref="B4:F4"/>
    <mergeCell ref="I4:M4"/>
    <mergeCell ref="D24:F24"/>
    <mergeCell ref="K24:M24"/>
    <mergeCell ref="L9:M9"/>
    <mergeCell ref="L11:M11"/>
    <mergeCell ref="E11:F11"/>
    <mergeCell ref="L10:M10"/>
    <mergeCell ref="E10:F10"/>
    <mergeCell ref="E9:F9"/>
    <mergeCell ref="L13:M13"/>
    <mergeCell ref="E13:F13"/>
    <mergeCell ref="E12:F12"/>
    <mergeCell ref="L12:M12"/>
    <mergeCell ref="L25:M25"/>
    <mergeCell ref="E26:F26"/>
    <mergeCell ref="L26:M26"/>
    <mergeCell ref="L27:M27"/>
    <mergeCell ref="E27:F27"/>
    <mergeCell ref="C35:D35"/>
    <mergeCell ref="H34:I34"/>
    <mergeCell ref="J35:K35"/>
    <mergeCell ref="E29:F29"/>
    <mergeCell ref="L29:M29"/>
    <mergeCell ref="E30:F30"/>
    <mergeCell ref="L30:M30"/>
    <mergeCell ref="E31:F31"/>
    <mergeCell ref="L31:M31"/>
    <mergeCell ref="A16:B16"/>
    <mergeCell ref="H16:I16"/>
    <mergeCell ref="C17:D17"/>
    <mergeCell ref="J17:K17"/>
    <mergeCell ref="A34:B34"/>
    <mergeCell ref="B24:C24"/>
    <mergeCell ref="I24:J24"/>
    <mergeCell ref="E25:F25"/>
    <mergeCell ref="B20:M20"/>
    <mergeCell ref="B21:M21"/>
    <mergeCell ref="B23:C23"/>
    <mergeCell ref="I23:J23"/>
    <mergeCell ref="B22:F22"/>
    <mergeCell ref="I22:M22"/>
    <mergeCell ref="E28:F28"/>
    <mergeCell ref="L28:M28"/>
  </mergeCells>
  <dataValidations count="1">
    <dataValidation type="list" allowBlank="1" showInputMessage="1" showErrorMessage="1" prompt="Click Here" sqref="D5 D23">
      <formula1>RollNo</formula1>
    </dataValidation>
  </dataValidations>
  <pageMargins left="0.3" right="0.3" top="0.1" bottom="0.3" header="0" footer="0"/>
  <pageSetup paperSize="5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V23"/>
  <sheetViews>
    <sheetView showZeros="0" view="pageLayout" zoomScaleNormal="100" zoomScaleSheetLayoutView="100" workbookViewId="0">
      <selection activeCell="U10" sqref="U10"/>
    </sheetView>
  </sheetViews>
  <sheetFormatPr defaultRowHeight="12"/>
  <cols>
    <col min="1" max="1" width="3.5703125" style="267" customWidth="1"/>
    <col min="2" max="2" width="10.140625" style="267" customWidth="1"/>
    <col min="3" max="14" width="4" style="234" customWidth="1"/>
    <col min="15" max="15" width="2.85546875" style="234" customWidth="1"/>
    <col min="16" max="16" width="3.140625" style="234" bestFit="1" customWidth="1"/>
    <col min="17" max="17" width="16.42578125" style="234" customWidth="1"/>
    <col min="18" max="18" width="17.42578125" style="234" customWidth="1"/>
    <col min="19" max="19" width="6.140625" style="234" customWidth="1"/>
    <col min="20" max="20" width="14.42578125" style="234" customWidth="1"/>
    <col min="21" max="21" width="9.28515625" style="234" customWidth="1"/>
    <col min="22" max="22" width="3.5703125" style="264" customWidth="1"/>
    <col min="23" max="16384" width="9.140625" style="267"/>
  </cols>
  <sheetData>
    <row r="1" spans="1:22" ht="33" customHeight="1" thickTop="1">
      <c r="A1" s="295"/>
      <c r="B1" s="296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8"/>
      <c r="O1" s="299"/>
      <c r="P1" s="300"/>
      <c r="Q1" s="231"/>
      <c r="R1" s="951"/>
      <c r="S1" s="951"/>
      <c r="T1" s="232"/>
      <c r="U1" s="232"/>
      <c r="V1" s="301"/>
    </row>
    <row r="2" spans="1:22" ht="42.75" customHeight="1">
      <c r="A2" s="237"/>
      <c r="B2" s="998" t="str">
        <f>"उपस्थिती     सन:- "&amp;Links!O2</f>
        <v>उपस्थिती     सन:- सन:- 2023-24</v>
      </c>
      <c r="C2" s="998"/>
      <c r="D2" s="998"/>
      <c r="E2" s="998"/>
      <c r="F2" s="998"/>
      <c r="G2" s="998"/>
      <c r="H2" s="998"/>
      <c r="I2" s="998"/>
      <c r="J2" s="998"/>
      <c r="K2" s="998"/>
      <c r="L2" s="998"/>
      <c r="M2" s="998"/>
      <c r="N2" s="998"/>
      <c r="O2" s="236"/>
      <c r="P2" s="932" t="s">
        <v>610</v>
      </c>
      <c r="Q2" s="933"/>
      <c r="R2" s="933"/>
      <c r="S2" s="933"/>
      <c r="T2" s="933"/>
      <c r="U2" s="933"/>
      <c r="V2" s="934"/>
    </row>
    <row r="3" spans="1:22" ht="25.5" customHeight="1" thickBot="1">
      <c r="A3" s="235"/>
      <c r="B3" s="953" t="s">
        <v>81</v>
      </c>
      <c r="C3" s="929" t="s">
        <v>75</v>
      </c>
      <c r="D3" s="929" t="s">
        <v>69</v>
      </c>
      <c r="E3" s="929" t="s">
        <v>76</v>
      </c>
      <c r="F3" s="929" t="s">
        <v>1</v>
      </c>
      <c r="G3" s="929" t="s">
        <v>77</v>
      </c>
      <c r="H3" s="929" t="s">
        <v>78</v>
      </c>
      <c r="I3" s="929" t="s">
        <v>79</v>
      </c>
      <c r="J3" s="929" t="s">
        <v>2</v>
      </c>
      <c r="K3" s="929" t="s">
        <v>3</v>
      </c>
      <c r="L3" s="929" t="s">
        <v>70</v>
      </c>
      <c r="M3" s="929" t="s">
        <v>80</v>
      </c>
      <c r="N3" s="929" t="s">
        <v>104</v>
      </c>
      <c r="O3" s="302"/>
      <c r="P3" s="999" t="str">
        <f>Links!E2</f>
        <v>कर्मवीर तात्यासाहेब हरी रावजी पाटील किसान शिक्षण संस्था भडगाव संचलित</v>
      </c>
      <c r="Q3" s="1000"/>
      <c r="R3" s="1000"/>
      <c r="S3" s="1000"/>
      <c r="T3" s="1000"/>
      <c r="U3" s="1000"/>
      <c r="V3" s="1001"/>
    </row>
    <row r="4" spans="1:22" ht="25.5" customHeight="1" thickTop="1">
      <c r="A4" s="237"/>
      <c r="B4" s="954"/>
      <c r="C4" s="930"/>
      <c r="D4" s="930"/>
      <c r="E4" s="930"/>
      <c r="F4" s="930"/>
      <c r="G4" s="930"/>
      <c r="H4" s="930"/>
      <c r="I4" s="930"/>
      <c r="J4" s="930"/>
      <c r="K4" s="930"/>
      <c r="L4" s="930"/>
      <c r="M4" s="930"/>
      <c r="N4" s="930"/>
      <c r="O4" s="302"/>
      <c r="P4" s="946" t="str">
        <f>Links!E3</f>
        <v>सौ.एस.पी.पाटील माध्यमिक विद्यामंदिर आमडदे, ता. भडगाव, जि. जळगाव.</v>
      </c>
      <c r="Q4" s="947"/>
      <c r="R4" s="947"/>
      <c r="S4" s="947"/>
      <c r="T4" s="947"/>
      <c r="U4" s="947"/>
      <c r="V4" s="948"/>
    </row>
    <row r="5" spans="1:22" ht="18.75" customHeight="1">
      <c r="A5" s="237"/>
      <c r="B5" s="918" t="s">
        <v>82</v>
      </c>
      <c r="C5" s="1010">
        <f>VLOOKUP(U10,उपस्थिती!$A$4:$AH$500,5,0)</f>
        <v>0</v>
      </c>
      <c r="D5" s="1010">
        <f>VLOOKUP(U10,उपस्थिती!$A$4:$AH$500,7,0)</f>
        <v>0</v>
      </c>
      <c r="E5" s="1010">
        <f>VLOOKUP(U10,उपस्थिती!$A$4:$AH$500,9,0)</f>
        <v>0</v>
      </c>
      <c r="F5" s="1010">
        <f>VLOOKUP(U10,उपस्थिती!$A$4:$AH$500,11,0)</f>
        <v>0</v>
      </c>
      <c r="G5" s="1010">
        <f>VLOOKUP(U10,उपस्थिती!$A$4:$AH$500,13,0)</f>
        <v>0</v>
      </c>
      <c r="H5" s="1010">
        <f>VLOOKUP(U10,उपस्थिती!$A$4:$AH$500,21,0)</f>
        <v>0</v>
      </c>
      <c r="I5" s="1010">
        <f>VLOOKUP(U10,उपस्थिती!$A$4:$AH$500,23,0)</f>
        <v>0</v>
      </c>
      <c r="J5" s="1010">
        <f>VLOOKUP(U10,उपस्थिती!$A$4:$AH$500,25,0)</f>
        <v>0</v>
      </c>
      <c r="K5" s="1010">
        <f>VLOOKUP(U10,उपस्थिती!$A$4:$AH$500,27,0)</f>
        <v>0</v>
      </c>
      <c r="L5" s="1010">
        <f>VLOOKUP(U10,उपस्थिती!$A$4:$AH$500,29,0)</f>
        <v>0</v>
      </c>
      <c r="M5" s="1010">
        <f>VLOOKUP(U10,उपस्थिती!$A$4:$AH$500,31,0)</f>
        <v>0</v>
      </c>
      <c r="N5" s="1012">
        <f>SUM(C5:M5)</f>
        <v>0</v>
      </c>
      <c r="O5" s="302"/>
      <c r="P5" s="1007" t="s">
        <v>1440</v>
      </c>
      <c r="Q5" s="1008"/>
      <c r="R5" s="1008"/>
      <c r="S5" s="1008"/>
      <c r="T5" s="1008"/>
      <c r="U5" s="1008"/>
      <c r="V5" s="1009"/>
    </row>
    <row r="6" spans="1:22" ht="25.5" customHeight="1">
      <c r="A6" s="237"/>
      <c r="B6" s="1015"/>
      <c r="C6" s="1011"/>
      <c r="D6" s="1011"/>
      <c r="E6" s="1011"/>
      <c r="F6" s="1011"/>
      <c r="G6" s="1011"/>
      <c r="H6" s="1011"/>
      <c r="I6" s="1011"/>
      <c r="J6" s="1011"/>
      <c r="K6" s="1011"/>
      <c r="L6" s="1011"/>
      <c r="M6" s="1011"/>
      <c r="N6" s="1013"/>
      <c r="O6" s="302"/>
      <c r="P6" s="955" t="str">
        <f>"विद्यार्थी प्रगतीपत्रक"&amp;"
"&amp;Links!O2</f>
        <v>विद्यार्थी प्रगतीपत्रक
सन:- 2023-24</v>
      </c>
      <c r="Q6" s="956"/>
      <c r="R6" s="956"/>
      <c r="S6" s="956"/>
      <c r="T6" s="956"/>
      <c r="U6" s="956"/>
      <c r="V6" s="957"/>
    </row>
    <row r="7" spans="1:22" ht="25.5" customHeight="1">
      <c r="A7" s="237"/>
      <c r="B7" s="347" t="s">
        <v>83</v>
      </c>
      <c r="C7" s="348">
        <f>VLOOKUP(U10,उपस्थिती!$A$4:$AH$500,6,0)</f>
        <v>0</v>
      </c>
      <c r="D7" s="348">
        <f>VLOOKUP(U10,उपस्थिती!$A$4:$AH$500,8,0)</f>
        <v>0</v>
      </c>
      <c r="E7" s="348">
        <f>VLOOKUP(U10,उपस्थिती!$A$4:$AH$500,10,0)</f>
        <v>0</v>
      </c>
      <c r="F7" s="348">
        <f>VLOOKUP(U10,उपस्थिती!$A$4:$AH$500,12,0)</f>
        <v>0</v>
      </c>
      <c r="G7" s="348">
        <f>VLOOKUP(U10,उपस्थिती!$A$4:$AH$500,14,0)</f>
        <v>0</v>
      </c>
      <c r="H7" s="348">
        <f>VLOOKUP(U10,उपस्थिती!$A$4:$AH$500,22,0)</f>
        <v>0</v>
      </c>
      <c r="I7" s="348">
        <f>VLOOKUP(U10,उपस्थिती!$A$4:$AH$500,24,0)</f>
        <v>0</v>
      </c>
      <c r="J7" s="348">
        <f>VLOOKUP(U10,उपस्थिती!$A$4:$AH$500,26,0)</f>
        <v>0</v>
      </c>
      <c r="K7" s="348">
        <f>VLOOKUP(U10,उपस्थिती!$A$4:$AH$500,28,0)</f>
        <v>0</v>
      </c>
      <c r="L7" s="348">
        <f>VLOOKUP(U10,उपस्थिती!$A$4:$AH$500,30,0)</f>
        <v>0</v>
      </c>
      <c r="M7" s="348">
        <f>VLOOKUP(U10,उपस्थिती!$A$4:$AH$500,32,0)</f>
        <v>0</v>
      </c>
      <c r="N7" s="349">
        <f>SUM(C7:M7)</f>
        <v>0</v>
      </c>
      <c r="O7" s="302"/>
      <c r="P7" s="1004" t="s">
        <v>86</v>
      </c>
      <c r="Q7" s="1005"/>
      <c r="R7" s="1005"/>
      <c r="S7" s="1005"/>
      <c r="T7" s="1005"/>
      <c r="U7" s="1005"/>
      <c r="V7" s="1006"/>
    </row>
    <row r="8" spans="1:22" ht="25.5" customHeight="1">
      <c r="A8" s="237"/>
      <c r="B8" s="350" t="s">
        <v>112</v>
      </c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  <c r="N8" s="911"/>
      <c r="O8" s="302"/>
      <c r="P8" s="303" t="s">
        <v>74</v>
      </c>
      <c r="Q8" s="242" t="s">
        <v>606</v>
      </c>
      <c r="R8" s="1014" t="str">
        <f>VLOOKUP(U10,Data!B6:Y206,4,0)</f>
        <v>आराध्या प्रकाश पाटील</v>
      </c>
      <c r="S8" s="1014"/>
      <c r="T8" s="1014"/>
      <c r="U8" s="1024"/>
      <c r="V8" s="268"/>
    </row>
    <row r="9" spans="1:22" ht="25.5" customHeight="1">
      <c r="A9" s="237"/>
      <c r="B9" s="351" t="s">
        <v>85</v>
      </c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302"/>
      <c r="P9" s="303" t="s">
        <v>74</v>
      </c>
      <c r="Q9" s="242" t="s">
        <v>599</v>
      </c>
      <c r="R9" s="1014" t="str">
        <f>VLOOKUP(U10,Data!B6:W206,5,0)</f>
        <v>1 ली(अ)</v>
      </c>
      <c r="S9" s="1014"/>
      <c r="T9" s="245"/>
      <c r="U9" s="1024"/>
      <c r="V9" s="268"/>
    </row>
    <row r="10" spans="1:22" ht="25.5" customHeight="1">
      <c r="A10" s="237"/>
      <c r="B10" s="350" t="s">
        <v>84</v>
      </c>
      <c r="C10" s="911"/>
      <c r="D10" s="911"/>
      <c r="E10" s="911"/>
      <c r="F10" s="911"/>
      <c r="G10" s="911"/>
      <c r="H10" s="911"/>
      <c r="I10" s="911"/>
      <c r="J10" s="911"/>
      <c r="K10" s="911"/>
      <c r="L10" s="911"/>
      <c r="M10" s="911"/>
      <c r="N10" s="911"/>
      <c r="O10" s="302"/>
      <c r="P10" s="303" t="s">
        <v>74</v>
      </c>
      <c r="Q10" s="242" t="s">
        <v>1443</v>
      </c>
      <c r="R10" s="1025" t="str">
        <f>VLOOKUP(U10,Data!B6:W206,14,0)</f>
        <v>12345678912345678912</v>
      </c>
      <c r="S10" s="1025"/>
      <c r="T10" s="242" t="s">
        <v>612</v>
      </c>
      <c r="U10" s="383">
        <v>1</v>
      </c>
      <c r="V10" s="268"/>
    </row>
    <row r="11" spans="1:22" ht="25.5" customHeight="1">
      <c r="A11" s="237"/>
      <c r="B11" s="352" t="s">
        <v>85</v>
      </c>
      <c r="C11" s="911"/>
      <c r="D11" s="911"/>
      <c r="E11" s="911"/>
      <c r="F11" s="911"/>
      <c r="G11" s="911"/>
      <c r="H11" s="911"/>
      <c r="I11" s="911"/>
      <c r="J11" s="911"/>
      <c r="K11" s="911"/>
      <c r="L11" s="911"/>
      <c r="M11" s="911"/>
      <c r="N11" s="911"/>
      <c r="O11" s="302"/>
      <c r="P11" s="303" t="s">
        <v>74</v>
      </c>
      <c r="Q11" s="242" t="s">
        <v>613</v>
      </c>
      <c r="R11" s="1014" t="str">
        <f>VLOOKUP(U10,Data!B6:W206,13,0)</f>
        <v>892351997969</v>
      </c>
      <c r="S11" s="1014"/>
      <c r="T11" s="242" t="s">
        <v>1444</v>
      </c>
      <c r="U11" s="344">
        <f>VLOOKUP(U10,Data!B6:Y206,3,0)</f>
        <v>1</v>
      </c>
      <c r="V11" s="268"/>
    </row>
    <row r="12" spans="1:22" ht="25.5" customHeight="1">
      <c r="A12" s="237"/>
      <c r="B12" s="918" t="s">
        <v>68</v>
      </c>
      <c r="C12" s="924"/>
      <c r="D12" s="911"/>
      <c r="E12" s="911"/>
      <c r="F12" s="911"/>
      <c r="G12" s="911"/>
      <c r="H12" s="911"/>
      <c r="I12" s="911"/>
      <c r="J12" s="911"/>
      <c r="K12" s="911"/>
      <c r="L12" s="911"/>
      <c r="M12" s="911"/>
      <c r="N12" s="911"/>
      <c r="O12" s="302"/>
      <c r="P12" s="303" t="s">
        <v>74</v>
      </c>
      <c r="Q12" s="242" t="s">
        <v>601</v>
      </c>
      <c r="R12" s="1014" t="str">
        <f>RIGHT(R8,LEN(R8)-FIND(" ",R8))</f>
        <v>प्रकाश पाटील</v>
      </c>
      <c r="S12" s="1014"/>
      <c r="T12" s="242" t="s">
        <v>600</v>
      </c>
      <c r="U12" s="243" t="str">
        <f>VLOOKUP(U10,Data!B6:Y206,2,0)</f>
        <v>6583</v>
      </c>
      <c r="V12" s="268"/>
    </row>
    <row r="13" spans="1:22" ht="25.5" customHeight="1">
      <c r="A13" s="237"/>
      <c r="B13" s="919"/>
      <c r="C13" s="924"/>
      <c r="D13" s="911"/>
      <c r="E13" s="911"/>
      <c r="F13" s="911"/>
      <c r="G13" s="911"/>
      <c r="H13" s="911"/>
      <c r="I13" s="911"/>
      <c r="J13" s="911"/>
      <c r="K13" s="911"/>
      <c r="L13" s="911"/>
      <c r="M13" s="911"/>
      <c r="N13" s="911"/>
      <c r="O13" s="302"/>
      <c r="P13" s="303" t="s">
        <v>74</v>
      </c>
      <c r="Q13" s="242" t="s">
        <v>602</v>
      </c>
      <c r="R13" s="1014" t="str">
        <f>VLOOKUP(U10,Data!B6:W206,7,0)</f>
        <v>सुभद्रा</v>
      </c>
      <c r="S13" s="1014"/>
      <c r="T13" s="242" t="s">
        <v>87</v>
      </c>
      <c r="U13" s="1016" t="str">
        <f>VLOOKUP(U10,Data!B6:Y206,18,0)</f>
        <v>शेती</v>
      </c>
      <c r="V13" s="1017"/>
    </row>
    <row r="14" spans="1:22" ht="25.5" customHeight="1">
      <c r="A14" s="237"/>
      <c r="B14" s="1018" t="s">
        <v>615</v>
      </c>
      <c r="C14" s="924"/>
      <c r="D14" s="911"/>
      <c r="E14" s="911"/>
      <c r="F14" s="911"/>
      <c r="G14" s="911"/>
      <c r="H14" s="911"/>
      <c r="I14" s="911"/>
      <c r="J14" s="911"/>
      <c r="K14" s="911"/>
      <c r="L14" s="911"/>
      <c r="M14" s="911"/>
      <c r="N14" s="911"/>
      <c r="O14" s="302"/>
      <c r="P14" s="303" t="s">
        <v>74</v>
      </c>
      <c r="Q14" s="244" t="s">
        <v>603</v>
      </c>
      <c r="R14" s="1014" t="str">
        <f>VLOOKUP(U10,Data!B6:W206,20,0)</f>
        <v xml:space="preserve">मराठी </v>
      </c>
      <c r="S14" s="1014"/>
      <c r="T14" s="242" t="s">
        <v>87</v>
      </c>
      <c r="U14" s="1016" t="str">
        <f>VLOOKUP(U10,Data!B6:Y206,19,0)</f>
        <v>गृहिणी</v>
      </c>
      <c r="V14" s="1017"/>
    </row>
    <row r="15" spans="1:22" ht="25.5" customHeight="1">
      <c r="A15" s="246"/>
      <c r="B15" s="1019"/>
      <c r="C15" s="924"/>
      <c r="D15" s="911"/>
      <c r="E15" s="911"/>
      <c r="F15" s="911"/>
      <c r="G15" s="911"/>
      <c r="H15" s="911"/>
      <c r="I15" s="911"/>
      <c r="J15" s="911"/>
      <c r="K15" s="911"/>
      <c r="L15" s="911"/>
      <c r="M15" s="911"/>
      <c r="N15" s="911"/>
      <c r="O15" s="302"/>
      <c r="P15" s="303" t="s">
        <v>74</v>
      </c>
      <c r="Q15" s="244" t="s">
        <v>604</v>
      </c>
      <c r="R15" s="1030" t="str">
        <f>VLOOKUP(U10,Data!B6:W206,8,0)</f>
        <v>12-01-2006</v>
      </c>
      <c r="S15" s="1030"/>
      <c r="T15" s="242" t="s">
        <v>88</v>
      </c>
      <c r="U15" s="245" t="str">
        <f>Links!X5</f>
        <v>सेमी</v>
      </c>
      <c r="V15" s="268"/>
    </row>
    <row r="16" spans="1:22" ht="25.5" customHeight="1">
      <c r="A16" s="249"/>
      <c r="B16" s="304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2"/>
      <c r="P16" s="303" t="s">
        <v>74</v>
      </c>
      <c r="Q16" s="244" t="s">
        <v>607</v>
      </c>
      <c r="R16" s="1014" t="str">
        <f>VLOOKUP(U10,Data!B6:W206,17,0)</f>
        <v>9405672029</v>
      </c>
      <c r="S16" s="1014"/>
      <c r="T16" s="242" t="s">
        <v>89</v>
      </c>
      <c r="U16" s="247" t="str">
        <f ca="1">IF(R15&lt;&gt;"",DATEDIF(R15,TODAY(),"y"),"")&amp;" वर्षे"</f>
        <v>17 वर्षे</v>
      </c>
      <c r="V16" s="269"/>
    </row>
    <row r="17" spans="1:22" ht="25.5" customHeight="1">
      <c r="A17" s="237"/>
      <c r="B17" s="922" t="s">
        <v>102</v>
      </c>
      <c r="C17" s="922"/>
      <c r="D17" s="922"/>
      <c r="E17" s="922"/>
      <c r="F17" s="922"/>
      <c r="G17" s="922"/>
      <c r="H17" s="922"/>
      <c r="I17" s="922"/>
      <c r="J17" s="922"/>
      <c r="K17" s="922"/>
      <c r="L17" s="922"/>
      <c r="M17" s="251"/>
      <c r="N17" s="251"/>
      <c r="O17" s="236"/>
      <c r="P17" s="303" t="s">
        <v>74</v>
      </c>
      <c r="Q17" s="242" t="s">
        <v>605</v>
      </c>
      <c r="R17" s="1016" t="str">
        <f>VLOOKUP(U10,Data!B6:W206,22,0)</f>
        <v>उज्वल कॉलनी, भडगांव, ता.भडगांव, जि.जळगांव.</v>
      </c>
      <c r="S17" s="1016"/>
      <c r="T17" s="1016"/>
      <c r="U17" s="1016"/>
      <c r="V17" s="345"/>
    </row>
    <row r="18" spans="1:22" ht="25.5" customHeight="1">
      <c r="A18" s="237"/>
      <c r="B18" s="239" t="s">
        <v>90</v>
      </c>
      <c r="C18" s="912" t="s">
        <v>1652</v>
      </c>
      <c r="D18" s="912" t="s">
        <v>1653</v>
      </c>
      <c r="E18" s="912" t="s">
        <v>1654</v>
      </c>
      <c r="F18" s="912" t="s">
        <v>1655</v>
      </c>
      <c r="G18" s="912" t="s">
        <v>1656</v>
      </c>
      <c r="H18" s="912" t="s">
        <v>1657</v>
      </c>
      <c r="I18" s="912" t="s">
        <v>1658</v>
      </c>
      <c r="J18" s="912" t="s">
        <v>1659</v>
      </c>
      <c r="K18" s="912" t="s">
        <v>101</v>
      </c>
      <c r="L18" s="931"/>
      <c r="M18" s="941"/>
      <c r="N18" s="942"/>
      <c r="O18" s="236"/>
      <c r="P18" s="1035" t="s">
        <v>103</v>
      </c>
      <c r="Q18" s="1036"/>
      <c r="R18" s="1036"/>
      <c r="S18" s="1036"/>
      <c r="T18" s="1036"/>
      <c r="U18" s="1036"/>
      <c r="V18" s="1037"/>
    </row>
    <row r="19" spans="1:22" ht="25.5" customHeight="1">
      <c r="A19" s="237"/>
      <c r="B19" s="238" t="s">
        <v>91</v>
      </c>
      <c r="C19" s="912"/>
      <c r="D19" s="912"/>
      <c r="E19" s="912"/>
      <c r="F19" s="912"/>
      <c r="G19" s="912"/>
      <c r="H19" s="912"/>
      <c r="I19" s="912"/>
      <c r="J19" s="912"/>
      <c r="K19" s="912"/>
      <c r="L19" s="931"/>
      <c r="M19" s="941"/>
      <c r="N19" s="942"/>
      <c r="O19" s="236"/>
      <c r="P19" s="306"/>
      <c r="Q19" s="1020" t="s">
        <v>588</v>
      </c>
      <c r="R19" s="1020"/>
      <c r="S19" s="1021" t="s">
        <v>1424</v>
      </c>
      <c r="T19" s="1022"/>
      <c r="U19" s="1023"/>
      <c r="V19" s="307"/>
    </row>
    <row r="20" spans="1:22" ht="25.5" customHeight="1">
      <c r="A20" s="237"/>
      <c r="B20" s="254" t="s">
        <v>28</v>
      </c>
      <c r="C20" s="255" t="s">
        <v>92</v>
      </c>
      <c r="D20" s="255" t="s">
        <v>93</v>
      </c>
      <c r="E20" s="255" t="s">
        <v>94</v>
      </c>
      <c r="F20" s="255" t="s">
        <v>95</v>
      </c>
      <c r="G20" s="255" t="s">
        <v>96</v>
      </c>
      <c r="H20" s="255" t="s">
        <v>97</v>
      </c>
      <c r="I20" s="255" t="s">
        <v>99</v>
      </c>
      <c r="J20" s="255" t="s">
        <v>98</v>
      </c>
      <c r="K20" s="1002" t="s">
        <v>100</v>
      </c>
      <c r="L20" s="1003"/>
      <c r="M20" s="256"/>
      <c r="N20" s="257"/>
      <c r="O20" s="236"/>
      <c r="P20" s="306"/>
      <c r="Q20" s="1031" t="str">
        <f>"वजन :- "&amp;VLOOKUP(U10,'Vishesh Nondi'!B7:N206,4,0)&amp;" Kg."</f>
        <v>वजन :- 29 Kg.</v>
      </c>
      <c r="R20" s="1031"/>
      <c r="S20" s="1032" t="str">
        <f>"वजन :- "&amp;VLOOKUP(U10,'Vishesh Nondi'!B7:N206,6,0)&amp;" Kg."</f>
        <v>वजन :- 30 Kg.</v>
      </c>
      <c r="T20" s="1033"/>
      <c r="U20" s="1034"/>
      <c r="V20" s="302"/>
    </row>
    <row r="21" spans="1:22" ht="25.5" customHeight="1">
      <c r="A21" s="237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36"/>
      <c r="P21" s="306"/>
      <c r="Q21" s="1026" t="str">
        <f>"उंची :- "&amp;VLOOKUP(U10,'Vishesh Nondi'!B7:N206,5,0)&amp;" Cm."</f>
        <v>उंची :- 152 Cm.</v>
      </c>
      <c r="R21" s="1026"/>
      <c r="S21" s="1027" t="str">
        <f>"उंची :- "&amp;VLOOKUP(U10,'Vishesh Nondi'!B7:N206,7,0)&amp;" Cm."</f>
        <v>उंची :- 154 Cm.</v>
      </c>
      <c r="T21" s="1028"/>
      <c r="U21" s="1029"/>
      <c r="V21" s="302"/>
    </row>
    <row r="22" spans="1:22" ht="23.25" thickBot="1">
      <c r="A22" s="258"/>
      <c r="B22" s="259"/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60"/>
      <c r="P22" s="308"/>
      <c r="Q22" s="342" t="s">
        <v>611</v>
      </c>
      <c r="R22" s="346" t="str">
        <f>Links!G5</f>
        <v>01-07-2021</v>
      </c>
      <c r="S22" s="343"/>
      <c r="T22" s="342" t="s">
        <v>597</v>
      </c>
      <c r="U22" s="346" t="str">
        <f>Links!N5</f>
        <v>30-04-2022</v>
      </c>
      <c r="V22" s="309"/>
    </row>
    <row r="23" spans="1:22" ht="12.75" thickTop="1"/>
  </sheetData>
  <sheetProtection algorithmName="SHA-512" hashValue="yZWQkBh46tMUWkIkbCLJBH+gWPOOF5+jw1VBIZmeQ2on/q1bxGFDetkrMeS9si+RI++az+mVbxGxkbHkFITa2w==" saltValue="ZXjBKzF8n5P2dlmwX9glyw==" spinCount="100000" sheet="1" scenarios="1" formatCells="0" formatColumns="0" formatRows="0"/>
  <mergeCells count="87">
    <mergeCell ref="R17:U17"/>
    <mergeCell ref="R8:T8"/>
    <mergeCell ref="U8:U9"/>
    <mergeCell ref="R10:S10"/>
    <mergeCell ref="Q21:R21"/>
    <mergeCell ref="S21:U21"/>
    <mergeCell ref="R15:S15"/>
    <mergeCell ref="Q20:R20"/>
    <mergeCell ref="S20:U20"/>
    <mergeCell ref="R9:S9"/>
    <mergeCell ref="P18:V18"/>
    <mergeCell ref="H18:H19"/>
    <mergeCell ref="Q19:R19"/>
    <mergeCell ref="S19:U19"/>
    <mergeCell ref="I18:I19"/>
    <mergeCell ref="J18:J19"/>
    <mergeCell ref="K18:L19"/>
    <mergeCell ref="M18:M19"/>
    <mergeCell ref="N18:N19"/>
    <mergeCell ref="C18:C19"/>
    <mergeCell ref="D18:D19"/>
    <mergeCell ref="E18:E19"/>
    <mergeCell ref="F18:F19"/>
    <mergeCell ref="G18:G19"/>
    <mergeCell ref="C10:E11"/>
    <mergeCell ref="F10:H11"/>
    <mergeCell ref="I10:K11"/>
    <mergeCell ref="L10:N11"/>
    <mergeCell ref="R11:S11"/>
    <mergeCell ref="B12:B13"/>
    <mergeCell ref="C12:H15"/>
    <mergeCell ref="I12:N15"/>
    <mergeCell ref="U14:V14"/>
    <mergeCell ref="B14:B15"/>
    <mergeCell ref="R12:S12"/>
    <mergeCell ref="U13:V13"/>
    <mergeCell ref="R13:S13"/>
    <mergeCell ref="R14:S14"/>
    <mergeCell ref="G5:G6"/>
    <mergeCell ref="H5:H6"/>
    <mergeCell ref="I5:I6"/>
    <mergeCell ref="J5:J6"/>
    <mergeCell ref="C8:C9"/>
    <mergeCell ref="D8:D9"/>
    <mergeCell ref="E8:E9"/>
    <mergeCell ref="F8:F9"/>
    <mergeCell ref="G8:G9"/>
    <mergeCell ref="H8:H9"/>
    <mergeCell ref="I8:I9"/>
    <mergeCell ref="J8:J9"/>
    <mergeCell ref="B5:B6"/>
    <mergeCell ref="C5:C6"/>
    <mergeCell ref="D5:D6"/>
    <mergeCell ref="E5:E6"/>
    <mergeCell ref="F5:F6"/>
    <mergeCell ref="N3:N4"/>
    <mergeCell ref="K20:L20"/>
    <mergeCell ref="P6:V6"/>
    <mergeCell ref="P7:V7"/>
    <mergeCell ref="P4:V4"/>
    <mergeCell ref="P5:V5"/>
    <mergeCell ref="K8:K9"/>
    <mergeCell ref="L8:L9"/>
    <mergeCell ref="M8:M9"/>
    <mergeCell ref="N8:N9"/>
    <mergeCell ref="M5:M6"/>
    <mergeCell ref="N5:N6"/>
    <mergeCell ref="K5:K6"/>
    <mergeCell ref="L5:L6"/>
    <mergeCell ref="B17:L17"/>
    <mergeCell ref="R16:S16"/>
    <mergeCell ref="B2:N2"/>
    <mergeCell ref="R1:S1"/>
    <mergeCell ref="B3:B4"/>
    <mergeCell ref="C3:C4"/>
    <mergeCell ref="D3:D4"/>
    <mergeCell ref="E3:E4"/>
    <mergeCell ref="F3:F4"/>
    <mergeCell ref="G3:G4"/>
    <mergeCell ref="H3:H4"/>
    <mergeCell ref="I3:I4"/>
    <mergeCell ref="P2:V2"/>
    <mergeCell ref="P3:V3"/>
    <mergeCell ref="J3:J4"/>
    <mergeCell ref="K3:K4"/>
    <mergeCell ref="L3:L4"/>
    <mergeCell ref="M3:M4"/>
  </mergeCells>
  <dataValidations count="1">
    <dataValidation type="list" allowBlank="1" showInputMessage="1" showErrorMessage="1" sqref="U10">
      <formula1>RollNo</formula1>
    </dataValidation>
  </dataValidations>
  <pageMargins left="0.31496062992125984" right="0.31496062992125984" top="0.31496062992125984" bottom="0.31496062992125984" header="0" footer="0"/>
  <pageSetup orientation="landscape" horizontalDpi="300" verticalDpi="30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A127"/>
  <sheetViews>
    <sheetView showZeros="0" showWhiteSpace="0" view="pageLayout" zoomScaleNormal="100" zoomScaleSheetLayoutView="100" workbookViewId="0">
      <selection activeCell="D5" sqref="D5"/>
    </sheetView>
  </sheetViews>
  <sheetFormatPr defaultRowHeight="12.75"/>
  <cols>
    <col min="1" max="1" width="3.28515625" style="275" customWidth="1"/>
    <col min="2" max="2" width="5.85546875" style="275" customWidth="1"/>
    <col min="3" max="3" width="10.42578125" style="275" customWidth="1"/>
    <col min="4" max="4" width="11.5703125" style="275" customWidth="1"/>
    <col min="5" max="6" width="14.85546875" style="293" customWidth="1"/>
    <col min="7" max="8" width="3" style="293" customWidth="1"/>
    <col min="9" max="9" width="5.85546875" style="275" customWidth="1"/>
    <col min="10" max="10" width="10.42578125" style="275" customWidth="1"/>
    <col min="11" max="11" width="11.5703125" style="275" customWidth="1"/>
    <col min="12" max="13" width="14.85546875" style="275" customWidth="1"/>
    <col min="14" max="14" width="3.28515625" style="275" customWidth="1"/>
    <col min="15" max="443" width="9.140625" style="275"/>
    <col min="444" max="16384" width="9.140625" style="294"/>
  </cols>
  <sheetData>
    <row r="1" spans="1:14" s="275" customFormat="1" ht="18.75" customHeight="1" thickTop="1">
      <c r="A1" s="271"/>
      <c r="B1" s="272"/>
      <c r="C1" s="272"/>
      <c r="D1" s="272"/>
      <c r="E1" s="273"/>
      <c r="F1" s="273"/>
      <c r="G1" s="273"/>
      <c r="H1" s="273"/>
      <c r="I1" s="272"/>
      <c r="J1" s="272"/>
      <c r="K1" s="272"/>
      <c r="L1" s="272"/>
      <c r="M1" s="272"/>
      <c r="N1" s="274"/>
    </row>
    <row r="2" spans="1:14" s="275" customFormat="1" ht="26.25" customHeight="1">
      <c r="A2" s="276"/>
      <c r="B2" s="1038" t="str">
        <f>Links!E3</f>
        <v>सौ.एस.पी.पाटील माध्यमिक विद्यामंदिर आमडदे, ता. भडगाव, जि. जळगाव.</v>
      </c>
      <c r="C2" s="1038"/>
      <c r="D2" s="1038"/>
      <c r="E2" s="1038"/>
      <c r="F2" s="1038"/>
      <c r="G2" s="1038"/>
      <c r="H2" s="1038"/>
      <c r="I2" s="1038"/>
      <c r="J2" s="1038"/>
      <c r="K2" s="1038"/>
      <c r="L2" s="1038"/>
      <c r="M2" s="1038"/>
      <c r="N2" s="277"/>
    </row>
    <row r="3" spans="1:14" s="275" customFormat="1" ht="26.25" customHeight="1" thickBot="1">
      <c r="A3" s="276"/>
      <c r="B3" s="1038" t="s">
        <v>63</v>
      </c>
      <c r="C3" s="1038"/>
      <c r="D3" s="1038"/>
      <c r="E3" s="1038"/>
      <c r="F3" s="1038"/>
      <c r="G3" s="1038"/>
      <c r="H3" s="1038"/>
      <c r="I3" s="1038"/>
      <c r="J3" s="1038"/>
      <c r="K3" s="1038"/>
      <c r="L3" s="1038"/>
      <c r="M3" s="1038"/>
      <c r="N3" s="277"/>
    </row>
    <row r="4" spans="1:14" s="275" customFormat="1" ht="36.75" customHeight="1">
      <c r="A4" s="276"/>
      <c r="B4" s="1039" t="s">
        <v>616</v>
      </c>
      <c r="C4" s="1040"/>
      <c r="D4" s="1040"/>
      <c r="E4" s="1040"/>
      <c r="F4" s="1041"/>
      <c r="G4" s="278"/>
      <c r="H4" s="278"/>
      <c r="I4" s="1039" t="s">
        <v>1423</v>
      </c>
      <c r="J4" s="1040"/>
      <c r="K4" s="1040"/>
      <c r="L4" s="1040"/>
      <c r="M4" s="1041"/>
      <c r="N4" s="277"/>
    </row>
    <row r="5" spans="1:14" s="275" customFormat="1" ht="28.5" customHeight="1">
      <c r="A5" s="279"/>
      <c r="B5" s="1042" t="s">
        <v>612</v>
      </c>
      <c r="C5" s="1043"/>
      <c r="D5" s="384">
        <v>1</v>
      </c>
      <c r="E5" s="338" t="s">
        <v>608</v>
      </c>
      <c r="F5" s="339" t="str">
        <f>VLOOKUP(D5,Data!B6:W206,5,0)</f>
        <v>1 ली(अ)</v>
      </c>
      <c r="G5" s="282"/>
      <c r="H5" s="282"/>
      <c r="I5" s="1042" t="s">
        <v>612</v>
      </c>
      <c r="J5" s="1043"/>
      <c r="K5" s="340">
        <f>D5</f>
        <v>1</v>
      </c>
      <c r="L5" s="338" t="s">
        <v>608</v>
      </c>
      <c r="M5" s="339" t="str">
        <f>VLOOKUP(D5,Data!B6:W206,5,0)</f>
        <v>1 ली(अ)</v>
      </c>
      <c r="N5" s="281"/>
    </row>
    <row r="6" spans="1:14" s="275" customFormat="1" ht="28.5" customHeight="1" thickBot="1">
      <c r="A6" s="279"/>
      <c r="B6" s="1044" t="s">
        <v>596</v>
      </c>
      <c r="C6" s="1045"/>
      <c r="D6" s="1046" t="str">
        <f>VLOOKUP(D5,Data!B6:W206,4,0)</f>
        <v>आराध्या प्रकाश पाटील</v>
      </c>
      <c r="E6" s="1046"/>
      <c r="F6" s="1047"/>
      <c r="G6" s="282"/>
      <c r="H6" s="282"/>
      <c r="I6" s="1044" t="s">
        <v>596</v>
      </c>
      <c r="J6" s="1045"/>
      <c r="K6" s="1046" t="str">
        <f>VLOOKUP(D5,Data!B6:W206,4,0)</f>
        <v>आराध्या प्रकाश पाटील</v>
      </c>
      <c r="L6" s="1046"/>
      <c r="M6" s="1047"/>
      <c r="N6" s="281"/>
    </row>
    <row r="7" spans="1:14" s="275" customFormat="1" ht="31.5">
      <c r="A7" s="313"/>
      <c r="B7" s="314" t="s">
        <v>1646</v>
      </c>
      <c r="C7" s="315" t="s">
        <v>58</v>
      </c>
      <c r="D7" s="316" t="s">
        <v>617</v>
      </c>
      <c r="E7" s="975" t="s">
        <v>65</v>
      </c>
      <c r="F7" s="976"/>
      <c r="G7" s="317"/>
      <c r="H7" s="317"/>
      <c r="I7" s="314" t="s">
        <v>1646</v>
      </c>
      <c r="J7" s="315" t="s">
        <v>58</v>
      </c>
      <c r="K7" s="316" t="s">
        <v>617</v>
      </c>
      <c r="L7" s="975" t="s">
        <v>65</v>
      </c>
      <c r="M7" s="976"/>
      <c r="N7" s="318"/>
    </row>
    <row r="8" spans="1:14" s="275" customFormat="1" ht="35.25" customHeight="1">
      <c r="A8" s="313"/>
      <c r="B8" s="319">
        <v>1</v>
      </c>
      <c r="C8" s="320" t="s">
        <v>48</v>
      </c>
      <c r="D8" s="321">
        <f>VLOOKUP(D5,MARATHI,18,0)</f>
        <v>0</v>
      </c>
      <c r="E8" s="992" t="s">
        <v>66</v>
      </c>
      <c r="F8" s="993"/>
      <c r="G8" s="317"/>
      <c r="H8" s="317"/>
      <c r="I8" s="319">
        <v>1</v>
      </c>
      <c r="J8" s="320" t="s">
        <v>48</v>
      </c>
      <c r="K8" s="321">
        <f>VLOOKUP(D5,मराठी!A7:AJ500,36,0)</f>
        <v>0</v>
      </c>
      <c r="L8" s="992" t="s">
        <v>66</v>
      </c>
      <c r="M8" s="993"/>
      <c r="N8" s="318"/>
    </row>
    <row r="9" spans="1:14" s="275" customFormat="1" ht="35.25" customHeight="1">
      <c r="A9" s="313"/>
      <c r="B9" s="322">
        <v>2</v>
      </c>
      <c r="C9" s="323" t="s">
        <v>50</v>
      </c>
      <c r="D9" s="321">
        <f>VLOOKUP(D5,इंग्रजी!A7:R500,18,0)</f>
        <v>0</v>
      </c>
      <c r="E9" s="994" t="str">
        <f>VLOOKUP(D5,'Vishesh Nondi'!B7:N206,8,0)</f>
        <v xml:space="preserve">सांस्कृतिक कार्यक्रमात आवडीने सहभाग नोंदवते .  </v>
      </c>
      <c r="F9" s="995"/>
      <c r="G9" s="317"/>
      <c r="H9" s="317"/>
      <c r="I9" s="322">
        <v>2</v>
      </c>
      <c r="J9" s="323" t="s">
        <v>50</v>
      </c>
      <c r="K9" s="321">
        <f>VLOOKUP(D5,इंग्रजी!A7:AJ500,36,0)</f>
        <v>0</v>
      </c>
      <c r="L9" s="994" t="str">
        <f>VLOOKUP(D5,'Vishesh Nondi'!B7:N206,11,0)</f>
        <v>आपली मते मुदेद्सूद मांडते.</v>
      </c>
      <c r="M9" s="995"/>
      <c r="N9" s="318"/>
    </row>
    <row r="10" spans="1:14" s="275" customFormat="1" ht="35.25" customHeight="1">
      <c r="A10" s="313"/>
      <c r="B10" s="322">
        <v>3</v>
      </c>
      <c r="C10" s="323" t="s">
        <v>51</v>
      </c>
      <c r="D10" s="321">
        <f>VLOOKUP(D5,गणित!A7:R500,18,0)</f>
        <v>0</v>
      </c>
      <c r="E10" s="984" t="s">
        <v>67</v>
      </c>
      <c r="F10" s="985"/>
      <c r="G10" s="317"/>
      <c r="H10" s="317"/>
      <c r="I10" s="322">
        <v>3</v>
      </c>
      <c r="J10" s="323" t="s">
        <v>51</v>
      </c>
      <c r="K10" s="321">
        <f>VLOOKUP(D5,गणित!A7:AJ500,36,0)</f>
        <v>0</v>
      </c>
      <c r="L10" s="984" t="s">
        <v>67</v>
      </c>
      <c r="M10" s="985"/>
      <c r="N10" s="318"/>
    </row>
    <row r="11" spans="1:14" s="285" customFormat="1" ht="35.25" customHeight="1">
      <c r="A11" s="324"/>
      <c r="B11" s="322">
        <v>4</v>
      </c>
      <c r="C11" s="323" t="s">
        <v>59</v>
      </c>
      <c r="D11" s="321">
        <f>VLOOKUP(D5,चित्रकला!A7:N500,14,0)</f>
        <v>0</v>
      </c>
      <c r="E11" s="986" t="str">
        <f>VLOOKUP(D5,'Vishesh Nondi'!B7:N206,9,0)</f>
        <v>वाचन करणे</v>
      </c>
      <c r="F11" s="987"/>
      <c r="G11" s="317"/>
      <c r="H11" s="317"/>
      <c r="I11" s="322">
        <v>4</v>
      </c>
      <c r="J11" s="323" t="s">
        <v>59</v>
      </c>
      <c r="K11" s="321">
        <f>VLOOKUP(D5,चित्रकला!A7:AB500,28,0)</f>
        <v>0</v>
      </c>
      <c r="L11" s="986" t="str">
        <f>VLOOKUP(D5,'Vishesh Nondi'!B7:N206,12,0)</f>
        <v>वाचन करणे</v>
      </c>
      <c r="M11" s="987"/>
      <c r="N11" s="325"/>
    </row>
    <row r="12" spans="1:14" s="285" customFormat="1" ht="35.25" customHeight="1">
      <c r="A12" s="324"/>
      <c r="B12" s="322">
        <v>5</v>
      </c>
      <c r="C12" s="323" t="s">
        <v>54</v>
      </c>
      <c r="D12" s="321">
        <f>VLOOKUP(D5,कार्यानुभव!A7:N500,14,0)</f>
        <v>0</v>
      </c>
      <c r="E12" s="988" t="s">
        <v>62</v>
      </c>
      <c r="F12" s="989"/>
      <c r="G12" s="317"/>
      <c r="H12" s="317"/>
      <c r="I12" s="322">
        <v>5</v>
      </c>
      <c r="J12" s="323" t="s">
        <v>54</v>
      </c>
      <c r="K12" s="321">
        <f>VLOOKUP(D5,कार्यानुभव!A7:AB500,28,0)</f>
        <v>0</v>
      </c>
      <c r="L12" s="988" t="s">
        <v>62</v>
      </c>
      <c r="M12" s="989"/>
      <c r="N12" s="325"/>
    </row>
    <row r="13" spans="1:14" s="275" customFormat="1" ht="35.25" customHeight="1" thickBot="1">
      <c r="A13" s="313"/>
      <c r="B13" s="326">
        <v>6</v>
      </c>
      <c r="C13" s="327" t="s">
        <v>609</v>
      </c>
      <c r="D13" s="328">
        <f>VLOOKUP(D5,शा.शि.!A7:N500,14,0)</f>
        <v>0</v>
      </c>
      <c r="E13" s="990" t="str">
        <f>VLOOKUP(D5,'Vishesh Nondi'!B7:N206,10,0)</f>
        <v>आत्मविश्वास वाढविणे आवश्यक</v>
      </c>
      <c r="F13" s="991"/>
      <c r="G13" s="317"/>
      <c r="H13" s="317"/>
      <c r="I13" s="326">
        <v>6</v>
      </c>
      <c r="J13" s="327" t="s">
        <v>609</v>
      </c>
      <c r="K13" s="328">
        <f>VLOOKUP(D5,शा.शि.!A7:AB500,28,0)</f>
        <v>0</v>
      </c>
      <c r="L13" s="990" t="str">
        <f>VLOOKUP(D5,'Vishesh Nondi'!B7:N206,13,0)</f>
        <v>अवांतर वाचन करणे.</v>
      </c>
      <c r="M13" s="991"/>
      <c r="N13" s="318"/>
    </row>
    <row r="14" spans="1:14" s="275" customFormat="1" ht="20.25" customHeight="1">
      <c r="A14" s="279"/>
      <c r="B14" s="289"/>
      <c r="C14" s="310"/>
      <c r="D14" s="311"/>
      <c r="E14" s="312"/>
      <c r="F14" s="312"/>
      <c r="G14" s="286"/>
      <c r="H14" s="286"/>
      <c r="I14" s="289"/>
      <c r="J14" s="310"/>
      <c r="K14" s="311"/>
      <c r="L14" s="312"/>
      <c r="M14" s="312"/>
      <c r="N14" s="281"/>
    </row>
    <row r="15" spans="1:14" s="275" customFormat="1" ht="20.25" customHeight="1">
      <c r="A15" s="329"/>
      <c r="B15" s="1052" t="s">
        <v>619</v>
      </c>
      <c r="C15" s="1052"/>
      <c r="D15" s="330"/>
      <c r="E15" s="330"/>
      <c r="F15" s="1048" t="s">
        <v>621</v>
      </c>
      <c r="G15" s="331"/>
      <c r="H15" s="332"/>
      <c r="I15" s="1052" t="s">
        <v>619</v>
      </c>
      <c r="J15" s="1052"/>
      <c r="K15" s="330"/>
      <c r="L15" s="330"/>
      <c r="M15" s="1048" t="s">
        <v>621</v>
      </c>
      <c r="N15" s="333"/>
    </row>
    <row r="16" spans="1:14" s="275" customFormat="1" ht="34.5" customHeight="1">
      <c r="A16" s="329"/>
      <c r="B16" s="1052"/>
      <c r="C16" s="1052"/>
      <c r="D16" s="334"/>
      <c r="E16" s="335"/>
      <c r="F16" s="1048"/>
      <c r="G16" s="331"/>
      <c r="H16" s="332"/>
      <c r="I16" s="1052"/>
      <c r="J16" s="1052"/>
      <c r="K16" s="334"/>
      <c r="L16" s="336"/>
      <c r="M16" s="1048"/>
      <c r="N16" s="333"/>
    </row>
    <row r="17" spans="1:14" s="275" customFormat="1" ht="34.5" customHeight="1" thickBot="1">
      <c r="A17" s="1049" t="s">
        <v>622</v>
      </c>
      <c r="B17" s="1050"/>
      <c r="C17" s="1050"/>
      <c r="D17" s="1050"/>
      <c r="E17" s="1050"/>
      <c r="F17" s="1050"/>
      <c r="G17" s="337"/>
      <c r="H17" s="337"/>
      <c r="I17" s="1050" t="s">
        <v>620</v>
      </c>
      <c r="J17" s="1050"/>
      <c r="K17" s="1050"/>
      <c r="L17" s="1050"/>
      <c r="M17" s="1050"/>
      <c r="N17" s="1051"/>
    </row>
    <row r="18" spans="1:14" s="275" customFormat="1" ht="13.5" thickTop="1">
      <c r="E18" s="293"/>
      <c r="F18" s="293"/>
      <c r="G18" s="293"/>
      <c r="H18" s="293"/>
    </row>
    <row r="19" spans="1:14" s="275" customFormat="1">
      <c r="E19" s="293"/>
      <c r="F19" s="293"/>
      <c r="G19" s="293"/>
      <c r="H19" s="293"/>
    </row>
    <row r="20" spans="1:14" s="275" customFormat="1">
      <c r="E20" s="293"/>
      <c r="F20" s="293"/>
      <c r="G20" s="293"/>
      <c r="H20" s="293"/>
    </row>
    <row r="21" spans="1:14" s="275" customFormat="1">
      <c r="E21" s="293"/>
      <c r="F21" s="293"/>
      <c r="G21" s="293"/>
      <c r="H21" s="293"/>
    </row>
    <row r="22" spans="1:14" s="275" customFormat="1">
      <c r="E22" s="293"/>
      <c r="F22" s="293"/>
      <c r="G22" s="293"/>
      <c r="H22" s="293"/>
    </row>
    <row r="23" spans="1:14" s="275" customFormat="1">
      <c r="E23" s="293"/>
      <c r="F23" s="293"/>
      <c r="G23" s="293"/>
      <c r="H23" s="293"/>
    </row>
    <row r="24" spans="1:14" s="275" customFormat="1">
      <c r="E24" s="293"/>
      <c r="F24" s="293"/>
      <c r="G24" s="293"/>
      <c r="H24" s="293"/>
    </row>
    <row r="25" spans="1:14" s="275" customFormat="1">
      <c r="E25" s="293"/>
      <c r="F25" s="293"/>
      <c r="G25" s="293"/>
      <c r="H25" s="293"/>
    </row>
    <row r="26" spans="1:14" s="275" customFormat="1">
      <c r="E26" s="293"/>
      <c r="F26" s="293"/>
      <c r="G26" s="293"/>
      <c r="H26" s="293"/>
    </row>
    <row r="27" spans="1:14" s="275" customFormat="1">
      <c r="E27" s="293"/>
      <c r="F27" s="293"/>
      <c r="G27" s="293"/>
      <c r="H27" s="293"/>
    </row>
    <row r="28" spans="1:14" s="275" customFormat="1">
      <c r="E28" s="293"/>
      <c r="F28" s="293"/>
      <c r="G28" s="293"/>
      <c r="H28" s="293"/>
    </row>
    <row r="29" spans="1:14" s="275" customFormat="1">
      <c r="E29" s="293"/>
      <c r="F29" s="293"/>
      <c r="G29" s="293"/>
      <c r="H29" s="293"/>
    </row>
    <row r="30" spans="1:14" s="275" customFormat="1">
      <c r="E30" s="293"/>
      <c r="F30" s="293"/>
      <c r="G30" s="293"/>
      <c r="H30" s="293"/>
    </row>
    <row r="31" spans="1:14" s="275" customFormat="1">
      <c r="E31" s="293"/>
      <c r="F31" s="293"/>
      <c r="G31" s="293"/>
      <c r="H31" s="293"/>
    </row>
    <row r="32" spans="1:14" s="275" customFormat="1">
      <c r="E32" s="293"/>
      <c r="F32" s="293"/>
      <c r="G32" s="293"/>
      <c r="H32" s="293"/>
    </row>
    <row r="33" spans="5:8" s="275" customFormat="1">
      <c r="E33" s="293"/>
      <c r="F33" s="293"/>
      <c r="G33" s="293"/>
      <c r="H33" s="293"/>
    </row>
    <row r="34" spans="5:8" s="275" customFormat="1">
      <c r="E34" s="293"/>
      <c r="F34" s="293"/>
      <c r="G34" s="293"/>
      <c r="H34" s="293"/>
    </row>
    <row r="35" spans="5:8" s="275" customFormat="1">
      <c r="E35" s="293"/>
      <c r="F35" s="293"/>
      <c r="G35" s="293"/>
      <c r="H35" s="293"/>
    </row>
    <row r="36" spans="5:8" s="275" customFormat="1">
      <c r="E36" s="293"/>
      <c r="F36" s="293"/>
      <c r="G36" s="293"/>
      <c r="H36" s="293"/>
    </row>
    <row r="37" spans="5:8" s="275" customFormat="1">
      <c r="E37" s="293"/>
      <c r="F37" s="293"/>
      <c r="G37" s="293"/>
      <c r="H37" s="293"/>
    </row>
    <row r="38" spans="5:8" s="275" customFormat="1">
      <c r="E38" s="293"/>
      <c r="F38" s="293"/>
      <c r="G38" s="293"/>
      <c r="H38" s="293"/>
    </row>
    <row r="39" spans="5:8" s="275" customFormat="1">
      <c r="E39" s="293"/>
      <c r="F39" s="293"/>
      <c r="G39" s="293"/>
      <c r="H39" s="293"/>
    </row>
    <row r="40" spans="5:8" s="275" customFormat="1">
      <c r="E40" s="293"/>
      <c r="F40" s="293"/>
      <c r="G40" s="293"/>
      <c r="H40" s="293"/>
    </row>
    <row r="41" spans="5:8" s="275" customFormat="1">
      <c r="E41" s="293"/>
      <c r="F41" s="293"/>
      <c r="G41" s="293"/>
      <c r="H41" s="293"/>
    </row>
    <row r="42" spans="5:8" s="275" customFormat="1">
      <c r="E42" s="293"/>
      <c r="F42" s="293"/>
      <c r="G42" s="293"/>
      <c r="H42" s="293"/>
    </row>
    <row r="43" spans="5:8" s="275" customFormat="1">
      <c r="E43" s="293"/>
      <c r="F43" s="293"/>
      <c r="G43" s="293"/>
      <c r="H43" s="293"/>
    </row>
    <row r="44" spans="5:8" s="275" customFormat="1">
      <c r="E44" s="293"/>
      <c r="F44" s="293"/>
      <c r="G44" s="293"/>
      <c r="H44" s="293"/>
    </row>
    <row r="45" spans="5:8" s="275" customFormat="1">
      <c r="E45" s="293"/>
      <c r="F45" s="293"/>
      <c r="G45" s="293"/>
      <c r="H45" s="293"/>
    </row>
    <row r="46" spans="5:8" s="275" customFormat="1">
      <c r="E46" s="293"/>
      <c r="F46" s="293"/>
      <c r="G46" s="293"/>
      <c r="H46" s="293"/>
    </row>
    <row r="47" spans="5:8" s="275" customFormat="1">
      <c r="E47" s="293"/>
      <c r="F47" s="293"/>
      <c r="G47" s="293"/>
      <c r="H47" s="293"/>
    </row>
    <row r="48" spans="5:8" s="275" customFormat="1">
      <c r="E48" s="293"/>
      <c r="F48" s="293"/>
      <c r="G48" s="293"/>
      <c r="H48" s="293"/>
    </row>
    <row r="49" spans="5:8" s="275" customFormat="1">
      <c r="E49" s="293"/>
      <c r="F49" s="293"/>
      <c r="G49" s="293"/>
      <c r="H49" s="293"/>
    </row>
    <row r="50" spans="5:8" s="275" customFormat="1">
      <c r="E50" s="293"/>
      <c r="F50" s="293"/>
      <c r="G50" s="293"/>
      <c r="H50" s="293"/>
    </row>
    <row r="51" spans="5:8" s="275" customFormat="1">
      <c r="E51" s="293"/>
      <c r="F51" s="293"/>
      <c r="G51" s="293"/>
      <c r="H51" s="293"/>
    </row>
    <row r="52" spans="5:8" s="275" customFormat="1">
      <c r="E52" s="293"/>
      <c r="F52" s="293"/>
      <c r="G52" s="293"/>
      <c r="H52" s="293"/>
    </row>
    <row r="53" spans="5:8" s="275" customFormat="1">
      <c r="E53" s="293"/>
      <c r="F53" s="293"/>
      <c r="G53" s="293"/>
      <c r="H53" s="293"/>
    </row>
    <row r="54" spans="5:8" s="275" customFormat="1">
      <c r="E54" s="293"/>
      <c r="F54" s="293"/>
      <c r="G54" s="293"/>
      <c r="H54" s="293"/>
    </row>
    <row r="55" spans="5:8" s="275" customFormat="1">
      <c r="E55" s="293"/>
      <c r="F55" s="293"/>
      <c r="G55" s="293"/>
      <c r="H55" s="293"/>
    </row>
    <row r="56" spans="5:8" s="275" customFormat="1">
      <c r="E56" s="293"/>
      <c r="F56" s="293"/>
      <c r="G56" s="293"/>
      <c r="H56" s="293"/>
    </row>
    <row r="57" spans="5:8" s="275" customFormat="1">
      <c r="E57" s="293"/>
      <c r="F57" s="293"/>
      <c r="G57" s="293"/>
      <c r="H57" s="293"/>
    </row>
    <row r="58" spans="5:8" s="275" customFormat="1">
      <c r="E58" s="293"/>
      <c r="F58" s="293"/>
      <c r="G58" s="293"/>
      <c r="H58" s="293"/>
    </row>
    <row r="59" spans="5:8" s="275" customFormat="1">
      <c r="E59" s="293"/>
      <c r="F59" s="293"/>
      <c r="G59" s="293"/>
      <c r="H59" s="293"/>
    </row>
    <row r="60" spans="5:8" s="275" customFormat="1">
      <c r="E60" s="293"/>
      <c r="F60" s="293"/>
      <c r="G60" s="293"/>
      <c r="H60" s="293"/>
    </row>
    <row r="61" spans="5:8" s="275" customFormat="1">
      <c r="E61" s="293"/>
      <c r="F61" s="293"/>
      <c r="G61" s="293"/>
      <c r="H61" s="293"/>
    </row>
    <row r="62" spans="5:8" s="275" customFormat="1">
      <c r="E62" s="293"/>
      <c r="F62" s="293"/>
      <c r="G62" s="293"/>
      <c r="H62" s="293"/>
    </row>
    <row r="63" spans="5:8" s="275" customFormat="1">
      <c r="E63" s="293"/>
      <c r="F63" s="293"/>
      <c r="G63" s="293"/>
      <c r="H63" s="293"/>
    </row>
    <row r="64" spans="5:8" s="275" customFormat="1">
      <c r="E64" s="293"/>
      <c r="F64" s="293"/>
      <c r="G64" s="293"/>
      <c r="H64" s="293"/>
    </row>
    <row r="65" spans="5:8" s="275" customFormat="1">
      <c r="E65" s="293"/>
      <c r="F65" s="293"/>
      <c r="G65" s="293"/>
      <c r="H65" s="293"/>
    </row>
    <row r="66" spans="5:8" s="275" customFormat="1">
      <c r="E66" s="293"/>
      <c r="F66" s="293"/>
      <c r="G66" s="293"/>
      <c r="H66" s="293"/>
    </row>
    <row r="67" spans="5:8" s="275" customFormat="1">
      <c r="E67" s="293"/>
      <c r="F67" s="293"/>
      <c r="G67" s="293"/>
      <c r="H67" s="293"/>
    </row>
    <row r="68" spans="5:8" s="275" customFormat="1">
      <c r="E68" s="293"/>
      <c r="F68" s="293"/>
      <c r="G68" s="293"/>
      <c r="H68" s="293"/>
    </row>
    <row r="69" spans="5:8" s="275" customFormat="1">
      <c r="E69" s="293"/>
      <c r="F69" s="293"/>
      <c r="G69" s="293"/>
      <c r="H69" s="293"/>
    </row>
    <row r="70" spans="5:8" s="275" customFormat="1">
      <c r="E70" s="293"/>
      <c r="F70" s="293"/>
      <c r="G70" s="293"/>
      <c r="H70" s="293"/>
    </row>
    <row r="71" spans="5:8" s="275" customFormat="1">
      <c r="E71" s="293"/>
      <c r="F71" s="293"/>
      <c r="G71" s="293"/>
      <c r="H71" s="293"/>
    </row>
    <row r="72" spans="5:8" s="275" customFormat="1">
      <c r="E72" s="293"/>
      <c r="F72" s="293"/>
      <c r="G72" s="293"/>
      <c r="H72" s="293"/>
    </row>
    <row r="73" spans="5:8" s="275" customFormat="1">
      <c r="E73" s="293"/>
      <c r="F73" s="293"/>
      <c r="G73" s="293"/>
      <c r="H73" s="293"/>
    </row>
    <row r="74" spans="5:8" s="275" customFormat="1">
      <c r="E74" s="293"/>
      <c r="F74" s="293"/>
      <c r="G74" s="293"/>
      <c r="H74" s="293"/>
    </row>
    <row r="75" spans="5:8" s="275" customFormat="1">
      <c r="E75" s="293"/>
      <c r="F75" s="293"/>
      <c r="G75" s="293"/>
      <c r="H75" s="293"/>
    </row>
    <row r="76" spans="5:8" s="275" customFormat="1">
      <c r="E76" s="293"/>
      <c r="F76" s="293"/>
      <c r="G76" s="293"/>
      <c r="H76" s="293"/>
    </row>
    <row r="77" spans="5:8" s="275" customFormat="1">
      <c r="E77" s="293"/>
      <c r="F77" s="293"/>
      <c r="G77" s="293"/>
      <c r="H77" s="293"/>
    </row>
    <row r="78" spans="5:8" s="275" customFormat="1">
      <c r="E78" s="293"/>
      <c r="F78" s="293"/>
      <c r="G78" s="293"/>
      <c r="H78" s="293"/>
    </row>
    <row r="79" spans="5:8" s="275" customFormat="1">
      <c r="E79" s="293"/>
      <c r="F79" s="293"/>
      <c r="G79" s="293"/>
      <c r="H79" s="293"/>
    </row>
    <row r="80" spans="5:8" s="275" customFormat="1">
      <c r="E80" s="293"/>
      <c r="F80" s="293"/>
      <c r="G80" s="293"/>
      <c r="H80" s="293"/>
    </row>
    <row r="81" spans="5:8" s="275" customFormat="1">
      <c r="E81" s="293"/>
      <c r="F81" s="293"/>
      <c r="G81" s="293"/>
      <c r="H81" s="293"/>
    </row>
    <row r="82" spans="5:8" s="275" customFormat="1">
      <c r="E82" s="293"/>
      <c r="F82" s="293"/>
      <c r="G82" s="293"/>
      <c r="H82" s="293"/>
    </row>
    <row r="83" spans="5:8" s="275" customFormat="1">
      <c r="E83" s="293"/>
      <c r="F83" s="293"/>
      <c r="G83" s="293"/>
      <c r="H83" s="293"/>
    </row>
    <row r="84" spans="5:8" s="275" customFormat="1">
      <c r="E84" s="293"/>
      <c r="F84" s="293"/>
      <c r="G84" s="293"/>
      <c r="H84" s="293"/>
    </row>
    <row r="85" spans="5:8" s="275" customFormat="1">
      <c r="E85" s="293"/>
      <c r="F85" s="293"/>
      <c r="G85" s="293"/>
      <c r="H85" s="293"/>
    </row>
    <row r="86" spans="5:8" s="275" customFormat="1">
      <c r="E86" s="293"/>
      <c r="F86" s="293"/>
      <c r="G86" s="293"/>
      <c r="H86" s="293"/>
    </row>
    <row r="87" spans="5:8" s="275" customFormat="1">
      <c r="E87" s="293"/>
      <c r="F87" s="293"/>
      <c r="G87" s="293"/>
      <c r="H87" s="293"/>
    </row>
    <row r="88" spans="5:8" s="275" customFormat="1">
      <c r="E88" s="293"/>
      <c r="F88" s="293"/>
      <c r="G88" s="293"/>
      <c r="H88" s="293"/>
    </row>
    <row r="89" spans="5:8" s="275" customFormat="1">
      <c r="E89" s="293"/>
      <c r="F89" s="293"/>
      <c r="G89" s="293"/>
      <c r="H89" s="293"/>
    </row>
    <row r="90" spans="5:8" s="275" customFormat="1">
      <c r="E90" s="293"/>
      <c r="F90" s="293"/>
      <c r="G90" s="293"/>
      <c r="H90" s="293"/>
    </row>
    <row r="91" spans="5:8" s="275" customFormat="1">
      <c r="E91" s="293"/>
      <c r="F91" s="293"/>
      <c r="G91" s="293"/>
      <c r="H91" s="293"/>
    </row>
    <row r="92" spans="5:8" s="275" customFormat="1">
      <c r="E92" s="293"/>
      <c r="F92" s="293"/>
      <c r="G92" s="293"/>
      <c r="H92" s="293"/>
    </row>
    <row r="93" spans="5:8" s="275" customFormat="1">
      <c r="E93" s="293"/>
      <c r="F93" s="293"/>
      <c r="G93" s="293"/>
      <c r="H93" s="293"/>
    </row>
    <row r="94" spans="5:8" s="275" customFormat="1">
      <c r="E94" s="293"/>
      <c r="F94" s="293"/>
      <c r="G94" s="293"/>
      <c r="H94" s="293"/>
    </row>
    <row r="95" spans="5:8" s="275" customFormat="1">
      <c r="E95" s="293"/>
      <c r="F95" s="293"/>
      <c r="G95" s="293"/>
      <c r="H95" s="293"/>
    </row>
    <row r="96" spans="5:8" s="275" customFormat="1">
      <c r="E96" s="293"/>
      <c r="F96" s="293"/>
      <c r="G96" s="293"/>
      <c r="H96" s="293"/>
    </row>
    <row r="97" spans="5:8" s="275" customFormat="1">
      <c r="E97" s="293"/>
      <c r="F97" s="293"/>
      <c r="G97" s="293"/>
      <c r="H97" s="293"/>
    </row>
    <row r="98" spans="5:8" s="275" customFormat="1">
      <c r="E98" s="293"/>
      <c r="F98" s="293"/>
      <c r="G98" s="293"/>
      <c r="H98" s="293"/>
    </row>
    <row r="99" spans="5:8" s="275" customFormat="1">
      <c r="E99" s="293"/>
      <c r="F99" s="293"/>
      <c r="G99" s="293"/>
      <c r="H99" s="293"/>
    </row>
    <row r="100" spans="5:8" s="275" customFormat="1">
      <c r="E100" s="293"/>
      <c r="F100" s="293"/>
      <c r="G100" s="293"/>
      <c r="H100" s="293"/>
    </row>
    <row r="101" spans="5:8" s="275" customFormat="1">
      <c r="E101" s="293"/>
      <c r="F101" s="293"/>
      <c r="G101" s="293"/>
      <c r="H101" s="293"/>
    </row>
    <row r="102" spans="5:8" s="275" customFormat="1">
      <c r="E102" s="293"/>
      <c r="F102" s="293"/>
      <c r="G102" s="293"/>
      <c r="H102" s="293"/>
    </row>
    <row r="103" spans="5:8" s="275" customFormat="1">
      <c r="E103" s="293"/>
      <c r="F103" s="293"/>
      <c r="G103" s="293"/>
      <c r="H103" s="293"/>
    </row>
    <row r="104" spans="5:8" s="275" customFormat="1">
      <c r="E104" s="293"/>
      <c r="F104" s="293"/>
      <c r="G104" s="293"/>
      <c r="H104" s="293"/>
    </row>
    <row r="105" spans="5:8" s="275" customFormat="1">
      <c r="E105" s="293"/>
      <c r="F105" s="293"/>
      <c r="G105" s="293"/>
      <c r="H105" s="293"/>
    </row>
    <row r="106" spans="5:8" s="275" customFormat="1">
      <c r="E106" s="293"/>
      <c r="F106" s="293"/>
      <c r="G106" s="293"/>
      <c r="H106" s="293"/>
    </row>
    <row r="107" spans="5:8" s="275" customFormat="1">
      <c r="E107" s="293"/>
      <c r="F107" s="293"/>
      <c r="G107" s="293"/>
      <c r="H107" s="293"/>
    </row>
    <row r="108" spans="5:8" s="275" customFormat="1">
      <c r="E108" s="293"/>
      <c r="F108" s="293"/>
      <c r="G108" s="293"/>
      <c r="H108" s="293"/>
    </row>
    <row r="109" spans="5:8" s="275" customFormat="1">
      <c r="E109" s="293"/>
      <c r="F109" s="293"/>
      <c r="G109" s="293"/>
      <c r="H109" s="293"/>
    </row>
    <row r="110" spans="5:8" s="275" customFormat="1">
      <c r="E110" s="293"/>
      <c r="F110" s="293"/>
      <c r="G110" s="293"/>
      <c r="H110" s="293"/>
    </row>
    <row r="111" spans="5:8" s="275" customFormat="1">
      <c r="E111" s="293"/>
      <c r="F111" s="293"/>
      <c r="G111" s="293"/>
      <c r="H111" s="293"/>
    </row>
    <row r="112" spans="5:8" s="275" customFormat="1">
      <c r="E112" s="293"/>
      <c r="F112" s="293"/>
      <c r="G112" s="293"/>
      <c r="H112" s="293"/>
    </row>
    <row r="113" spans="5:8" s="275" customFormat="1">
      <c r="E113" s="293"/>
      <c r="F113" s="293"/>
      <c r="G113" s="293"/>
      <c r="H113" s="293"/>
    </row>
    <row r="114" spans="5:8" s="275" customFormat="1">
      <c r="E114" s="293"/>
      <c r="F114" s="293"/>
      <c r="G114" s="293"/>
      <c r="H114" s="293"/>
    </row>
    <row r="115" spans="5:8" s="275" customFormat="1">
      <c r="E115" s="293"/>
      <c r="F115" s="293"/>
      <c r="G115" s="293"/>
      <c r="H115" s="293"/>
    </row>
    <row r="116" spans="5:8" s="275" customFormat="1">
      <c r="E116" s="293"/>
      <c r="F116" s="293"/>
      <c r="G116" s="293"/>
      <c r="H116" s="293"/>
    </row>
    <row r="117" spans="5:8" s="275" customFormat="1">
      <c r="E117" s="293"/>
      <c r="F117" s="293"/>
      <c r="G117" s="293"/>
      <c r="H117" s="293"/>
    </row>
    <row r="118" spans="5:8" s="275" customFormat="1">
      <c r="E118" s="293"/>
      <c r="F118" s="293"/>
      <c r="G118" s="293"/>
      <c r="H118" s="293"/>
    </row>
    <row r="119" spans="5:8" s="275" customFormat="1">
      <c r="E119" s="293"/>
      <c r="F119" s="293"/>
      <c r="G119" s="293"/>
      <c r="H119" s="293"/>
    </row>
    <row r="120" spans="5:8" s="275" customFormat="1">
      <c r="E120" s="293"/>
      <c r="F120" s="293"/>
      <c r="G120" s="293"/>
      <c r="H120" s="293"/>
    </row>
    <row r="121" spans="5:8" s="275" customFormat="1">
      <c r="E121" s="293"/>
      <c r="F121" s="293"/>
      <c r="G121" s="293"/>
      <c r="H121" s="293"/>
    </row>
    <row r="122" spans="5:8" s="275" customFormat="1">
      <c r="E122" s="293"/>
      <c r="F122" s="293"/>
      <c r="G122" s="293"/>
      <c r="H122" s="293"/>
    </row>
    <row r="123" spans="5:8" s="275" customFormat="1">
      <c r="E123" s="293"/>
      <c r="F123" s="293"/>
      <c r="G123" s="293"/>
      <c r="H123" s="293"/>
    </row>
    <row r="124" spans="5:8" s="275" customFormat="1">
      <c r="E124" s="293"/>
      <c r="F124" s="293"/>
      <c r="G124" s="293"/>
      <c r="H124" s="293"/>
    </row>
    <row r="125" spans="5:8" s="275" customFormat="1">
      <c r="E125" s="293"/>
      <c r="F125" s="293"/>
      <c r="G125" s="293"/>
      <c r="H125" s="293"/>
    </row>
    <row r="126" spans="5:8" s="275" customFormat="1">
      <c r="E126" s="293"/>
      <c r="F126" s="293"/>
      <c r="G126" s="293"/>
      <c r="H126" s="293"/>
    </row>
    <row r="127" spans="5:8" s="275" customFormat="1">
      <c r="E127" s="293"/>
      <c r="F127" s="293"/>
      <c r="G127" s="293"/>
      <c r="H127" s="293"/>
    </row>
  </sheetData>
  <sheetProtection algorithmName="SHA-512" hashValue="eh1qi7hG7F6zDOhALI0oMxXcCiclkEQEv1Pr4xHG6vBskGCI0SzatP0NQNXdWAFPSHIRH5lat/zK5uBmwx+tnA==" saltValue="0gW5sfETlSsdAR8efAGqMg==" spinCount="100000" sheet="1" scenarios="1" formatCells="0" formatColumns="0" formatRows="0"/>
  <mergeCells count="30">
    <mergeCell ref="M15:M16"/>
    <mergeCell ref="A17:F17"/>
    <mergeCell ref="I17:N17"/>
    <mergeCell ref="B15:C16"/>
    <mergeCell ref="F15:F16"/>
    <mergeCell ref="I15:J16"/>
    <mergeCell ref="E11:F11"/>
    <mergeCell ref="L11:M11"/>
    <mergeCell ref="E12:F12"/>
    <mergeCell ref="L12:M12"/>
    <mergeCell ref="E13:F13"/>
    <mergeCell ref="L13:M13"/>
    <mergeCell ref="E8:F8"/>
    <mergeCell ref="L8:M8"/>
    <mergeCell ref="E10:F10"/>
    <mergeCell ref="L10:M10"/>
    <mergeCell ref="E9:F9"/>
    <mergeCell ref="L9:M9"/>
    <mergeCell ref="B6:C6"/>
    <mergeCell ref="D6:F6"/>
    <mergeCell ref="I6:J6"/>
    <mergeCell ref="K6:M6"/>
    <mergeCell ref="E7:F7"/>
    <mergeCell ref="L7:M7"/>
    <mergeCell ref="B2:M2"/>
    <mergeCell ref="B3:M3"/>
    <mergeCell ref="B4:F4"/>
    <mergeCell ref="I4:M4"/>
    <mergeCell ref="B5:C5"/>
    <mergeCell ref="I5:J5"/>
  </mergeCells>
  <dataValidations count="1">
    <dataValidation type="list" allowBlank="1" showInputMessage="1" showErrorMessage="1" prompt="Click Here" sqref="D5">
      <formula1>RollNo</formula1>
    </dataValidation>
  </dataValidations>
  <pageMargins left="0.3" right="0.3" top="0.1" bottom="0.3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D207"/>
  <sheetViews>
    <sheetView showZeros="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7" sqref="B7"/>
    </sheetView>
  </sheetViews>
  <sheetFormatPr defaultRowHeight="12"/>
  <cols>
    <col min="1" max="1" width="6.28515625" style="440" customWidth="1"/>
    <col min="2" max="2" width="5.7109375" style="440" customWidth="1"/>
    <col min="3" max="3" width="8.7109375" style="441" customWidth="1"/>
    <col min="4" max="4" width="5.5703125" style="440" customWidth="1"/>
    <col min="5" max="5" width="25.5703125" style="441" customWidth="1"/>
    <col min="6" max="6" width="9" style="440" customWidth="1"/>
    <col min="7" max="7" width="6.140625" style="440" customWidth="1"/>
    <col min="8" max="8" width="9.140625" style="440" customWidth="1"/>
    <col min="9" max="9" width="10.42578125" style="442" customWidth="1"/>
    <col min="10" max="10" width="10" style="440" customWidth="1"/>
    <col min="11" max="11" width="9.7109375" style="433" customWidth="1"/>
    <col min="12" max="12" width="9.140625" style="440" customWidth="1"/>
    <col min="13" max="13" width="10.42578125" style="440" customWidth="1"/>
    <col min="14" max="14" width="14" style="440" bestFit="1" customWidth="1"/>
    <col min="15" max="15" width="22" style="440" customWidth="1"/>
    <col min="16" max="16" width="14.28515625" style="440" customWidth="1"/>
    <col min="17" max="17" width="15" style="440" customWidth="1"/>
    <col min="18" max="18" width="14.7109375" style="443" customWidth="1"/>
    <col min="19" max="20" width="8.85546875" style="440" customWidth="1"/>
    <col min="21" max="21" width="7.7109375" style="440" customWidth="1"/>
    <col min="22" max="22" width="7.140625" style="440" customWidth="1"/>
    <col min="23" max="23" width="17.28515625" style="440" customWidth="1"/>
    <col min="24" max="24" width="12.85546875" style="440" customWidth="1"/>
    <col min="25" max="16384" width="9.140625" style="440"/>
  </cols>
  <sheetData>
    <row r="1" spans="1:30" s="425" customFormat="1" ht="13.5" customHeight="1">
      <c r="A1" s="420"/>
      <c r="B1" s="420"/>
      <c r="C1" s="420"/>
      <c r="D1" s="420"/>
      <c r="E1" s="420"/>
      <c r="F1" s="420"/>
      <c r="G1" s="420"/>
      <c r="H1" s="420"/>
      <c r="I1" s="421"/>
      <c r="J1" s="420"/>
      <c r="K1" s="422"/>
      <c r="L1" s="420"/>
      <c r="M1" s="420"/>
      <c r="N1" s="420"/>
      <c r="O1" s="420"/>
      <c r="P1" s="420"/>
      <c r="Q1" s="420"/>
      <c r="R1" s="423"/>
      <c r="S1" s="420"/>
      <c r="T1" s="420"/>
      <c r="U1" s="420"/>
      <c r="V1" s="420"/>
      <c r="W1" s="424"/>
      <c r="X1" s="420"/>
      <c r="Y1" s="420"/>
      <c r="Z1" s="420"/>
      <c r="AA1" s="420"/>
      <c r="AB1" s="420"/>
      <c r="AC1" s="420"/>
      <c r="AD1" s="420"/>
    </row>
    <row r="2" spans="1:30" s="425" customFormat="1" ht="23.25" customHeight="1">
      <c r="A2" s="420"/>
      <c r="B2" s="420"/>
      <c r="C2" s="420"/>
      <c r="D2" s="420"/>
      <c r="E2" s="420"/>
      <c r="F2" s="646" t="str">
        <f>Links!E3</f>
        <v>सौ.एस.पी.पाटील माध्यमिक विद्यामंदिर आमडदे, ता. भडगाव, जि. जळगाव.</v>
      </c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424"/>
      <c r="X2" s="420"/>
      <c r="Y2" s="420"/>
      <c r="Z2" s="420"/>
      <c r="AA2" s="420"/>
      <c r="AB2" s="420"/>
      <c r="AC2" s="420"/>
      <c r="AD2" s="420"/>
    </row>
    <row r="3" spans="1:30" s="425" customFormat="1" ht="30.75" customHeight="1">
      <c r="A3" s="420"/>
      <c r="B3" s="420"/>
      <c r="C3" s="420"/>
      <c r="D3" s="420"/>
      <c r="E3" s="420"/>
      <c r="F3" s="420"/>
      <c r="G3" s="420"/>
      <c r="H3" s="420"/>
      <c r="I3" s="421"/>
      <c r="J3" s="420"/>
      <c r="K3" s="422"/>
      <c r="L3" s="420"/>
      <c r="M3" s="647">
        <f ca="1">TODAY()</f>
        <v>45164</v>
      </c>
      <c r="N3" s="647"/>
      <c r="O3" s="420"/>
      <c r="P3" s="420"/>
      <c r="Q3" s="420"/>
      <c r="R3" s="423"/>
      <c r="S3" s="420"/>
      <c r="T3" s="420"/>
      <c r="U3" s="420"/>
      <c r="V3" s="420"/>
      <c r="W3" s="424"/>
      <c r="X3" s="426"/>
      <c r="Y3" s="420"/>
      <c r="Z3" s="420"/>
      <c r="AA3" s="420"/>
      <c r="AB3" s="420"/>
      <c r="AC3" s="420"/>
      <c r="AD3" s="420"/>
    </row>
    <row r="4" spans="1:30" s="433" customFormat="1" ht="30" customHeight="1" thickBot="1">
      <c r="A4" s="422"/>
      <c r="B4" s="427" t="s">
        <v>73</v>
      </c>
      <c r="C4" s="427" t="s">
        <v>8</v>
      </c>
      <c r="D4" s="427" t="s">
        <v>7</v>
      </c>
      <c r="E4" s="427" t="s">
        <v>6</v>
      </c>
      <c r="F4" s="428" t="s">
        <v>15</v>
      </c>
      <c r="G4" s="429" t="s">
        <v>10</v>
      </c>
      <c r="H4" s="429" t="s">
        <v>9</v>
      </c>
      <c r="I4" s="430" t="s">
        <v>11</v>
      </c>
      <c r="J4" s="429" t="s">
        <v>12</v>
      </c>
      <c r="K4" s="429" t="s">
        <v>13</v>
      </c>
      <c r="L4" s="429" t="s">
        <v>159</v>
      </c>
      <c r="M4" s="429" t="s">
        <v>14</v>
      </c>
      <c r="N4" s="429" t="s">
        <v>614</v>
      </c>
      <c r="O4" s="429" t="s">
        <v>1441</v>
      </c>
      <c r="P4" s="429" t="s">
        <v>1442</v>
      </c>
      <c r="Q4" s="429" t="s">
        <v>16</v>
      </c>
      <c r="R4" s="431" t="s">
        <v>17</v>
      </c>
      <c r="S4" s="429" t="s">
        <v>631</v>
      </c>
      <c r="T4" s="429" t="s">
        <v>628</v>
      </c>
      <c r="U4" s="429" t="s">
        <v>18</v>
      </c>
      <c r="V4" s="429" t="s">
        <v>19</v>
      </c>
      <c r="W4" s="429" t="s">
        <v>22</v>
      </c>
      <c r="X4" s="432" t="s">
        <v>5</v>
      </c>
      <c r="Y4" s="422"/>
      <c r="Z4" s="422"/>
      <c r="AA4" s="422"/>
      <c r="AB4" s="422"/>
      <c r="AC4" s="422"/>
      <c r="AD4" s="422"/>
    </row>
    <row r="5" spans="1:30" s="435" customFormat="1" ht="13.5" customHeight="1" thickTop="1">
      <c r="A5" s="422"/>
      <c r="B5" s="651">
        <v>1</v>
      </c>
      <c r="C5" s="648">
        <v>2</v>
      </c>
      <c r="D5" s="648">
        <v>3</v>
      </c>
      <c r="E5" s="434">
        <v>4</v>
      </c>
      <c r="F5" s="648">
        <v>5</v>
      </c>
      <c r="G5" s="648">
        <v>6</v>
      </c>
      <c r="H5" s="648">
        <v>7</v>
      </c>
      <c r="I5" s="648">
        <v>8</v>
      </c>
      <c r="J5" s="648">
        <v>9</v>
      </c>
      <c r="K5" s="648">
        <v>10</v>
      </c>
      <c r="L5" s="648">
        <v>11</v>
      </c>
      <c r="M5" s="648">
        <v>12</v>
      </c>
      <c r="N5" s="648">
        <v>13</v>
      </c>
      <c r="O5" s="648">
        <v>14</v>
      </c>
      <c r="P5" s="648">
        <v>15</v>
      </c>
      <c r="Q5" s="648">
        <v>16</v>
      </c>
      <c r="R5" s="648">
        <v>17</v>
      </c>
      <c r="S5" s="648">
        <v>18</v>
      </c>
      <c r="T5" s="648">
        <v>19</v>
      </c>
      <c r="U5" s="648">
        <v>20</v>
      </c>
      <c r="V5" s="648">
        <v>21</v>
      </c>
      <c r="W5" s="648">
        <v>22</v>
      </c>
      <c r="X5" s="650">
        <v>23</v>
      </c>
      <c r="Y5" s="422"/>
      <c r="Z5" s="422"/>
      <c r="AA5" s="422"/>
      <c r="AB5" s="422"/>
      <c r="AC5" s="422"/>
      <c r="AD5" s="422"/>
    </row>
    <row r="6" spans="1:30" s="433" customFormat="1" ht="17.25" customHeight="1" thickBot="1">
      <c r="A6" s="422"/>
      <c r="B6" s="652"/>
      <c r="C6" s="649"/>
      <c r="D6" s="649"/>
      <c r="E6" s="436" t="s">
        <v>1437</v>
      </c>
      <c r="F6" s="649"/>
      <c r="G6" s="649"/>
      <c r="H6" s="649"/>
      <c r="I6" s="649"/>
      <c r="J6" s="649"/>
      <c r="K6" s="649"/>
      <c r="L6" s="649"/>
      <c r="M6" s="649"/>
      <c r="N6" s="649"/>
      <c r="O6" s="649"/>
      <c r="P6" s="649"/>
      <c r="Q6" s="649"/>
      <c r="R6" s="649"/>
      <c r="S6" s="649"/>
      <c r="T6" s="649"/>
      <c r="U6" s="649"/>
      <c r="V6" s="649"/>
      <c r="W6" s="649"/>
      <c r="X6" s="650"/>
      <c r="Y6" s="422"/>
      <c r="Z6" s="644"/>
      <c r="AA6" s="645"/>
      <c r="AB6" s="422"/>
      <c r="AC6" s="422"/>
      <c r="AD6" s="422"/>
    </row>
    <row r="7" spans="1:30" s="433" customFormat="1" ht="75" customHeight="1" thickTop="1" thickBot="1">
      <c r="A7" s="16">
        <f>B7</f>
        <v>1</v>
      </c>
      <c r="B7" s="437">
        <v>1</v>
      </c>
      <c r="C7" s="385" t="s">
        <v>1426</v>
      </c>
      <c r="D7" s="385">
        <v>1</v>
      </c>
      <c r="E7" s="387" t="s">
        <v>1663</v>
      </c>
      <c r="F7" s="18" t="str">
        <f>Links!X4</f>
        <v>1 ली(अ)</v>
      </c>
      <c r="G7" s="389" t="s">
        <v>24</v>
      </c>
      <c r="H7" s="390" t="s">
        <v>1428</v>
      </c>
      <c r="I7" s="391" t="s">
        <v>1427</v>
      </c>
      <c r="J7" s="391"/>
      <c r="K7" s="392" t="s">
        <v>1668</v>
      </c>
      <c r="L7" s="393" t="s">
        <v>1670</v>
      </c>
      <c r="M7" s="392"/>
      <c r="N7" s="394" t="s">
        <v>1429</v>
      </c>
      <c r="O7" s="394" t="s">
        <v>1452</v>
      </c>
      <c r="P7" s="395"/>
      <c r="Q7" s="395"/>
      <c r="R7" s="396" t="s">
        <v>1450</v>
      </c>
      <c r="S7" s="394" t="s">
        <v>1438</v>
      </c>
      <c r="T7" s="394" t="s">
        <v>1439</v>
      </c>
      <c r="U7" s="397" t="s">
        <v>48</v>
      </c>
      <c r="V7" s="19">
        <f t="shared" ref="V7:V70" ca="1" si="0">IF(I7&lt;&gt;"",DATEDIF(I7,TODAY(),"y"),"")</f>
        <v>17</v>
      </c>
      <c r="W7" s="406" t="s">
        <v>632</v>
      </c>
      <c r="X7" s="407"/>
      <c r="Y7" s="438"/>
      <c r="Z7" s="422"/>
      <c r="AA7" s="422"/>
      <c r="AB7" s="422"/>
      <c r="AC7" s="422"/>
      <c r="AD7" s="422"/>
    </row>
    <row r="8" spans="1:30" s="433" customFormat="1" ht="75" customHeight="1" thickTop="1" thickBot="1">
      <c r="A8" s="16">
        <f t="shared" ref="A8:A71" si="1">B8</f>
        <v>2</v>
      </c>
      <c r="B8" s="20">
        <f>IF(E8&gt;0,B7+1,0)</f>
        <v>2</v>
      </c>
      <c r="C8" s="386">
        <v>6588</v>
      </c>
      <c r="D8" s="21">
        <f>IF(E8&gt;0,D7+1,0)</f>
        <v>2</v>
      </c>
      <c r="E8" s="388" t="s">
        <v>1664</v>
      </c>
      <c r="F8" s="22" t="str">
        <f>IF(E8&gt;0,F7,0)</f>
        <v>1 ली(अ)</v>
      </c>
      <c r="G8" s="398" t="s">
        <v>24</v>
      </c>
      <c r="H8" s="399" t="s">
        <v>1666</v>
      </c>
      <c r="I8" s="399" t="s">
        <v>1671</v>
      </c>
      <c r="J8" s="400"/>
      <c r="K8" s="401" t="s">
        <v>1668</v>
      </c>
      <c r="L8" s="416" t="s">
        <v>1670</v>
      </c>
      <c r="M8" s="401"/>
      <c r="N8" s="402"/>
      <c r="O8" s="402"/>
      <c r="P8" s="403"/>
      <c r="Q8" s="403"/>
      <c r="R8" s="404"/>
      <c r="S8" s="402"/>
      <c r="T8" s="402"/>
      <c r="U8" s="405"/>
      <c r="V8" s="23">
        <f t="shared" ca="1" si="0"/>
        <v>17</v>
      </c>
      <c r="W8" s="408" t="s">
        <v>629</v>
      </c>
      <c r="X8" s="407"/>
      <c r="Y8" s="438"/>
      <c r="Z8" s="422"/>
      <c r="AA8" s="422"/>
      <c r="AB8" s="422"/>
      <c r="AC8" s="422"/>
      <c r="AD8" s="422"/>
    </row>
    <row r="9" spans="1:30" s="433" customFormat="1" ht="75" customHeight="1" thickTop="1" thickBot="1">
      <c r="A9" s="16">
        <f t="shared" si="1"/>
        <v>3</v>
      </c>
      <c r="B9" s="17">
        <f t="shared" ref="B9:B72" si="2">IF(E9&gt;0,B8+1,0)</f>
        <v>3</v>
      </c>
      <c r="C9" s="385">
        <v>6573</v>
      </c>
      <c r="D9" s="504">
        <f t="shared" ref="D9:D72" si="3">IF(E9&gt;0,D8+1,0)</f>
        <v>3</v>
      </c>
      <c r="E9" s="387" t="s">
        <v>1665</v>
      </c>
      <c r="F9" s="18" t="str">
        <f t="shared" ref="F9:F72" si="4">IF(E9&gt;0,F8,0)</f>
        <v>1 ली(अ)</v>
      </c>
      <c r="G9" s="389" t="s">
        <v>1650</v>
      </c>
      <c r="H9" s="390" t="s">
        <v>1667</v>
      </c>
      <c r="I9" s="391" t="s">
        <v>1672</v>
      </c>
      <c r="J9" s="391"/>
      <c r="K9" s="392" t="s">
        <v>1669</v>
      </c>
      <c r="L9" s="393" t="s">
        <v>1670</v>
      </c>
      <c r="M9" s="392"/>
      <c r="N9" s="394"/>
      <c r="O9" s="394"/>
      <c r="P9" s="395"/>
      <c r="Q9" s="395"/>
      <c r="R9" s="396"/>
      <c r="S9" s="394"/>
      <c r="T9" s="394"/>
      <c r="U9" s="397"/>
      <c r="V9" s="19">
        <f t="shared" ca="1" si="0"/>
        <v>16</v>
      </c>
      <c r="W9" s="406" t="s">
        <v>630</v>
      </c>
      <c r="X9" s="407"/>
      <c r="Y9" s="438"/>
      <c r="Z9" s="422"/>
      <c r="AA9" s="422"/>
      <c r="AB9" s="422"/>
      <c r="AC9" s="422"/>
      <c r="AD9" s="422"/>
    </row>
    <row r="10" spans="1:30" s="433" customFormat="1" ht="75" customHeight="1" thickTop="1" thickBot="1">
      <c r="A10" s="16">
        <f t="shared" si="1"/>
        <v>0</v>
      </c>
      <c r="B10" s="20">
        <f t="shared" si="2"/>
        <v>0</v>
      </c>
      <c r="C10" s="386"/>
      <c r="D10" s="21">
        <f t="shared" si="3"/>
        <v>0</v>
      </c>
      <c r="E10" s="388"/>
      <c r="F10" s="22">
        <f t="shared" si="4"/>
        <v>0</v>
      </c>
      <c r="G10" s="398"/>
      <c r="H10" s="399"/>
      <c r="I10" s="399"/>
      <c r="J10" s="400"/>
      <c r="K10" s="401"/>
      <c r="L10" s="416"/>
      <c r="M10" s="401"/>
      <c r="N10" s="402"/>
      <c r="O10" s="402"/>
      <c r="P10" s="403"/>
      <c r="Q10" s="403"/>
      <c r="R10" s="404"/>
      <c r="S10" s="402"/>
      <c r="T10" s="402"/>
      <c r="U10" s="405"/>
      <c r="V10" s="23" t="str">
        <f t="shared" ca="1" si="0"/>
        <v/>
      </c>
      <c r="W10" s="408"/>
      <c r="X10" s="407"/>
      <c r="Y10" s="438"/>
      <c r="Z10" s="422"/>
      <c r="AA10" s="422"/>
      <c r="AB10" s="422"/>
      <c r="AC10" s="422"/>
      <c r="AD10" s="422"/>
    </row>
    <row r="11" spans="1:30" s="433" customFormat="1" ht="75" customHeight="1" thickTop="1" thickBot="1">
      <c r="A11" s="16">
        <f t="shared" si="1"/>
        <v>0</v>
      </c>
      <c r="B11" s="17">
        <f t="shared" si="2"/>
        <v>0</v>
      </c>
      <c r="C11" s="385"/>
      <c r="D11" s="504">
        <f t="shared" si="3"/>
        <v>0</v>
      </c>
      <c r="E11" s="387"/>
      <c r="F11" s="18">
        <f t="shared" si="4"/>
        <v>0</v>
      </c>
      <c r="G11" s="389"/>
      <c r="H11" s="390"/>
      <c r="I11" s="391"/>
      <c r="J11" s="391"/>
      <c r="K11" s="392"/>
      <c r="L11" s="393"/>
      <c r="M11" s="392"/>
      <c r="N11" s="394"/>
      <c r="O11" s="394"/>
      <c r="P11" s="395"/>
      <c r="Q11" s="395"/>
      <c r="R11" s="396"/>
      <c r="S11" s="394"/>
      <c r="T11" s="394"/>
      <c r="U11" s="397"/>
      <c r="V11" s="19" t="str">
        <f t="shared" ca="1" si="0"/>
        <v/>
      </c>
      <c r="W11" s="406"/>
      <c r="X11" s="407"/>
      <c r="Y11" s="438"/>
      <c r="Z11" s="422"/>
      <c r="AA11" s="422"/>
      <c r="AB11" s="422"/>
      <c r="AC11" s="422"/>
      <c r="AD11" s="422"/>
    </row>
    <row r="12" spans="1:30" s="433" customFormat="1" ht="75" customHeight="1" thickTop="1" thickBot="1">
      <c r="A12" s="16">
        <f t="shared" si="1"/>
        <v>0</v>
      </c>
      <c r="B12" s="20">
        <f t="shared" si="2"/>
        <v>0</v>
      </c>
      <c r="C12" s="386"/>
      <c r="D12" s="21">
        <f t="shared" si="3"/>
        <v>0</v>
      </c>
      <c r="E12" s="388"/>
      <c r="F12" s="22">
        <f t="shared" si="4"/>
        <v>0</v>
      </c>
      <c r="G12" s="398"/>
      <c r="H12" s="399"/>
      <c r="I12" s="399"/>
      <c r="J12" s="400"/>
      <c r="K12" s="401"/>
      <c r="L12" s="416"/>
      <c r="M12" s="401"/>
      <c r="N12" s="402"/>
      <c r="O12" s="402"/>
      <c r="P12" s="403"/>
      <c r="Q12" s="403"/>
      <c r="R12" s="404"/>
      <c r="S12" s="402"/>
      <c r="T12" s="402"/>
      <c r="U12" s="405"/>
      <c r="V12" s="23" t="str">
        <f t="shared" ca="1" si="0"/>
        <v/>
      </c>
      <c r="W12" s="408"/>
      <c r="X12" s="407"/>
      <c r="Y12" s="438"/>
      <c r="Z12" s="422"/>
      <c r="AA12" s="422"/>
      <c r="AB12" s="422"/>
      <c r="AC12" s="422"/>
      <c r="AD12" s="422"/>
    </row>
    <row r="13" spans="1:30" s="433" customFormat="1" ht="75" customHeight="1" thickTop="1" thickBot="1">
      <c r="A13" s="16">
        <f t="shared" si="1"/>
        <v>0</v>
      </c>
      <c r="B13" s="17">
        <f t="shared" si="2"/>
        <v>0</v>
      </c>
      <c r="C13" s="385"/>
      <c r="D13" s="504">
        <f t="shared" si="3"/>
        <v>0</v>
      </c>
      <c r="E13" s="387"/>
      <c r="F13" s="18">
        <f t="shared" si="4"/>
        <v>0</v>
      </c>
      <c r="G13" s="389"/>
      <c r="H13" s="390"/>
      <c r="I13" s="391"/>
      <c r="J13" s="391"/>
      <c r="K13" s="392"/>
      <c r="L13" s="393"/>
      <c r="M13" s="392"/>
      <c r="N13" s="394"/>
      <c r="O13" s="394"/>
      <c r="P13" s="395"/>
      <c r="Q13" s="395"/>
      <c r="R13" s="396"/>
      <c r="S13" s="394"/>
      <c r="T13" s="394"/>
      <c r="U13" s="397"/>
      <c r="V13" s="19" t="str">
        <f t="shared" ca="1" si="0"/>
        <v/>
      </c>
      <c r="W13" s="406"/>
      <c r="X13" s="407"/>
      <c r="Y13" s="438"/>
      <c r="Z13" s="422"/>
      <c r="AA13" s="422"/>
      <c r="AB13" s="422"/>
      <c r="AC13" s="422"/>
      <c r="AD13" s="422"/>
    </row>
    <row r="14" spans="1:30" s="433" customFormat="1" ht="75" customHeight="1" thickTop="1" thickBot="1">
      <c r="A14" s="16">
        <f t="shared" si="1"/>
        <v>0</v>
      </c>
      <c r="B14" s="20">
        <f t="shared" si="2"/>
        <v>0</v>
      </c>
      <c r="C14" s="386"/>
      <c r="D14" s="21">
        <f t="shared" si="3"/>
        <v>0</v>
      </c>
      <c r="E14" s="388"/>
      <c r="F14" s="22">
        <f t="shared" si="4"/>
        <v>0</v>
      </c>
      <c r="G14" s="398"/>
      <c r="H14" s="399"/>
      <c r="I14" s="399"/>
      <c r="J14" s="400"/>
      <c r="K14" s="401"/>
      <c r="L14" s="416"/>
      <c r="M14" s="401"/>
      <c r="N14" s="402"/>
      <c r="O14" s="402"/>
      <c r="P14" s="403"/>
      <c r="Q14" s="403"/>
      <c r="R14" s="404"/>
      <c r="S14" s="402"/>
      <c r="T14" s="402"/>
      <c r="U14" s="405"/>
      <c r="V14" s="23" t="str">
        <f t="shared" ca="1" si="0"/>
        <v/>
      </c>
      <c r="W14" s="408"/>
      <c r="X14" s="407"/>
      <c r="Y14" s="438"/>
      <c r="Z14" s="422"/>
      <c r="AA14" s="422"/>
      <c r="AB14" s="422"/>
      <c r="AC14" s="422"/>
      <c r="AD14" s="422"/>
    </row>
    <row r="15" spans="1:30" s="433" customFormat="1" ht="75" customHeight="1" thickTop="1" thickBot="1">
      <c r="A15" s="16">
        <f t="shared" si="1"/>
        <v>0</v>
      </c>
      <c r="B15" s="17">
        <f t="shared" si="2"/>
        <v>0</v>
      </c>
      <c r="C15" s="385"/>
      <c r="D15" s="504">
        <f t="shared" si="3"/>
        <v>0</v>
      </c>
      <c r="E15" s="387"/>
      <c r="F15" s="18">
        <f t="shared" si="4"/>
        <v>0</v>
      </c>
      <c r="G15" s="389"/>
      <c r="H15" s="390"/>
      <c r="I15" s="391"/>
      <c r="J15" s="391"/>
      <c r="K15" s="392"/>
      <c r="L15" s="393"/>
      <c r="M15" s="392"/>
      <c r="N15" s="394"/>
      <c r="O15" s="394"/>
      <c r="P15" s="395"/>
      <c r="Q15" s="395"/>
      <c r="R15" s="396"/>
      <c r="S15" s="394"/>
      <c r="T15" s="394"/>
      <c r="U15" s="397"/>
      <c r="V15" s="19" t="str">
        <f t="shared" ca="1" si="0"/>
        <v/>
      </c>
      <c r="W15" s="406"/>
      <c r="X15" s="407"/>
      <c r="Y15" s="438"/>
      <c r="Z15" s="422"/>
      <c r="AA15" s="422"/>
      <c r="AB15" s="422"/>
      <c r="AC15" s="422"/>
      <c r="AD15" s="422"/>
    </row>
    <row r="16" spans="1:30" s="433" customFormat="1" ht="75" customHeight="1" thickTop="1" thickBot="1">
      <c r="A16" s="16">
        <f t="shared" si="1"/>
        <v>0</v>
      </c>
      <c r="B16" s="20">
        <f t="shared" si="2"/>
        <v>0</v>
      </c>
      <c r="C16" s="386"/>
      <c r="D16" s="21">
        <f t="shared" si="3"/>
        <v>0</v>
      </c>
      <c r="E16" s="388"/>
      <c r="F16" s="22">
        <f t="shared" si="4"/>
        <v>0</v>
      </c>
      <c r="G16" s="398"/>
      <c r="H16" s="399"/>
      <c r="I16" s="399"/>
      <c r="J16" s="400"/>
      <c r="K16" s="401"/>
      <c r="L16" s="416"/>
      <c r="M16" s="401"/>
      <c r="N16" s="402"/>
      <c r="O16" s="402"/>
      <c r="P16" s="403"/>
      <c r="Q16" s="403"/>
      <c r="R16" s="404"/>
      <c r="S16" s="402"/>
      <c r="T16" s="402"/>
      <c r="U16" s="405"/>
      <c r="V16" s="23" t="str">
        <f t="shared" ca="1" si="0"/>
        <v/>
      </c>
      <c r="W16" s="408"/>
      <c r="X16" s="407"/>
      <c r="Y16" s="438"/>
      <c r="Z16" s="422"/>
      <c r="AA16" s="422"/>
      <c r="AB16" s="422"/>
      <c r="AC16" s="422"/>
      <c r="AD16" s="422"/>
    </row>
    <row r="17" spans="1:30" s="433" customFormat="1" ht="75" customHeight="1" thickTop="1" thickBot="1">
      <c r="A17" s="16">
        <f t="shared" si="1"/>
        <v>0</v>
      </c>
      <c r="B17" s="17">
        <f t="shared" si="2"/>
        <v>0</v>
      </c>
      <c r="C17" s="385"/>
      <c r="D17" s="504">
        <f t="shared" si="3"/>
        <v>0</v>
      </c>
      <c r="E17" s="387"/>
      <c r="F17" s="18">
        <f t="shared" si="4"/>
        <v>0</v>
      </c>
      <c r="G17" s="389"/>
      <c r="H17" s="390"/>
      <c r="I17" s="391"/>
      <c r="J17" s="391"/>
      <c r="K17" s="392"/>
      <c r="L17" s="393"/>
      <c r="M17" s="392"/>
      <c r="N17" s="394"/>
      <c r="O17" s="394"/>
      <c r="P17" s="395"/>
      <c r="Q17" s="395"/>
      <c r="R17" s="396"/>
      <c r="S17" s="394"/>
      <c r="T17" s="394"/>
      <c r="U17" s="397"/>
      <c r="V17" s="19" t="str">
        <f t="shared" ca="1" si="0"/>
        <v/>
      </c>
      <c r="W17" s="406"/>
      <c r="X17" s="407"/>
      <c r="Y17" s="438"/>
      <c r="Z17" s="422"/>
      <c r="AA17" s="422"/>
      <c r="AB17" s="422"/>
      <c r="AC17" s="422"/>
      <c r="AD17" s="422"/>
    </row>
    <row r="18" spans="1:30" s="433" customFormat="1" ht="75" customHeight="1" thickTop="1" thickBot="1">
      <c r="A18" s="16">
        <f t="shared" si="1"/>
        <v>0</v>
      </c>
      <c r="B18" s="20">
        <f t="shared" si="2"/>
        <v>0</v>
      </c>
      <c r="C18" s="386"/>
      <c r="D18" s="21">
        <f t="shared" si="3"/>
        <v>0</v>
      </c>
      <c r="E18" s="388"/>
      <c r="F18" s="22">
        <f t="shared" si="4"/>
        <v>0</v>
      </c>
      <c r="G18" s="398"/>
      <c r="H18" s="399"/>
      <c r="I18" s="399"/>
      <c r="J18" s="400"/>
      <c r="K18" s="401"/>
      <c r="L18" s="416"/>
      <c r="M18" s="401"/>
      <c r="N18" s="402"/>
      <c r="O18" s="402"/>
      <c r="P18" s="403"/>
      <c r="Q18" s="403"/>
      <c r="R18" s="404"/>
      <c r="S18" s="402"/>
      <c r="T18" s="402"/>
      <c r="U18" s="405"/>
      <c r="V18" s="23" t="str">
        <f t="shared" ca="1" si="0"/>
        <v/>
      </c>
      <c r="W18" s="408"/>
      <c r="X18" s="407"/>
      <c r="Y18" s="438"/>
      <c r="Z18" s="422"/>
      <c r="AA18" s="422"/>
      <c r="AB18" s="422"/>
      <c r="AC18" s="422"/>
      <c r="AD18" s="422"/>
    </row>
    <row r="19" spans="1:30" s="433" customFormat="1" ht="75" customHeight="1" thickTop="1" thickBot="1">
      <c r="A19" s="16">
        <f t="shared" si="1"/>
        <v>0</v>
      </c>
      <c r="B19" s="17">
        <f t="shared" si="2"/>
        <v>0</v>
      </c>
      <c r="C19" s="385"/>
      <c r="D19" s="504">
        <f t="shared" si="3"/>
        <v>0</v>
      </c>
      <c r="E19" s="387"/>
      <c r="F19" s="18">
        <f t="shared" si="4"/>
        <v>0</v>
      </c>
      <c r="G19" s="389"/>
      <c r="H19" s="390"/>
      <c r="I19" s="391"/>
      <c r="J19" s="391"/>
      <c r="K19" s="392"/>
      <c r="L19" s="393"/>
      <c r="M19" s="392"/>
      <c r="N19" s="394"/>
      <c r="O19" s="394"/>
      <c r="P19" s="395"/>
      <c r="Q19" s="395"/>
      <c r="R19" s="396"/>
      <c r="S19" s="394"/>
      <c r="T19" s="394"/>
      <c r="U19" s="397"/>
      <c r="V19" s="19" t="str">
        <f t="shared" ca="1" si="0"/>
        <v/>
      </c>
      <c r="W19" s="406"/>
      <c r="X19" s="407"/>
      <c r="Y19" s="438"/>
      <c r="Z19" s="422"/>
      <c r="AA19" s="422"/>
      <c r="AB19" s="422"/>
      <c r="AC19" s="422"/>
      <c r="AD19" s="422"/>
    </row>
    <row r="20" spans="1:30" s="433" customFormat="1" ht="75" customHeight="1" thickTop="1" thickBot="1">
      <c r="A20" s="16">
        <f t="shared" si="1"/>
        <v>0</v>
      </c>
      <c r="B20" s="20">
        <f t="shared" si="2"/>
        <v>0</v>
      </c>
      <c r="C20" s="386"/>
      <c r="D20" s="21">
        <f t="shared" si="3"/>
        <v>0</v>
      </c>
      <c r="E20" s="388"/>
      <c r="F20" s="22">
        <f t="shared" si="4"/>
        <v>0</v>
      </c>
      <c r="G20" s="398"/>
      <c r="H20" s="399"/>
      <c r="I20" s="399"/>
      <c r="J20" s="400"/>
      <c r="K20" s="401"/>
      <c r="L20" s="416"/>
      <c r="M20" s="401"/>
      <c r="N20" s="402"/>
      <c r="O20" s="402"/>
      <c r="P20" s="403"/>
      <c r="Q20" s="403"/>
      <c r="R20" s="404"/>
      <c r="S20" s="402"/>
      <c r="T20" s="402"/>
      <c r="U20" s="405"/>
      <c r="V20" s="23" t="str">
        <f t="shared" ca="1" si="0"/>
        <v/>
      </c>
      <c r="W20" s="408"/>
      <c r="X20" s="407"/>
      <c r="Y20" s="438"/>
      <c r="Z20" s="422"/>
      <c r="AA20" s="422"/>
      <c r="AB20" s="422"/>
      <c r="AC20" s="422"/>
      <c r="AD20" s="422"/>
    </row>
    <row r="21" spans="1:30" s="433" customFormat="1" ht="75" customHeight="1" thickTop="1" thickBot="1">
      <c r="A21" s="16">
        <f t="shared" si="1"/>
        <v>0</v>
      </c>
      <c r="B21" s="17">
        <f t="shared" si="2"/>
        <v>0</v>
      </c>
      <c r="C21" s="385"/>
      <c r="D21" s="504">
        <f t="shared" si="3"/>
        <v>0</v>
      </c>
      <c r="E21" s="387"/>
      <c r="F21" s="18">
        <f t="shared" si="4"/>
        <v>0</v>
      </c>
      <c r="G21" s="389"/>
      <c r="H21" s="390"/>
      <c r="I21" s="391"/>
      <c r="J21" s="391"/>
      <c r="K21" s="392"/>
      <c r="L21" s="393"/>
      <c r="M21" s="392"/>
      <c r="N21" s="394"/>
      <c r="O21" s="394"/>
      <c r="P21" s="395"/>
      <c r="Q21" s="395"/>
      <c r="R21" s="396"/>
      <c r="S21" s="394"/>
      <c r="T21" s="394"/>
      <c r="U21" s="397"/>
      <c r="V21" s="19" t="str">
        <f t="shared" ca="1" si="0"/>
        <v/>
      </c>
      <c r="W21" s="406"/>
      <c r="X21" s="407"/>
      <c r="Y21" s="438"/>
      <c r="Z21" s="422"/>
      <c r="AA21" s="422"/>
      <c r="AB21" s="422"/>
      <c r="AC21" s="422"/>
      <c r="AD21" s="422"/>
    </row>
    <row r="22" spans="1:30" s="433" customFormat="1" ht="75" customHeight="1" thickTop="1" thickBot="1">
      <c r="A22" s="16">
        <f t="shared" si="1"/>
        <v>0</v>
      </c>
      <c r="B22" s="20">
        <f t="shared" si="2"/>
        <v>0</v>
      </c>
      <c r="C22" s="386"/>
      <c r="D22" s="21">
        <f t="shared" si="3"/>
        <v>0</v>
      </c>
      <c r="E22" s="388"/>
      <c r="F22" s="22">
        <f t="shared" si="4"/>
        <v>0</v>
      </c>
      <c r="G22" s="398"/>
      <c r="H22" s="399"/>
      <c r="I22" s="399"/>
      <c r="J22" s="400"/>
      <c r="K22" s="401"/>
      <c r="L22" s="416"/>
      <c r="M22" s="401"/>
      <c r="N22" s="402"/>
      <c r="O22" s="402"/>
      <c r="P22" s="403"/>
      <c r="Q22" s="403"/>
      <c r="R22" s="404"/>
      <c r="S22" s="402"/>
      <c r="T22" s="402"/>
      <c r="U22" s="405"/>
      <c r="V22" s="23" t="str">
        <f t="shared" ca="1" si="0"/>
        <v/>
      </c>
      <c r="W22" s="408"/>
      <c r="X22" s="407"/>
      <c r="Y22" s="438"/>
      <c r="Z22" s="422"/>
      <c r="AA22" s="422"/>
      <c r="AB22" s="422"/>
      <c r="AC22" s="422"/>
      <c r="AD22" s="422"/>
    </row>
    <row r="23" spans="1:30" s="433" customFormat="1" ht="75" customHeight="1" thickTop="1" thickBot="1">
      <c r="A23" s="16">
        <f t="shared" si="1"/>
        <v>0</v>
      </c>
      <c r="B23" s="17">
        <f t="shared" si="2"/>
        <v>0</v>
      </c>
      <c r="C23" s="385"/>
      <c r="D23" s="504">
        <f t="shared" si="3"/>
        <v>0</v>
      </c>
      <c r="E23" s="387"/>
      <c r="F23" s="18">
        <f t="shared" si="4"/>
        <v>0</v>
      </c>
      <c r="G23" s="389"/>
      <c r="H23" s="390"/>
      <c r="I23" s="391"/>
      <c r="J23" s="391"/>
      <c r="K23" s="392"/>
      <c r="L23" s="393"/>
      <c r="M23" s="392"/>
      <c r="N23" s="394"/>
      <c r="O23" s="394"/>
      <c r="P23" s="395"/>
      <c r="Q23" s="395"/>
      <c r="R23" s="396"/>
      <c r="S23" s="394"/>
      <c r="T23" s="394"/>
      <c r="U23" s="397"/>
      <c r="V23" s="19" t="str">
        <f t="shared" ca="1" si="0"/>
        <v/>
      </c>
      <c r="W23" s="406"/>
      <c r="X23" s="407"/>
      <c r="Y23" s="438"/>
      <c r="Z23" s="422"/>
      <c r="AA23" s="422"/>
      <c r="AB23" s="422"/>
      <c r="AC23" s="422"/>
      <c r="AD23" s="422"/>
    </row>
    <row r="24" spans="1:30" s="433" customFormat="1" ht="75" customHeight="1" thickTop="1" thickBot="1">
      <c r="A24" s="16">
        <f t="shared" si="1"/>
        <v>0</v>
      </c>
      <c r="B24" s="20">
        <f t="shared" si="2"/>
        <v>0</v>
      </c>
      <c r="C24" s="386"/>
      <c r="D24" s="21">
        <f t="shared" si="3"/>
        <v>0</v>
      </c>
      <c r="E24" s="388"/>
      <c r="F24" s="22">
        <f t="shared" si="4"/>
        <v>0</v>
      </c>
      <c r="G24" s="398"/>
      <c r="H24" s="399"/>
      <c r="I24" s="399"/>
      <c r="J24" s="400"/>
      <c r="K24" s="401"/>
      <c r="L24" s="416"/>
      <c r="M24" s="401"/>
      <c r="N24" s="402"/>
      <c r="O24" s="402"/>
      <c r="P24" s="403"/>
      <c r="Q24" s="403"/>
      <c r="R24" s="404"/>
      <c r="S24" s="402"/>
      <c r="T24" s="402"/>
      <c r="U24" s="405"/>
      <c r="V24" s="23" t="str">
        <f t="shared" ca="1" si="0"/>
        <v/>
      </c>
      <c r="W24" s="408"/>
      <c r="X24" s="407"/>
      <c r="Y24" s="438"/>
      <c r="Z24" s="422"/>
      <c r="AA24" s="422"/>
      <c r="AB24" s="422"/>
      <c r="AC24" s="422"/>
      <c r="AD24" s="422"/>
    </row>
    <row r="25" spans="1:30" s="433" customFormat="1" ht="75" customHeight="1" thickTop="1" thickBot="1">
      <c r="A25" s="16">
        <f t="shared" si="1"/>
        <v>0</v>
      </c>
      <c r="B25" s="17">
        <f t="shared" si="2"/>
        <v>0</v>
      </c>
      <c r="C25" s="385"/>
      <c r="D25" s="504">
        <f t="shared" si="3"/>
        <v>0</v>
      </c>
      <c r="E25" s="387"/>
      <c r="F25" s="18">
        <f t="shared" si="4"/>
        <v>0</v>
      </c>
      <c r="G25" s="389"/>
      <c r="H25" s="390"/>
      <c r="I25" s="391"/>
      <c r="J25" s="391"/>
      <c r="K25" s="392"/>
      <c r="L25" s="393"/>
      <c r="M25" s="392"/>
      <c r="N25" s="394"/>
      <c r="O25" s="394"/>
      <c r="P25" s="395"/>
      <c r="Q25" s="395"/>
      <c r="R25" s="396"/>
      <c r="S25" s="394"/>
      <c r="T25" s="394"/>
      <c r="U25" s="397"/>
      <c r="V25" s="19" t="str">
        <f t="shared" ca="1" si="0"/>
        <v/>
      </c>
      <c r="W25" s="406"/>
      <c r="X25" s="407"/>
      <c r="Y25" s="438"/>
      <c r="Z25" s="422"/>
      <c r="AA25" s="422"/>
      <c r="AB25" s="422"/>
      <c r="AC25" s="422"/>
      <c r="AD25" s="422"/>
    </row>
    <row r="26" spans="1:30" s="433" customFormat="1" ht="75" customHeight="1" thickTop="1" thickBot="1">
      <c r="A26" s="16">
        <f t="shared" si="1"/>
        <v>0</v>
      </c>
      <c r="B26" s="20">
        <f t="shared" si="2"/>
        <v>0</v>
      </c>
      <c r="C26" s="386"/>
      <c r="D26" s="21">
        <f t="shared" si="3"/>
        <v>0</v>
      </c>
      <c r="E26" s="388"/>
      <c r="F26" s="22">
        <f t="shared" si="4"/>
        <v>0</v>
      </c>
      <c r="G26" s="398"/>
      <c r="H26" s="399"/>
      <c r="I26" s="399"/>
      <c r="J26" s="400"/>
      <c r="K26" s="401"/>
      <c r="L26" s="416"/>
      <c r="M26" s="401"/>
      <c r="N26" s="402"/>
      <c r="O26" s="402"/>
      <c r="P26" s="403"/>
      <c r="Q26" s="403"/>
      <c r="R26" s="404"/>
      <c r="S26" s="402"/>
      <c r="T26" s="402"/>
      <c r="U26" s="405"/>
      <c r="V26" s="23" t="str">
        <f t="shared" ca="1" si="0"/>
        <v/>
      </c>
      <c r="W26" s="408"/>
      <c r="X26" s="407"/>
      <c r="Y26" s="438"/>
      <c r="Z26" s="422"/>
      <c r="AA26" s="422"/>
      <c r="AB26" s="422"/>
      <c r="AC26" s="422"/>
      <c r="AD26" s="422"/>
    </row>
    <row r="27" spans="1:30" s="433" customFormat="1" ht="75" customHeight="1" thickTop="1" thickBot="1">
      <c r="A27" s="16">
        <f t="shared" si="1"/>
        <v>0</v>
      </c>
      <c r="B27" s="17">
        <f t="shared" si="2"/>
        <v>0</v>
      </c>
      <c r="C27" s="385"/>
      <c r="D27" s="504">
        <f t="shared" si="3"/>
        <v>0</v>
      </c>
      <c r="E27" s="387"/>
      <c r="F27" s="18">
        <f t="shared" si="4"/>
        <v>0</v>
      </c>
      <c r="G27" s="389"/>
      <c r="H27" s="390"/>
      <c r="I27" s="391"/>
      <c r="J27" s="391"/>
      <c r="K27" s="392"/>
      <c r="L27" s="393"/>
      <c r="M27" s="392"/>
      <c r="N27" s="394"/>
      <c r="O27" s="394"/>
      <c r="P27" s="395"/>
      <c r="Q27" s="395"/>
      <c r="R27" s="396"/>
      <c r="S27" s="394"/>
      <c r="T27" s="394"/>
      <c r="U27" s="397"/>
      <c r="V27" s="19" t="str">
        <f t="shared" ca="1" si="0"/>
        <v/>
      </c>
      <c r="W27" s="406"/>
      <c r="X27" s="407"/>
      <c r="Y27" s="438"/>
      <c r="Z27" s="422"/>
      <c r="AA27" s="422"/>
      <c r="AB27" s="422"/>
      <c r="AC27" s="422"/>
      <c r="AD27" s="422"/>
    </row>
    <row r="28" spans="1:30" s="433" customFormat="1" ht="75" customHeight="1" thickTop="1" thickBot="1">
      <c r="A28" s="16">
        <f t="shared" si="1"/>
        <v>0</v>
      </c>
      <c r="B28" s="20">
        <f t="shared" si="2"/>
        <v>0</v>
      </c>
      <c r="C28" s="386"/>
      <c r="D28" s="21">
        <f t="shared" si="3"/>
        <v>0</v>
      </c>
      <c r="E28" s="388"/>
      <c r="F28" s="22">
        <f t="shared" si="4"/>
        <v>0</v>
      </c>
      <c r="G28" s="398"/>
      <c r="H28" s="399"/>
      <c r="I28" s="399"/>
      <c r="J28" s="400"/>
      <c r="K28" s="401"/>
      <c r="L28" s="416"/>
      <c r="M28" s="401"/>
      <c r="N28" s="402"/>
      <c r="O28" s="402"/>
      <c r="P28" s="403"/>
      <c r="Q28" s="403"/>
      <c r="R28" s="404"/>
      <c r="S28" s="402"/>
      <c r="T28" s="402"/>
      <c r="U28" s="405"/>
      <c r="V28" s="23" t="str">
        <f t="shared" ca="1" si="0"/>
        <v/>
      </c>
      <c r="W28" s="408"/>
      <c r="X28" s="407"/>
      <c r="Y28" s="438"/>
      <c r="Z28" s="422"/>
      <c r="AA28" s="422"/>
      <c r="AB28" s="422"/>
      <c r="AC28" s="422"/>
      <c r="AD28" s="422"/>
    </row>
    <row r="29" spans="1:30" s="433" customFormat="1" ht="75" customHeight="1" thickTop="1" thickBot="1">
      <c r="A29" s="16">
        <f t="shared" si="1"/>
        <v>0</v>
      </c>
      <c r="B29" s="17">
        <f t="shared" si="2"/>
        <v>0</v>
      </c>
      <c r="C29" s="385"/>
      <c r="D29" s="504">
        <f t="shared" si="3"/>
        <v>0</v>
      </c>
      <c r="E29" s="387"/>
      <c r="F29" s="18">
        <f t="shared" si="4"/>
        <v>0</v>
      </c>
      <c r="G29" s="389"/>
      <c r="H29" s="390"/>
      <c r="I29" s="391"/>
      <c r="J29" s="391"/>
      <c r="K29" s="392"/>
      <c r="L29" s="393"/>
      <c r="M29" s="392"/>
      <c r="N29" s="394"/>
      <c r="O29" s="394"/>
      <c r="P29" s="395"/>
      <c r="Q29" s="395"/>
      <c r="R29" s="396"/>
      <c r="S29" s="394"/>
      <c r="T29" s="394"/>
      <c r="U29" s="397"/>
      <c r="V29" s="19" t="str">
        <f t="shared" ca="1" si="0"/>
        <v/>
      </c>
      <c r="W29" s="406"/>
      <c r="X29" s="407"/>
      <c r="Y29" s="438"/>
      <c r="Z29" s="422"/>
      <c r="AA29" s="422"/>
      <c r="AB29" s="422"/>
      <c r="AC29" s="422"/>
      <c r="AD29" s="422"/>
    </row>
    <row r="30" spans="1:30" s="433" customFormat="1" ht="75" customHeight="1" thickTop="1" thickBot="1">
      <c r="A30" s="16">
        <f t="shared" si="1"/>
        <v>0</v>
      </c>
      <c r="B30" s="20">
        <f t="shared" si="2"/>
        <v>0</v>
      </c>
      <c r="C30" s="386"/>
      <c r="D30" s="21">
        <f t="shared" si="3"/>
        <v>0</v>
      </c>
      <c r="E30" s="388"/>
      <c r="F30" s="22">
        <f t="shared" si="4"/>
        <v>0</v>
      </c>
      <c r="G30" s="398"/>
      <c r="H30" s="399"/>
      <c r="I30" s="399"/>
      <c r="J30" s="400"/>
      <c r="K30" s="401"/>
      <c r="L30" s="416"/>
      <c r="M30" s="401"/>
      <c r="N30" s="402"/>
      <c r="O30" s="402"/>
      <c r="P30" s="403"/>
      <c r="Q30" s="403"/>
      <c r="R30" s="404"/>
      <c r="S30" s="402"/>
      <c r="T30" s="402"/>
      <c r="U30" s="405"/>
      <c r="V30" s="23" t="str">
        <f t="shared" ca="1" si="0"/>
        <v/>
      </c>
      <c r="W30" s="408"/>
      <c r="X30" s="407"/>
      <c r="Y30" s="438"/>
      <c r="Z30" s="422"/>
      <c r="AA30" s="422"/>
      <c r="AB30" s="422"/>
      <c r="AC30" s="422"/>
      <c r="AD30" s="422"/>
    </row>
    <row r="31" spans="1:30" s="433" customFormat="1" ht="75" customHeight="1" thickTop="1" thickBot="1">
      <c r="A31" s="16">
        <f t="shared" si="1"/>
        <v>0</v>
      </c>
      <c r="B31" s="17">
        <f t="shared" si="2"/>
        <v>0</v>
      </c>
      <c r="C31" s="385"/>
      <c r="D31" s="504">
        <f t="shared" si="3"/>
        <v>0</v>
      </c>
      <c r="E31" s="387"/>
      <c r="F31" s="18">
        <f t="shared" si="4"/>
        <v>0</v>
      </c>
      <c r="G31" s="389"/>
      <c r="H31" s="390"/>
      <c r="I31" s="391"/>
      <c r="J31" s="391"/>
      <c r="K31" s="392"/>
      <c r="L31" s="393"/>
      <c r="M31" s="392"/>
      <c r="N31" s="394"/>
      <c r="O31" s="394"/>
      <c r="P31" s="395"/>
      <c r="Q31" s="395"/>
      <c r="R31" s="396"/>
      <c r="S31" s="394"/>
      <c r="T31" s="394"/>
      <c r="U31" s="397"/>
      <c r="V31" s="19" t="str">
        <f t="shared" ca="1" si="0"/>
        <v/>
      </c>
      <c r="W31" s="406"/>
      <c r="X31" s="407"/>
      <c r="Y31" s="438"/>
      <c r="Z31" s="422"/>
      <c r="AA31" s="422"/>
      <c r="AB31" s="422"/>
      <c r="AC31" s="422"/>
      <c r="AD31" s="422"/>
    </row>
    <row r="32" spans="1:30" s="433" customFormat="1" ht="75" customHeight="1" thickTop="1" thickBot="1">
      <c r="A32" s="16">
        <f t="shared" si="1"/>
        <v>0</v>
      </c>
      <c r="B32" s="20">
        <f t="shared" si="2"/>
        <v>0</v>
      </c>
      <c r="C32" s="386"/>
      <c r="D32" s="21">
        <f t="shared" si="3"/>
        <v>0</v>
      </c>
      <c r="E32" s="388"/>
      <c r="F32" s="22">
        <f t="shared" si="4"/>
        <v>0</v>
      </c>
      <c r="G32" s="398"/>
      <c r="H32" s="399"/>
      <c r="I32" s="399"/>
      <c r="J32" s="400"/>
      <c r="K32" s="401"/>
      <c r="L32" s="416"/>
      <c r="M32" s="401"/>
      <c r="N32" s="402"/>
      <c r="O32" s="402"/>
      <c r="P32" s="403"/>
      <c r="Q32" s="403"/>
      <c r="R32" s="404"/>
      <c r="S32" s="402"/>
      <c r="T32" s="402"/>
      <c r="U32" s="405"/>
      <c r="V32" s="23" t="str">
        <f t="shared" ca="1" si="0"/>
        <v/>
      </c>
      <c r="W32" s="408"/>
      <c r="X32" s="407"/>
      <c r="Y32" s="438"/>
      <c r="Z32" s="422"/>
      <c r="AA32" s="422"/>
      <c r="AB32" s="422"/>
      <c r="AC32" s="422"/>
      <c r="AD32" s="422"/>
    </row>
    <row r="33" spans="1:30" s="433" customFormat="1" ht="75" customHeight="1" thickTop="1" thickBot="1">
      <c r="A33" s="16">
        <f t="shared" si="1"/>
        <v>0</v>
      </c>
      <c r="B33" s="17">
        <f t="shared" si="2"/>
        <v>0</v>
      </c>
      <c r="C33" s="385"/>
      <c r="D33" s="504">
        <f t="shared" si="3"/>
        <v>0</v>
      </c>
      <c r="E33" s="387"/>
      <c r="F33" s="18">
        <f t="shared" si="4"/>
        <v>0</v>
      </c>
      <c r="G33" s="389"/>
      <c r="H33" s="390"/>
      <c r="I33" s="391"/>
      <c r="J33" s="391"/>
      <c r="K33" s="392"/>
      <c r="L33" s="393"/>
      <c r="M33" s="392"/>
      <c r="N33" s="394"/>
      <c r="O33" s="394"/>
      <c r="P33" s="395"/>
      <c r="Q33" s="395"/>
      <c r="R33" s="396"/>
      <c r="S33" s="394"/>
      <c r="T33" s="394"/>
      <c r="U33" s="397"/>
      <c r="V33" s="19" t="str">
        <f t="shared" ca="1" si="0"/>
        <v/>
      </c>
      <c r="W33" s="406"/>
      <c r="X33" s="407"/>
      <c r="Y33" s="438"/>
      <c r="Z33" s="422"/>
      <c r="AA33" s="422"/>
      <c r="AB33" s="422"/>
      <c r="AC33" s="422"/>
      <c r="AD33" s="422"/>
    </row>
    <row r="34" spans="1:30" s="433" customFormat="1" ht="75" customHeight="1" thickTop="1" thickBot="1">
      <c r="A34" s="16">
        <f t="shared" si="1"/>
        <v>0</v>
      </c>
      <c r="B34" s="20">
        <f t="shared" si="2"/>
        <v>0</v>
      </c>
      <c r="C34" s="386"/>
      <c r="D34" s="21">
        <f t="shared" si="3"/>
        <v>0</v>
      </c>
      <c r="E34" s="388"/>
      <c r="F34" s="22">
        <f t="shared" si="4"/>
        <v>0</v>
      </c>
      <c r="G34" s="398"/>
      <c r="H34" s="399"/>
      <c r="I34" s="399"/>
      <c r="J34" s="400"/>
      <c r="K34" s="401"/>
      <c r="L34" s="416"/>
      <c r="M34" s="401"/>
      <c r="N34" s="402"/>
      <c r="O34" s="402"/>
      <c r="P34" s="403"/>
      <c r="Q34" s="403"/>
      <c r="R34" s="404"/>
      <c r="S34" s="402"/>
      <c r="T34" s="402"/>
      <c r="U34" s="405"/>
      <c r="V34" s="23" t="str">
        <f t="shared" ca="1" si="0"/>
        <v/>
      </c>
      <c r="W34" s="408"/>
      <c r="X34" s="407"/>
      <c r="Y34" s="438"/>
      <c r="Z34" s="422"/>
      <c r="AA34" s="422"/>
      <c r="AB34" s="422"/>
      <c r="AC34" s="422"/>
      <c r="AD34" s="422"/>
    </row>
    <row r="35" spans="1:30" s="433" customFormat="1" ht="75" customHeight="1" thickTop="1" thickBot="1">
      <c r="A35" s="16">
        <f t="shared" si="1"/>
        <v>0</v>
      </c>
      <c r="B35" s="17">
        <f t="shared" si="2"/>
        <v>0</v>
      </c>
      <c r="C35" s="385"/>
      <c r="D35" s="504">
        <f t="shared" si="3"/>
        <v>0</v>
      </c>
      <c r="E35" s="387"/>
      <c r="F35" s="18">
        <f t="shared" si="4"/>
        <v>0</v>
      </c>
      <c r="G35" s="389"/>
      <c r="H35" s="390"/>
      <c r="I35" s="391"/>
      <c r="J35" s="391"/>
      <c r="K35" s="392"/>
      <c r="L35" s="393"/>
      <c r="M35" s="392"/>
      <c r="N35" s="394"/>
      <c r="O35" s="394"/>
      <c r="P35" s="395"/>
      <c r="Q35" s="395"/>
      <c r="R35" s="396"/>
      <c r="S35" s="394"/>
      <c r="T35" s="394"/>
      <c r="U35" s="397"/>
      <c r="V35" s="19" t="str">
        <f t="shared" ca="1" si="0"/>
        <v/>
      </c>
      <c r="W35" s="406"/>
      <c r="X35" s="407"/>
      <c r="Y35" s="438"/>
      <c r="Z35" s="422"/>
      <c r="AA35" s="422"/>
      <c r="AB35" s="422"/>
      <c r="AC35" s="422"/>
      <c r="AD35" s="422"/>
    </row>
    <row r="36" spans="1:30" s="433" customFormat="1" ht="75" customHeight="1" thickTop="1" thickBot="1">
      <c r="A36" s="16">
        <f t="shared" si="1"/>
        <v>0</v>
      </c>
      <c r="B36" s="20">
        <f t="shared" si="2"/>
        <v>0</v>
      </c>
      <c r="C36" s="386"/>
      <c r="D36" s="21">
        <f t="shared" si="3"/>
        <v>0</v>
      </c>
      <c r="E36" s="388"/>
      <c r="F36" s="22">
        <f t="shared" si="4"/>
        <v>0</v>
      </c>
      <c r="G36" s="398"/>
      <c r="H36" s="399"/>
      <c r="I36" s="399"/>
      <c r="J36" s="400"/>
      <c r="K36" s="401"/>
      <c r="L36" s="416"/>
      <c r="M36" s="401"/>
      <c r="N36" s="402"/>
      <c r="O36" s="402"/>
      <c r="P36" s="403"/>
      <c r="Q36" s="403"/>
      <c r="R36" s="404"/>
      <c r="S36" s="402"/>
      <c r="T36" s="402"/>
      <c r="U36" s="405"/>
      <c r="V36" s="23" t="str">
        <f t="shared" ca="1" si="0"/>
        <v/>
      </c>
      <c r="W36" s="408"/>
      <c r="X36" s="407"/>
      <c r="Y36" s="438"/>
      <c r="Z36" s="422"/>
      <c r="AA36" s="422"/>
      <c r="AB36" s="422"/>
      <c r="AC36" s="422"/>
      <c r="AD36" s="422"/>
    </row>
    <row r="37" spans="1:30" s="433" customFormat="1" ht="75" customHeight="1" thickTop="1" thickBot="1">
      <c r="A37" s="16">
        <f t="shared" si="1"/>
        <v>0</v>
      </c>
      <c r="B37" s="17">
        <f t="shared" si="2"/>
        <v>0</v>
      </c>
      <c r="C37" s="385"/>
      <c r="D37" s="504">
        <f t="shared" si="3"/>
        <v>0</v>
      </c>
      <c r="E37" s="387"/>
      <c r="F37" s="18">
        <f t="shared" si="4"/>
        <v>0</v>
      </c>
      <c r="G37" s="389"/>
      <c r="H37" s="390"/>
      <c r="I37" s="391"/>
      <c r="J37" s="391"/>
      <c r="K37" s="392"/>
      <c r="L37" s="393"/>
      <c r="M37" s="392"/>
      <c r="N37" s="394"/>
      <c r="O37" s="394"/>
      <c r="P37" s="395"/>
      <c r="Q37" s="395"/>
      <c r="R37" s="396"/>
      <c r="S37" s="394"/>
      <c r="T37" s="394"/>
      <c r="U37" s="397"/>
      <c r="V37" s="19" t="str">
        <f t="shared" ca="1" si="0"/>
        <v/>
      </c>
      <c r="W37" s="406"/>
      <c r="X37" s="407"/>
      <c r="Y37" s="438"/>
      <c r="Z37" s="422"/>
      <c r="AA37" s="422"/>
      <c r="AB37" s="422"/>
      <c r="AC37" s="422"/>
      <c r="AD37" s="422"/>
    </row>
    <row r="38" spans="1:30" s="433" customFormat="1" ht="75" customHeight="1" thickTop="1" thickBot="1">
      <c r="A38" s="16">
        <f t="shared" si="1"/>
        <v>0</v>
      </c>
      <c r="B38" s="20">
        <f t="shared" si="2"/>
        <v>0</v>
      </c>
      <c r="C38" s="386"/>
      <c r="D38" s="21">
        <f t="shared" si="3"/>
        <v>0</v>
      </c>
      <c r="E38" s="388"/>
      <c r="F38" s="22">
        <f t="shared" si="4"/>
        <v>0</v>
      </c>
      <c r="G38" s="398"/>
      <c r="H38" s="399"/>
      <c r="I38" s="399"/>
      <c r="J38" s="400"/>
      <c r="K38" s="401"/>
      <c r="L38" s="416"/>
      <c r="M38" s="401"/>
      <c r="N38" s="402"/>
      <c r="O38" s="402"/>
      <c r="P38" s="403"/>
      <c r="Q38" s="403"/>
      <c r="R38" s="404"/>
      <c r="S38" s="402"/>
      <c r="T38" s="402"/>
      <c r="U38" s="405"/>
      <c r="V38" s="23" t="str">
        <f t="shared" ca="1" si="0"/>
        <v/>
      </c>
      <c r="W38" s="408"/>
      <c r="X38" s="407"/>
      <c r="Y38" s="438"/>
      <c r="Z38" s="422"/>
      <c r="AA38" s="422"/>
      <c r="AB38" s="422"/>
      <c r="AC38" s="422"/>
      <c r="AD38" s="422"/>
    </row>
    <row r="39" spans="1:30" ht="75" customHeight="1" thickTop="1" thickBot="1">
      <c r="A39" s="16">
        <f t="shared" si="1"/>
        <v>0</v>
      </c>
      <c r="B39" s="17">
        <f t="shared" si="2"/>
        <v>0</v>
      </c>
      <c r="C39" s="385"/>
      <c r="D39" s="504">
        <f t="shared" si="3"/>
        <v>0</v>
      </c>
      <c r="E39" s="387"/>
      <c r="F39" s="18">
        <f t="shared" si="4"/>
        <v>0</v>
      </c>
      <c r="G39" s="389"/>
      <c r="H39" s="390"/>
      <c r="I39" s="391"/>
      <c r="J39" s="391"/>
      <c r="K39" s="392"/>
      <c r="L39" s="393"/>
      <c r="M39" s="392"/>
      <c r="N39" s="394"/>
      <c r="O39" s="394"/>
      <c r="P39" s="395"/>
      <c r="Q39" s="395"/>
      <c r="R39" s="396"/>
      <c r="S39" s="394"/>
      <c r="T39" s="394"/>
      <c r="U39" s="397"/>
      <c r="V39" s="19" t="str">
        <f t="shared" ca="1" si="0"/>
        <v/>
      </c>
      <c r="W39" s="406"/>
      <c r="X39" s="407"/>
      <c r="Y39" s="439"/>
      <c r="Z39" s="420"/>
      <c r="AA39" s="420"/>
      <c r="AB39" s="420"/>
      <c r="AC39" s="420"/>
      <c r="AD39" s="420"/>
    </row>
    <row r="40" spans="1:30" ht="75" customHeight="1" thickTop="1" thickBot="1">
      <c r="A40" s="16">
        <f t="shared" si="1"/>
        <v>0</v>
      </c>
      <c r="B40" s="20">
        <f t="shared" si="2"/>
        <v>0</v>
      </c>
      <c r="C40" s="386"/>
      <c r="D40" s="21">
        <f t="shared" si="3"/>
        <v>0</v>
      </c>
      <c r="E40" s="388"/>
      <c r="F40" s="22">
        <f t="shared" si="4"/>
        <v>0</v>
      </c>
      <c r="G40" s="398"/>
      <c r="H40" s="399"/>
      <c r="I40" s="399"/>
      <c r="J40" s="400"/>
      <c r="K40" s="401"/>
      <c r="L40" s="416"/>
      <c r="M40" s="401"/>
      <c r="N40" s="402"/>
      <c r="O40" s="402"/>
      <c r="P40" s="403"/>
      <c r="Q40" s="403"/>
      <c r="R40" s="404"/>
      <c r="S40" s="402"/>
      <c r="T40" s="402"/>
      <c r="U40" s="405"/>
      <c r="V40" s="23" t="str">
        <f t="shared" ca="1" si="0"/>
        <v/>
      </c>
      <c r="W40" s="408"/>
      <c r="X40" s="407"/>
      <c r="Y40" s="439"/>
      <c r="Z40" s="420"/>
      <c r="AA40" s="420"/>
      <c r="AB40" s="420"/>
      <c r="AC40" s="420"/>
      <c r="AD40" s="420"/>
    </row>
    <row r="41" spans="1:30" ht="75" customHeight="1" thickTop="1" thickBot="1">
      <c r="A41" s="16">
        <f t="shared" si="1"/>
        <v>0</v>
      </c>
      <c r="B41" s="17">
        <f t="shared" si="2"/>
        <v>0</v>
      </c>
      <c r="C41" s="385"/>
      <c r="D41" s="504">
        <f t="shared" si="3"/>
        <v>0</v>
      </c>
      <c r="E41" s="387"/>
      <c r="F41" s="18">
        <f t="shared" si="4"/>
        <v>0</v>
      </c>
      <c r="G41" s="389"/>
      <c r="H41" s="390"/>
      <c r="I41" s="391"/>
      <c r="J41" s="391"/>
      <c r="K41" s="392"/>
      <c r="L41" s="393"/>
      <c r="M41" s="392"/>
      <c r="N41" s="394"/>
      <c r="O41" s="394"/>
      <c r="P41" s="395"/>
      <c r="Q41" s="395"/>
      <c r="R41" s="396"/>
      <c r="S41" s="394"/>
      <c r="T41" s="394"/>
      <c r="U41" s="397"/>
      <c r="V41" s="19" t="str">
        <f t="shared" ca="1" si="0"/>
        <v/>
      </c>
      <c r="W41" s="406"/>
      <c r="X41" s="407"/>
      <c r="Y41" s="439"/>
      <c r="Z41" s="420"/>
      <c r="AA41" s="420"/>
      <c r="AB41" s="420"/>
      <c r="AC41" s="420"/>
      <c r="AD41" s="420"/>
    </row>
    <row r="42" spans="1:30" ht="75" customHeight="1" thickTop="1" thickBot="1">
      <c r="A42" s="16">
        <f t="shared" si="1"/>
        <v>0</v>
      </c>
      <c r="B42" s="20">
        <f t="shared" si="2"/>
        <v>0</v>
      </c>
      <c r="C42" s="386"/>
      <c r="D42" s="21">
        <f t="shared" si="3"/>
        <v>0</v>
      </c>
      <c r="E42" s="388"/>
      <c r="F42" s="22">
        <f t="shared" si="4"/>
        <v>0</v>
      </c>
      <c r="G42" s="398"/>
      <c r="H42" s="399"/>
      <c r="I42" s="399"/>
      <c r="J42" s="400"/>
      <c r="K42" s="401"/>
      <c r="L42" s="416"/>
      <c r="M42" s="401"/>
      <c r="N42" s="402"/>
      <c r="O42" s="402"/>
      <c r="P42" s="403"/>
      <c r="Q42" s="403"/>
      <c r="R42" s="404"/>
      <c r="S42" s="402"/>
      <c r="T42" s="402"/>
      <c r="U42" s="405"/>
      <c r="V42" s="23" t="str">
        <f t="shared" ca="1" si="0"/>
        <v/>
      </c>
      <c r="W42" s="408"/>
      <c r="X42" s="407"/>
      <c r="Y42" s="439"/>
      <c r="Z42" s="420"/>
      <c r="AA42" s="420"/>
      <c r="AB42" s="420"/>
      <c r="AC42" s="420"/>
      <c r="AD42" s="420"/>
    </row>
    <row r="43" spans="1:30" ht="75" customHeight="1" thickTop="1" thickBot="1">
      <c r="A43" s="16">
        <f t="shared" si="1"/>
        <v>0</v>
      </c>
      <c r="B43" s="17">
        <f t="shared" si="2"/>
        <v>0</v>
      </c>
      <c r="C43" s="385"/>
      <c r="D43" s="504">
        <f t="shared" si="3"/>
        <v>0</v>
      </c>
      <c r="E43" s="387"/>
      <c r="F43" s="18">
        <f t="shared" si="4"/>
        <v>0</v>
      </c>
      <c r="G43" s="389"/>
      <c r="H43" s="390"/>
      <c r="I43" s="391"/>
      <c r="J43" s="391"/>
      <c r="K43" s="392"/>
      <c r="L43" s="393"/>
      <c r="M43" s="392"/>
      <c r="N43" s="394"/>
      <c r="O43" s="394"/>
      <c r="P43" s="395"/>
      <c r="Q43" s="395"/>
      <c r="R43" s="396"/>
      <c r="S43" s="394"/>
      <c r="T43" s="394"/>
      <c r="U43" s="397"/>
      <c r="V43" s="19" t="str">
        <f t="shared" ca="1" si="0"/>
        <v/>
      </c>
      <c r="W43" s="406"/>
      <c r="X43" s="407"/>
      <c r="Y43" s="439"/>
      <c r="Z43" s="420"/>
      <c r="AA43" s="420"/>
      <c r="AB43" s="420"/>
      <c r="AC43" s="420"/>
      <c r="AD43" s="420"/>
    </row>
    <row r="44" spans="1:30" ht="75" customHeight="1" thickTop="1" thickBot="1">
      <c r="A44" s="16">
        <f t="shared" si="1"/>
        <v>0</v>
      </c>
      <c r="B44" s="20">
        <f t="shared" si="2"/>
        <v>0</v>
      </c>
      <c r="C44" s="386"/>
      <c r="D44" s="21">
        <f t="shared" si="3"/>
        <v>0</v>
      </c>
      <c r="E44" s="388"/>
      <c r="F44" s="22">
        <f t="shared" si="4"/>
        <v>0</v>
      </c>
      <c r="G44" s="398"/>
      <c r="H44" s="399"/>
      <c r="I44" s="399"/>
      <c r="J44" s="400"/>
      <c r="K44" s="401"/>
      <c r="L44" s="416"/>
      <c r="M44" s="401"/>
      <c r="N44" s="402"/>
      <c r="O44" s="402"/>
      <c r="P44" s="403"/>
      <c r="Q44" s="403"/>
      <c r="R44" s="404"/>
      <c r="S44" s="402"/>
      <c r="T44" s="402"/>
      <c r="U44" s="405"/>
      <c r="V44" s="23" t="str">
        <f t="shared" ca="1" si="0"/>
        <v/>
      </c>
      <c r="W44" s="408"/>
      <c r="X44" s="407"/>
      <c r="Y44" s="439"/>
      <c r="Z44" s="420"/>
      <c r="AA44" s="420"/>
      <c r="AB44" s="420"/>
      <c r="AC44" s="420"/>
      <c r="AD44" s="420"/>
    </row>
    <row r="45" spans="1:30" ht="75" customHeight="1" thickTop="1" thickBot="1">
      <c r="A45" s="16">
        <f t="shared" si="1"/>
        <v>0</v>
      </c>
      <c r="B45" s="17">
        <f t="shared" si="2"/>
        <v>0</v>
      </c>
      <c r="C45" s="385"/>
      <c r="D45" s="504">
        <f t="shared" si="3"/>
        <v>0</v>
      </c>
      <c r="E45" s="387"/>
      <c r="F45" s="18">
        <f t="shared" si="4"/>
        <v>0</v>
      </c>
      <c r="G45" s="389"/>
      <c r="H45" s="390"/>
      <c r="I45" s="391"/>
      <c r="J45" s="391"/>
      <c r="K45" s="392"/>
      <c r="L45" s="393"/>
      <c r="M45" s="392"/>
      <c r="N45" s="394"/>
      <c r="O45" s="394"/>
      <c r="P45" s="395"/>
      <c r="Q45" s="395"/>
      <c r="R45" s="396"/>
      <c r="S45" s="394"/>
      <c r="T45" s="394"/>
      <c r="U45" s="397"/>
      <c r="V45" s="19" t="str">
        <f t="shared" ca="1" si="0"/>
        <v/>
      </c>
      <c r="W45" s="406"/>
      <c r="X45" s="407"/>
      <c r="Y45" s="439"/>
      <c r="Z45" s="420"/>
      <c r="AA45" s="420"/>
      <c r="AB45" s="420"/>
      <c r="AC45" s="420"/>
      <c r="AD45" s="420"/>
    </row>
    <row r="46" spans="1:30" ht="75" customHeight="1" thickTop="1" thickBot="1">
      <c r="A46" s="16">
        <f t="shared" si="1"/>
        <v>0</v>
      </c>
      <c r="B46" s="20">
        <f t="shared" si="2"/>
        <v>0</v>
      </c>
      <c r="C46" s="386"/>
      <c r="D46" s="21">
        <f t="shared" si="3"/>
        <v>0</v>
      </c>
      <c r="E46" s="388"/>
      <c r="F46" s="22">
        <f t="shared" si="4"/>
        <v>0</v>
      </c>
      <c r="G46" s="398"/>
      <c r="H46" s="399"/>
      <c r="I46" s="399"/>
      <c r="J46" s="400"/>
      <c r="K46" s="401"/>
      <c r="L46" s="416"/>
      <c r="M46" s="401"/>
      <c r="N46" s="402"/>
      <c r="O46" s="402"/>
      <c r="P46" s="403"/>
      <c r="Q46" s="403"/>
      <c r="R46" s="404"/>
      <c r="S46" s="402"/>
      <c r="T46" s="402"/>
      <c r="U46" s="405"/>
      <c r="V46" s="23" t="str">
        <f t="shared" ca="1" si="0"/>
        <v/>
      </c>
      <c r="W46" s="408"/>
      <c r="X46" s="407"/>
      <c r="Y46" s="439"/>
      <c r="Z46" s="420"/>
      <c r="AA46" s="420"/>
      <c r="AB46" s="420"/>
      <c r="AC46" s="420"/>
      <c r="AD46" s="420"/>
    </row>
    <row r="47" spans="1:30" ht="75" customHeight="1" thickTop="1" thickBot="1">
      <c r="A47" s="16">
        <f t="shared" si="1"/>
        <v>0</v>
      </c>
      <c r="B47" s="17">
        <f t="shared" si="2"/>
        <v>0</v>
      </c>
      <c r="C47" s="385"/>
      <c r="D47" s="504">
        <f t="shared" si="3"/>
        <v>0</v>
      </c>
      <c r="E47" s="387"/>
      <c r="F47" s="18">
        <f t="shared" si="4"/>
        <v>0</v>
      </c>
      <c r="G47" s="389"/>
      <c r="H47" s="390"/>
      <c r="I47" s="391"/>
      <c r="J47" s="391"/>
      <c r="K47" s="392"/>
      <c r="L47" s="393"/>
      <c r="M47" s="392"/>
      <c r="N47" s="394"/>
      <c r="O47" s="394"/>
      <c r="P47" s="395"/>
      <c r="Q47" s="395"/>
      <c r="R47" s="396"/>
      <c r="S47" s="394"/>
      <c r="T47" s="394"/>
      <c r="U47" s="397"/>
      <c r="V47" s="19" t="str">
        <f t="shared" ca="1" si="0"/>
        <v/>
      </c>
      <c r="W47" s="406"/>
      <c r="X47" s="407"/>
      <c r="Y47" s="439"/>
      <c r="Z47" s="420"/>
      <c r="AA47" s="420"/>
      <c r="AB47" s="420"/>
      <c r="AC47" s="420"/>
      <c r="AD47" s="420"/>
    </row>
    <row r="48" spans="1:30" ht="75" customHeight="1" thickTop="1" thickBot="1">
      <c r="A48" s="16">
        <f t="shared" si="1"/>
        <v>0</v>
      </c>
      <c r="B48" s="20">
        <f t="shared" si="2"/>
        <v>0</v>
      </c>
      <c r="C48" s="386"/>
      <c r="D48" s="21">
        <f t="shared" si="3"/>
        <v>0</v>
      </c>
      <c r="E48" s="388"/>
      <c r="F48" s="22">
        <f t="shared" si="4"/>
        <v>0</v>
      </c>
      <c r="G48" s="398"/>
      <c r="H48" s="399"/>
      <c r="I48" s="399"/>
      <c r="J48" s="400"/>
      <c r="K48" s="401"/>
      <c r="L48" s="416"/>
      <c r="M48" s="401"/>
      <c r="N48" s="402"/>
      <c r="O48" s="402"/>
      <c r="P48" s="403"/>
      <c r="Q48" s="403"/>
      <c r="R48" s="404"/>
      <c r="S48" s="402"/>
      <c r="T48" s="402"/>
      <c r="U48" s="405"/>
      <c r="V48" s="23" t="str">
        <f t="shared" ca="1" si="0"/>
        <v/>
      </c>
      <c r="W48" s="408"/>
      <c r="X48" s="407"/>
      <c r="Y48" s="439"/>
      <c r="Z48" s="420"/>
      <c r="AA48" s="420"/>
      <c r="AB48" s="420"/>
      <c r="AC48" s="420"/>
      <c r="AD48" s="420"/>
    </row>
    <row r="49" spans="1:30" ht="75" customHeight="1" thickTop="1" thickBot="1">
      <c r="A49" s="16">
        <f t="shared" si="1"/>
        <v>0</v>
      </c>
      <c r="B49" s="17">
        <f t="shared" si="2"/>
        <v>0</v>
      </c>
      <c r="C49" s="385"/>
      <c r="D49" s="504">
        <f t="shared" si="3"/>
        <v>0</v>
      </c>
      <c r="E49" s="387"/>
      <c r="F49" s="18">
        <f t="shared" si="4"/>
        <v>0</v>
      </c>
      <c r="G49" s="389"/>
      <c r="H49" s="390"/>
      <c r="I49" s="391"/>
      <c r="J49" s="391"/>
      <c r="K49" s="392"/>
      <c r="L49" s="393"/>
      <c r="M49" s="392"/>
      <c r="N49" s="394"/>
      <c r="O49" s="394"/>
      <c r="P49" s="395"/>
      <c r="Q49" s="395"/>
      <c r="R49" s="396"/>
      <c r="S49" s="394"/>
      <c r="T49" s="394"/>
      <c r="U49" s="397"/>
      <c r="V49" s="19" t="str">
        <f t="shared" ca="1" si="0"/>
        <v/>
      </c>
      <c r="W49" s="406"/>
      <c r="X49" s="407"/>
      <c r="Y49" s="439"/>
      <c r="Z49" s="420"/>
      <c r="AA49" s="420"/>
      <c r="AB49" s="420"/>
      <c r="AC49" s="420"/>
      <c r="AD49" s="420"/>
    </row>
    <row r="50" spans="1:30" ht="75" customHeight="1" thickTop="1" thickBot="1">
      <c r="A50" s="16">
        <f t="shared" si="1"/>
        <v>0</v>
      </c>
      <c r="B50" s="20">
        <f t="shared" si="2"/>
        <v>0</v>
      </c>
      <c r="C50" s="386"/>
      <c r="D50" s="21">
        <f t="shared" si="3"/>
        <v>0</v>
      </c>
      <c r="E50" s="388"/>
      <c r="F50" s="22">
        <f t="shared" si="4"/>
        <v>0</v>
      </c>
      <c r="G50" s="398"/>
      <c r="H50" s="399"/>
      <c r="I50" s="399"/>
      <c r="J50" s="400"/>
      <c r="K50" s="401"/>
      <c r="L50" s="416"/>
      <c r="M50" s="401"/>
      <c r="N50" s="402"/>
      <c r="O50" s="402"/>
      <c r="P50" s="403"/>
      <c r="Q50" s="403"/>
      <c r="R50" s="404"/>
      <c r="S50" s="402"/>
      <c r="T50" s="402"/>
      <c r="U50" s="405"/>
      <c r="V50" s="23" t="str">
        <f t="shared" ca="1" si="0"/>
        <v/>
      </c>
      <c r="W50" s="408"/>
      <c r="X50" s="407"/>
      <c r="Y50" s="439"/>
      <c r="Z50" s="420"/>
      <c r="AA50" s="420"/>
      <c r="AB50" s="420"/>
      <c r="AC50" s="420"/>
      <c r="AD50" s="420"/>
    </row>
    <row r="51" spans="1:30" ht="75" customHeight="1" thickTop="1" thickBot="1">
      <c r="A51" s="16">
        <f t="shared" si="1"/>
        <v>0</v>
      </c>
      <c r="B51" s="17">
        <f t="shared" si="2"/>
        <v>0</v>
      </c>
      <c r="C51" s="385"/>
      <c r="D51" s="504">
        <f t="shared" si="3"/>
        <v>0</v>
      </c>
      <c r="E51" s="387"/>
      <c r="F51" s="18">
        <f t="shared" si="4"/>
        <v>0</v>
      </c>
      <c r="G51" s="389"/>
      <c r="H51" s="390"/>
      <c r="I51" s="391"/>
      <c r="J51" s="391"/>
      <c r="K51" s="392"/>
      <c r="L51" s="393"/>
      <c r="M51" s="392"/>
      <c r="N51" s="394"/>
      <c r="O51" s="394"/>
      <c r="P51" s="395"/>
      <c r="Q51" s="395"/>
      <c r="R51" s="396"/>
      <c r="S51" s="394"/>
      <c r="T51" s="394"/>
      <c r="U51" s="397"/>
      <c r="V51" s="19" t="str">
        <f t="shared" ca="1" si="0"/>
        <v/>
      </c>
      <c r="W51" s="406"/>
      <c r="X51" s="407"/>
      <c r="Y51" s="439"/>
      <c r="Z51" s="420"/>
      <c r="AA51" s="420"/>
      <c r="AB51" s="420"/>
      <c r="AC51" s="420"/>
      <c r="AD51" s="420"/>
    </row>
    <row r="52" spans="1:30" ht="75" customHeight="1" thickTop="1" thickBot="1">
      <c r="A52" s="16">
        <f t="shared" si="1"/>
        <v>0</v>
      </c>
      <c r="B52" s="20">
        <f t="shared" si="2"/>
        <v>0</v>
      </c>
      <c r="C52" s="386"/>
      <c r="D52" s="21">
        <f t="shared" si="3"/>
        <v>0</v>
      </c>
      <c r="E52" s="388"/>
      <c r="F52" s="22">
        <f t="shared" si="4"/>
        <v>0</v>
      </c>
      <c r="G52" s="398"/>
      <c r="H52" s="399"/>
      <c r="I52" s="399"/>
      <c r="J52" s="400"/>
      <c r="K52" s="401"/>
      <c r="L52" s="416"/>
      <c r="M52" s="401"/>
      <c r="N52" s="402"/>
      <c r="O52" s="402"/>
      <c r="P52" s="403"/>
      <c r="Q52" s="403"/>
      <c r="R52" s="404"/>
      <c r="S52" s="402"/>
      <c r="T52" s="402"/>
      <c r="U52" s="405"/>
      <c r="V52" s="23" t="str">
        <f t="shared" ca="1" si="0"/>
        <v/>
      </c>
      <c r="W52" s="408"/>
      <c r="X52" s="407"/>
      <c r="Y52" s="439"/>
      <c r="Z52" s="420"/>
      <c r="AA52" s="420"/>
      <c r="AB52" s="420"/>
      <c r="AC52" s="420"/>
      <c r="AD52" s="420"/>
    </row>
    <row r="53" spans="1:30" ht="75" customHeight="1" thickTop="1" thickBot="1">
      <c r="A53" s="16">
        <f t="shared" si="1"/>
        <v>0</v>
      </c>
      <c r="B53" s="17">
        <f t="shared" si="2"/>
        <v>0</v>
      </c>
      <c r="C53" s="385"/>
      <c r="D53" s="504">
        <f t="shared" si="3"/>
        <v>0</v>
      </c>
      <c r="E53" s="387"/>
      <c r="F53" s="18">
        <f t="shared" si="4"/>
        <v>0</v>
      </c>
      <c r="G53" s="389"/>
      <c r="H53" s="390"/>
      <c r="I53" s="391"/>
      <c r="J53" s="391"/>
      <c r="K53" s="392"/>
      <c r="L53" s="393"/>
      <c r="M53" s="392"/>
      <c r="N53" s="394"/>
      <c r="O53" s="394"/>
      <c r="P53" s="395"/>
      <c r="Q53" s="395"/>
      <c r="R53" s="396"/>
      <c r="S53" s="394"/>
      <c r="T53" s="394"/>
      <c r="U53" s="397"/>
      <c r="V53" s="19" t="str">
        <f t="shared" ca="1" si="0"/>
        <v/>
      </c>
      <c r="W53" s="406"/>
      <c r="X53" s="407"/>
      <c r="Y53" s="439"/>
      <c r="Z53" s="420"/>
      <c r="AA53" s="420"/>
      <c r="AB53" s="420"/>
      <c r="AC53" s="420"/>
      <c r="AD53" s="420"/>
    </row>
    <row r="54" spans="1:30" ht="75" customHeight="1" thickTop="1" thickBot="1">
      <c r="A54" s="16">
        <f t="shared" si="1"/>
        <v>0</v>
      </c>
      <c r="B54" s="20">
        <f t="shared" si="2"/>
        <v>0</v>
      </c>
      <c r="C54" s="386"/>
      <c r="D54" s="21">
        <f t="shared" si="3"/>
        <v>0</v>
      </c>
      <c r="E54" s="388"/>
      <c r="F54" s="22">
        <f t="shared" si="4"/>
        <v>0</v>
      </c>
      <c r="G54" s="398"/>
      <c r="H54" s="399"/>
      <c r="I54" s="399"/>
      <c r="J54" s="400"/>
      <c r="K54" s="401"/>
      <c r="L54" s="416"/>
      <c r="M54" s="401"/>
      <c r="N54" s="402"/>
      <c r="O54" s="402"/>
      <c r="P54" s="403"/>
      <c r="Q54" s="403"/>
      <c r="R54" s="404"/>
      <c r="S54" s="402"/>
      <c r="T54" s="402"/>
      <c r="U54" s="405"/>
      <c r="V54" s="23" t="str">
        <f t="shared" ca="1" si="0"/>
        <v/>
      </c>
      <c r="W54" s="408"/>
      <c r="X54" s="407"/>
      <c r="Y54" s="439"/>
      <c r="Z54" s="420"/>
      <c r="AA54" s="420"/>
      <c r="AB54" s="420"/>
      <c r="AC54" s="420"/>
      <c r="AD54" s="420"/>
    </row>
    <row r="55" spans="1:30" ht="75" customHeight="1" thickTop="1" thickBot="1">
      <c r="A55" s="16">
        <f t="shared" si="1"/>
        <v>0</v>
      </c>
      <c r="B55" s="17">
        <f t="shared" si="2"/>
        <v>0</v>
      </c>
      <c r="C55" s="385"/>
      <c r="D55" s="504">
        <f t="shared" si="3"/>
        <v>0</v>
      </c>
      <c r="E55" s="387"/>
      <c r="F55" s="18">
        <f t="shared" si="4"/>
        <v>0</v>
      </c>
      <c r="G55" s="389"/>
      <c r="H55" s="390"/>
      <c r="I55" s="391"/>
      <c r="J55" s="391"/>
      <c r="K55" s="392"/>
      <c r="L55" s="393"/>
      <c r="M55" s="392"/>
      <c r="N55" s="394"/>
      <c r="O55" s="394"/>
      <c r="P55" s="395"/>
      <c r="Q55" s="395"/>
      <c r="R55" s="396"/>
      <c r="S55" s="394"/>
      <c r="T55" s="394"/>
      <c r="U55" s="397"/>
      <c r="V55" s="19" t="str">
        <f t="shared" ca="1" si="0"/>
        <v/>
      </c>
      <c r="W55" s="406"/>
      <c r="X55" s="407"/>
      <c r="Y55" s="439"/>
      <c r="Z55" s="420"/>
      <c r="AA55" s="420"/>
      <c r="AB55" s="420"/>
      <c r="AC55" s="420"/>
      <c r="AD55" s="420"/>
    </row>
    <row r="56" spans="1:30" ht="75" customHeight="1" thickTop="1" thickBot="1">
      <c r="A56" s="16">
        <f t="shared" si="1"/>
        <v>0</v>
      </c>
      <c r="B56" s="20">
        <f t="shared" si="2"/>
        <v>0</v>
      </c>
      <c r="C56" s="386"/>
      <c r="D56" s="21">
        <f t="shared" si="3"/>
        <v>0</v>
      </c>
      <c r="E56" s="388"/>
      <c r="F56" s="22">
        <f t="shared" si="4"/>
        <v>0</v>
      </c>
      <c r="G56" s="398"/>
      <c r="H56" s="399"/>
      <c r="I56" s="399"/>
      <c r="J56" s="400"/>
      <c r="K56" s="401"/>
      <c r="L56" s="416"/>
      <c r="M56" s="401"/>
      <c r="N56" s="402"/>
      <c r="O56" s="402"/>
      <c r="P56" s="403"/>
      <c r="Q56" s="403"/>
      <c r="R56" s="404"/>
      <c r="S56" s="402"/>
      <c r="T56" s="402"/>
      <c r="U56" s="405"/>
      <c r="V56" s="23" t="str">
        <f t="shared" ca="1" si="0"/>
        <v/>
      </c>
      <c r="W56" s="408"/>
      <c r="X56" s="407"/>
      <c r="Y56" s="439"/>
      <c r="Z56" s="420"/>
      <c r="AA56" s="420"/>
      <c r="AB56" s="420"/>
      <c r="AC56" s="420"/>
      <c r="AD56" s="420"/>
    </row>
    <row r="57" spans="1:30" ht="75" customHeight="1" thickTop="1" thickBot="1">
      <c r="A57" s="16">
        <f t="shared" si="1"/>
        <v>0</v>
      </c>
      <c r="B57" s="17">
        <f t="shared" si="2"/>
        <v>0</v>
      </c>
      <c r="C57" s="385"/>
      <c r="D57" s="504">
        <f t="shared" si="3"/>
        <v>0</v>
      </c>
      <c r="E57" s="387"/>
      <c r="F57" s="18">
        <f t="shared" si="4"/>
        <v>0</v>
      </c>
      <c r="G57" s="389"/>
      <c r="H57" s="390"/>
      <c r="I57" s="391"/>
      <c r="J57" s="391"/>
      <c r="K57" s="392"/>
      <c r="L57" s="393"/>
      <c r="M57" s="392"/>
      <c r="N57" s="394"/>
      <c r="O57" s="394"/>
      <c r="P57" s="395"/>
      <c r="Q57" s="395"/>
      <c r="R57" s="396"/>
      <c r="S57" s="394"/>
      <c r="T57" s="394"/>
      <c r="U57" s="397"/>
      <c r="V57" s="19" t="str">
        <f t="shared" ca="1" si="0"/>
        <v/>
      </c>
      <c r="W57" s="406"/>
      <c r="X57" s="407"/>
      <c r="Y57" s="439"/>
      <c r="Z57" s="420"/>
      <c r="AA57" s="420"/>
      <c r="AB57" s="420"/>
      <c r="AC57" s="420"/>
      <c r="AD57" s="420"/>
    </row>
    <row r="58" spans="1:30" ht="75" customHeight="1" thickTop="1" thickBot="1">
      <c r="A58" s="16">
        <f t="shared" si="1"/>
        <v>0</v>
      </c>
      <c r="B58" s="20">
        <f t="shared" si="2"/>
        <v>0</v>
      </c>
      <c r="C58" s="386"/>
      <c r="D58" s="21">
        <f t="shared" si="3"/>
        <v>0</v>
      </c>
      <c r="E58" s="388"/>
      <c r="F58" s="22">
        <f t="shared" si="4"/>
        <v>0</v>
      </c>
      <c r="G58" s="398"/>
      <c r="H58" s="399"/>
      <c r="I58" s="399"/>
      <c r="J58" s="400"/>
      <c r="K58" s="401"/>
      <c r="L58" s="416"/>
      <c r="M58" s="401"/>
      <c r="N58" s="402"/>
      <c r="O58" s="402"/>
      <c r="P58" s="403"/>
      <c r="Q58" s="403"/>
      <c r="R58" s="404"/>
      <c r="S58" s="402"/>
      <c r="T58" s="402"/>
      <c r="U58" s="405"/>
      <c r="V58" s="23" t="str">
        <f t="shared" ca="1" si="0"/>
        <v/>
      </c>
      <c r="W58" s="408"/>
      <c r="X58" s="407"/>
      <c r="Y58" s="439"/>
      <c r="Z58" s="420"/>
      <c r="AA58" s="420"/>
      <c r="AB58" s="420"/>
      <c r="AC58" s="420"/>
      <c r="AD58" s="420"/>
    </row>
    <row r="59" spans="1:30" ht="75" customHeight="1" thickTop="1" thickBot="1">
      <c r="A59" s="16">
        <f t="shared" si="1"/>
        <v>0</v>
      </c>
      <c r="B59" s="17">
        <f t="shared" si="2"/>
        <v>0</v>
      </c>
      <c r="C59" s="385"/>
      <c r="D59" s="504">
        <f t="shared" si="3"/>
        <v>0</v>
      </c>
      <c r="E59" s="387"/>
      <c r="F59" s="18">
        <f t="shared" si="4"/>
        <v>0</v>
      </c>
      <c r="G59" s="389"/>
      <c r="H59" s="390"/>
      <c r="I59" s="391"/>
      <c r="J59" s="391"/>
      <c r="K59" s="392"/>
      <c r="L59" s="393"/>
      <c r="M59" s="392"/>
      <c r="N59" s="394"/>
      <c r="O59" s="394"/>
      <c r="P59" s="395"/>
      <c r="Q59" s="395"/>
      <c r="R59" s="396"/>
      <c r="S59" s="394"/>
      <c r="T59" s="394"/>
      <c r="U59" s="397"/>
      <c r="V59" s="19" t="str">
        <f t="shared" ca="1" si="0"/>
        <v/>
      </c>
      <c r="W59" s="406"/>
      <c r="X59" s="407"/>
      <c r="Y59" s="439"/>
      <c r="Z59" s="420"/>
      <c r="AA59" s="420"/>
      <c r="AB59" s="420"/>
      <c r="AC59" s="420"/>
      <c r="AD59" s="420"/>
    </row>
    <row r="60" spans="1:30" ht="75" customHeight="1" thickTop="1" thickBot="1">
      <c r="A60" s="16">
        <f t="shared" si="1"/>
        <v>0</v>
      </c>
      <c r="B60" s="20">
        <f t="shared" si="2"/>
        <v>0</v>
      </c>
      <c r="C60" s="386"/>
      <c r="D60" s="21">
        <f t="shared" si="3"/>
        <v>0</v>
      </c>
      <c r="E60" s="388"/>
      <c r="F60" s="22">
        <f t="shared" si="4"/>
        <v>0</v>
      </c>
      <c r="G60" s="398"/>
      <c r="H60" s="399"/>
      <c r="I60" s="399"/>
      <c r="J60" s="400"/>
      <c r="K60" s="401"/>
      <c r="L60" s="416"/>
      <c r="M60" s="401"/>
      <c r="N60" s="402"/>
      <c r="O60" s="402"/>
      <c r="P60" s="403"/>
      <c r="Q60" s="403"/>
      <c r="R60" s="404"/>
      <c r="S60" s="402"/>
      <c r="T60" s="402"/>
      <c r="U60" s="405"/>
      <c r="V60" s="23" t="str">
        <f t="shared" ca="1" si="0"/>
        <v/>
      </c>
      <c r="W60" s="408"/>
      <c r="X60" s="407"/>
      <c r="Y60" s="439"/>
      <c r="Z60" s="420"/>
      <c r="AA60" s="420"/>
      <c r="AB60" s="420"/>
      <c r="AC60" s="420"/>
      <c r="AD60" s="420"/>
    </row>
    <row r="61" spans="1:30" ht="75" customHeight="1" thickTop="1" thickBot="1">
      <c r="A61" s="16">
        <f t="shared" si="1"/>
        <v>0</v>
      </c>
      <c r="B61" s="17">
        <f t="shared" si="2"/>
        <v>0</v>
      </c>
      <c r="C61" s="385"/>
      <c r="D61" s="504">
        <f t="shared" si="3"/>
        <v>0</v>
      </c>
      <c r="E61" s="387"/>
      <c r="F61" s="18">
        <f t="shared" si="4"/>
        <v>0</v>
      </c>
      <c r="G61" s="389"/>
      <c r="H61" s="390"/>
      <c r="I61" s="391"/>
      <c r="J61" s="391"/>
      <c r="K61" s="392"/>
      <c r="L61" s="393"/>
      <c r="M61" s="392"/>
      <c r="N61" s="394"/>
      <c r="O61" s="394"/>
      <c r="P61" s="395"/>
      <c r="Q61" s="395"/>
      <c r="R61" s="396"/>
      <c r="S61" s="394"/>
      <c r="T61" s="394"/>
      <c r="U61" s="397"/>
      <c r="V61" s="19" t="str">
        <f t="shared" ca="1" si="0"/>
        <v/>
      </c>
      <c r="W61" s="406"/>
      <c r="X61" s="407"/>
      <c r="Y61" s="439"/>
      <c r="Z61" s="420"/>
      <c r="AA61" s="420"/>
      <c r="AB61" s="420"/>
      <c r="AC61" s="420"/>
      <c r="AD61" s="420"/>
    </row>
    <row r="62" spans="1:30" ht="75" customHeight="1" thickTop="1" thickBot="1">
      <c r="A62" s="16">
        <f t="shared" si="1"/>
        <v>0</v>
      </c>
      <c r="B62" s="20">
        <f t="shared" si="2"/>
        <v>0</v>
      </c>
      <c r="C62" s="386"/>
      <c r="D62" s="21">
        <f t="shared" si="3"/>
        <v>0</v>
      </c>
      <c r="E62" s="388"/>
      <c r="F62" s="22">
        <f t="shared" si="4"/>
        <v>0</v>
      </c>
      <c r="G62" s="398"/>
      <c r="H62" s="399"/>
      <c r="I62" s="399"/>
      <c r="J62" s="400"/>
      <c r="K62" s="401"/>
      <c r="L62" s="416"/>
      <c r="M62" s="401"/>
      <c r="N62" s="402"/>
      <c r="O62" s="402"/>
      <c r="P62" s="403"/>
      <c r="Q62" s="403"/>
      <c r="R62" s="404"/>
      <c r="S62" s="402"/>
      <c r="T62" s="402"/>
      <c r="U62" s="405"/>
      <c r="V62" s="23" t="str">
        <f t="shared" ca="1" si="0"/>
        <v/>
      </c>
      <c r="W62" s="408"/>
      <c r="X62" s="407"/>
      <c r="Y62" s="439"/>
      <c r="Z62" s="420"/>
      <c r="AA62" s="420"/>
      <c r="AB62" s="420"/>
      <c r="AC62" s="420"/>
      <c r="AD62" s="420"/>
    </row>
    <row r="63" spans="1:30" ht="75" customHeight="1" thickTop="1" thickBot="1">
      <c r="A63" s="16">
        <f t="shared" si="1"/>
        <v>0</v>
      </c>
      <c r="B63" s="17">
        <f t="shared" si="2"/>
        <v>0</v>
      </c>
      <c r="C63" s="385"/>
      <c r="D63" s="504">
        <f t="shared" si="3"/>
        <v>0</v>
      </c>
      <c r="E63" s="387"/>
      <c r="F63" s="18">
        <f t="shared" si="4"/>
        <v>0</v>
      </c>
      <c r="G63" s="389"/>
      <c r="H63" s="390"/>
      <c r="I63" s="391"/>
      <c r="J63" s="391"/>
      <c r="K63" s="392"/>
      <c r="L63" s="393"/>
      <c r="M63" s="392"/>
      <c r="N63" s="394"/>
      <c r="O63" s="394"/>
      <c r="P63" s="395"/>
      <c r="Q63" s="395"/>
      <c r="R63" s="396"/>
      <c r="S63" s="394"/>
      <c r="T63" s="394"/>
      <c r="U63" s="397"/>
      <c r="V63" s="19" t="str">
        <f t="shared" ca="1" si="0"/>
        <v/>
      </c>
      <c r="W63" s="406"/>
      <c r="X63" s="407"/>
      <c r="Y63" s="439"/>
      <c r="Z63" s="420"/>
      <c r="AA63" s="420"/>
      <c r="AB63" s="420"/>
      <c r="AC63" s="420"/>
      <c r="AD63" s="420"/>
    </row>
    <row r="64" spans="1:30" ht="75" customHeight="1" thickTop="1" thickBot="1">
      <c r="A64" s="16">
        <f t="shared" si="1"/>
        <v>0</v>
      </c>
      <c r="B64" s="20">
        <f t="shared" si="2"/>
        <v>0</v>
      </c>
      <c r="C64" s="386"/>
      <c r="D64" s="21">
        <f t="shared" si="3"/>
        <v>0</v>
      </c>
      <c r="E64" s="388"/>
      <c r="F64" s="22">
        <f t="shared" si="4"/>
        <v>0</v>
      </c>
      <c r="G64" s="398"/>
      <c r="H64" s="399"/>
      <c r="I64" s="399"/>
      <c r="J64" s="400"/>
      <c r="K64" s="401"/>
      <c r="L64" s="416"/>
      <c r="M64" s="401"/>
      <c r="N64" s="402"/>
      <c r="O64" s="402"/>
      <c r="P64" s="403"/>
      <c r="Q64" s="403"/>
      <c r="R64" s="404"/>
      <c r="S64" s="402"/>
      <c r="T64" s="402"/>
      <c r="U64" s="405"/>
      <c r="V64" s="23" t="str">
        <f t="shared" ca="1" si="0"/>
        <v/>
      </c>
      <c r="W64" s="408"/>
      <c r="X64" s="407"/>
      <c r="Y64" s="439"/>
      <c r="Z64" s="420"/>
      <c r="AA64" s="420"/>
      <c r="AB64" s="420"/>
      <c r="AC64" s="420"/>
      <c r="AD64" s="420"/>
    </row>
    <row r="65" spans="1:30" ht="75" customHeight="1" thickTop="1" thickBot="1">
      <c r="A65" s="16">
        <f t="shared" si="1"/>
        <v>0</v>
      </c>
      <c r="B65" s="17">
        <f t="shared" si="2"/>
        <v>0</v>
      </c>
      <c r="C65" s="385"/>
      <c r="D65" s="504">
        <f t="shared" si="3"/>
        <v>0</v>
      </c>
      <c r="E65" s="387"/>
      <c r="F65" s="18">
        <f t="shared" si="4"/>
        <v>0</v>
      </c>
      <c r="G65" s="389"/>
      <c r="H65" s="390"/>
      <c r="I65" s="391"/>
      <c r="J65" s="391"/>
      <c r="K65" s="392"/>
      <c r="L65" s="393"/>
      <c r="M65" s="392"/>
      <c r="N65" s="394"/>
      <c r="O65" s="394"/>
      <c r="P65" s="395"/>
      <c r="Q65" s="395"/>
      <c r="R65" s="396"/>
      <c r="S65" s="394"/>
      <c r="T65" s="394"/>
      <c r="U65" s="397"/>
      <c r="V65" s="19" t="str">
        <f t="shared" ca="1" si="0"/>
        <v/>
      </c>
      <c r="W65" s="406"/>
      <c r="X65" s="407"/>
      <c r="Y65" s="439"/>
      <c r="Z65" s="420"/>
      <c r="AA65" s="420"/>
      <c r="AB65" s="420"/>
      <c r="AC65" s="420"/>
      <c r="AD65" s="420"/>
    </row>
    <row r="66" spans="1:30" ht="75" customHeight="1" thickTop="1" thickBot="1">
      <c r="A66" s="16">
        <f t="shared" si="1"/>
        <v>0</v>
      </c>
      <c r="B66" s="20">
        <f t="shared" si="2"/>
        <v>0</v>
      </c>
      <c r="C66" s="386"/>
      <c r="D66" s="21">
        <f t="shared" si="3"/>
        <v>0</v>
      </c>
      <c r="E66" s="388"/>
      <c r="F66" s="22">
        <f t="shared" si="4"/>
        <v>0</v>
      </c>
      <c r="G66" s="398"/>
      <c r="H66" s="399"/>
      <c r="I66" s="399"/>
      <c r="J66" s="400"/>
      <c r="K66" s="401"/>
      <c r="L66" s="416"/>
      <c r="M66" s="401"/>
      <c r="N66" s="402"/>
      <c r="O66" s="402"/>
      <c r="P66" s="403"/>
      <c r="Q66" s="403"/>
      <c r="R66" s="404"/>
      <c r="S66" s="402"/>
      <c r="T66" s="402"/>
      <c r="U66" s="405"/>
      <c r="V66" s="23" t="str">
        <f t="shared" ca="1" si="0"/>
        <v/>
      </c>
      <c r="W66" s="408"/>
      <c r="X66" s="407"/>
      <c r="Y66" s="439"/>
      <c r="Z66" s="420"/>
      <c r="AA66" s="420"/>
      <c r="AB66" s="420"/>
      <c r="AC66" s="420"/>
      <c r="AD66" s="420"/>
    </row>
    <row r="67" spans="1:30" ht="75" customHeight="1" thickTop="1" thickBot="1">
      <c r="A67" s="16">
        <f t="shared" si="1"/>
        <v>0</v>
      </c>
      <c r="B67" s="17">
        <f t="shared" si="2"/>
        <v>0</v>
      </c>
      <c r="C67" s="385"/>
      <c r="D67" s="504">
        <f t="shared" si="3"/>
        <v>0</v>
      </c>
      <c r="E67" s="387"/>
      <c r="F67" s="18">
        <f t="shared" si="4"/>
        <v>0</v>
      </c>
      <c r="G67" s="389"/>
      <c r="H67" s="390"/>
      <c r="I67" s="391"/>
      <c r="J67" s="391"/>
      <c r="K67" s="392"/>
      <c r="L67" s="393"/>
      <c r="M67" s="392"/>
      <c r="N67" s="394"/>
      <c r="O67" s="394"/>
      <c r="P67" s="395"/>
      <c r="Q67" s="395"/>
      <c r="R67" s="396"/>
      <c r="S67" s="394"/>
      <c r="T67" s="394"/>
      <c r="U67" s="397"/>
      <c r="V67" s="19" t="str">
        <f t="shared" ca="1" si="0"/>
        <v/>
      </c>
      <c r="W67" s="406"/>
      <c r="X67" s="407"/>
      <c r="Y67" s="439"/>
      <c r="Z67" s="420"/>
      <c r="AA67" s="420"/>
      <c r="AB67" s="420"/>
      <c r="AC67" s="420"/>
      <c r="AD67" s="420"/>
    </row>
    <row r="68" spans="1:30" ht="75" customHeight="1" thickTop="1" thickBot="1">
      <c r="A68" s="16">
        <f t="shared" si="1"/>
        <v>0</v>
      </c>
      <c r="B68" s="20">
        <f t="shared" si="2"/>
        <v>0</v>
      </c>
      <c r="C68" s="386"/>
      <c r="D68" s="21">
        <f t="shared" si="3"/>
        <v>0</v>
      </c>
      <c r="E68" s="388"/>
      <c r="F68" s="22">
        <f t="shared" si="4"/>
        <v>0</v>
      </c>
      <c r="G68" s="398"/>
      <c r="H68" s="399"/>
      <c r="I68" s="399"/>
      <c r="J68" s="400"/>
      <c r="K68" s="401"/>
      <c r="L68" s="416"/>
      <c r="M68" s="401"/>
      <c r="N68" s="402"/>
      <c r="O68" s="402"/>
      <c r="P68" s="403"/>
      <c r="Q68" s="403"/>
      <c r="R68" s="404"/>
      <c r="S68" s="402"/>
      <c r="T68" s="402"/>
      <c r="U68" s="405"/>
      <c r="V68" s="23" t="str">
        <f t="shared" ca="1" si="0"/>
        <v/>
      </c>
      <c r="W68" s="408"/>
      <c r="X68" s="407"/>
      <c r="Y68" s="439"/>
      <c r="Z68" s="420"/>
      <c r="AA68" s="420"/>
      <c r="AB68" s="420"/>
      <c r="AC68" s="420"/>
      <c r="AD68" s="420"/>
    </row>
    <row r="69" spans="1:30" ht="75" customHeight="1" thickTop="1" thickBot="1">
      <c r="A69" s="16">
        <f t="shared" si="1"/>
        <v>0</v>
      </c>
      <c r="B69" s="17">
        <f t="shared" si="2"/>
        <v>0</v>
      </c>
      <c r="C69" s="385"/>
      <c r="D69" s="504">
        <f t="shared" si="3"/>
        <v>0</v>
      </c>
      <c r="E69" s="387"/>
      <c r="F69" s="18">
        <f t="shared" si="4"/>
        <v>0</v>
      </c>
      <c r="G69" s="389"/>
      <c r="H69" s="390"/>
      <c r="I69" s="391"/>
      <c r="J69" s="391"/>
      <c r="K69" s="392"/>
      <c r="L69" s="393"/>
      <c r="M69" s="392"/>
      <c r="N69" s="394"/>
      <c r="O69" s="394"/>
      <c r="P69" s="395"/>
      <c r="Q69" s="395"/>
      <c r="R69" s="396"/>
      <c r="S69" s="394"/>
      <c r="T69" s="394"/>
      <c r="U69" s="397"/>
      <c r="V69" s="19" t="str">
        <f t="shared" ca="1" si="0"/>
        <v/>
      </c>
      <c r="W69" s="406"/>
      <c r="X69" s="407"/>
      <c r="Y69" s="439"/>
      <c r="Z69" s="420"/>
      <c r="AA69" s="420"/>
      <c r="AB69" s="420"/>
      <c r="AC69" s="420"/>
      <c r="AD69" s="420"/>
    </row>
    <row r="70" spans="1:30" ht="75" customHeight="1" thickTop="1" thickBot="1">
      <c r="A70" s="16">
        <f t="shared" si="1"/>
        <v>0</v>
      </c>
      <c r="B70" s="20">
        <f t="shared" si="2"/>
        <v>0</v>
      </c>
      <c r="C70" s="386"/>
      <c r="D70" s="21">
        <f t="shared" si="3"/>
        <v>0</v>
      </c>
      <c r="E70" s="388"/>
      <c r="F70" s="22">
        <f t="shared" si="4"/>
        <v>0</v>
      </c>
      <c r="G70" s="398"/>
      <c r="H70" s="399"/>
      <c r="I70" s="399"/>
      <c r="J70" s="400"/>
      <c r="K70" s="401"/>
      <c r="L70" s="416"/>
      <c r="M70" s="401"/>
      <c r="N70" s="402"/>
      <c r="O70" s="402"/>
      <c r="P70" s="403"/>
      <c r="Q70" s="403"/>
      <c r="R70" s="404"/>
      <c r="S70" s="402"/>
      <c r="T70" s="402"/>
      <c r="U70" s="405"/>
      <c r="V70" s="23" t="str">
        <f t="shared" ca="1" si="0"/>
        <v/>
      </c>
      <c r="W70" s="408"/>
      <c r="X70" s="407"/>
      <c r="Y70" s="439"/>
      <c r="Z70" s="420"/>
      <c r="AA70" s="420"/>
      <c r="AB70" s="420"/>
      <c r="AC70" s="420"/>
      <c r="AD70" s="420"/>
    </row>
    <row r="71" spans="1:30" ht="75" customHeight="1" thickTop="1" thickBot="1">
      <c r="A71" s="16">
        <f t="shared" si="1"/>
        <v>0</v>
      </c>
      <c r="B71" s="17">
        <f t="shared" si="2"/>
        <v>0</v>
      </c>
      <c r="C71" s="385"/>
      <c r="D71" s="504">
        <f t="shared" si="3"/>
        <v>0</v>
      </c>
      <c r="E71" s="387"/>
      <c r="F71" s="18">
        <f t="shared" si="4"/>
        <v>0</v>
      </c>
      <c r="G71" s="389"/>
      <c r="H71" s="390"/>
      <c r="I71" s="391"/>
      <c r="J71" s="391"/>
      <c r="K71" s="392"/>
      <c r="L71" s="393"/>
      <c r="M71" s="392"/>
      <c r="N71" s="394"/>
      <c r="O71" s="394"/>
      <c r="P71" s="395"/>
      <c r="Q71" s="395"/>
      <c r="R71" s="396"/>
      <c r="S71" s="394"/>
      <c r="T71" s="394"/>
      <c r="U71" s="397"/>
      <c r="V71" s="19" t="str">
        <f t="shared" ref="V71:V73" ca="1" si="5">IF(I71&lt;&gt;"",DATEDIF(I71,TODAY(),"y"),"")</f>
        <v/>
      </c>
      <c r="W71" s="406"/>
      <c r="X71" s="407"/>
      <c r="Y71" s="439"/>
      <c r="Z71" s="420"/>
      <c r="AA71" s="420"/>
      <c r="AB71" s="420"/>
      <c r="AC71" s="420"/>
      <c r="AD71" s="420"/>
    </row>
    <row r="72" spans="1:30" ht="75" customHeight="1" thickTop="1" thickBot="1">
      <c r="A72" s="16">
        <f t="shared" ref="A72:A135" si="6">B72</f>
        <v>0</v>
      </c>
      <c r="B72" s="20">
        <f t="shared" si="2"/>
        <v>0</v>
      </c>
      <c r="C72" s="386"/>
      <c r="D72" s="21">
        <f t="shared" si="3"/>
        <v>0</v>
      </c>
      <c r="E72" s="388"/>
      <c r="F72" s="22">
        <f t="shared" si="4"/>
        <v>0</v>
      </c>
      <c r="G72" s="398"/>
      <c r="H72" s="399"/>
      <c r="I72" s="399"/>
      <c r="J72" s="400"/>
      <c r="K72" s="401"/>
      <c r="L72" s="416"/>
      <c r="M72" s="401"/>
      <c r="N72" s="402"/>
      <c r="O72" s="402"/>
      <c r="P72" s="403"/>
      <c r="Q72" s="403"/>
      <c r="R72" s="404"/>
      <c r="S72" s="402"/>
      <c r="T72" s="402"/>
      <c r="U72" s="405"/>
      <c r="V72" s="23" t="str">
        <f t="shared" ca="1" si="5"/>
        <v/>
      </c>
      <c r="W72" s="408"/>
      <c r="X72" s="407"/>
      <c r="Y72" s="439"/>
      <c r="Z72" s="420"/>
      <c r="AA72" s="420"/>
      <c r="AB72" s="420"/>
      <c r="AC72" s="420"/>
      <c r="AD72" s="420"/>
    </row>
    <row r="73" spans="1:30" ht="75" customHeight="1" thickTop="1" thickBot="1">
      <c r="A73" s="16">
        <f t="shared" si="6"/>
        <v>0</v>
      </c>
      <c r="B73" s="17">
        <f t="shared" ref="B73" si="7">IF(E73&gt;0,B72+1,0)</f>
        <v>0</v>
      </c>
      <c r="C73" s="385"/>
      <c r="D73" s="504">
        <f t="shared" ref="D73" si="8">IF(E73&gt;0,D72+1,0)</f>
        <v>0</v>
      </c>
      <c r="E73" s="387"/>
      <c r="F73" s="18">
        <f t="shared" ref="F73" si="9">IF(E73&gt;0,F72,0)</f>
        <v>0</v>
      </c>
      <c r="G73" s="389"/>
      <c r="H73" s="390"/>
      <c r="I73" s="391"/>
      <c r="J73" s="391"/>
      <c r="K73" s="392"/>
      <c r="L73" s="393"/>
      <c r="M73" s="392"/>
      <c r="N73" s="394"/>
      <c r="O73" s="394"/>
      <c r="P73" s="395"/>
      <c r="Q73" s="395"/>
      <c r="R73" s="396"/>
      <c r="S73" s="394"/>
      <c r="T73" s="394"/>
      <c r="U73" s="397"/>
      <c r="V73" s="19" t="str">
        <f t="shared" ca="1" si="5"/>
        <v/>
      </c>
      <c r="W73" s="406"/>
      <c r="X73" s="407"/>
      <c r="Y73" s="439"/>
      <c r="Z73" s="420"/>
      <c r="AA73" s="420"/>
      <c r="AB73" s="420"/>
      <c r="AC73" s="420"/>
      <c r="AD73" s="420"/>
    </row>
    <row r="74" spans="1:30" ht="75" customHeight="1" thickTop="1" thickBot="1">
      <c r="A74" s="16">
        <f t="shared" si="6"/>
        <v>0</v>
      </c>
      <c r="B74" s="20">
        <f t="shared" ref="B74:B106" si="10">IF(E74&gt;0,B73+1,0)</f>
        <v>0</v>
      </c>
      <c r="C74" s="386"/>
      <c r="D74" s="21">
        <f t="shared" ref="D74:D106" si="11">IF(E74&gt;0,D73+1,0)</f>
        <v>0</v>
      </c>
      <c r="E74" s="388"/>
      <c r="F74" s="22">
        <f t="shared" ref="F74:F106" si="12">IF(E74&gt;0,F73,0)</f>
        <v>0</v>
      </c>
      <c r="G74" s="398"/>
      <c r="H74" s="399"/>
      <c r="I74" s="399"/>
      <c r="J74" s="400"/>
      <c r="K74" s="401"/>
      <c r="L74" s="416"/>
      <c r="M74" s="401"/>
      <c r="N74" s="402"/>
      <c r="O74" s="402"/>
      <c r="P74" s="403"/>
      <c r="Q74" s="403"/>
      <c r="R74" s="404"/>
      <c r="S74" s="402"/>
      <c r="T74" s="402"/>
      <c r="U74" s="405"/>
      <c r="V74" s="23" t="str">
        <f t="shared" ref="V74:V106" ca="1" si="13">IF(I74&lt;&gt;"",DATEDIF(I74,TODAY(),"y"),"")</f>
        <v/>
      </c>
      <c r="W74" s="408"/>
      <c r="X74" s="407"/>
      <c r="Y74" s="439"/>
      <c r="Z74" s="420"/>
      <c r="AA74" s="420"/>
      <c r="AB74" s="420"/>
      <c r="AC74" s="420"/>
      <c r="AD74" s="420"/>
    </row>
    <row r="75" spans="1:30" ht="75" customHeight="1" thickTop="1" thickBot="1">
      <c r="A75" s="16">
        <f t="shared" si="6"/>
        <v>0</v>
      </c>
      <c r="B75" s="17">
        <f t="shared" si="10"/>
        <v>0</v>
      </c>
      <c r="C75" s="385"/>
      <c r="D75" s="504">
        <f t="shared" si="11"/>
        <v>0</v>
      </c>
      <c r="E75" s="387"/>
      <c r="F75" s="18">
        <f t="shared" si="12"/>
        <v>0</v>
      </c>
      <c r="G75" s="389"/>
      <c r="H75" s="390"/>
      <c r="I75" s="391"/>
      <c r="J75" s="391"/>
      <c r="K75" s="392"/>
      <c r="L75" s="393"/>
      <c r="M75" s="392"/>
      <c r="N75" s="394"/>
      <c r="O75" s="394"/>
      <c r="P75" s="395"/>
      <c r="Q75" s="395"/>
      <c r="R75" s="396"/>
      <c r="S75" s="394"/>
      <c r="T75" s="394"/>
      <c r="U75" s="397"/>
      <c r="V75" s="19" t="str">
        <f t="shared" ca="1" si="13"/>
        <v/>
      </c>
      <c r="W75" s="406"/>
      <c r="X75" s="407"/>
      <c r="Y75" s="439"/>
      <c r="Z75" s="420"/>
      <c r="AA75" s="420"/>
      <c r="AB75" s="420"/>
      <c r="AC75" s="420"/>
      <c r="AD75" s="420"/>
    </row>
    <row r="76" spans="1:30" ht="75" customHeight="1" thickTop="1" thickBot="1">
      <c r="A76" s="16">
        <f t="shared" si="6"/>
        <v>0</v>
      </c>
      <c r="B76" s="20">
        <f t="shared" si="10"/>
        <v>0</v>
      </c>
      <c r="C76" s="386"/>
      <c r="D76" s="21">
        <f t="shared" si="11"/>
        <v>0</v>
      </c>
      <c r="E76" s="388"/>
      <c r="F76" s="22">
        <f t="shared" si="12"/>
        <v>0</v>
      </c>
      <c r="G76" s="398"/>
      <c r="H76" s="399"/>
      <c r="I76" s="399"/>
      <c r="J76" s="400"/>
      <c r="K76" s="401"/>
      <c r="L76" s="416"/>
      <c r="M76" s="401"/>
      <c r="N76" s="402"/>
      <c r="O76" s="402"/>
      <c r="P76" s="403"/>
      <c r="Q76" s="403"/>
      <c r="R76" s="404"/>
      <c r="S76" s="402"/>
      <c r="T76" s="402"/>
      <c r="U76" s="405"/>
      <c r="V76" s="23" t="str">
        <f t="shared" ca="1" si="13"/>
        <v/>
      </c>
      <c r="W76" s="408"/>
      <c r="X76" s="407"/>
      <c r="Y76" s="439"/>
      <c r="Z76" s="420"/>
      <c r="AA76" s="420"/>
      <c r="AB76" s="420"/>
      <c r="AC76" s="420"/>
      <c r="AD76" s="420"/>
    </row>
    <row r="77" spans="1:30" ht="75" customHeight="1" thickTop="1" thickBot="1">
      <c r="A77" s="16">
        <f t="shared" si="6"/>
        <v>0</v>
      </c>
      <c r="B77" s="17">
        <f t="shared" si="10"/>
        <v>0</v>
      </c>
      <c r="C77" s="385"/>
      <c r="D77" s="504">
        <f t="shared" si="11"/>
        <v>0</v>
      </c>
      <c r="E77" s="387"/>
      <c r="F77" s="18">
        <f t="shared" si="12"/>
        <v>0</v>
      </c>
      <c r="G77" s="389"/>
      <c r="H77" s="390"/>
      <c r="I77" s="391"/>
      <c r="J77" s="391"/>
      <c r="K77" s="392"/>
      <c r="L77" s="393"/>
      <c r="M77" s="392"/>
      <c r="N77" s="394"/>
      <c r="O77" s="394"/>
      <c r="P77" s="395"/>
      <c r="Q77" s="395"/>
      <c r="R77" s="396"/>
      <c r="S77" s="394"/>
      <c r="T77" s="394"/>
      <c r="U77" s="397"/>
      <c r="V77" s="19" t="str">
        <f t="shared" ca="1" si="13"/>
        <v/>
      </c>
      <c r="W77" s="406"/>
      <c r="X77" s="407"/>
      <c r="Y77" s="439"/>
      <c r="Z77" s="420"/>
      <c r="AA77" s="420"/>
      <c r="AB77" s="420"/>
      <c r="AC77" s="420"/>
      <c r="AD77" s="420"/>
    </row>
    <row r="78" spans="1:30" ht="75" customHeight="1" thickTop="1" thickBot="1">
      <c r="A78" s="16">
        <f t="shared" si="6"/>
        <v>0</v>
      </c>
      <c r="B78" s="20">
        <f t="shared" si="10"/>
        <v>0</v>
      </c>
      <c r="C78" s="386"/>
      <c r="D78" s="21">
        <f t="shared" si="11"/>
        <v>0</v>
      </c>
      <c r="E78" s="388"/>
      <c r="F78" s="22">
        <f t="shared" si="12"/>
        <v>0</v>
      </c>
      <c r="G78" s="398"/>
      <c r="H78" s="399"/>
      <c r="I78" s="399"/>
      <c r="J78" s="400"/>
      <c r="K78" s="401"/>
      <c r="L78" s="416"/>
      <c r="M78" s="401"/>
      <c r="N78" s="402"/>
      <c r="O78" s="402"/>
      <c r="P78" s="403"/>
      <c r="Q78" s="403"/>
      <c r="R78" s="404"/>
      <c r="S78" s="402"/>
      <c r="T78" s="402"/>
      <c r="U78" s="405"/>
      <c r="V78" s="23" t="str">
        <f t="shared" ca="1" si="13"/>
        <v/>
      </c>
      <c r="W78" s="408"/>
      <c r="X78" s="407"/>
      <c r="Y78" s="439"/>
      <c r="Z78" s="420"/>
      <c r="AA78" s="420"/>
      <c r="AB78" s="420"/>
      <c r="AC78" s="420"/>
      <c r="AD78" s="420"/>
    </row>
    <row r="79" spans="1:30" ht="75" customHeight="1" thickTop="1" thickBot="1">
      <c r="A79" s="16">
        <f t="shared" si="6"/>
        <v>0</v>
      </c>
      <c r="B79" s="17">
        <f t="shared" si="10"/>
        <v>0</v>
      </c>
      <c r="C79" s="385"/>
      <c r="D79" s="504">
        <f t="shared" si="11"/>
        <v>0</v>
      </c>
      <c r="E79" s="387"/>
      <c r="F79" s="18">
        <f t="shared" si="12"/>
        <v>0</v>
      </c>
      <c r="G79" s="389"/>
      <c r="H79" s="390"/>
      <c r="I79" s="391"/>
      <c r="J79" s="391"/>
      <c r="K79" s="392"/>
      <c r="L79" s="393"/>
      <c r="M79" s="392"/>
      <c r="N79" s="394"/>
      <c r="O79" s="394"/>
      <c r="P79" s="395"/>
      <c r="Q79" s="395"/>
      <c r="R79" s="396"/>
      <c r="S79" s="394"/>
      <c r="T79" s="394"/>
      <c r="U79" s="397"/>
      <c r="V79" s="19" t="str">
        <f t="shared" ca="1" si="13"/>
        <v/>
      </c>
      <c r="W79" s="406"/>
      <c r="X79" s="407"/>
      <c r="Y79" s="439"/>
      <c r="Z79" s="420"/>
      <c r="AA79" s="420"/>
      <c r="AB79" s="420"/>
      <c r="AC79" s="420"/>
      <c r="AD79" s="420"/>
    </row>
    <row r="80" spans="1:30" ht="75" customHeight="1" thickTop="1" thickBot="1">
      <c r="A80" s="16">
        <f t="shared" si="6"/>
        <v>0</v>
      </c>
      <c r="B80" s="20">
        <f t="shared" si="10"/>
        <v>0</v>
      </c>
      <c r="C80" s="386"/>
      <c r="D80" s="21">
        <f t="shared" si="11"/>
        <v>0</v>
      </c>
      <c r="E80" s="388"/>
      <c r="F80" s="22">
        <f t="shared" si="12"/>
        <v>0</v>
      </c>
      <c r="G80" s="398"/>
      <c r="H80" s="399"/>
      <c r="I80" s="399"/>
      <c r="J80" s="400"/>
      <c r="K80" s="401"/>
      <c r="L80" s="416"/>
      <c r="M80" s="401"/>
      <c r="N80" s="402"/>
      <c r="O80" s="402"/>
      <c r="P80" s="403"/>
      <c r="Q80" s="403"/>
      <c r="R80" s="404"/>
      <c r="S80" s="402"/>
      <c r="T80" s="402"/>
      <c r="U80" s="405"/>
      <c r="V80" s="23" t="str">
        <f t="shared" ca="1" si="13"/>
        <v/>
      </c>
      <c r="W80" s="408"/>
      <c r="X80" s="407"/>
      <c r="Y80" s="439"/>
      <c r="Z80" s="420"/>
      <c r="AA80" s="420"/>
      <c r="AB80" s="420"/>
      <c r="AC80" s="420"/>
      <c r="AD80" s="420"/>
    </row>
    <row r="81" spans="1:30" ht="75" customHeight="1" thickTop="1" thickBot="1">
      <c r="A81" s="16">
        <f t="shared" si="6"/>
        <v>0</v>
      </c>
      <c r="B81" s="17">
        <f t="shared" si="10"/>
        <v>0</v>
      </c>
      <c r="C81" s="385"/>
      <c r="D81" s="504">
        <f t="shared" si="11"/>
        <v>0</v>
      </c>
      <c r="E81" s="387"/>
      <c r="F81" s="18">
        <f t="shared" si="12"/>
        <v>0</v>
      </c>
      <c r="G81" s="389"/>
      <c r="H81" s="390"/>
      <c r="I81" s="391"/>
      <c r="J81" s="391"/>
      <c r="K81" s="392"/>
      <c r="L81" s="393"/>
      <c r="M81" s="392"/>
      <c r="N81" s="394"/>
      <c r="O81" s="394"/>
      <c r="P81" s="395"/>
      <c r="Q81" s="395"/>
      <c r="R81" s="396"/>
      <c r="S81" s="394"/>
      <c r="T81" s="394"/>
      <c r="U81" s="397"/>
      <c r="V81" s="19" t="str">
        <f t="shared" ca="1" si="13"/>
        <v/>
      </c>
      <c r="W81" s="406"/>
      <c r="X81" s="407"/>
      <c r="Y81" s="439"/>
      <c r="Z81" s="420"/>
      <c r="AA81" s="420"/>
      <c r="AB81" s="420"/>
      <c r="AC81" s="420"/>
      <c r="AD81" s="420"/>
    </row>
    <row r="82" spans="1:30" ht="75" customHeight="1" thickTop="1" thickBot="1">
      <c r="A82" s="16">
        <f t="shared" si="6"/>
        <v>0</v>
      </c>
      <c r="B82" s="20">
        <f t="shared" si="10"/>
        <v>0</v>
      </c>
      <c r="C82" s="386"/>
      <c r="D82" s="21">
        <f t="shared" si="11"/>
        <v>0</v>
      </c>
      <c r="E82" s="388"/>
      <c r="F82" s="22">
        <f t="shared" si="12"/>
        <v>0</v>
      </c>
      <c r="G82" s="398"/>
      <c r="H82" s="399"/>
      <c r="I82" s="399"/>
      <c r="J82" s="400"/>
      <c r="K82" s="401"/>
      <c r="L82" s="416"/>
      <c r="M82" s="401"/>
      <c r="N82" s="402"/>
      <c r="O82" s="402"/>
      <c r="P82" s="403"/>
      <c r="Q82" s="403"/>
      <c r="R82" s="404"/>
      <c r="S82" s="402"/>
      <c r="T82" s="402"/>
      <c r="U82" s="405"/>
      <c r="V82" s="23" t="str">
        <f t="shared" ca="1" si="13"/>
        <v/>
      </c>
      <c r="W82" s="408"/>
      <c r="X82" s="407"/>
      <c r="Y82" s="439"/>
      <c r="Z82" s="420"/>
      <c r="AA82" s="420"/>
      <c r="AB82" s="420"/>
      <c r="AC82" s="420"/>
      <c r="AD82" s="420"/>
    </row>
    <row r="83" spans="1:30" ht="75" customHeight="1" thickTop="1" thickBot="1">
      <c r="A83" s="16">
        <f t="shared" si="6"/>
        <v>0</v>
      </c>
      <c r="B83" s="17">
        <f t="shared" si="10"/>
        <v>0</v>
      </c>
      <c r="C83" s="385"/>
      <c r="D83" s="504">
        <f t="shared" si="11"/>
        <v>0</v>
      </c>
      <c r="E83" s="387"/>
      <c r="F83" s="18">
        <f t="shared" si="12"/>
        <v>0</v>
      </c>
      <c r="G83" s="389"/>
      <c r="H83" s="390"/>
      <c r="I83" s="391"/>
      <c r="J83" s="391"/>
      <c r="K83" s="392"/>
      <c r="L83" s="393"/>
      <c r="M83" s="392"/>
      <c r="N83" s="394"/>
      <c r="O83" s="394"/>
      <c r="P83" s="395"/>
      <c r="Q83" s="395"/>
      <c r="R83" s="396"/>
      <c r="S83" s="394"/>
      <c r="T83" s="394"/>
      <c r="U83" s="397"/>
      <c r="V83" s="19" t="str">
        <f t="shared" ca="1" si="13"/>
        <v/>
      </c>
      <c r="W83" s="406"/>
      <c r="X83" s="407"/>
      <c r="Y83" s="439"/>
      <c r="Z83" s="420"/>
      <c r="AA83" s="420"/>
      <c r="AB83" s="420"/>
      <c r="AC83" s="420"/>
      <c r="AD83" s="420"/>
    </row>
    <row r="84" spans="1:30" ht="75" customHeight="1" thickTop="1" thickBot="1">
      <c r="A84" s="16">
        <f t="shared" si="6"/>
        <v>0</v>
      </c>
      <c r="B84" s="20">
        <f t="shared" si="10"/>
        <v>0</v>
      </c>
      <c r="C84" s="386"/>
      <c r="D84" s="21">
        <f t="shared" si="11"/>
        <v>0</v>
      </c>
      <c r="E84" s="388"/>
      <c r="F84" s="22">
        <f t="shared" si="12"/>
        <v>0</v>
      </c>
      <c r="G84" s="398"/>
      <c r="H84" s="399"/>
      <c r="I84" s="399"/>
      <c r="J84" s="400"/>
      <c r="K84" s="401"/>
      <c r="L84" s="416"/>
      <c r="M84" s="401"/>
      <c r="N84" s="402"/>
      <c r="O84" s="402"/>
      <c r="P84" s="403"/>
      <c r="Q84" s="403"/>
      <c r="R84" s="404"/>
      <c r="S84" s="402"/>
      <c r="T84" s="402"/>
      <c r="U84" s="405"/>
      <c r="V84" s="23" t="str">
        <f t="shared" ca="1" si="13"/>
        <v/>
      </c>
      <c r="W84" s="408"/>
      <c r="X84" s="407"/>
      <c r="Y84" s="439"/>
      <c r="Z84" s="420"/>
      <c r="AA84" s="420"/>
      <c r="AB84" s="420"/>
      <c r="AC84" s="420"/>
      <c r="AD84" s="420"/>
    </row>
    <row r="85" spans="1:30" ht="75" customHeight="1" thickTop="1" thickBot="1">
      <c r="A85" s="16">
        <f t="shared" si="6"/>
        <v>0</v>
      </c>
      <c r="B85" s="17">
        <f t="shared" si="10"/>
        <v>0</v>
      </c>
      <c r="C85" s="385"/>
      <c r="D85" s="504">
        <f t="shared" si="11"/>
        <v>0</v>
      </c>
      <c r="E85" s="387"/>
      <c r="F85" s="18">
        <f t="shared" si="12"/>
        <v>0</v>
      </c>
      <c r="G85" s="389"/>
      <c r="H85" s="390"/>
      <c r="I85" s="391"/>
      <c r="J85" s="391"/>
      <c r="K85" s="392"/>
      <c r="L85" s="393"/>
      <c r="M85" s="392"/>
      <c r="N85" s="394"/>
      <c r="O85" s="394"/>
      <c r="P85" s="395"/>
      <c r="Q85" s="395"/>
      <c r="R85" s="396"/>
      <c r="S85" s="394"/>
      <c r="T85" s="394"/>
      <c r="U85" s="397"/>
      <c r="V85" s="19" t="str">
        <f t="shared" ca="1" si="13"/>
        <v/>
      </c>
      <c r="W85" s="406"/>
      <c r="X85" s="407"/>
      <c r="Y85" s="439"/>
      <c r="Z85" s="420"/>
      <c r="AA85" s="420"/>
      <c r="AB85" s="420"/>
      <c r="AC85" s="420"/>
      <c r="AD85" s="420"/>
    </row>
    <row r="86" spans="1:30" ht="75" customHeight="1" thickTop="1" thickBot="1">
      <c r="A86" s="16">
        <f t="shared" si="6"/>
        <v>0</v>
      </c>
      <c r="B86" s="20">
        <f t="shared" si="10"/>
        <v>0</v>
      </c>
      <c r="C86" s="386"/>
      <c r="D86" s="21">
        <f t="shared" si="11"/>
        <v>0</v>
      </c>
      <c r="E86" s="388"/>
      <c r="F86" s="22">
        <f t="shared" si="12"/>
        <v>0</v>
      </c>
      <c r="G86" s="398"/>
      <c r="H86" s="399"/>
      <c r="I86" s="399"/>
      <c r="J86" s="400"/>
      <c r="K86" s="401"/>
      <c r="L86" s="416"/>
      <c r="M86" s="401"/>
      <c r="N86" s="402"/>
      <c r="O86" s="402"/>
      <c r="P86" s="403"/>
      <c r="Q86" s="403"/>
      <c r="R86" s="404"/>
      <c r="S86" s="402"/>
      <c r="T86" s="402"/>
      <c r="U86" s="405"/>
      <c r="V86" s="23" t="str">
        <f t="shared" ca="1" si="13"/>
        <v/>
      </c>
      <c r="W86" s="408"/>
      <c r="X86" s="407"/>
      <c r="Y86" s="439"/>
      <c r="Z86" s="420"/>
      <c r="AA86" s="420"/>
      <c r="AB86" s="420"/>
      <c r="AC86" s="420"/>
      <c r="AD86" s="420"/>
    </row>
    <row r="87" spans="1:30" ht="75" customHeight="1" thickTop="1" thickBot="1">
      <c r="A87" s="16">
        <f t="shared" si="6"/>
        <v>0</v>
      </c>
      <c r="B87" s="17">
        <f t="shared" si="10"/>
        <v>0</v>
      </c>
      <c r="C87" s="385"/>
      <c r="D87" s="504">
        <f t="shared" si="11"/>
        <v>0</v>
      </c>
      <c r="E87" s="387"/>
      <c r="F87" s="18">
        <f t="shared" si="12"/>
        <v>0</v>
      </c>
      <c r="G87" s="389"/>
      <c r="H87" s="390"/>
      <c r="I87" s="391"/>
      <c r="J87" s="391"/>
      <c r="K87" s="392"/>
      <c r="L87" s="393"/>
      <c r="M87" s="392"/>
      <c r="N87" s="394"/>
      <c r="O87" s="394"/>
      <c r="P87" s="395"/>
      <c r="Q87" s="395"/>
      <c r="R87" s="396"/>
      <c r="S87" s="394"/>
      <c r="T87" s="394"/>
      <c r="U87" s="397"/>
      <c r="V87" s="19" t="str">
        <f t="shared" ca="1" si="13"/>
        <v/>
      </c>
      <c r="W87" s="406"/>
      <c r="X87" s="407"/>
      <c r="Y87" s="439"/>
      <c r="Z87" s="420"/>
      <c r="AA87" s="420"/>
      <c r="AB87" s="420"/>
      <c r="AC87" s="420"/>
      <c r="AD87" s="420"/>
    </row>
    <row r="88" spans="1:30" ht="75" customHeight="1" thickTop="1" thickBot="1">
      <c r="A88" s="16">
        <f t="shared" si="6"/>
        <v>0</v>
      </c>
      <c r="B88" s="20">
        <f t="shared" si="10"/>
        <v>0</v>
      </c>
      <c r="C88" s="386"/>
      <c r="D88" s="21">
        <f t="shared" si="11"/>
        <v>0</v>
      </c>
      <c r="E88" s="388"/>
      <c r="F88" s="22">
        <f t="shared" si="12"/>
        <v>0</v>
      </c>
      <c r="G88" s="398"/>
      <c r="H88" s="399"/>
      <c r="I88" s="399"/>
      <c r="J88" s="400"/>
      <c r="K88" s="401"/>
      <c r="L88" s="416"/>
      <c r="M88" s="401"/>
      <c r="N88" s="402"/>
      <c r="O88" s="402"/>
      <c r="P88" s="403"/>
      <c r="Q88" s="403"/>
      <c r="R88" s="404"/>
      <c r="S88" s="402"/>
      <c r="T88" s="402"/>
      <c r="U88" s="405"/>
      <c r="V88" s="23" t="str">
        <f t="shared" ca="1" si="13"/>
        <v/>
      </c>
      <c r="W88" s="408"/>
      <c r="X88" s="407"/>
      <c r="Y88" s="439"/>
      <c r="Z88" s="420"/>
      <c r="AA88" s="420"/>
      <c r="AB88" s="420"/>
      <c r="AC88" s="420"/>
      <c r="AD88" s="420"/>
    </row>
    <row r="89" spans="1:30" ht="75" customHeight="1" thickTop="1" thickBot="1">
      <c r="A89" s="16">
        <f t="shared" si="6"/>
        <v>0</v>
      </c>
      <c r="B89" s="17">
        <f t="shared" si="10"/>
        <v>0</v>
      </c>
      <c r="C89" s="385"/>
      <c r="D89" s="504">
        <f t="shared" si="11"/>
        <v>0</v>
      </c>
      <c r="E89" s="387"/>
      <c r="F89" s="18">
        <f t="shared" si="12"/>
        <v>0</v>
      </c>
      <c r="G89" s="389"/>
      <c r="H89" s="390"/>
      <c r="I89" s="391"/>
      <c r="J89" s="391"/>
      <c r="K89" s="392"/>
      <c r="L89" s="393"/>
      <c r="M89" s="392"/>
      <c r="N89" s="394"/>
      <c r="O89" s="394"/>
      <c r="P89" s="395"/>
      <c r="Q89" s="395"/>
      <c r="R89" s="396"/>
      <c r="S89" s="394"/>
      <c r="T89" s="394"/>
      <c r="U89" s="397"/>
      <c r="V89" s="19" t="str">
        <f t="shared" ca="1" si="13"/>
        <v/>
      </c>
      <c r="W89" s="406"/>
      <c r="X89" s="407"/>
      <c r="Y89" s="439"/>
      <c r="Z89" s="420"/>
      <c r="AA89" s="420"/>
      <c r="AB89" s="420"/>
      <c r="AC89" s="420"/>
      <c r="AD89" s="420"/>
    </row>
    <row r="90" spans="1:30" ht="75" customHeight="1" thickTop="1" thickBot="1">
      <c r="A90" s="16">
        <f t="shared" si="6"/>
        <v>0</v>
      </c>
      <c r="B90" s="20">
        <f t="shared" si="10"/>
        <v>0</v>
      </c>
      <c r="C90" s="386"/>
      <c r="D90" s="21">
        <f t="shared" si="11"/>
        <v>0</v>
      </c>
      <c r="E90" s="388"/>
      <c r="F90" s="22">
        <f t="shared" si="12"/>
        <v>0</v>
      </c>
      <c r="G90" s="398"/>
      <c r="H90" s="399"/>
      <c r="I90" s="399"/>
      <c r="J90" s="400"/>
      <c r="K90" s="401"/>
      <c r="L90" s="416"/>
      <c r="M90" s="401"/>
      <c r="N90" s="402"/>
      <c r="O90" s="402"/>
      <c r="P90" s="403"/>
      <c r="Q90" s="403"/>
      <c r="R90" s="404"/>
      <c r="S90" s="402"/>
      <c r="T90" s="402"/>
      <c r="U90" s="405"/>
      <c r="V90" s="23" t="str">
        <f t="shared" ca="1" si="13"/>
        <v/>
      </c>
      <c r="W90" s="408"/>
      <c r="X90" s="407"/>
      <c r="Y90" s="439"/>
      <c r="Z90" s="420"/>
      <c r="AA90" s="420"/>
      <c r="AB90" s="420"/>
      <c r="AC90" s="420"/>
      <c r="AD90" s="420"/>
    </row>
    <row r="91" spans="1:30" ht="75" customHeight="1" thickTop="1" thickBot="1">
      <c r="A91" s="16">
        <f t="shared" si="6"/>
        <v>0</v>
      </c>
      <c r="B91" s="17">
        <f t="shared" si="10"/>
        <v>0</v>
      </c>
      <c r="C91" s="385"/>
      <c r="D91" s="504">
        <f t="shared" si="11"/>
        <v>0</v>
      </c>
      <c r="E91" s="387"/>
      <c r="F91" s="18">
        <f t="shared" si="12"/>
        <v>0</v>
      </c>
      <c r="G91" s="389"/>
      <c r="H91" s="390"/>
      <c r="I91" s="391"/>
      <c r="J91" s="391"/>
      <c r="K91" s="392"/>
      <c r="L91" s="393"/>
      <c r="M91" s="392"/>
      <c r="N91" s="394"/>
      <c r="O91" s="394"/>
      <c r="P91" s="395"/>
      <c r="Q91" s="395"/>
      <c r="R91" s="396"/>
      <c r="S91" s="394"/>
      <c r="T91" s="394"/>
      <c r="U91" s="397"/>
      <c r="V91" s="19" t="str">
        <f t="shared" ca="1" si="13"/>
        <v/>
      </c>
      <c r="W91" s="406"/>
      <c r="X91" s="407"/>
      <c r="Y91" s="439"/>
      <c r="Z91" s="420"/>
      <c r="AA91" s="420"/>
      <c r="AB91" s="420"/>
      <c r="AC91" s="420"/>
      <c r="AD91" s="420"/>
    </row>
    <row r="92" spans="1:30" ht="75" customHeight="1" thickTop="1" thickBot="1">
      <c r="A92" s="16">
        <f t="shared" si="6"/>
        <v>0</v>
      </c>
      <c r="B92" s="20">
        <f t="shared" si="10"/>
        <v>0</v>
      </c>
      <c r="C92" s="386"/>
      <c r="D92" s="21">
        <f t="shared" si="11"/>
        <v>0</v>
      </c>
      <c r="E92" s="388"/>
      <c r="F92" s="22">
        <f t="shared" si="12"/>
        <v>0</v>
      </c>
      <c r="G92" s="398"/>
      <c r="H92" s="399"/>
      <c r="I92" s="399"/>
      <c r="J92" s="400"/>
      <c r="K92" s="401"/>
      <c r="L92" s="416"/>
      <c r="M92" s="401"/>
      <c r="N92" s="402"/>
      <c r="O92" s="402"/>
      <c r="P92" s="403"/>
      <c r="Q92" s="403"/>
      <c r="R92" s="404"/>
      <c r="S92" s="402"/>
      <c r="T92" s="402"/>
      <c r="U92" s="405"/>
      <c r="V92" s="23" t="str">
        <f t="shared" ca="1" si="13"/>
        <v/>
      </c>
      <c r="W92" s="408"/>
      <c r="X92" s="407"/>
      <c r="Y92" s="439"/>
      <c r="Z92" s="420"/>
      <c r="AA92" s="420"/>
      <c r="AB92" s="420"/>
      <c r="AC92" s="420"/>
      <c r="AD92" s="420"/>
    </row>
    <row r="93" spans="1:30" ht="75" customHeight="1" thickTop="1" thickBot="1">
      <c r="A93" s="16">
        <f t="shared" si="6"/>
        <v>0</v>
      </c>
      <c r="B93" s="17">
        <f t="shared" si="10"/>
        <v>0</v>
      </c>
      <c r="C93" s="385"/>
      <c r="D93" s="504">
        <f t="shared" si="11"/>
        <v>0</v>
      </c>
      <c r="E93" s="387"/>
      <c r="F93" s="18">
        <f t="shared" si="12"/>
        <v>0</v>
      </c>
      <c r="G93" s="389"/>
      <c r="H93" s="390"/>
      <c r="I93" s="391"/>
      <c r="J93" s="391"/>
      <c r="K93" s="392"/>
      <c r="L93" s="393"/>
      <c r="M93" s="392"/>
      <c r="N93" s="394"/>
      <c r="O93" s="394"/>
      <c r="P93" s="395"/>
      <c r="Q93" s="395"/>
      <c r="R93" s="396"/>
      <c r="S93" s="394"/>
      <c r="T93" s="394"/>
      <c r="U93" s="397"/>
      <c r="V93" s="19" t="str">
        <f t="shared" ca="1" si="13"/>
        <v/>
      </c>
      <c r="W93" s="406"/>
      <c r="X93" s="407"/>
      <c r="Y93" s="439"/>
      <c r="Z93" s="420"/>
      <c r="AA93" s="420"/>
      <c r="AB93" s="420"/>
      <c r="AC93" s="420"/>
      <c r="AD93" s="420"/>
    </row>
    <row r="94" spans="1:30" ht="75" customHeight="1" thickTop="1" thickBot="1">
      <c r="A94" s="16">
        <f t="shared" si="6"/>
        <v>0</v>
      </c>
      <c r="B94" s="20">
        <f t="shared" si="10"/>
        <v>0</v>
      </c>
      <c r="C94" s="386"/>
      <c r="D94" s="21">
        <f t="shared" si="11"/>
        <v>0</v>
      </c>
      <c r="E94" s="388"/>
      <c r="F94" s="22">
        <f t="shared" si="12"/>
        <v>0</v>
      </c>
      <c r="G94" s="398"/>
      <c r="H94" s="399"/>
      <c r="I94" s="399"/>
      <c r="J94" s="400"/>
      <c r="K94" s="401"/>
      <c r="L94" s="416"/>
      <c r="M94" s="401"/>
      <c r="N94" s="402"/>
      <c r="O94" s="402"/>
      <c r="P94" s="403"/>
      <c r="Q94" s="403"/>
      <c r="R94" s="404"/>
      <c r="S94" s="402"/>
      <c r="T94" s="402"/>
      <c r="U94" s="405"/>
      <c r="V94" s="23" t="str">
        <f t="shared" ca="1" si="13"/>
        <v/>
      </c>
      <c r="W94" s="408"/>
      <c r="X94" s="407"/>
      <c r="Y94" s="439"/>
      <c r="Z94" s="420"/>
      <c r="AA94" s="420"/>
      <c r="AB94" s="420"/>
      <c r="AC94" s="420"/>
      <c r="AD94" s="420"/>
    </row>
    <row r="95" spans="1:30" ht="75" customHeight="1" thickTop="1" thickBot="1">
      <c r="A95" s="16">
        <f t="shared" si="6"/>
        <v>0</v>
      </c>
      <c r="B95" s="17">
        <f t="shared" si="10"/>
        <v>0</v>
      </c>
      <c r="C95" s="385"/>
      <c r="D95" s="504">
        <f t="shared" si="11"/>
        <v>0</v>
      </c>
      <c r="E95" s="387"/>
      <c r="F95" s="18">
        <f t="shared" si="12"/>
        <v>0</v>
      </c>
      <c r="G95" s="389"/>
      <c r="H95" s="390"/>
      <c r="I95" s="391"/>
      <c r="J95" s="391"/>
      <c r="K95" s="392"/>
      <c r="L95" s="393"/>
      <c r="M95" s="392"/>
      <c r="N95" s="394"/>
      <c r="O95" s="394"/>
      <c r="P95" s="395"/>
      <c r="Q95" s="395"/>
      <c r="R95" s="396"/>
      <c r="S95" s="394"/>
      <c r="T95" s="394"/>
      <c r="U95" s="397"/>
      <c r="V95" s="19" t="str">
        <f t="shared" ca="1" si="13"/>
        <v/>
      </c>
      <c r="W95" s="406"/>
      <c r="X95" s="407"/>
      <c r="Y95" s="439"/>
      <c r="Z95" s="420"/>
      <c r="AA95" s="420"/>
      <c r="AB95" s="420"/>
      <c r="AC95" s="420"/>
      <c r="AD95" s="420"/>
    </row>
    <row r="96" spans="1:30" ht="75" customHeight="1" thickTop="1" thickBot="1">
      <c r="A96" s="16">
        <f t="shared" si="6"/>
        <v>0</v>
      </c>
      <c r="B96" s="20">
        <f t="shared" si="10"/>
        <v>0</v>
      </c>
      <c r="C96" s="386"/>
      <c r="D96" s="21">
        <f t="shared" si="11"/>
        <v>0</v>
      </c>
      <c r="E96" s="388"/>
      <c r="F96" s="22">
        <f t="shared" si="12"/>
        <v>0</v>
      </c>
      <c r="G96" s="398"/>
      <c r="H96" s="399"/>
      <c r="I96" s="399"/>
      <c r="J96" s="400"/>
      <c r="K96" s="401"/>
      <c r="L96" s="416"/>
      <c r="M96" s="401"/>
      <c r="N96" s="402"/>
      <c r="O96" s="402"/>
      <c r="P96" s="403"/>
      <c r="Q96" s="403"/>
      <c r="R96" s="404"/>
      <c r="S96" s="402"/>
      <c r="T96" s="402"/>
      <c r="U96" s="405"/>
      <c r="V96" s="23" t="str">
        <f t="shared" ca="1" si="13"/>
        <v/>
      </c>
      <c r="W96" s="408"/>
      <c r="X96" s="407"/>
      <c r="Y96" s="439"/>
      <c r="Z96" s="420"/>
      <c r="AA96" s="420"/>
      <c r="AB96" s="420"/>
      <c r="AC96" s="420"/>
      <c r="AD96" s="420"/>
    </row>
    <row r="97" spans="1:30" ht="75" customHeight="1" thickTop="1" thickBot="1">
      <c r="A97" s="16">
        <f t="shared" si="6"/>
        <v>0</v>
      </c>
      <c r="B97" s="17">
        <f t="shared" si="10"/>
        <v>0</v>
      </c>
      <c r="C97" s="385"/>
      <c r="D97" s="504">
        <f t="shared" si="11"/>
        <v>0</v>
      </c>
      <c r="E97" s="387"/>
      <c r="F97" s="18">
        <f t="shared" si="12"/>
        <v>0</v>
      </c>
      <c r="G97" s="389"/>
      <c r="H97" s="390"/>
      <c r="I97" s="391"/>
      <c r="J97" s="391"/>
      <c r="K97" s="392"/>
      <c r="L97" s="393"/>
      <c r="M97" s="392"/>
      <c r="N97" s="394"/>
      <c r="O97" s="394"/>
      <c r="P97" s="395"/>
      <c r="Q97" s="395"/>
      <c r="R97" s="396"/>
      <c r="S97" s="394"/>
      <c r="T97" s="394"/>
      <c r="U97" s="397"/>
      <c r="V97" s="19" t="str">
        <f t="shared" ca="1" si="13"/>
        <v/>
      </c>
      <c r="W97" s="406"/>
      <c r="X97" s="407"/>
      <c r="Y97" s="439"/>
      <c r="Z97" s="420"/>
      <c r="AA97" s="420"/>
      <c r="AB97" s="420"/>
      <c r="AC97" s="420"/>
      <c r="AD97" s="420"/>
    </row>
    <row r="98" spans="1:30" ht="75" customHeight="1" thickTop="1" thickBot="1">
      <c r="A98" s="16">
        <f t="shared" si="6"/>
        <v>0</v>
      </c>
      <c r="B98" s="20">
        <f t="shared" si="10"/>
        <v>0</v>
      </c>
      <c r="C98" s="386"/>
      <c r="D98" s="21">
        <f t="shared" si="11"/>
        <v>0</v>
      </c>
      <c r="E98" s="388"/>
      <c r="F98" s="22">
        <f t="shared" si="12"/>
        <v>0</v>
      </c>
      <c r="G98" s="398"/>
      <c r="H98" s="399"/>
      <c r="I98" s="399"/>
      <c r="J98" s="400"/>
      <c r="K98" s="401"/>
      <c r="L98" s="416"/>
      <c r="M98" s="401"/>
      <c r="N98" s="402"/>
      <c r="O98" s="402"/>
      <c r="P98" s="403"/>
      <c r="Q98" s="403"/>
      <c r="R98" s="404"/>
      <c r="S98" s="402"/>
      <c r="T98" s="402"/>
      <c r="U98" s="405"/>
      <c r="V98" s="23" t="str">
        <f t="shared" ca="1" si="13"/>
        <v/>
      </c>
      <c r="W98" s="408"/>
      <c r="X98" s="407"/>
      <c r="Y98" s="439"/>
      <c r="Z98" s="420"/>
      <c r="AA98" s="420"/>
      <c r="AB98" s="420"/>
      <c r="AC98" s="420"/>
      <c r="AD98" s="420"/>
    </row>
    <row r="99" spans="1:30" ht="75" customHeight="1" thickTop="1" thickBot="1">
      <c r="A99" s="16">
        <f t="shared" si="6"/>
        <v>0</v>
      </c>
      <c r="B99" s="17">
        <f t="shared" si="10"/>
        <v>0</v>
      </c>
      <c r="C99" s="385"/>
      <c r="D99" s="504">
        <f t="shared" si="11"/>
        <v>0</v>
      </c>
      <c r="E99" s="387"/>
      <c r="F99" s="18">
        <f t="shared" si="12"/>
        <v>0</v>
      </c>
      <c r="G99" s="389"/>
      <c r="H99" s="390"/>
      <c r="I99" s="391"/>
      <c r="J99" s="391"/>
      <c r="K99" s="392"/>
      <c r="L99" s="393"/>
      <c r="M99" s="392"/>
      <c r="N99" s="394"/>
      <c r="O99" s="394"/>
      <c r="P99" s="395"/>
      <c r="Q99" s="395"/>
      <c r="R99" s="396"/>
      <c r="S99" s="394"/>
      <c r="T99" s="394"/>
      <c r="U99" s="397"/>
      <c r="V99" s="19" t="str">
        <f t="shared" ca="1" si="13"/>
        <v/>
      </c>
      <c r="W99" s="406"/>
      <c r="X99" s="407"/>
      <c r="Y99" s="439"/>
      <c r="Z99" s="420"/>
      <c r="AA99" s="420"/>
      <c r="AB99" s="420"/>
      <c r="AC99" s="420"/>
      <c r="AD99" s="420"/>
    </row>
    <row r="100" spans="1:30" ht="75" customHeight="1" thickTop="1" thickBot="1">
      <c r="A100" s="16">
        <f t="shared" si="6"/>
        <v>0</v>
      </c>
      <c r="B100" s="20">
        <f t="shared" si="10"/>
        <v>0</v>
      </c>
      <c r="C100" s="386"/>
      <c r="D100" s="21">
        <f t="shared" si="11"/>
        <v>0</v>
      </c>
      <c r="E100" s="388"/>
      <c r="F100" s="22">
        <f t="shared" si="12"/>
        <v>0</v>
      </c>
      <c r="G100" s="398"/>
      <c r="H100" s="399"/>
      <c r="I100" s="399"/>
      <c r="J100" s="400"/>
      <c r="K100" s="401"/>
      <c r="L100" s="416"/>
      <c r="M100" s="401"/>
      <c r="N100" s="402"/>
      <c r="O100" s="402"/>
      <c r="P100" s="403"/>
      <c r="Q100" s="403"/>
      <c r="R100" s="404"/>
      <c r="S100" s="402"/>
      <c r="T100" s="402"/>
      <c r="U100" s="405"/>
      <c r="V100" s="23" t="str">
        <f t="shared" ca="1" si="13"/>
        <v/>
      </c>
      <c r="W100" s="408"/>
      <c r="X100" s="407"/>
      <c r="Y100" s="439"/>
      <c r="Z100" s="420"/>
      <c r="AA100" s="420"/>
      <c r="AB100" s="420"/>
      <c r="AC100" s="420"/>
      <c r="AD100" s="420"/>
    </row>
    <row r="101" spans="1:30" ht="75" customHeight="1" thickTop="1" thickBot="1">
      <c r="A101" s="16">
        <f t="shared" si="6"/>
        <v>0</v>
      </c>
      <c r="B101" s="17">
        <f t="shared" si="10"/>
        <v>0</v>
      </c>
      <c r="C101" s="385"/>
      <c r="D101" s="504">
        <f t="shared" si="11"/>
        <v>0</v>
      </c>
      <c r="E101" s="387"/>
      <c r="F101" s="18">
        <f t="shared" si="12"/>
        <v>0</v>
      </c>
      <c r="G101" s="389"/>
      <c r="H101" s="390"/>
      <c r="I101" s="391"/>
      <c r="J101" s="391"/>
      <c r="K101" s="392"/>
      <c r="L101" s="393"/>
      <c r="M101" s="392"/>
      <c r="N101" s="394"/>
      <c r="O101" s="394"/>
      <c r="P101" s="395"/>
      <c r="Q101" s="395"/>
      <c r="R101" s="396"/>
      <c r="S101" s="394"/>
      <c r="T101" s="394"/>
      <c r="U101" s="397"/>
      <c r="V101" s="19" t="str">
        <f t="shared" ca="1" si="13"/>
        <v/>
      </c>
      <c r="W101" s="406"/>
      <c r="X101" s="407"/>
      <c r="Y101" s="439"/>
      <c r="Z101" s="420"/>
      <c r="AA101" s="420"/>
      <c r="AB101" s="420"/>
      <c r="AC101" s="420"/>
      <c r="AD101" s="420"/>
    </row>
    <row r="102" spans="1:30" ht="75" customHeight="1" thickTop="1" thickBot="1">
      <c r="A102" s="16">
        <f t="shared" si="6"/>
        <v>0</v>
      </c>
      <c r="B102" s="20">
        <f t="shared" si="10"/>
        <v>0</v>
      </c>
      <c r="C102" s="386"/>
      <c r="D102" s="21">
        <f t="shared" si="11"/>
        <v>0</v>
      </c>
      <c r="E102" s="388"/>
      <c r="F102" s="22">
        <f t="shared" si="12"/>
        <v>0</v>
      </c>
      <c r="G102" s="398"/>
      <c r="H102" s="399"/>
      <c r="I102" s="399"/>
      <c r="J102" s="400"/>
      <c r="K102" s="401"/>
      <c r="L102" s="416"/>
      <c r="M102" s="401"/>
      <c r="N102" s="402"/>
      <c r="O102" s="402"/>
      <c r="P102" s="403"/>
      <c r="Q102" s="403"/>
      <c r="R102" s="404"/>
      <c r="S102" s="402"/>
      <c r="T102" s="402"/>
      <c r="U102" s="405"/>
      <c r="V102" s="23" t="str">
        <f t="shared" ca="1" si="13"/>
        <v/>
      </c>
      <c r="W102" s="408"/>
      <c r="X102" s="407"/>
      <c r="Y102" s="439"/>
      <c r="Z102" s="420"/>
      <c r="AA102" s="420"/>
      <c r="AB102" s="420"/>
      <c r="AC102" s="420"/>
      <c r="AD102" s="420"/>
    </row>
    <row r="103" spans="1:30" ht="75" customHeight="1" thickTop="1" thickBot="1">
      <c r="A103" s="16">
        <f t="shared" si="6"/>
        <v>0</v>
      </c>
      <c r="B103" s="17">
        <f t="shared" si="10"/>
        <v>0</v>
      </c>
      <c r="C103" s="385"/>
      <c r="D103" s="504">
        <f t="shared" si="11"/>
        <v>0</v>
      </c>
      <c r="E103" s="387"/>
      <c r="F103" s="18">
        <f t="shared" si="12"/>
        <v>0</v>
      </c>
      <c r="G103" s="389"/>
      <c r="H103" s="390"/>
      <c r="I103" s="391"/>
      <c r="J103" s="391"/>
      <c r="K103" s="392"/>
      <c r="L103" s="393"/>
      <c r="M103" s="392"/>
      <c r="N103" s="394"/>
      <c r="O103" s="394"/>
      <c r="P103" s="395"/>
      <c r="Q103" s="395"/>
      <c r="R103" s="396"/>
      <c r="S103" s="394"/>
      <c r="T103" s="394"/>
      <c r="U103" s="397"/>
      <c r="V103" s="19" t="str">
        <f t="shared" ca="1" si="13"/>
        <v/>
      </c>
      <c r="W103" s="406"/>
      <c r="X103" s="407"/>
      <c r="Y103" s="439"/>
      <c r="Z103" s="420"/>
      <c r="AA103" s="420"/>
      <c r="AB103" s="420"/>
      <c r="AC103" s="420"/>
      <c r="AD103" s="420"/>
    </row>
    <row r="104" spans="1:30" ht="75" customHeight="1" thickTop="1" thickBot="1">
      <c r="A104" s="16">
        <f t="shared" si="6"/>
        <v>0</v>
      </c>
      <c r="B104" s="20">
        <f t="shared" si="10"/>
        <v>0</v>
      </c>
      <c r="C104" s="386"/>
      <c r="D104" s="21">
        <f t="shared" si="11"/>
        <v>0</v>
      </c>
      <c r="E104" s="388"/>
      <c r="F104" s="22">
        <f t="shared" si="12"/>
        <v>0</v>
      </c>
      <c r="G104" s="398"/>
      <c r="H104" s="399"/>
      <c r="I104" s="399"/>
      <c r="J104" s="400"/>
      <c r="K104" s="401"/>
      <c r="L104" s="416"/>
      <c r="M104" s="401"/>
      <c r="N104" s="402"/>
      <c r="O104" s="402"/>
      <c r="P104" s="403"/>
      <c r="Q104" s="403"/>
      <c r="R104" s="404"/>
      <c r="S104" s="402"/>
      <c r="T104" s="402"/>
      <c r="U104" s="405"/>
      <c r="V104" s="23" t="str">
        <f t="shared" ca="1" si="13"/>
        <v/>
      </c>
      <c r="W104" s="408"/>
      <c r="X104" s="407"/>
      <c r="Y104" s="439"/>
      <c r="Z104" s="420"/>
      <c r="AA104" s="420"/>
      <c r="AB104" s="420"/>
      <c r="AC104" s="420"/>
      <c r="AD104" s="420"/>
    </row>
    <row r="105" spans="1:30" ht="75" customHeight="1" thickTop="1" thickBot="1">
      <c r="A105" s="16">
        <f t="shared" si="6"/>
        <v>0</v>
      </c>
      <c r="B105" s="17">
        <f t="shared" si="10"/>
        <v>0</v>
      </c>
      <c r="C105" s="385"/>
      <c r="D105" s="504">
        <f t="shared" si="11"/>
        <v>0</v>
      </c>
      <c r="E105" s="387"/>
      <c r="F105" s="18">
        <f t="shared" si="12"/>
        <v>0</v>
      </c>
      <c r="G105" s="389"/>
      <c r="H105" s="390"/>
      <c r="I105" s="391"/>
      <c r="J105" s="391"/>
      <c r="K105" s="392"/>
      <c r="L105" s="393"/>
      <c r="M105" s="392"/>
      <c r="N105" s="394"/>
      <c r="O105" s="394"/>
      <c r="P105" s="395"/>
      <c r="Q105" s="395"/>
      <c r="R105" s="396"/>
      <c r="S105" s="394"/>
      <c r="T105" s="394"/>
      <c r="U105" s="397"/>
      <c r="V105" s="19" t="str">
        <f t="shared" ca="1" si="13"/>
        <v/>
      </c>
      <c r="W105" s="406"/>
      <c r="X105" s="407"/>
      <c r="Y105" s="439"/>
      <c r="Z105" s="420"/>
      <c r="AA105" s="420"/>
      <c r="AB105" s="420"/>
      <c r="AC105" s="420"/>
      <c r="AD105" s="420"/>
    </row>
    <row r="106" spans="1:30" ht="75" customHeight="1" thickTop="1" thickBot="1">
      <c r="A106" s="16">
        <f t="shared" si="6"/>
        <v>0</v>
      </c>
      <c r="B106" s="20">
        <f t="shared" si="10"/>
        <v>0</v>
      </c>
      <c r="C106" s="386"/>
      <c r="D106" s="21">
        <f t="shared" si="11"/>
        <v>0</v>
      </c>
      <c r="E106" s="388"/>
      <c r="F106" s="22">
        <f t="shared" si="12"/>
        <v>0</v>
      </c>
      <c r="G106" s="398"/>
      <c r="H106" s="399"/>
      <c r="I106" s="399"/>
      <c r="J106" s="400"/>
      <c r="K106" s="401"/>
      <c r="L106" s="416"/>
      <c r="M106" s="401"/>
      <c r="N106" s="402"/>
      <c r="O106" s="402"/>
      <c r="P106" s="403"/>
      <c r="Q106" s="403"/>
      <c r="R106" s="404"/>
      <c r="S106" s="402"/>
      <c r="T106" s="402"/>
      <c r="U106" s="405"/>
      <c r="V106" s="23" t="str">
        <f t="shared" ca="1" si="13"/>
        <v/>
      </c>
      <c r="W106" s="408"/>
      <c r="X106" s="407"/>
      <c r="Y106" s="439"/>
      <c r="Z106" s="420"/>
      <c r="AA106" s="420"/>
      <c r="AB106" s="420"/>
      <c r="AC106" s="420"/>
      <c r="AD106" s="420"/>
    </row>
    <row r="107" spans="1:30" ht="75" customHeight="1" thickTop="1" thickBot="1">
      <c r="A107" s="16">
        <f t="shared" si="6"/>
        <v>0</v>
      </c>
      <c r="B107" s="17">
        <f t="shared" ref="B107:B112" si="14">IF(E107&gt;0,B106+1,0)</f>
        <v>0</v>
      </c>
      <c r="C107" s="385"/>
      <c r="D107" s="504">
        <f t="shared" ref="D107:D112" si="15">IF(E107&gt;0,D106+1,0)</f>
        <v>0</v>
      </c>
      <c r="E107" s="387"/>
      <c r="F107" s="18">
        <f t="shared" ref="F107:F112" si="16">IF(E107&gt;0,F106,0)</f>
        <v>0</v>
      </c>
      <c r="G107" s="389"/>
      <c r="H107" s="390"/>
      <c r="I107" s="391"/>
      <c r="J107" s="391"/>
      <c r="K107" s="392"/>
      <c r="L107" s="393"/>
      <c r="M107" s="392"/>
      <c r="N107" s="394"/>
      <c r="O107" s="394"/>
      <c r="P107" s="395"/>
      <c r="Q107" s="395"/>
      <c r="R107" s="396"/>
      <c r="S107" s="394"/>
      <c r="T107" s="394"/>
      <c r="U107" s="397"/>
      <c r="V107" s="19" t="str">
        <f t="shared" ref="V107:V112" ca="1" si="17">IF(I107&lt;&gt;"",DATEDIF(I107,TODAY(),"y"),"")</f>
        <v/>
      </c>
      <c r="W107" s="406"/>
      <c r="X107" s="407"/>
      <c r="Y107" s="439"/>
      <c r="Z107" s="420"/>
      <c r="AA107" s="420"/>
      <c r="AB107" s="420"/>
      <c r="AC107" s="420"/>
      <c r="AD107" s="420"/>
    </row>
    <row r="108" spans="1:30" ht="75" customHeight="1" thickTop="1" thickBot="1">
      <c r="A108" s="16">
        <f t="shared" si="6"/>
        <v>0</v>
      </c>
      <c r="B108" s="20">
        <f t="shared" si="14"/>
        <v>0</v>
      </c>
      <c r="C108" s="386"/>
      <c r="D108" s="21">
        <f t="shared" si="15"/>
        <v>0</v>
      </c>
      <c r="E108" s="388"/>
      <c r="F108" s="22">
        <f t="shared" si="16"/>
        <v>0</v>
      </c>
      <c r="G108" s="398"/>
      <c r="H108" s="399"/>
      <c r="I108" s="399"/>
      <c r="J108" s="400"/>
      <c r="K108" s="401"/>
      <c r="L108" s="416"/>
      <c r="M108" s="401"/>
      <c r="N108" s="402"/>
      <c r="O108" s="402"/>
      <c r="P108" s="403"/>
      <c r="Q108" s="403"/>
      <c r="R108" s="404"/>
      <c r="S108" s="402"/>
      <c r="T108" s="402"/>
      <c r="U108" s="405"/>
      <c r="V108" s="23" t="str">
        <f t="shared" ca="1" si="17"/>
        <v/>
      </c>
      <c r="W108" s="408"/>
      <c r="X108" s="407"/>
      <c r="Y108" s="439"/>
      <c r="Z108" s="420"/>
      <c r="AA108" s="420"/>
      <c r="AB108" s="420"/>
      <c r="AC108" s="420"/>
      <c r="AD108" s="420"/>
    </row>
    <row r="109" spans="1:30" ht="75" customHeight="1" thickTop="1" thickBot="1">
      <c r="A109" s="16">
        <f t="shared" si="6"/>
        <v>0</v>
      </c>
      <c r="B109" s="17">
        <f t="shared" si="14"/>
        <v>0</v>
      </c>
      <c r="C109" s="385"/>
      <c r="D109" s="504">
        <f t="shared" si="15"/>
        <v>0</v>
      </c>
      <c r="E109" s="387"/>
      <c r="F109" s="18">
        <f t="shared" si="16"/>
        <v>0</v>
      </c>
      <c r="G109" s="389"/>
      <c r="H109" s="390"/>
      <c r="I109" s="391"/>
      <c r="J109" s="391"/>
      <c r="K109" s="392"/>
      <c r="L109" s="393"/>
      <c r="M109" s="392"/>
      <c r="N109" s="394"/>
      <c r="O109" s="394"/>
      <c r="P109" s="395"/>
      <c r="Q109" s="395"/>
      <c r="R109" s="396"/>
      <c r="S109" s="394"/>
      <c r="T109" s="394"/>
      <c r="U109" s="397"/>
      <c r="V109" s="19" t="str">
        <f t="shared" ca="1" si="17"/>
        <v/>
      </c>
      <c r="W109" s="406"/>
      <c r="X109" s="407"/>
      <c r="Y109" s="439"/>
      <c r="Z109" s="420"/>
      <c r="AA109" s="420"/>
      <c r="AB109" s="420"/>
      <c r="AC109" s="420"/>
      <c r="AD109" s="420"/>
    </row>
    <row r="110" spans="1:30" ht="75" customHeight="1" thickTop="1" thickBot="1">
      <c r="A110" s="16">
        <f t="shared" si="6"/>
        <v>0</v>
      </c>
      <c r="B110" s="20">
        <f t="shared" si="14"/>
        <v>0</v>
      </c>
      <c r="C110" s="386"/>
      <c r="D110" s="21">
        <f t="shared" si="15"/>
        <v>0</v>
      </c>
      <c r="E110" s="388"/>
      <c r="F110" s="22">
        <f t="shared" si="16"/>
        <v>0</v>
      </c>
      <c r="G110" s="398"/>
      <c r="H110" s="399"/>
      <c r="I110" s="399"/>
      <c r="J110" s="400"/>
      <c r="K110" s="401"/>
      <c r="L110" s="416"/>
      <c r="M110" s="401"/>
      <c r="N110" s="402"/>
      <c r="O110" s="402"/>
      <c r="P110" s="403"/>
      <c r="Q110" s="403"/>
      <c r="R110" s="404"/>
      <c r="S110" s="402"/>
      <c r="T110" s="402"/>
      <c r="U110" s="405"/>
      <c r="V110" s="23" t="str">
        <f t="shared" ca="1" si="17"/>
        <v/>
      </c>
      <c r="W110" s="408"/>
      <c r="X110" s="407"/>
      <c r="Y110" s="439"/>
      <c r="Z110" s="420"/>
      <c r="AA110" s="420"/>
      <c r="AB110" s="420"/>
      <c r="AC110" s="420"/>
      <c r="AD110" s="420"/>
    </row>
    <row r="111" spans="1:30" ht="75" customHeight="1" thickTop="1" thickBot="1">
      <c r="A111" s="16">
        <f t="shared" si="6"/>
        <v>0</v>
      </c>
      <c r="B111" s="17">
        <f t="shared" si="14"/>
        <v>0</v>
      </c>
      <c r="C111" s="385"/>
      <c r="D111" s="504">
        <f t="shared" si="15"/>
        <v>0</v>
      </c>
      <c r="E111" s="387"/>
      <c r="F111" s="18">
        <f t="shared" si="16"/>
        <v>0</v>
      </c>
      <c r="G111" s="389"/>
      <c r="H111" s="390"/>
      <c r="I111" s="391"/>
      <c r="J111" s="391"/>
      <c r="K111" s="392"/>
      <c r="L111" s="393"/>
      <c r="M111" s="392"/>
      <c r="N111" s="394"/>
      <c r="O111" s="394"/>
      <c r="P111" s="395"/>
      <c r="Q111" s="395"/>
      <c r="R111" s="396"/>
      <c r="S111" s="394"/>
      <c r="T111" s="394"/>
      <c r="U111" s="397"/>
      <c r="V111" s="19" t="str">
        <f t="shared" ca="1" si="17"/>
        <v/>
      </c>
      <c r="W111" s="406"/>
      <c r="X111" s="407"/>
      <c r="Y111" s="439"/>
      <c r="Z111" s="420"/>
      <c r="AA111" s="420"/>
      <c r="AB111" s="420"/>
      <c r="AC111" s="420"/>
      <c r="AD111" s="420"/>
    </row>
    <row r="112" spans="1:30" ht="75" customHeight="1" thickTop="1" thickBot="1">
      <c r="A112" s="16">
        <f t="shared" si="6"/>
        <v>0</v>
      </c>
      <c r="B112" s="20">
        <f t="shared" si="14"/>
        <v>0</v>
      </c>
      <c r="C112" s="386"/>
      <c r="D112" s="21">
        <f t="shared" si="15"/>
        <v>0</v>
      </c>
      <c r="E112" s="388"/>
      <c r="F112" s="22">
        <f t="shared" si="16"/>
        <v>0</v>
      </c>
      <c r="G112" s="398"/>
      <c r="H112" s="399"/>
      <c r="I112" s="399"/>
      <c r="J112" s="400"/>
      <c r="K112" s="401"/>
      <c r="L112" s="416"/>
      <c r="M112" s="401"/>
      <c r="N112" s="402"/>
      <c r="O112" s="402"/>
      <c r="P112" s="403"/>
      <c r="Q112" s="403"/>
      <c r="R112" s="404"/>
      <c r="S112" s="402"/>
      <c r="T112" s="402"/>
      <c r="U112" s="405"/>
      <c r="V112" s="23" t="str">
        <f t="shared" ca="1" si="17"/>
        <v/>
      </c>
      <c r="W112" s="408"/>
      <c r="X112" s="407"/>
      <c r="Y112" s="439"/>
      <c r="Z112" s="420"/>
      <c r="AA112" s="420"/>
      <c r="AB112" s="420"/>
      <c r="AC112" s="420"/>
      <c r="AD112" s="420"/>
    </row>
    <row r="113" spans="1:30" ht="75" customHeight="1" thickTop="1" thickBot="1">
      <c r="A113" s="16">
        <f t="shared" si="6"/>
        <v>0</v>
      </c>
      <c r="B113" s="17">
        <f t="shared" ref="B113:B176" si="18">IF(E113&gt;0,B112+1,0)</f>
        <v>0</v>
      </c>
      <c r="C113" s="385"/>
      <c r="D113" s="504">
        <f t="shared" ref="D113:D176" si="19">IF(E113&gt;0,D112+1,0)</f>
        <v>0</v>
      </c>
      <c r="E113" s="387"/>
      <c r="F113" s="18">
        <f t="shared" ref="F113:F176" si="20">IF(E113&gt;0,F112,0)</f>
        <v>0</v>
      </c>
      <c r="G113" s="389"/>
      <c r="H113" s="390"/>
      <c r="I113" s="391"/>
      <c r="J113" s="391"/>
      <c r="K113" s="392"/>
      <c r="L113" s="393"/>
      <c r="M113" s="392"/>
      <c r="N113" s="394"/>
      <c r="O113" s="394"/>
      <c r="P113" s="395"/>
      <c r="Q113" s="395"/>
      <c r="R113" s="396"/>
      <c r="S113" s="394"/>
      <c r="T113" s="394"/>
      <c r="U113" s="397"/>
      <c r="V113" s="19" t="str">
        <f t="shared" ref="V113:V176" ca="1" si="21">IF(I113&lt;&gt;"",DATEDIF(I113,TODAY(),"y"),"")</f>
        <v/>
      </c>
      <c r="W113" s="406"/>
      <c r="X113" s="407"/>
      <c r="Y113" s="439"/>
      <c r="Z113" s="420"/>
      <c r="AA113" s="420"/>
      <c r="AB113" s="420"/>
      <c r="AC113" s="420"/>
      <c r="AD113" s="420"/>
    </row>
    <row r="114" spans="1:30" ht="75" customHeight="1" thickTop="1" thickBot="1">
      <c r="A114" s="16">
        <f t="shared" si="6"/>
        <v>0</v>
      </c>
      <c r="B114" s="20">
        <f t="shared" si="18"/>
        <v>0</v>
      </c>
      <c r="C114" s="386"/>
      <c r="D114" s="21">
        <f t="shared" si="19"/>
        <v>0</v>
      </c>
      <c r="E114" s="388"/>
      <c r="F114" s="22">
        <f t="shared" si="20"/>
        <v>0</v>
      </c>
      <c r="G114" s="398"/>
      <c r="H114" s="399"/>
      <c r="I114" s="399"/>
      <c r="J114" s="400"/>
      <c r="K114" s="401"/>
      <c r="L114" s="416"/>
      <c r="M114" s="401"/>
      <c r="N114" s="402"/>
      <c r="O114" s="402"/>
      <c r="P114" s="403"/>
      <c r="Q114" s="403"/>
      <c r="R114" s="404"/>
      <c r="S114" s="402"/>
      <c r="T114" s="402"/>
      <c r="U114" s="405"/>
      <c r="V114" s="23" t="str">
        <f t="shared" ca="1" si="21"/>
        <v/>
      </c>
      <c r="W114" s="408"/>
      <c r="X114" s="407"/>
      <c r="Y114" s="439"/>
      <c r="Z114" s="420"/>
      <c r="AA114" s="420"/>
      <c r="AB114" s="420"/>
      <c r="AC114" s="420"/>
      <c r="AD114" s="420"/>
    </row>
    <row r="115" spans="1:30" ht="75" customHeight="1" thickTop="1" thickBot="1">
      <c r="A115" s="16">
        <f t="shared" si="6"/>
        <v>0</v>
      </c>
      <c r="B115" s="17">
        <f t="shared" si="18"/>
        <v>0</v>
      </c>
      <c r="C115" s="385"/>
      <c r="D115" s="504">
        <f t="shared" si="19"/>
        <v>0</v>
      </c>
      <c r="E115" s="387"/>
      <c r="F115" s="18">
        <f t="shared" si="20"/>
        <v>0</v>
      </c>
      <c r="G115" s="389"/>
      <c r="H115" s="390"/>
      <c r="I115" s="391"/>
      <c r="J115" s="391"/>
      <c r="K115" s="392"/>
      <c r="L115" s="393"/>
      <c r="M115" s="392"/>
      <c r="N115" s="394"/>
      <c r="O115" s="394"/>
      <c r="P115" s="395"/>
      <c r="Q115" s="395"/>
      <c r="R115" s="396"/>
      <c r="S115" s="394"/>
      <c r="T115" s="394"/>
      <c r="U115" s="397"/>
      <c r="V115" s="19" t="str">
        <f t="shared" ca="1" si="21"/>
        <v/>
      </c>
      <c r="W115" s="406"/>
      <c r="X115" s="407"/>
      <c r="Y115" s="439"/>
      <c r="Z115" s="420"/>
      <c r="AA115" s="420"/>
      <c r="AB115" s="420"/>
      <c r="AC115" s="420"/>
      <c r="AD115" s="420"/>
    </row>
    <row r="116" spans="1:30" ht="75" customHeight="1" thickTop="1" thickBot="1">
      <c r="A116" s="16">
        <f t="shared" si="6"/>
        <v>0</v>
      </c>
      <c r="B116" s="20">
        <f t="shared" si="18"/>
        <v>0</v>
      </c>
      <c r="C116" s="386"/>
      <c r="D116" s="21">
        <f t="shared" si="19"/>
        <v>0</v>
      </c>
      <c r="E116" s="388"/>
      <c r="F116" s="22">
        <f t="shared" si="20"/>
        <v>0</v>
      </c>
      <c r="G116" s="398"/>
      <c r="H116" s="399"/>
      <c r="I116" s="399"/>
      <c r="J116" s="400"/>
      <c r="K116" s="401"/>
      <c r="L116" s="416"/>
      <c r="M116" s="401"/>
      <c r="N116" s="402"/>
      <c r="O116" s="402"/>
      <c r="P116" s="403"/>
      <c r="Q116" s="403"/>
      <c r="R116" s="404"/>
      <c r="S116" s="402"/>
      <c r="T116" s="402"/>
      <c r="U116" s="405"/>
      <c r="V116" s="23" t="str">
        <f t="shared" ca="1" si="21"/>
        <v/>
      </c>
      <c r="W116" s="408"/>
      <c r="X116" s="407"/>
      <c r="Y116" s="439"/>
      <c r="Z116" s="420"/>
      <c r="AA116" s="420"/>
      <c r="AB116" s="420"/>
      <c r="AC116" s="420"/>
      <c r="AD116" s="420"/>
    </row>
    <row r="117" spans="1:30" ht="75" customHeight="1" thickTop="1" thickBot="1">
      <c r="A117" s="16">
        <f t="shared" si="6"/>
        <v>0</v>
      </c>
      <c r="B117" s="17">
        <f t="shared" si="18"/>
        <v>0</v>
      </c>
      <c r="C117" s="385"/>
      <c r="D117" s="504">
        <f t="shared" si="19"/>
        <v>0</v>
      </c>
      <c r="E117" s="387"/>
      <c r="F117" s="18">
        <f t="shared" si="20"/>
        <v>0</v>
      </c>
      <c r="G117" s="389"/>
      <c r="H117" s="390"/>
      <c r="I117" s="391"/>
      <c r="J117" s="391"/>
      <c r="K117" s="392"/>
      <c r="L117" s="393"/>
      <c r="M117" s="392"/>
      <c r="N117" s="394"/>
      <c r="O117" s="394"/>
      <c r="P117" s="395"/>
      <c r="Q117" s="395"/>
      <c r="R117" s="396"/>
      <c r="S117" s="394"/>
      <c r="T117" s="394"/>
      <c r="U117" s="397"/>
      <c r="V117" s="19" t="str">
        <f t="shared" ca="1" si="21"/>
        <v/>
      </c>
      <c r="W117" s="406"/>
      <c r="X117" s="407"/>
      <c r="Y117" s="439"/>
      <c r="Z117" s="420"/>
      <c r="AA117" s="420"/>
      <c r="AB117" s="420"/>
      <c r="AC117" s="420"/>
      <c r="AD117" s="420"/>
    </row>
    <row r="118" spans="1:30" ht="75" customHeight="1" thickTop="1" thickBot="1">
      <c r="A118" s="16">
        <f t="shared" si="6"/>
        <v>0</v>
      </c>
      <c r="B118" s="20">
        <f t="shared" si="18"/>
        <v>0</v>
      </c>
      <c r="C118" s="386"/>
      <c r="D118" s="21">
        <f t="shared" si="19"/>
        <v>0</v>
      </c>
      <c r="E118" s="388"/>
      <c r="F118" s="22">
        <f t="shared" si="20"/>
        <v>0</v>
      </c>
      <c r="G118" s="398"/>
      <c r="H118" s="399"/>
      <c r="I118" s="399"/>
      <c r="J118" s="400"/>
      <c r="K118" s="401"/>
      <c r="L118" s="416"/>
      <c r="M118" s="401"/>
      <c r="N118" s="402"/>
      <c r="O118" s="402"/>
      <c r="P118" s="403"/>
      <c r="Q118" s="403"/>
      <c r="R118" s="404"/>
      <c r="S118" s="402"/>
      <c r="T118" s="402"/>
      <c r="U118" s="405"/>
      <c r="V118" s="23" t="str">
        <f t="shared" ca="1" si="21"/>
        <v/>
      </c>
      <c r="W118" s="408"/>
      <c r="X118" s="407"/>
      <c r="Y118" s="439"/>
      <c r="Z118" s="420"/>
      <c r="AA118" s="420"/>
      <c r="AB118" s="420"/>
      <c r="AC118" s="420"/>
      <c r="AD118" s="420"/>
    </row>
    <row r="119" spans="1:30" ht="75" customHeight="1" thickTop="1" thickBot="1">
      <c r="A119" s="16">
        <f t="shared" si="6"/>
        <v>0</v>
      </c>
      <c r="B119" s="17">
        <f t="shared" si="18"/>
        <v>0</v>
      </c>
      <c r="C119" s="385"/>
      <c r="D119" s="504">
        <f t="shared" si="19"/>
        <v>0</v>
      </c>
      <c r="E119" s="387"/>
      <c r="F119" s="18">
        <f t="shared" si="20"/>
        <v>0</v>
      </c>
      <c r="G119" s="389"/>
      <c r="H119" s="390"/>
      <c r="I119" s="391"/>
      <c r="J119" s="391"/>
      <c r="K119" s="392"/>
      <c r="L119" s="393"/>
      <c r="M119" s="392"/>
      <c r="N119" s="394"/>
      <c r="O119" s="394"/>
      <c r="P119" s="395"/>
      <c r="Q119" s="395"/>
      <c r="R119" s="396"/>
      <c r="S119" s="394"/>
      <c r="T119" s="394"/>
      <c r="U119" s="397"/>
      <c r="V119" s="19" t="str">
        <f t="shared" ca="1" si="21"/>
        <v/>
      </c>
      <c r="W119" s="406"/>
      <c r="X119" s="407"/>
      <c r="Y119" s="441"/>
    </row>
    <row r="120" spans="1:30" ht="75" customHeight="1" thickTop="1" thickBot="1">
      <c r="A120" s="16">
        <f t="shared" si="6"/>
        <v>0</v>
      </c>
      <c r="B120" s="20">
        <f t="shared" si="18"/>
        <v>0</v>
      </c>
      <c r="C120" s="386"/>
      <c r="D120" s="21">
        <f t="shared" si="19"/>
        <v>0</v>
      </c>
      <c r="E120" s="388"/>
      <c r="F120" s="22">
        <f t="shared" si="20"/>
        <v>0</v>
      </c>
      <c r="G120" s="398"/>
      <c r="H120" s="399"/>
      <c r="I120" s="399"/>
      <c r="J120" s="400"/>
      <c r="K120" s="401"/>
      <c r="L120" s="416"/>
      <c r="M120" s="401"/>
      <c r="N120" s="402"/>
      <c r="O120" s="402"/>
      <c r="P120" s="403"/>
      <c r="Q120" s="403"/>
      <c r="R120" s="404"/>
      <c r="S120" s="402"/>
      <c r="T120" s="402"/>
      <c r="U120" s="405"/>
      <c r="V120" s="23" t="str">
        <f t="shared" ca="1" si="21"/>
        <v/>
      </c>
      <c r="W120" s="408"/>
      <c r="X120" s="407"/>
      <c r="Y120" s="441"/>
    </row>
    <row r="121" spans="1:30" ht="75" customHeight="1" thickTop="1" thickBot="1">
      <c r="A121" s="16">
        <f t="shared" si="6"/>
        <v>0</v>
      </c>
      <c r="B121" s="17">
        <f t="shared" si="18"/>
        <v>0</v>
      </c>
      <c r="C121" s="385"/>
      <c r="D121" s="504">
        <f t="shared" si="19"/>
        <v>0</v>
      </c>
      <c r="E121" s="387"/>
      <c r="F121" s="18">
        <f t="shared" si="20"/>
        <v>0</v>
      </c>
      <c r="G121" s="389"/>
      <c r="H121" s="390"/>
      <c r="I121" s="391"/>
      <c r="J121" s="391"/>
      <c r="K121" s="392"/>
      <c r="L121" s="393"/>
      <c r="M121" s="392"/>
      <c r="N121" s="394"/>
      <c r="O121" s="394"/>
      <c r="P121" s="395"/>
      <c r="Q121" s="395"/>
      <c r="R121" s="396"/>
      <c r="S121" s="394"/>
      <c r="T121" s="394"/>
      <c r="U121" s="397"/>
      <c r="V121" s="19" t="str">
        <f t="shared" ca="1" si="21"/>
        <v/>
      </c>
      <c r="W121" s="406"/>
      <c r="X121" s="407"/>
      <c r="Y121" s="441"/>
    </row>
    <row r="122" spans="1:30" ht="75" customHeight="1" thickTop="1" thickBot="1">
      <c r="A122" s="16">
        <f t="shared" si="6"/>
        <v>0</v>
      </c>
      <c r="B122" s="20">
        <f t="shared" si="18"/>
        <v>0</v>
      </c>
      <c r="C122" s="386"/>
      <c r="D122" s="21">
        <f t="shared" si="19"/>
        <v>0</v>
      </c>
      <c r="E122" s="388"/>
      <c r="F122" s="22">
        <f t="shared" si="20"/>
        <v>0</v>
      </c>
      <c r="G122" s="398"/>
      <c r="H122" s="399"/>
      <c r="I122" s="399"/>
      <c r="J122" s="400"/>
      <c r="K122" s="401"/>
      <c r="L122" s="416"/>
      <c r="M122" s="401"/>
      <c r="N122" s="402"/>
      <c r="O122" s="402"/>
      <c r="P122" s="403"/>
      <c r="Q122" s="403"/>
      <c r="R122" s="404"/>
      <c r="S122" s="402"/>
      <c r="T122" s="402"/>
      <c r="U122" s="405"/>
      <c r="V122" s="23" t="str">
        <f t="shared" ca="1" si="21"/>
        <v/>
      </c>
      <c r="W122" s="408"/>
      <c r="X122" s="407"/>
      <c r="Y122" s="441"/>
    </row>
    <row r="123" spans="1:30" ht="75" customHeight="1" thickTop="1" thickBot="1">
      <c r="A123" s="16">
        <f t="shared" si="6"/>
        <v>0</v>
      </c>
      <c r="B123" s="17">
        <f t="shared" si="18"/>
        <v>0</v>
      </c>
      <c r="C123" s="385"/>
      <c r="D123" s="504">
        <f t="shared" si="19"/>
        <v>0</v>
      </c>
      <c r="E123" s="387"/>
      <c r="F123" s="18">
        <f t="shared" si="20"/>
        <v>0</v>
      </c>
      <c r="G123" s="389"/>
      <c r="H123" s="390"/>
      <c r="I123" s="391"/>
      <c r="J123" s="391"/>
      <c r="K123" s="392"/>
      <c r="L123" s="393"/>
      <c r="M123" s="392"/>
      <c r="N123" s="394"/>
      <c r="O123" s="394"/>
      <c r="P123" s="395"/>
      <c r="Q123" s="395"/>
      <c r="R123" s="396"/>
      <c r="S123" s="394"/>
      <c r="T123" s="394"/>
      <c r="U123" s="397"/>
      <c r="V123" s="19" t="str">
        <f t="shared" ca="1" si="21"/>
        <v/>
      </c>
      <c r="W123" s="406"/>
      <c r="X123" s="407"/>
      <c r="Y123" s="441"/>
    </row>
    <row r="124" spans="1:30" ht="75" customHeight="1" thickTop="1" thickBot="1">
      <c r="A124" s="16">
        <f t="shared" si="6"/>
        <v>0</v>
      </c>
      <c r="B124" s="20">
        <f t="shared" si="18"/>
        <v>0</v>
      </c>
      <c r="C124" s="386"/>
      <c r="D124" s="21">
        <f t="shared" si="19"/>
        <v>0</v>
      </c>
      <c r="E124" s="388"/>
      <c r="F124" s="22">
        <f t="shared" si="20"/>
        <v>0</v>
      </c>
      <c r="G124" s="398"/>
      <c r="H124" s="399"/>
      <c r="I124" s="399"/>
      <c r="J124" s="400"/>
      <c r="K124" s="401"/>
      <c r="L124" s="416"/>
      <c r="M124" s="401"/>
      <c r="N124" s="402"/>
      <c r="O124" s="402"/>
      <c r="P124" s="403"/>
      <c r="Q124" s="403"/>
      <c r="R124" s="404"/>
      <c r="S124" s="402"/>
      <c r="T124" s="402"/>
      <c r="U124" s="405"/>
      <c r="V124" s="23" t="str">
        <f t="shared" ca="1" si="21"/>
        <v/>
      </c>
      <c r="W124" s="408"/>
      <c r="X124" s="407"/>
      <c r="Y124" s="441"/>
    </row>
    <row r="125" spans="1:30" ht="75" customHeight="1" thickTop="1" thickBot="1">
      <c r="A125" s="16">
        <f t="shared" si="6"/>
        <v>0</v>
      </c>
      <c r="B125" s="17">
        <f t="shared" si="18"/>
        <v>0</v>
      </c>
      <c r="C125" s="385"/>
      <c r="D125" s="504">
        <f t="shared" si="19"/>
        <v>0</v>
      </c>
      <c r="E125" s="387"/>
      <c r="F125" s="18">
        <f t="shared" si="20"/>
        <v>0</v>
      </c>
      <c r="G125" s="389"/>
      <c r="H125" s="390"/>
      <c r="I125" s="391"/>
      <c r="J125" s="391"/>
      <c r="K125" s="392"/>
      <c r="L125" s="393"/>
      <c r="M125" s="392"/>
      <c r="N125" s="394"/>
      <c r="O125" s="394"/>
      <c r="P125" s="395"/>
      <c r="Q125" s="395"/>
      <c r="R125" s="396"/>
      <c r="S125" s="394"/>
      <c r="T125" s="394"/>
      <c r="U125" s="397"/>
      <c r="V125" s="19" t="str">
        <f t="shared" ca="1" si="21"/>
        <v/>
      </c>
      <c r="W125" s="406"/>
      <c r="X125" s="407"/>
      <c r="Y125" s="441"/>
    </row>
    <row r="126" spans="1:30" ht="75" customHeight="1" thickTop="1" thickBot="1">
      <c r="A126" s="16">
        <f t="shared" si="6"/>
        <v>0</v>
      </c>
      <c r="B126" s="20">
        <f t="shared" si="18"/>
        <v>0</v>
      </c>
      <c r="C126" s="386"/>
      <c r="D126" s="21">
        <f t="shared" si="19"/>
        <v>0</v>
      </c>
      <c r="E126" s="388"/>
      <c r="F126" s="22">
        <f t="shared" si="20"/>
        <v>0</v>
      </c>
      <c r="G126" s="398"/>
      <c r="H126" s="399"/>
      <c r="I126" s="399"/>
      <c r="J126" s="400"/>
      <c r="K126" s="401"/>
      <c r="L126" s="416"/>
      <c r="M126" s="401"/>
      <c r="N126" s="402"/>
      <c r="O126" s="402"/>
      <c r="P126" s="403"/>
      <c r="Q126" s="403"/>
      <c r="R126" s="404"/>
      <c r="S126" s="402"/>
      <c r="T126" s="402"/>
      <c r="U126" s="405"/>
      <c r="V126" s="23" t="str">
        <f t="shared" ca="1" si="21"/>
        <v/>
      </c>
      <c r="W126" s="408"/>
      <c r="X126" s="407"/>
      <c r="Y126" s="441"/>
    </row>
    <row r="127" spans="1:30" ht="75" customHeight="1" thickTop="1" thickBot="1">
      <c r="A127" s="16">
        <f t="shared" si="6"/>
        <v>0</v>
      </c>
      <c r="B127" s="17">
        <f t="shared" si="18"/>
        <v>0</v>
      </c>
      <c r="C127" s="385"/>
      <c r="D127" s="504">
        <f t="shared" si="19"/>
        <v>0</v>
      </c>
      <c r="E127" s="387"/>
      <c r="F127" s="18">
        <f t="shared" si="20"/>
        <v>0</v>
      </c>
      <c r="G127" s="389"/>
      <c r="H127" s="390"/>
      <c r="I127" s="391"/>
      <c r="J127" s="391"/>
      <c r="K127" s="392"/>
      <c r="L127" s="393"/>
      <c r="M127" s="392"/>
      <c r="N127" s="394"/>
      <c r="O127" s="394"/>
      <c r="P127" s="395"/>
      <c r="Q127" s="395"/>
      <c r="R127" s="396"/>
      <c r="S127" s="394"/>
      <c r="T127" s="394"/>
      <c r="U127" s="397"/>
      <c r="V127" s="19" t="str">
        <f t="shared" ca="1" si="21"/>
        <v/>
      </c>
      <c r="W127" s="406"/>
      <c r="X127" s="407"/>
      <c r="Y127" s="441"/>
    </row>
    <row r="128" spans="1:30" ht="75" customHeight="1" thickTop="1" thickBot="1">
      <c r="A128" s="16">
        <f t="shared" si="6"/>
        <v>0</v>
      </c>
      <c r="B128" s="20">
        <f t="shared" si="18"/>
        <v>0</v>
      </c>
      <c r="C128" s="386"/>
      <c r="D128" s="21">
        <f t="shared" si="19"/>
        <v>0</v>
      </c>
      <c r="E128" s="388"/>
      <c r="F128" s="22">
        <f t="shared" si="20"/>
        <v>0</v>
      </c>
      <c r="G128" s="398"/>
      <c r="H128" s="399"/>
      <c r="I128" s="399"/>
      <c r="J128" s="400"/>
      <c r="K128" s="401"/>
      <c r="L128" s="416"/>
      <c r="M128" s="401"/>
      <c r="N128" s="402"/>
      <c r="O128" s="402"/>
      <c r="P128" s="403"/>
      <c r="Q128" s="403"/>
      <c r="R128" s="404"/>
      <c r="S128" s="402"/>
      <c r="T128" s="402"/>
      <c r="U128" s="405"/>
      <c r="V128" s="23" t="str">
        <f t="shared" ca="1" si="21"/>
        <v/>
      </c>
      <c r="W128" s="408"/>
      <c r="X128" s="407"/>
      <c r="Y128" s="441"/>
    </row>
    <row r="129" spans="1:25" ht="75" customHeight="1" thickTop="1" thickBot="1">
      <c r="A129" s="16">
        <f t="shared" si="6"/>
        <v>0</v>
      </c>
      <c r="B129" s="17">
        <f t="shared" si="18"/>
        <v>0</v>
      </c>
      <c r="C129" s="385"/>
      <c r="D129" s="504">
        <f t="shared" si="19"/>
        <v>0</v>
      </c>
      <c r="E129" s="387"/>
      <c r="F129" s="18">
        <f t="shared" si="20"/>
        <v>0</v>
      </c>
      <c r="G129" s="389"/>
      <c r="H129" s="390"/>
      <c r="I129" s="391"/>
      <c r="J129" s="391"/>
      <c r="K129" s="392"/>
      <c r="L129" s="393"/>
      <c r="M129" s="392"/>
      <c r="N129" s="394"/>
      <c r="O129" s="394"/>
      <c r="P129" s="395"/>
      <c r="Q129" s="395"/>
      <c r="R129" s="396"/>
      <c r="S129" s="394"/>
      <c r="T129" s="394"/>
      <c r="U129" s="397"/>
      <c r="V129" s="19" t="str">
        <f t="shared" ca="1" si="21"/>
        <v/>
      </c>
      <c r="W129" s="406"/>
      <c r="X129" s="407"/>
      <c r="Y129" s="441"/>
    </row>
    <row r="130" spans="1:25" ht="75" customHeight="1" thickTop="1" thickBot="1">
      <c r="A130" s="16">
        <f t="shared" si="6"/>
        <v>0</v>
      </c>
      <c r="B130" s="20">
        <f t="shared" si="18"/>
        <v>0</v>
      </c>
      <c r="C130" s="386"/>
      <c r="D130" s="21">
        <f t="shared" si="19"/>
        <v>0</v>
      </c>
      <c r="E130" s="388"/>
      <c r="F130" s="22">
        <f t="shared" si="20"/>
        <v>0</v>
      </c>
      <c r="G130" s="398"/>
      <c r="H130" s="399"/>
      <c r="I130" s="399"/>
      <c r="J130" s="400"/>
      <c r="K130" s="401"/>
      <c r="L130" s="416"/>
      <c r="M130" s="401"/>
      <c r="N130" s="402"/>
      <c r="O130" s="402"/>
      <c r="P130" s="403"/>
      <c r="Q130" s="403"/>
      <c r="R130" s="404"/>
      <c r="S130" s="402"/>
      <c r="T130" s="402"/>
      <c r="U130" s="405"/>
      <c r="V130" s="23" t="str">
        <f t="shared" ca="1" si="21"/>
        <v/>
      </c>
      <c r="W130" s="408"/>
      <c r="X130" s="407"/>
      <c r="Y130" s="441"/>
    </row>
    <row r="131" spans="1:25" ht="75" customHeight="1" thickTop="1" thickBot="1">
      <c r="A131" s="16">
        <f t="shared" si="6"/>
        <v>0</v>
      </c>
      <c r="B131" s="17">
        <f t="shared" si="18"/>
        <v>0</v>
      </c>
      <c r="C131" s="385"/>
      <c r="D131" s="504">
        <f t="shared" si="19"/>
        <v>0</v>
      </c>
      <c r="E131" s="387"/>
      <c r="F131" s="18">
        <f t="shared" si="20"/>
        <v>0</v>
      </c>
      <c r="G131" s="389"/>
      <c r="H131" s="390"/>
      <c r="I131" s="391"/>
      <c r="J131" s="391"/>
      <c r="K131" s="392"/>
      <c r="L131" s="393"/>
      <c r="M131" s="392"/>
      <c r="N131" s="394"/>
      <c r="O131" s="394"/>
      <c r="P131" s="395"/>
      <c r="Q131" s="395"/>
      <c r="R131" s="396"/>
      <c r="S131" s="394"/>
      <c r="T131" s="394"/>
      <c r="U131" s="397"/>
      <c r="V131" s="19" t="str">
        <f t="shared" ca="1" si="21"/>
        <v/>
      </c>
      <c r="W131" s="406"/>
      <c r="X131" s="407"/>
      <c r="Y131" s="441"/>
    </row>
    <row r="132" spans="1:25" ht="75" customHeight="1" thickTop="1" thickBot="1">
      <c r="A132" s="16">
        <f t="shared" si="6"/>
        <v>0</v>
      </c>
      <c r="B132" s="20">
        <f t="shared" si="18"/>
        <v>0</v>
      </c>
      <c r="C132" s="386"/>
      <c r="D132" s="21">
        <f t="shared" si="19"/>
        <v>0</v>
      </c>
      <c r="E132" s="388"/>
      <c r="F132" s="22">
        <f t="shared" si="20"/>
        <v>0</v>
      </c>
      <c r="G132" s="398"/>
      <c r="H132" s="399"/>
      <c r="I132" s="399"/>
      <c r="J132" s="400"/>
      <c r="K132" s="401"/>
      <c r="L132" s="416"/>
      <c r="M132" s="401"/>
      <c r="N132" s="402"/>
      <c r="O132" s="402"/>
      <c r="P132" s="403"/>
      <c r="Q132" s="403"/>
      <c r="R132" s="404"/>
      <c r="S132" s="402"/>
      <c r="T132" s="402"/>
      <c r="U132" s="405"/>
      <c r="V132" s="23" t="str">
        <f t="shared" ca="1" si="21"/>
        <v/>
      </c>
      <c r="W132" s="408"/>
      <c r="X132" s="407"/>
      <c r="Y132" s="441"/>
    </row>
    <row r="133" spans="1:25" ht="75" customHeight="1" thickTop="1" thickBot="1">
      <c r="A133" s="16">
        <f t="shared" si="6"/>
        <v>0</v>
      </c>
      <c r="B133" s="17">
        <f t="shared" si="18"/>
        <v>0</v>
      </c>
      <c r="C133" s="385"/>
      <c r="D133" s="504">
        <f t="shared" si="19"/>
        <v>0</v>
      </c>
      <c r="E133" s="387"/>
      <c r="F133" s="18">
        <f t="shared" si="20"/>
        <v>0</v>
      </c>
      <c r="G133" s="389"/>
      <c r="H133" s="390"/>
      <c r="I133" s="391"/>
      <c r="J133" s="391"/>
      <c r="K133" s="392"/>
      <c r="L133" s="393"/>
      <c r="M133" s="392"/>
      <c r="N133" s="394"/>
      <c r="O133" s="394"/>
      <c r="P133" s="395"/>
      <c r="Q133" s="395"/>
      <c r="R133" s="396"/>
      <c r="S133" s="394"/>
      <c r="T133" s="394"/>
      <c r="U133" s="397"/>
      <c r="V133" s="19" t="str">
        <f t="shared" ca="1" si="21"/>
        <v/>
      </c>
      <c r="W133" s="406"/>
      <c r="X133" s="407"/>
      <c r="Y133" s="441"/>
    </row>
    <row r="134" spans="1:25" ht="75" customHeight="1" thickTop="1" thickBot="1">
      <c r="A134" s="16">
        <f t="shared" si="6"/>
        <v>0</v>
      </c>
      <c r="B134" s="20">
        <f t="shared" si="18"/>
        <v>0</v>
      </c>
      <c r="C134" s="386"/>
      <c r="D134" s="21">
        <f t="shared" si="19"/>
        <v>0</v>
      </c>
      <c r="E134" s="388"/>
      <c r="F134" s="22">
        <f t="shared" si="20"/>
        <v>0</v>
      </c>
      <c r="G134" s="398"/>
      <c r="H134" s="399"/>
      <c r="I134" s="399"/>
      <c r="J134" s="400"/>
      <c r="K134" s="401"/>
      <c r="L134" s="416"/>
      <c r="M134" s="401"/>
      <c r="N134" s="402"/>
      <c r="O134" s="402"/>
      <c r="P134" s="403"/>
      <c r="Q134" s="403"/>
      <c r="R134" s="404"/>
      <c r="S134" s="402"/>
      <c r="T134" s="402"/>
      <c r="U134" s="405"/>
      <c r="V134" s="23" t="str">
        <f t="shared" ca="1" si="21"/>
        <v/>
      </c>
      <c r="W134" s="408"/>
      <c r="X134" s="407"/>
      <c r="Y134" s="441"/>
    </row>
    <row r="135" spans="1:25" ht="75" customHeight="1" thickTop="1" thickBot="1">
      <c r="A135" s="16">
        <f t="shared" si="6"/>
        <v>0</v>
      </c>
      <c r="B135" s="17">
        <f t="shared" si="18"/>
        <v>0</v>
      </c>
      <c r="C135" s="385"/>
      <c r="D135" s="504">
        <f t="shared" si="19"/>
        <v>0</v>
      </c>
      <c r="E135" s="387"/>
      <c r="F135" s="18">
        <f t="shared" si="20"/>
        <v>0</v>
      </c>
      <c r="G135" s="389"/>
      <c r="H135" s="390"/>
      <c r="I135" s="391"/>
      <c r="J135" s="391"/>
      <c r="K135" s="392"/>
      <c r="L135" s="393"/>
      <c r="M135" s="392"/>
      <c r="N135" s="394"/>
      <c r="O135" s="394"/>
      <c r="P135" s="395"/>
      <c r="Q135" s="395"/>
      <c r="R135" s="396"/>
      <c r="S135" s="394"/>
      <c r="T135" s="394"/>
      <c r="U135" s="397"/>
      <c r="V135" s="19" t="str">
        <f t="shared" ca="1" si="21"/>
        <v/>
      </c>
      <c r="W135" s="406"/>
      <c r="X135" s="407"/>
      <c r="Y135" s="441"/>
    </row>
    <row r="136" spans="1:25" ht="75" customHeight="1" thickTop="1" thickBot="1">
      <c r="A136" s="16">
        <f t="shared" ref="A136:A199" si="22">B136</f>
        <v>0</v>
      </c>
      <c r="B136" s="20">
        <f t="shared" si="18"/>
        <v>0</v>
      </c>
      <c r="C136" s="386"/>
      <c r="D136" s="21">
        <f t="shared" si="19"/>
        <v>0</v>
      </c>
      <c r="E136" s="388"/>
      <c r="F136" s="22">
        <f t="shared" si="20"/>
        <v>0</v>
      </c>
      <c r="G136" s="398"/>
      <c r="H136" s="399"/>
      <c r="I136" s="399"/>
      <c r="J136" s="400"/>
      <c r="K136" s="401"/>
      <c r="L136" s="416"/>
      <c r="M136" s="401"/>
      <c r="N136" s="402"/>
      <c r="O136" s="402"/>
      <c r="P136" s="403"/>
      <c r="Q136" s="403"/>
      <c r="R136" s="404"/>
      <c r="S136" s="402"/>
      <c r="T136" s="402"/>
      <c r="U136" s="405"/>
      <c r="V136" s="23" t="str">
        <f t="shared" ca="1" si="21"/>
        <v/>
      </c>
      <c r="W136" s="408"/>
      <c r="X136" s="407"/>
      <c r="Y136" s="441"/>
    </row>
    <row r="137" spans="1:25" ht="75" customHeight="1" thickTop="1" thickBot="1">
      <c r="A137" s="16">
        <f t="shared" si="22"/>
        <v>0</v>
      </c>
      <c r="B137" s="17">
        <f t="shared" si="18"/>
        <v>0</v>
      </c>
      <c r="C137" s="385"/>
      <c r="D137" s="504">
        <f t="shared" si="19"/>
        <v>0</v>
      </c>
      <c r="E137" s="387"/>
      <c r="F137" s="18">
        <f t="shared" si="20"/>
        <v>0</v>
      </c>
      <c r="G137" s="389"/>
      <c r="H137" s="390"/>
      <c r="I137" s="391"/>
      <c r="J137" s="391"/>
      <c r="K137" s="392"/>
      <c r="L137" s="393"/>
      <c r="M137" s="392"/>
      <c r="N137" s="394"/>
      <c r="O137" s="394"/>
      <c r="P137" s="395"/>
      <c r="Q137" s="395"/>
      <c r="R137" s="396"/>
      <c r="S137" s="394"/>
      <c r="T137" s="394"/>
      <c r="U137" s="397"/>
      <c r="V137" s="19" t="str">
        <f t="shared" ca="1" si="21"/>
        <v/>
      </c>
      <c r="W137" s="406"/>
      <c r="X137" s="407"/>
      <c r="Y137" s="441"/>
    </row>
    <row r="138" spans="1:25" ht="75" customHeight="1" thickTop="1" thickBot="1">
      <c r="A138" s="16">
        <f t="shared" si="22"/>
        <v>0</v>
      </c>
      <c r="B138" s="20">
        <f t="shared" si="18"/>
        <v>0</v>
      </c>
      <c r="C138" s="386"/>
      <c r="D138" s="21">
        <f t="shared" si="19"/>
        <v>0</v>
      </c>
      <c r="E138" s="388"/>
      <c r="F138" s="22">
        <f t="shared" si="20"/>
        <v>0</v>
      </c>
      <c r="G138" s="398"/>
      <c r="H138" s="399"/>
      <c r="I138" s="399"/>
      <c r="J138" s="400"/>
      <c r="K138" s="401"/>
      <c r="L138" s="416"/>
      <c r="M138" s="401"/>
      <c r="N138" s="402"/>
      <c r="O138" s="402"/>
      <c r="P138" s="403"/>
      <c r="Q138" s="403"/>
      <c r="R138" s="404"/>
      <c r="S138" s="402"/>
      <c r="T138" s="402"/>
      <c r="U138" s="405"/>
      <c r="V138" s="23" t="str">
        <f t="shared" ca="1" si="21"/>
        <v/>
      </c>
      <c r="W138" s="408"/>
      <c r="X138" s="407"/>
      <c r="Y138" s="441"/>
    </row>
    <row r="139" spans="1:25" ht="75" customHeight="1" thickTop="1" thickBot="1">
      <c r="A139" s="16">
        <f t="shared" si="22"/>
        <v>0</v>
      </c>
      <c r="B139" s="17">
        <f t="shared" si="18"/>
        <v>0</v>
      </c>
      <c r="C139" s="385"/>
      <c r="D139" s="504">
        <f t="shared" si="19"/>
        <v>0</v>
      </c>
      <c r="E139" s="387"/>
      <c r="F139" s="18">
        <f t="shared" si="20"/>
        <v>0</v>
      </c>
      <c r="G139" s="389"/>
      <c r="H139" s="390"/>
      <c r="I139" s="391"/>
      <c r="J139" s="391"/>
      <c r="K139" s="392"/>
      <c r="L139" s="393"/>
      <c r="M139" s="392"/>
      <c r="N139" s="394"/>
      <c r="O139" s="394"/>
      <c r="P139" s="395"/>
      <c r="Q139" s="395"/>
      <c r="R139" s="396"/>
      <c r="S139" s="394"/>
      <c r="T139" s="394"/>
      <c r="U139" s="397"/>
      <c r="V139" s="19" t="str">
        <f t="shared" ca="1" si="21"/>
        <v/>
      </c>
      <c r="W139" s="406"/>
      <c r="X139" s="407"/>
      <c r="Y139" s="441"/>
    </row>
    <row r="140" spans="1:25" ht="75" customHeight="1" thickTop="1" thickBot="1">
      <c r="A140" s="16">
        <f t="shared" si="22"/>
        <v>0</v>
      </c>
      <c r="B140" s="20">
        <f t="shared" si="18"/>
        <v>0</v>
      </c>
      <c r="C140" s="386"/>
      <c r="D140" s="21">
        <f t="shared" si="19"/>
        <v>0</v>
      </c>
      <c r="E140" s="388"/>
      <c r="F140" s="22">
        <f t="shared" si="20"/>
        <v>0</v>
      </c>
      <c r="G140" s="398"/>
      <c r="H140" s="399"/>
      <c r="I140" s="399"/>
      <c r="J140" s="400"/>
      <c r="K140" s="401"/>
      <c r="L140" s="416"/>
      <c r="M140" s="401"/>
      <c r="N140" s="402"/>
      <c r="O140" s="402"/>
      <c r="P140" s="403"/>
      <c r="Q140" s="403"/>
      <c r="R140" s="404"/>
      <c r="S140" s="402"/>
      <c r="T140" s="402"/>
      <c r="U140" s="405"/>
      <c r="V140" s="23" t="str">
        <f t="shared" ca="1" si="21"/>
        <v/>
      </c>
      <c r="W140" s="408"/>
      <c r="X140" s="407"/>
      <c r="Y140" s="441"/>
    </row>
    <row r="141" spans="1:25" ht="75" customHeight="1" thickTop="1" thickBot="1">
      <c r="A141" s="16">
        <f t="shared" si="22"/>
        <v>0</v>
      </c>
      <c r="B141" s="17">
        <f t="shared" si="18"/>
        <v>0</v>
      </c>
      <c r="C141" s="385"/>
      <c r="D141" s="504">
        <f t="shared" si="19"/>
        <v>0</v>
      </c>
      <c r="E141" s="387"/>
      <c r="F141" s="18">
        <f t="shared" si="20"/>
        <v>0</v>
      </c>
      <c r="G141" s="389"/>
      <c r="H141" s="390"/>
      <c r="I141" s="391"/>
      <c r="J141" s="391"/>
      <c r="K141" s="392"/>
      <c r="L141" s="393"/>
      <c r="M141" s="392"/>
      <c r="N141" s="394"/>
      <c r="O141" s="394"/>
      <c r="P141" s="395"/>
      <c r="Q141" s="395"/>
      <c r="R141" s="396"/>
      <c r="S141" s="394"/>
      <c r="T141" s="394"/>
      <c r="U141" s="397"/>
      <c r="V141" s="19" t="str">
        <f t="shared" ca="1" si="21"/>
        <v/>
      </c>
      <c r="W141" s="406"/>
      <c r="X141" s="407"/>
      <c r="Y141" s="441"/>
    </row>
    <row r="142" spans="1:25" ht="75" customHeight="1" thickTop="1" thickBot="1">
      <c r="A142" s="16">
        <f t="shared" si="22"/>
        <v>0</v>
      </c>
      <c r="B142" s="20">
        <f t="shared" si="18"/>
        <v>0</v>
      </c>
      <c r="C142" s="386"/>
      <c r="D142" s="21">
        <f t="shared" si="19"/>
        <v>0</v>
      </c>
      <c r="E142" s="388"/>
      <c r="F142" s="22">
        <f t="shared" si="20"/>
        <v>0</v>
      </c>
      <c r="G142" s="398"/>
      <c r="H142" s="399"/>
      <c r="I142" s="399"/>
      <c r="J142" s="400"/>
      <c r="K142" s="401"/>
      <c r="L142" s="416"/>
      <c r="M142" s="401"/>
      <c r="N142" s="402"/>
      <c r="O142" s="402"/>
      <c r="P142" s="403"/>
      <c r="Q142" s="403"/>
      <c r="R142" s="404"/>
      <c r="S142" s="402"/>
      <c r="T142" s="402"/>
      <c r="U142" s="405"/>
      <c r="V142" s="23" t="str">
        <f t="shared" ca="1" si="21"/>
        <v/>
      </c>
      <c r="W142" s="408"/>
      <c r="X142" s="407"/>
      <c r="Y142" s="441"/>
    </row>
    <row r="143" spans="1:25" ht="75" customHeight="1" thickTop="1" thickBot="1">
      <c r="A143" s="16">
        <f t="shared" si="22"/>
        <v>0</v>
      </c>
      <c r="B143" s="17">
        <f t="shared" si="18"/>
        <v>0</v>
      </c>
      <c r="C143" s="385"/>
      <c r="D143" s="504">
        <f t="shared" si="19"/>
        <v>0</v>
      </c>
      <c r="E143" s="387"/>
      <c r="F143" s="18">
        <f t="shared" si="20"/>
        <v>0</v>
      </c>
      <c r="G143" s="389"/>
      <c r="H143" s="390"/>
      <c r="I143" s="391"/>
      <c r="J143" s="391"/>
      <c r="K143" s="392"/>
      <c r="L143" s="393"/>
      <c r="M143" s="392"/>
      <c r="N143" s="394"/>
      <c r="O143" s="394"/>
      <c r="P143" s="395"/>
      <c r="Q143" s="395"/>
      <c r="R143" s="396"/>
      <c r="S143" s="394"/>
      <c r="T143" s="394"/>
      <c r="U143" s="397"/>
      <c r="V143" s="19" t="str">
        <f t="shared" ca="1" si="21"/>
        <v/>
      </c>
      <c r="W143" s="406"/>
      <c r="X143" s="407"/>
      <c r="Y143" s="441"/>
    </row>
    <row r="144" spans="1:25" ht="75" customHeight="1" thickTop="1" thickBot="1">
      <c r="A144" s="16">
        <f t="shared" si="22"/>
        <v>0</v>
      </c>
      <c r="B144" s="20">
        <f t="shared" si="18"/>
        <v>0</v>
      </c>
      <c r="C144" s="386"/>
      <c r="D144" s="21">
        <f t="shared" si="19"/>
        <v>0</v>
      </c>
      <c r="E144" s="388"/>
      <c r="F144" s="22">
        <f t="shared" si="20"/>
        <v>0</v>
      </c>
      <c r="G144" s="398"/>
      <c r="H144" s="399"/>
      <c r="I144" s="399"/>
      <c r="J144" s="400"/>
      <c r="K144" s="401"/>
      <c r="L144" s="416"/>
      <c r="M144" s="401"/>
      <c r="N144" s="402"/>
      <c r="O144" s="402"/>
      <c r="P144" s="403"/>
      <c r="Q144" s="403"/>
      <c r="R144" s="404"/>
      <c r="S144" s="402"/>
      <c r="T144" s="402"/>
      <c r="U144" s="405"/>
      <c r="V144" s="23" t="str">
        <f t="shared" ca="1" si="21"/>
        <v/>
      </c>
      <c r="W144" s="408"/>
      <c r="X144" s="407"/>
      <c r="Y144" s="441"/>
    </row>
    <row r="145" spans="1:25" ht="75" customHeight="1" thickTop="1" thickBot="1">
      <c r="A145" s="16">
        <f t="shared" si="22"/>
        <v>0</v>
      </c>
      <c r="B145" s="17">
        <f t="shared" si="18"/>
        <v>0</v>
      </c>
      <c r="C145" s="385"/>
      <c r="D145" s="504">
        <f t="shared" si="19"/>
        <v>0</v>
      </c>
      <c r="E145" s="387"/>
      <c r="F145" s="18">
        <f t="shared" si="20"/>
        <v>0</v>
      </c>
      <c r="G145" s="389"/>
      <c r="H145" s="390"/>
      <c r="I145" s="391"/>
      <c r="J145" s="391"/>
      <c r="K145" s="392"/>
      <c r="L145" s="393"/>
      <c r="M145" s="392"/>
      <c r="N145" s="394"/>
      <c r="O145" s="394"/>
      <c r="P145" s="395"/>
      <c r="Q145" s="395"/>
      <c r="R145" s="396"/>
      <c r="S145" s="394"/>
      <c r="T145" s="394"/>
      <c r="U145" s="397"/>
      <c r="V145" s="19" t="str">
        <f t="shared" ca="1" si="21"/>
        <v/>
      </c>
      <c r="W145" s="406"/>
      <c r="X145" s="407"/>
      <c r="Y145" s="441"/>
    </row>
    <row r="146" spans="1:25" ht="75" customHeight="1" thickTop="1" thickBot="1">
      <c r="A146" s="16">
        <f t="shared" si="22"/>
        <v>0</v>
      </c>
      <c r="B146" s="20">
        <f t="shared" si="18"/>
        <v>0</v>
      </c>
      <c r="C146" s="386"/>
      <c r="D146" s="21">
        <f t="shared" si="19"/>
        <v>0</v>
      </c>
      <c r="E146" s="388"/>
      <c r="F146" s="22">
        <f t="shared" si="20"/>
        <v>0</v>
      </c>
      <c r="G146" s="398"/>
      <c r="H146" s="399"/>
      <c r="I146" s="399"/>
      <c r="J146" s="400"/>
      <c r="K146" s="401"/>
      <c r="L146" s="416"/>
      <c r="M146" s="401"/>
      <c r="N146" s="402"/>
      <c r="O146" s="402"/>
      <c r="P146" s="403"/>
      <c r="Q146" s="403"/>
      <c r="R146" s="404"/>
      <c r="S146" s="402"/>
      <c r="T146" s="402"/>
      <c r="U146" s="405"/>
      <c r="V146" s="23" t="str">
        <f t="shared" ca="1" si="21"/>
        <v/>
      </c>
      <c r="W146" s="408"/>
      <c r="X146" s="407"/>
      <c r="Y146" s="441"/>
    </row>
    <row r="147" spans="1:25" ht="75" customHeight="1" thickTop="1" thickBot="1">
      <c r="A147" s="16">
        <f t="shared" si="22"/>
        <v>0</v>
      </c>
      <c r="B147" s="17">
        <f t="shared" si="18"/>
        <v>0</v>
      </c>
      <c r="C147" s="385"/>
      <c r="D147" s="504">
        <f t="shared" si="19"/>
        <v>0</v>
      </c>
      <c r="E147" s="387"/>
      <c r="F147" s="18">
        <f t="shared" si="20"/>
        <v>0</v>
      </c>
      <c r="G147" s="389"/>
      <c r="H147" s="390"/>
      <c r="I147" s="391"/>
      <c r="J147" s="391"/>
      <c r="K147" s="392"/>
      <c r="L147" s="393"/>
      <c r="M147" s="392"/>
      <c r="N147" s="394"/>
      <c r="O147" s="394"/>
      <c r="P147" s="395"/>
      <c r="Q147" s="395"/>
      <c r="R147" s="396"/>
      <c r="S147" s="394"/>
      <c r="T147" s="394"/>
      <c r="U147" s="397"/>
      <c r="V147" s="19" t="str">
        <f t="shared" ca="1" si="21"/>
        <v/>
      </c>
      <c r="W147" s="406"/>
      <c r="X147" s="407"/>
      <c r="Y147" s="441"/>
    </row>
    <row r="148" spans="1:25" ht="75" customHeight="1" thickTop="1" thickBot="1">
      <c r="A148" s="16">
        <f t="shared" si="22"/>
        <v>0</v>
      </c>
      <c r="B148" s="20">
        <f t="shared" si="18"/>
        <v>0</v>
      </c>
      <c r="C148" s="386"/>
      <c r="D148" s="21">
        <f t="shared" si="19"/>
        <v>0</v>
      </c>
      <c r="E148" s="388"/>
      <c r="F148" s="22">
        <f t="shared" si="20"/>
        <v>0</v>
      </c>
      <c r="G148" s="398"/>
      <c r="H148" s="399"/>
      <c r="I148" s="399"/>
      <c r="J148" s="400"/>
      <c r="K148" s="401"/>
      <c r="L148" s="416"/>
      <c r="M148" s="401"/>
      <c r="N148" s="402"/>
      <c r="O148" s="402"/>
      <c r="P148" s="403"/>
      <c r="Q148" s="403"/>
      <c r="R148" s="404"/>
      <c r="S148" s="402"/>
      <c r="T148" s="402"/>
      <c r="U148" s="405"/>
      <c r="V148" s="23" t="str">
        <f t="shared" ca="1" si="21"/>
        <v/>
      </c>
      <c r="W148" s="408"/>
      <c r="X148" s="407"/>
      <c r="Y148" s="441"/>
    </row>
    <row r="149" spans="1:25" ht="75" customHeight="1" thickTop="1" thickBot="1">
      <c r="A149" s="16">
        <f t="shared" si="22"/>
        <v>0</v>
      </c>
      <c r="B149" s="17">
        <f t="shared" si="18"/>
        <v>0</v>
      </c>
      <c r="C149" s="385"/>
      <c r="D149" s="504">
        <f t="shared" si="19"/>
        <v>0</v>
      </c>
      <c r="E149" s="387"/>
      <c r="F149" s="18">
        <f t="shared" si="20"/>
        <v>0</v>
      </c>
      <c r="G149" s="389"/>
      <c r="H149" s="390"/>
      <c r="I149" s="391"/>
      <c r="J149" s="391"/>
      <c r="K149" s="392"/>
      <c r="L149" s="393"/>
      <c r="M149" s="392"/>
      <c r="N149" s="394"/>
      <c r="O149" s="394"/>
      <c r="P149" s="395"/>
      <c r="Q149" s="395"/>
      <c r="R149" s="396"/>
      <c r="S149" s="394"/>
      <c r="T149" s="394"/>
      <c r="U149" s="397"/>
      <c r="V149" s="19" t="str">
        <f t="shared" ca="1" si="21"/>
        <v/>
      </c>
      <c r="W149" s="406"/>
      <c r="X149" s="407"/>
      <c r="Y149" s="441"/>
    </row>
    <row r="150" spans="1:25" ht="75" customHeight="1" thickTop="1" thickBot="1">
      <c r="A150" s="16">
        <f t="shared" si="22"/>
        <v>0</v>
      </c>
      <c r="B150" s="20">
        <f t="shared" si="18"/>
        <v>0</v>
      </c>
      <c r="C150" s="386"/>
      <c r="D150" s="21">
        <f t="shared" si="19"/>
        <v>0</v>
      </c>
      <c r="E150" s="388"/>
      <c r="F150" s="22">
        <f t="shared" si="20"/>
        <v>0</v>
      </c>
      <c r="G150" s="398"/>
      <c r="H150" s="399"/>
      <c r="I150" s="399"/>
      <c r="J150" s="400"/>
      <c r="K150" s="401"/>
      <c r="L150" s="416"/>
      <c r="M150" s="401"/>
      <c r="N150" s="402"/>
      <c r="O150" s="402"/>
      <c r="P150" s="403"/>
      <c r="Q150" s="403"/>
      <c r="R150" s="404"/>
      <c r="S150" s="402"/>
      <c r="T150" s="402"/>
      <c r="U150" s="405"/>
      <c r="V150" s="23" t="str">
        <f t="shared" ca="1" si="21"/>
        <v/>
      </c>
      <c r="W150" s="408"/>
      <c r="X150" s="407"/>
      <c r="Y150" s="441"/>
    </row>
    <row r="151" spans="1:25" ht="75" customHeight="1" thickTop="1" thickBot="1">
      <c r="A151" s="16">
        <f t="shared" si="22"/>
        <v>0</v>
      </c>
      <c r="B151" s="17">
        <f t="shared" si="18"/>
        <v>0</v>
      </c>
      <c r="C151" s="385"/>
      <c r="D151" s="504">
        <f t="shared" si="19"/>
        <v>0</v>
      </c>
      <c r="E151" s="387"/>
      <c r="F151" s="18">
        <f t="shared" si="20"/>
        <v>0</v>
      </c>
      <c r="G151" s="389"/>
      <c r="H151" s="390"/>
      <c r="I151" s="391"/>
      <c r="J151" s="391"/>
      <c r="K151" s="392"/>
      <c r="L151" s="393"/>
      <c r="M151" s="392"/>
      <c r="N151" s="394"/>
      <c r="O151" s="394"/>
      <c r="P151" s="395"/>
      <c r="Q151" s="395"/>
      <c r="R151" s="396"/>
      <c r="S151" s="394"/>
      <c r="T151" s="394"/>
      <c r="U151" s="397"/>
      <c r="V151" s="19" t="str">
        <f t="shared" ca="1" si="21"/>
        <v/>
      </c>
      <c r="W151" s="406"/>
      <c r="X151" s="407"/>
      <c r="Y151" s="441"/>
    </row>
    <row r="152" spans="1:25" ht="75" customHeight="1" thickTop="1" thickBot="1">
      <c r="A152" s="16">
        <f t="shared" si="22"/>
        <v>0</v>
      </c>
      <c r="B152" s="20">
        <f t="shared" si="18"/>
        <v>0</v>
      </c>
      <c r="C152" s="386"/>
      <c r="D152" s="21">
        <f t="shared" si="19"/>
        <v>0</v>
      </c>
      <c r="E152" s="388"/>
      <c r="F152" s="22">
        <f t="shared" si="20"/>
        <v>0</v>
      </c>
      <c r="G152" s="398"/>
      <c r="H152" s="399"/>
      <c r="I152" s="399"/>
      <c r="J152" s="400"/>
      <c r="K152" s="401"/>
      <c r="L152" s="416"/>
      <c r="M152" s="401"/>
      <c r="N152" s="402"/>
      <c r="O152" s="402"/>
      <c r="P152" s="403"/>
      <c r="Q152" s="403"/>
      <c r="R152" s="404"/>
      <c r="S152" s="402"/>
      <c r="T152" s="402"/>
      <c r="U152" s="405"/>
      <c r="V152" s="23" t="str">
        <f t="shared" ca="1" si="21"/>
        <v/>
      </c>
      <c r="W152" s="408"/>
      <c r="X152" s="407"/>
      <c r="Y152" s="441"/>
    </row>
    <row r="153" spans="1:25" ht="75" customHeight="1" thickTop="1" thickBot="1">
      <c r="A153" s="16">
        <f t="shared" si="22"/>
        <v>0</v>
      </c>
      <c r="B153" s="17">
        <f t="shared" si="18"/>
        <v>0</v>
      </c>
      <c r="C153" s="385"/>
      <c r="D153" s="504">
        <f t="shared" si="19"/>
        <v>0</v>
      </c>
      <c r="E153" s="387"/>
      <c r="F153" s="18">
        <f t="shared" si="20"/>
        <v>0</v>
      </c>
      <c r="G153" s="389"/>
      <c r="H153" s="390"/>
      <c r="I153" s="391"/>
      <c r="J153" s="391"/>
      <c r="K153" s="392"/>
      <c r="L153" s="393"/>
      <c r="M153" s="392"/>
      <c r="N153" s="394"/>
      <c r="O153" s="394"/>
      <c r="P153" s="395"/>
      <c r="Q153" s="395"/>
      <c r="R153" s="396"/>
      <c r="S153" s="394"/>
      <c r="T153" s="394"/>
      <c r="U153" s="397"/>
      <c r="V153" s="19" t="str">
        <f t="shared" ca="1" si="21"/>
        <v/>
      </c>
      <c r="W153" s="406"/>
      <c r="X153" s="407"/>
      <c r="Y153" s="441"/>
    </row>
    <row r="154" spans="1:25" ht="75" customHeight="1" thickTop="1" thickBot="1">
      <c r="A154" s="16">
        <f t="shared" si="22"/>
        <v>0</v>
      </c>
      <c r="B154" s="20">
        <f t="shared" si="18"/>
        <v>0</v>
      </c>
      <c r="C154" s="386"/>
      <c r="D154" s="21">
        <f t="shared" si="19"/>
        <v>0</v>
      </c>
      <c r="E154" s="388"/>
      <c r="F154" s="22">
        <f t="shared" si="20"/>
        <v>0</v>
      </c>
      <c r="G154" s="398"/>
      <c r="H154" s="399"/>
      <c r="I154" s="399"/>
      <c r="J154" s="400"/>
      <c r="K154" s="401"/>
      <c r="L154" s="416"/>
      <c r="M154" s="401"/>
      <c r="N154" s="402"/>
      <c r="O154" s="402"/>
      <c r="P154" s="403"/>
      <c r="Q154" s="403"/>
      <c r="R154" s="404"/>
      <c r="S154" s="402"/>
      <c r="T154" s="402"/>
      <c r="U154" s="405"/>
      <c r="V154" s="23" t="str">
        <f t="shared" ca="1" si="21"/>
        <v/>
      </c>
      <c r="W154" s="408"/>
      <c r="X154" s="407"/>
      <c r="Y154" s="441"/>
    </row>
    <row r="155" spans="1:25" ht="75" customHeight="1" thickTop="1" thickBot="1">
      <c r="A155" s="16">
        <f t="shared" si="22"/>
        <v>0</v>
      </c>
      <c r="B155" s="17">
        <f t="shared" si="18"/>
        <v>0</v>
      </c>
      <c r="C155" s="385"/>
      <c r="D155" s="504">
        <f t="shared" si="19"/>
        <v>0</v>
      </c>
      <c r="E155" s="387"/>
      <c r="F155" s="18">
        <f t="shared" si="20"/>
        <v>0</v>
      </c>
      <c r="G155" s="389"/>
      <c r="H155" s="390"/>
      <c r="I155" s="391"/>
      <c r="J155" s="391"/>
      <c r="K155" s="392"/>
      <c r="L155" s="393"/>
      <c r="M155" s="392"/>
      <c r="N155" s="394"/>
      <c r="O155" s="394"/>
      <c r="P155" s="395"/>
      <c r="Q155" s="395"/>
      <c r="R155" s="396"/>
      <c r="S155" s="394"/>
      <c r="T155" s="394"/>
      <c r="U155" s="397"/>
      <c r="V155" s="19" t="str">
        <f t="shared" ca="1" si="21"/>
        <v/>
      </c>
      <c r="W155" s="406"/>
      <c r="X155" s="407"/>
      <c r="Y155" s="441"/>
    </row>
    <row r="156" spans="1:25" ht="75" customHeight="1" thickTop="1" thickBot="1">
      <c r="A156" s="16">
        <f t="shared" si="22"/>
        <v>0</v>
      </c>
      <c r="B156" s="20">
        <f t="shared" si="18"/>
        <v>0</v>
      </c>
      <c r="C156" s="386"/>
      <c r="D156" s="21">
        <f t="shared" si="19"/>
        <v>0</v>
      </c>
      <c r="E156" s="388"/>
      <c r="F156" s="22">
        <f t="shared" si="20"/>
        <v>0</v>
      </c>
      <c r="G156" s="398"/>
      <c r="H156" s="399"/>
      <c r="I156" s="399"/>
      <c r="J156" s="400"/>
      <c r="K156" s="401"/>
      <c r="L156" s="416"/>
      <c r="M156" s="401"/>
      <c r="N156" s="402"/>
      <c r="O156" s="402"/>
      <c r="P156" s="403"/>
      <c r="Q156" s="403"/>
      <c r="R156" s="404"/>
      <c r="S156" s="402"/>
      <c r="T156" s="402"/>
      <c r="U156" s="405"/>
      <c r="V156" s="23" t="str">
        <f t="shared" ca="1" si="21"/>
        <v/>
      </c>
      <c r="W156" s="408"/>
      <c r="X156" s="407"/>
      <c r="Y156" s="441"/>
    </row>
    <row r="157" spans="1:25" ht="75" customHeight="1" thickTop="1" thickBot="1">
      <c r="A157" s="16">
        <f t="shared" si="22"/>
        <v>0</v>
      </c>
      <c r="B157" s="17">
        <f t="shared" si="18"/>
        <v>0</v>
      </c>
      <c r="C157" s="385"/>
      <c r="D157" s="504">
        <f t="shared" si="19"/>
        <v>0</v>
      </c>
      <c r="E157" s="387"/>
      <c r="F157" s="18">
        <f t="shared" si="20"/>
        <v>0</v>
      </c>
      <c r="G157" s="389"/>
      <c r="H157" s="390"/>
      <c r="I157" s="391"/>
      <c r="J157" s="391"/>
      <c r="K157" s="392"/>
      <c r="L157" s="393"/>
      <c r="M157" s="392"/>
      <c r="N157" s="394"/>
      <c r="O157" s="394"/>
      <c r="P157" s="395"/>
      <c r="Q157" s="395"/>
      <c r="R157" s="396"/>
      <c r="S157" s="394"/>
      <c r="T157" s="394"/>
      <c r="U157" s="397"/>
      <c r="V157" s="19" t="str">
        <f t="shared" ca="1" si="21"/>
        <v/>
      </c>
      <c r="W157" s="406"/>
      <c r="X157" s="407"/>
      <c r="Y157" s="441"/>
    </row>
    <row r="158" spans="1:25" ht="75" customHeight="1" thickTop="1" thickBot="1">
      <c r="A158" s="16">
        <f t="shared" si="22"/>
        <v>0</v>
      </c>
      <c r="B158" s="20">
        <f t="shared" si="18"/>
        <v>0</v>
      </c>
      <c r="C158" s="386"/>
      <c r="D158" s="21">
        <f t="shared" si="19"/>
        <v>0</v>
      </c>
      <c r="E158" s="388"/>
      <c r="F158" s="22">
        <f t="shared" si="20"/>
        <v>0</v>
      </c>
      <c r="G158" s="398"/>
      <c r="H158" s="399"/>
      <c r="I158" s="399"/>
      <c r="J158" s="400"/>
      <c r="K158" s="401"/>
      <c r="L158" s="416"/>
      <c r="M158" s="401"/>
      <c r="N158" s="402"/>
      <c r="O158" s="402"/>
      <c r="P158" s="403"/>
      <c r="Q158" s="403"/>
      <c r="R158" s="404"/>
      <c r="S158" s="402"/>
      <c r="T158" s="402"/>
      <c r="U158" s="405"/>
      <c r="V158" s="23" t="str">
        <f t="shared" ca="1" si="21"/>
        <v/>
      </c>
      <c r="W158" s="408"/>
      <c r="X158" s="407"/>
      <c r="Y158" s="441"/>
    </row>
    <row r="159" spans="1:25" ht="75" customHeight="1" thickTop="1" thickBot="1">
      <c r="A159" s="16">
        <f t="shared" si="22"/>
        <v>0</v>
      </c>
      <c r="B159" s="17">
        <f t="shared" si="18"/>
        <v>0</v>
      </c>
      <c r="C159" s="385"/>
      <c r="D159" s="504">
        <f t="shared" si="19"/>
        <v>0</v>
      </c>
      <c r="E159" s="387"/>
      <c r="F159" s="18">
        <f t="shared" si="20"/>
        <v>0</v>
      </c>
      <c r="G159" s="389"/>
      <c r="H159" s="390"/>
      <c r="I159" s="391"/>
      <c r="J159" s="391"/>
      <c r="K159" s="392"/>
      <c r="L159" s="393"/>
      <c r="M159" s="392"/>
      <c r="N159" s="394"/>
      <c r="O159" s="394"/>
      <c r="P159" s="395"/>
      <c r="Q159" s="395"/>
      <c r="R159" s="396"/>
      <c r="S159" s="394"/>
      <c r="T159" s="394"/>
      <c r="U159" s="397"/>
      <c r="V159" s="19" t="str">
        <f t="shared" ca="1" si="21"/>
        <v/>
      </c>
      <c r="W159" s="406"/>
      <c r="X159" s="407"/>
      <c r="Y159" s="441"/>
    </row>
    <row r="160" spans="1:25" ht="75" customHeight="1" thickTop="1" thickBot="1">
      <c r="A160" s="16">
        <f t="shared" si="22"/>
        <v>0</v>
      </c>
      <c r="B160" s="20">
        <f t="shared" si="18"/>
        <v>0</v>
      </c>
      <c r="C160" s="386"/>
      <c r="D160" s="21">
        <f t="shared" si="19"/>
        <v>0</v>
      </c>
      <c r="E160" s="388"/>
      <c r="F160" s="22">
        <f t="shared" si="20"/>
        <v>0</v>
      </c>
      <c r="G160" s="398"/>
      <c r="H160" s="399"/>
      <c r="I160" s="399"/>
      <c r="J160" s="400"/>
      <c r="K160" s="401"/>
      <c r="L160" s="416"/>
      <c r="M160" s="401"/>
      <c r="N160" s="402"/>
      <c r="O160" s="402"/>
      <c r="P160" s="403"/>
      <c r="Q160" s="403"/>
      <c r="R160" s="404"/>
      <c r="S160" s="402"/>
      <c r="T160" s="402"/>
      <c r="U160" s="405"/>
      <c r="V160" s="23" t="str">
        <f t="shared" ca="1" si="21"/>
        <v/>
      </c>
      <c r="W160" s="408"/>
      <c r="X160" s="407"/>
      <c r="Y160" s="441"/>
    </row>
    <row r="161" spans="1:25" ht="75" customHeight="1" thickTop="1" thickBot="1">
      <c r="A161" s="16">
        <f t="shared" si="22"/>
        <v>0</v>
      </c>
      <c r="B161" s="17">
        <f t="shared" si="18"/>
        <v>0</v>
      </c>
      <c r="C161" s="385"/>
      <c r="D161" s="504">
        <f t="shared" si="19"/>
        <v>0</v>
      </c>
      <c r="E161" s="387"/>
      <c r="F161" s="18">
        <f t="shared" si="20"/>
        <v>0</v>
      </c>
      <c r="G161" s="389"/>
      <c r="H161" s="390"/>
      <c r="I161" s="391"/>
      <c r="J161" s="391"/>
      <c r="K161" s="392"/>
      <c r="L161" s="393"/>
      <c r="M161" s="392"/>
      <c r="N161" s="394"/>
      <c r="O161" s="394"/>
      <c r="P161" s="395"/>
      <c r="Q161" s="395"/>
      <c r="R161" s="396"/>
      <c r="S161" s="394"/>
      <c r="T161" s="394"/>
      <c r="U161" s="397"/>
      <c r="V161" s="19" t="str">
        <f t="shared" ca="1" si="21"/>
        <v/>
      </c>
      <c r="W161" s="406"/>
      <c r="X161" s="407"/>
      <c r="Y161" s="441"/>
    </row>
    <row r="162" spans="1:25" ht="75" customHeight="1" thickTop="1" thickBot="1">
      <c r="A162" s="16">
        <f t="shared" si="22"/>
        <v>0</v>
      </c>
      <c r="B162" s="20">
        <f t="shared" si="18"/>
        <v>0</v>
      </c>
      <c r="C162" s="386"/>
      <c r="D162" s="21">
        <f t="shared" si="19"/>
        <v>0</v>
      </c>
      <c r="E162" s="388"/>
      <c r="F162" s="22">
        <f t="shared" si="20"/>
        <v>0</v>
      </c>
      <c r="G162" s="398"/>
      <c r="H162" s="399"/>
      <c r="I162" s="399"/>
      <c r="J162" s="400"/>
      <c r="K162" s="401"/>
      <c r="L162" s="416"/>
      <c r="M162" s="401"/>
      <c r="N162" s="402"/>
      <c r="O162" s="402"/>
      <c r="P162" s="403"/>
      <c r="Q162" s="403"/>
      <c r="R162" s="404"/>
      <c r="S162" s="402"/>
      <c r="T162" s="402"/>
      <c r="U162" s="405"/>
      <c r="V162" s="23" t="str">
        <f t="shared" ca="1" si="21"/>
        <v/>
      </c>
      <c r="W162" s="408"/>
      <c r="X162" s="407"/>
      <c r="Y162" s="441"/>
    </row>
    <row r="163" spans="1:25" ht="75" customHeight="1" thickTop="1" thickBot="1">
      <c r="A163" s="16">
        <f t="shared" si="22"/>
        <v>0</v>
      </c>
      <c r="B163" s="17">
        <f t="shared" si="18"/>
        <v>0</v>
      </c>
      <c r="C163" s="385"/>
      <c r="D163" s="504">
        <f t="shared" si="19"/>
        <v>0</v>
      </c>
      <c r="E163" s="387"/>
      <c r="F163" s="18">
        <f t="shared" si="20"/>
        <v>0</v>
      </c>
      <c r="G163" s="389"/>
      <c r="H163" s="390"/>
      <c r="I163" s="391"/>
      <c r="J163" s="391"/>
      <c r="K163" s="392"/>
      <c r="L163" s="393"/>
      <c r="M163" s="392"/>
      <c r="N163" s="394"/>
      <c r="O163" s="394"/>
      <c r="P163" s="395"/>
      <c r="Q163" s="395"/>
      <c r="R163" s="396"/>
      <c r="S163" s="394"/>
      <c r="T163" s="394"/>
      <c r="U163" s="397"/>
      <c r="V163" s="19" t="str">
        <f t="shared" ca="1" si="21"/>
        <v/>
      </c>
      <c r="W163" s="406"/>
      <c r="X163" s="407"/>
      <c r="Y163" s="441"/>
    </row>
    <row r="164" spans="1:25" ht="75" customHeight="1" thickTop="1" thickBot="1">
      <c r="A164" s="16">
        <f t="shared" si="22"/>
        <v>0</v>
      </c>
      <c r="B164" s="20">
        <f t="shared" si="18"/>
        <v>0</v>
      </c>
      <c r="C164" s="386"/>
      <c r="D164" s="21">
        <f t="shared" si="19"/>
        <v>0</v>
      </c>
      <c r="E164" s="388"/>
      <c r="F164" s="22">
        <f t="shared" si="20"/>
        <v>0</v>
      </c>
      <c r="G164" s="398"/>
      <c r="H164" s="399"/>
      <c r="I164" s="399"/>
      <c r="J164" s="400"/>
      <c r="K164" s="401"/>
      <c r="L164" s="416"/>
      <c r="M164" s="401"/>
      <c r="N164" s="402"/>
      <c r="O164" s="402"/>
      <c r="P164" s="403"/>
      <c r="Q164" s="403"/>
      <c r="R164" s="404"/>
      <c r="S164" s="402"/>
      <c r="T164" s="402"/>
      <c r="U164" s="405"/>
      <c r="V164" s="23" t="str">
        <f t="shared" ca="1" si="21"/>
        <v/>
      </c>
      <c r="W164" s="408"/>
      <c r="X164" s="407"/>
      <c r="Y164" s="441"/>
    </row>
    <row r="165" spans="1:25" ht="75" customHeight="1" thickTop="1" thickBot="1">
      <c r="A165" s="16">
        <f t="shared" si="22"/>
        <v>0</v>
      </c>
      <c r="B165" s="17">
        <f t="shared" si="18"/>
        <v>0</v>
      </c>
      <c r="C165" s="385"/>
      <c r="D165" s="504">
        <f t="shared" si="19"/>
        <v>0</v>
      </c>
      <c r="E165" s="387"/>
      <c r="F165" s="18">
        <f t="shared" si="20"/>
        <v>0</v>
      </c>
      <c r="G165" s="389"/>
      <c r="H165" s="390"/>
      <c r="I165" s="391"/>
      <c r="J165" s="391"/>
      <c r="K165" s="392"/>
      <c r="L165" s="393"/>
      <c r="M165" s="392"/>
      <c r="N165" s="394"/>
      <c r="O165" s="394"/>
      <c r="P165" s="395"/>
      <c r="Q165" s="395"/>
      <c r="R165" s="396"/>
      <c r="S165" s="394"/>
      <c r="T165" s="394"/>
      <c r="U165" s="397"/>
      <c r="V165" s="19" t="str">
        <f t="shared" ca="1" si="21"/>
        <v/>
      </c>
      <c r="W165" s="406"/>
      <c r="X165" s="407"/>
      <c r="Y165" s="441"/>
    </row>
    <row r="166" spans="1:25" ht="75" customHeight="1" thickTop="1" thickBot="1">
      <c r="A166" s="16">
        <f t="shared" si="22"/>
        <v>0</v>
      </c>
      <c r="B166" s="20">
        <f t="shared" si="18"/>
        <v>0</v>
      </c>
      <c r="C166" s="386"/>
      <c r="D166" s="21">
        <f t="shared" si="19"/>
        <v>0</v>
      </c>
      <c r="E166" s="388"/>
      <c r="F166" s="22">
        <f t="shared" si="20"/>
        <v>0</v>
      </c>
      <c r="G166" s="398"/>
      <c r="H166" s="399"/>
      <c r="I166" s="399"/>
      <c r="J166" s="400"/>
      <c r="K166" s="401"/>
      <c r="L166" s="416"/>
      <c r="M166" s="401"/>
      <c r="N166" s="402"/>
      <c r="O166" s="402"/>
      <c r="P166" s="403"/>
      <c r="Q166" s="403"/>
      <c r="R166" s="404"/>
      <c r="S166" s="402"/>
      <c r="T166" s="402"/>
      <c r="U166" s="405"/>
      <c r="V166" s="23" t="str">
        <f t="shared" ca="1" si="21"/>
        <v/>
      </c>
      <c r="W166" s="408"/>
      <c r="X166" s="407"/>
      <c r="Y166" s="441"/>
    </row>
    <row r="167" spans="1:25" ht="75" customHeight="1" thickTop="1" thickBot="1">
      <c r="A167" s="16">
        <f t="shared" si="22"/>
        <v>0</v>
      </c>
      <c r="B167" s="17">
        <f t="shared" si="18"/>
        <v>0</v>
      </c>
      <c r="C167" s="385"/>
      <c r="D167" s="504">
        <f t="shared" si="19"/>
        <v>0</v>
      </c>
      <c r="E167" s="387"/>
      <c r="F167" s="18">
        <f t="shared" si="20"/>
        <v>0</v>
      </c>
      <c r="G167" s="389"/>
      <c r="H167" s="390"/>
      <c r="I167" s="391"/>
      <c r="J167" s="391"/>
      <c r="K167" s="392"/>
      <c r="L167" s="393"/>
      <c r="M167" s="392"/>
      <c r="N167" s="394"/>
      <c r="O167" s="394"/>
      <c r="P167" s="395"/>
      <c r="Q167" s="395"/>
      <c r="R167" s="396"/>
      <c r="S167" s="394"/>
      <c r="T167" s="394"/>
      <c r="U167" s="397"/>
      <c r="V167" s="19" t="str">
        <f t="shared" ca="1" si="21"/>
        <v/>
      </c>
      <c r="W167" s="406"/>
      <c r="X167" s="407"/>
      <c r="Y167" s="441"/>
    </row>
    <row r="168" spans="1:25" ht="75" customHeight="1" thickTop="1" thickBot="1">
      <c r="A168" s="16">
        <f t="shared" si="22"/>
        <v>0</v>
      </c>
      <c r="B168" s="20">
        <f t="shared" si="18"/>
        <v>0</v>
      </c>
      <c r="C168" s="386"/>
      <c r="D168" s="21">
        <f t="shared" si="19"/>
        <v>0</v>
      </c>
      <c r="E168" s="388"/>
      <c r="F168" s="22">
        <f t="shared" si="20"/>
        <v>0</v>
      </c>
      <c r="G168" s="398"/>
      <c r="H168" s="399"/>
      <c r="I168" s="399"/>
      <c r="J168" s="400"/>
      <c r="K168" s="401"/>
      <c r="L168" s="416"/>
      <c r="M168" s="401"/>
      <c r="N168" s="402"/>
      <c r="O168" s="402"/>
      <c r="P168" s="403"/>
      <c r="Q168" s="403"/>
      <c r="R168" s="404"/>
      <c r="S168" s="402"/>
      <c r="T168" s="402"/>
      <c r="U168" s="405"/>
      <c r="V168" s="23" t="str">
        <f t="shared" ca="1" si="21"/>
        <v/>
      </c>
      <c r="W168" s="408"/>
      <c r="X168" s="407"/>
      <c r="Y168" s="441"/>
    </row>
    <row r="169" spans="1:25" ht="75" customHeight="1" thickTop="1" thickBot="1">
      <c r="A169" s="16">
        <f t="shared" si="22"/>
        <v>0</v>
      </c>
      <c r="B169" s="17">
        <f t="shared" si="18"/>
        <v>0</v>
      </c>
      <c r="C169" s="385"/>
      <c r="D169" s="504">
        <f t="shared" si="19"/>
        <v>0</v>
      </c>
      <c r="E169" s="387"/>
      <c r="F169" s="18">
        <f t="shared" si="20"/>
        <v>0</v>
      </c>
      <c r="G169" s="389"/>
      <c r="H169" s="390"/>
      <c r="I169" s="391"/>
      <c r="J169" s="391"/>
      <c r="K169" s="392"/>
      <c r="L169" s="393"/>
      <c r="M169" s="392"/>
      <c r="N169" s="394"/>
      <c r="O169" s="394"/>
      <c r="P169" s="395"/>
      <c r="Q169" s="395"/>
      <c r="R169" s="396"/>
      <c r="S169" s="394"/>
      <c r="T169" s="394"/>
      <c r="U169" s="397"/>
      <c r="V169" s="19" t="str">
        <f t="shared" ca="1" si="21"/>
        <v/>
      </c>
      <c r="W169" s="406"/>
      <c r="X169" s="407"/>
      <c r="Y169" s="441"/>
    </row>
    <row r="170" spans="1:25" ht="75" customHeight="1" thickTop="1" thickBot="1">
      <c r="A170" s="16">
        <f t="shared" si="22"/>
        <v>0</v>
      </c>
      <c r="B170" s="20">
        <f t="shared" si="18"/>
        <v>0</v>
      </c>
      <c r="C170" s="386"/>
      <c r="D170" s="21">
        <f t="shared" si="19"/>
        <v>0</v>
      </c>
      <c r="E170" s="388"/>
      <c r="F170" s="22">
        <f t="shared" si="20"/>
        <v>0</v>
      </c>
      <c r="G170" s="398"/>
      <c r="H170" s="399"/>
      <c r="I170" s="399"/>
      <c r="J170" s="400"/>
      <c r="K170" s="401"/>
      <c r="L170" s="416"/>
      <c r="M170" s="401"/>
      <c r="N170" s="402"/>
      <c r="O170" s="402"/>
      <c r="P170" s="403"/>
      <c r="Q170" s="403"/>
      <c r="R170" s="404"/>
      <c r="S170" s="402"/>
      <c r="T170" s="402"/>
      <c r="U170" s="405"/>
      <c r="V170" s="23" t="str">
        <f t="shared" ca="1" si="21"/>
        <v/>
      </c>
      <c r="W170" s="408"/>
      <c r="X170" s="407"/>
      <c r="Y170" s="441"/>
    </row>
    <row r="171" spans="1:25" ht="75" customHeight="1" thickTop="1" thickBot="1">
      <c r="A171" s="16">
        <f t="shared" si="22"/>
        <v>0</v>
      </c>
      <c r="B171" s="17">
        <f t="shared" si="18"/>
        <v>0</v>
      </c>
      <c r="C171" s="385"/>
      <c r="D171" s="504">
        <f t="shared" si="19"/>
        <v>0</v>
      </c>
      <c r="E171" s="387"/>
      <c r="F171" s="18">
        <f t="shared" si="20"/>
        <v>0</v>
      </c>
      <c r="G171" s="389"/>
      <c r="H171" s="390"/>
      <c r="I171" s="391"/>
      <c r="J171" s="391"/>
      <c r="K171" s="392"/>
      <c r="L171" s="393"/>
      <c r="M171" s="392"/>
      <c r="N171" s="394"/>
      <c r="O171" s="394"/>
      <c r="P171" s="395"/>
      <c r="Q171" s="395"/>
      <c r="R171" s="396"/>
      <c r="S171" s="394"/>
      <c r="T171" s="394"/>
      <c r="U171" s="397"/>
      <c r="V171" s="19" t="str">
        <f t="shared" ca="1" si="21"/>
        <v/>
      </c>
      <c r="W171" s="406"/>
      <c r="X171" s="407"/>
      <c r="Y171" s="441"/>
    </row>
    <row r="172" spans="1:25" ht="75" customHeight="1" thickTop="1" thickBot="1">
      <c r="A172" s="16">
        <f t="shared" si="22"/>
        <v>0</v>
      </c>
      <c r="B172" s="20">
        <f t="shared" si="18"/>
        <v>0</v>
      </c>
      <c r="C172" s="386"/>
      <c r="D172" s="21">
        <f t="shared" si="19"/>
        <v>0</v>
      </c>
      <c r="E172" s="388"/>
      <c r="F172" s="22">
        <f t="shared" si="20"/>
        <v>0</v>
      </c>
      <c r="G172" s="398"/>
      <c r="H172" s="399"/>
      <c r="I172" s="399"/>
      <c r="J172" s="400"/>
      <c r="K172" s="401"/>
      <c r="L172" s="416"/>
      <c r="M172" s="401"/>
      <c r="N172" s="402"/>
      <c r="O172" s="402"/>
      <c r="P172" s="403"/>
      <c r="Q172" s="403"/>
      <c r="R172" s="404"/>
      <c r="S172" s="402"/>
      <c r="T172" s="402"/>
      <c r="U172" s="405"/>
      <c r="V172" s="23" t="str">
        <f t="shared" ca="1" si="21"/>
        <v/>
      </c>
      <c r="W172" s="408"/>
      <c r="X172" s="407"/>
      <c r="Y172" s="441"/>
    </row>
    <row r="173" spans="1:25" ht="75" customHeight="1" thickTop="1" thickBot="1">
      <c r="A173" s="16">
        <f t="shared" si="22"/>
        <v>0</v>
      </c>
      <c r="B173" s="17">
        <f t="shared" si="18"/>
        <v>0</v>
      </c>
      <c r="C173" s="385"/>
      <c r="D173" s="504">
        <f t="shared" si="19"/>
        <v>0</v>
      </c>
      <c r="E173" s="387"/>
      <c r="F173" s="18">
        <f t="shared" si="20"/>
        <v>0</v>
      </c>
      <c r="G173" s="389"/>
      <c r="H173" s="390"/>
      <c r="I173" s="391"/>
      <c r="J173" s="391"/>
      <c r="K173" s="392"/>
      <c r="L173" s="393"/>
      <c r="M173" s="392"/>
      <c r="N173" s="394"/>
      <c r="O173" s="394"/>
      <c r="P173" s="395"/>
      <c r="Q173" s="395"/>
      <c r="R173" s="396"/>
      <c r="S173" s="394"/>
      <c r="T173" s="394"/>
      <c r="U173" s="397"/>
      <c r="V173" s="19" t="str">
        <f t="shared" ca="1" si="21"/>
        <v/>
      </c>
      <c r="W173" s="406"/>
      <c r="X173" s="407"/>
      <c r="Y173" s="441"/>
    </row>
    <row r="174" spans="1:25" ht="75" customHeight="1" thickTop="1" thickBot="1">
      <c r="A174" s="16">
        <f t="shared" si="22"/>
        <v>0</v>
      </c>
      <c r="B174" s="20">
        <f t="shared" si="18"/>
        <v>0</v>
      </c>
      <c r="C174" s="386"/>
      <c r="D174" s="21">
        <f t="shared" si="19"/>
        <v>0</v>
      </c>
      <c r="E174" s="388"/>
      <c r="F174" s="22">
        <f t="shared" si="20"/>
        <v>0</v>
      </c>
      <c r="G174" s="398"/>
      <c r="H174" s="399"/>
      <c r="I174" s="399"/>
      <c r="J174" s="400"/>
      <c r="K174" s="401"/>
      <c r="L174" s="416"/>
      <c r="M174" s="401"/>
      <c r="N174" s="402"/>
      <c r="O174" s="402"/>
      <c r="P174" s="403"/>
      <c r="Q174" s="403"/>
      <c r="R174" s="404"/>
      <c r="S174" s="402"/>
      <c r="T174" s="402"/>
      <c r="U174" s="405"/>
      <c r="V174" s="23" t="str">
        <f t="shared" ca="1" si="21"/>
        <v/>
      </c>
      <c r="W174" s="408"/>
      <c r="X174" s="407"/>
      <c r="Y174" s="441"/>
    </row>
    <row r="175" spans="1:25" ht="75" customHeight="1" thickTop="1" thickBot="1">
      <c r="A175" s="16">
        <f t="shared" si="22"/>
        <v>0</v>
      </c>
      <c r="B175" s="17">
        <f t="shared" si="18"/>
        <v>0</v>
      </c>
      <c r="C175" s="385"/>
      <c r="D175" s="504">
        <f t="shared" si="19"/>
        <v>0</v>
      </c>
      <c r="E175" s="387"/>
      <c r="F175" s="18">
        <f t="shared" si="20"/>
        <v>0</v>
      </c>
      <c r="G175" s="389"/>
      <c r="H175" s="390"/>
      <c r="I175" s="391"/>
      <c r="J175" s="391"/>
      <c r="K175" s="392"/>
      <c r="L175" s="393"/>
      <c r="M175" s="392"/>
      <c r="N175" s="394"/>
      <c r="O175" s="394"/>
      <c r="P175" s="395"/>
      <c r="Q175" s="395"/>
      <c r="R175" s="396"/>
      <c r="S175" s="394"/>
      <c r="T175" s="394"/>
      <c r="U175" s="397"/>
      <c r="V175" s="19" t="str">
        <f t="shared" ca="1" si="21"/>
        <v/>
      </c>
      <c r="W175" s="406"/>
      <c r="X175" s="407"/>
      <c r="Y175" s="441"/>
    </row>
    <row r="176" spans="1:25" ht="75" customHeight="1" thickTop="1" thickBot="1">
      <c r="A176" s="16">
        <f t="shared" si="22"/>
        <v>0</v>
      </c>
      <c r="B176" s="20">
        <f t="shared" si="18"/>
        <v>0</v>
      </c>
      <c r="C176" s="386"/>
      <c r="D176" s="21">
        <f t="shared" si="19"/>
        <v>0</v>
      </c>
      <c r="E176" s="388"/>
      <c r="F176" s="22">
        <f t="shared" si="20"/>
        <v>0</v>
      </c>
      <c r="G176" s="398"/>
      <c r="H176" s="399"/>
      <c r="I176" s="399"/>
      <c r="J176" s="400"/>
      <c r="K176" s="401"/>
      <c r="L176" s="416"/>
      <c r="M176" s="401"/>
      <c r="N176" s="402"/>
      <c r="O176" s="402"/>
      <c r="P176" s="403"/>
      <c r="Q176" s="403"/>
      <c r="R176" s="404"/>
      <c r="S176" s="402"/>
      <c r="T176" s="402"/>
      <c r="U176" s="405"/>
      <c r="V176" s="23" t="str">
        <f t="shared" ca="1" si="21"/>
        <v/>
      </c>
      <c r="W176" s="408"/>
      <c r="X176" s="407"/>
      <c r="Y176" s="441"/>
    </row>
    <row r="177" spans="1:25" ht="75" customHeight="1" thickTop="1" thickBot="1">
      <c r="A177" s="16">
        <f t="shared" si="22"/>
        <v>0</v>
      </c>
      <c r="B177" s="17">
        <f t="shared" ref="B177:B206" si="23">IF(E177&gt;0,B176+1,0)</f>
        <v>0</v>
      </c>
      <c r="C177" s="385"/>
      <c r="D177" s="504">
        <f t="shared" ref="D177:D206" si="24">IF(E177&gt;0,D176+1,0)</f>
        <v>0</v>
      </c>
      <c r="E177" s="387"/>
      <c r="F177" s="18">
        <f t="shared" ref="F177:F206" si="25">IF(E177&gt;0,F176,0)</f>
        <v>0</v>
      </c>
      <c r="G177" s="389"/>
      <c r="H177" s="390"/>
      <c r="I177" s="391"/>
      <c r="J177" s="391"/>
      <c r="K177" s="392"/>
      <c r="L177" s="393"/>
      <c r="M177" s="392"/>
      <c r="N177" s="394"/>
      <c r="O177" s="394"/>
      <c r="P177" s="395"/>
      <c r="Q177" s="395"/>
      <c r="R177" s="396"/>
      <c r="S177" s="394"/>
      <c r="T177" s="394"/>
      <c r="U177" s="397"/>
      <c r="V177" s="19" t="str">
        <f t="shared" ref="V177:V206" ca="1" si="26">IF(I177&lt;&gt;"",DATEDIF(I177,TODAY(),"y"),"")</f>
        <v/>
      </c>
      <c r="W177" s="406"/>
      <c r="X177" s="407"/>
      <c r="Y177" s="441"/>
    </row>
    <row r="178" spans="1:25" ht="75" customHeight="1" thickTop="1" thickBot="1">
      <c r="A178" s="16">
        <f t="shared" si="22"/>
        <v>0</v>
      </c>
      <c r="B178" s="20">
        <f t="shared" si="23"/>
        <v>0</v>
      </c>
      <c r="C178" s="386"/>
      <c r="D178" s="21">
        <f t="shared" si="24"/>
        <v>0</v>
      </c>
      <c r="E178" s="388"/>
      <c r="F178" s="22">
        <f t="shared" si="25"/>
        <v>0</v>
      </c>
      <c r="G178" s="398"/>
      <c r="H178" s="399"/>
      <c r="I178" s="399"/>
      <c r="J178" s="400"/>
      <c r="K178" s="401"/>
      <c r="L178" s="416"/>
      <c r="M178" s="401"/>
      <c r="N178" s="402"/>
      <c r="O178" s="402"/>
      <c r="P178" s="403"/>
      <c r="Q178" s="403"/>
      <c r="R178" s="404"/>
      <c r="S178" s="402"/>
      <c r="T178" s="402"/>
      <c r="U178" s="405"/>
      <c r="V178" s="23" t="str">
        <f t="shared" ca="1" si="26"/>
        <v/>
      </c>
      <c r="W178" s="408"/>
      <c r="X178" s="407"/>
      <c r="Y178" s="441"/>
    </row>
    <row r="179" spans="1:25" ht="75" customHeight="1" thickTop="1" thickBot="1">
      <c r="A179" s="16">
        <f t="shared" si="22"/>
        <v>0</v>
      </c>
      <c r="B179" s="17">
        <f t="shared" si="23"/>
        <v>0</v>
      </c>
      <c r="C179" s="385"/>
      <c r="D179" s="504">
        <f t="shared" si="24"/>
        <v>0</v>
      </c>
      <c r="E179" s="387"/>
      <c r="F179" s="18">
        <f t="shared" si="25"/>
        <v>0</v>
      </c>
      <c r="G179" s="389"/>
      <c r="H179" s="390"/>
      <c r="I179" s="391"/>
      <c r="J179" s="391"/>
      <c r="K179" s="392"/>
      <c r="L179" s="393"/>
      <c r="M179" s="392"/>
      <c r="N179" s="394"/>
      <c r="O179" s="394"/>
      <c r="P179" s="395"/>
      <c r="Q179" s="395"/>
      <c r="R179" s="396"/>
      <c r="S179" s="394"/>
      <c r="T179" s="394"/>
      <c r="U179" s="397"/>
      <c r="V179" s="19" t="str">
        <f t="shared" ca="1" si="26"/>
        <v/>
      </c>
      <c r="W179" s="406"/>
      <c r="X179" s="407"/>
      <c r="Y179" s="441"/>
    </row>
    <row r="180" spans="1:25" ht="75" customHeight="1" thickTop="1" thickBot="1">
      <c r="A180" s="16">
        <f t="shared" si="22"/>
        <v>0</v>
      </c>
      <c r="B180" s="20">
        <f t="shared" si="23"/>
        <v>0</v>
      </c>
      <c r="C180" s="386"/>
      <c r="D180" s="21">
        <f t="shared" si="24"/>
        <v>0</v>
      </c>
      <c r="E180" s="388"/>
      <c r="F180" s="22">
        <f t="shared" si="25"/>
        <v>0</v>
      </c>
      <c r="G180" s="398"/>
      <c r="H180" s="399"/>
      <c r="I180" s="399"/>
      <c r="J180" s="400"/>
      <c r="K180" s="401"/>
      <c r="L180" s="416"/>
      <c r="M180" s="401"/>
      <c r="N180" s="402"/>
      <c r="O180" s="402"/>
      <c r="P180" s="403"/>
      <c r="Q180" s="403"/>
      <c r="R180" s="404"/>
      <c r="S180" s="402"/>
      <c r="T180" s="402"/>
      <c r="U180" s="405"/>
      <c r="V180" s="23" t="str">
        <f t="shared" ca="1" si="26"/>
        <v/>
      </c>
      <c r="W180" s="408"/>
      <c r="X180" s="407"/>
      <c r="Y180" s="441"/>
    </row>
    <row r="181" spans="1:25" ht="75" customHeight="1" thickTop="1" thickBot="1">
      <c r="A181" s="16">
        <f t="shared" si="22"/>
        <v>0</v>
      </c>
      <c r="B181" s="17">
        <f t="shared" si="23"/>
        <v>0</v>
      </c>
      <c r="C181" s="385"/>
      <c r="D181" s="504">
        <f t="shared" si="24"/>
        <v>0</v>
      </c>
      <c r="E181" s="387"/>
      <c r="F181" s="18">
        <f t="shared" si="25"/>
        <v>0</v>
      </c>
      <c r="G181" s="389"/>
      <c r="H181" s="390"/>
      <c r="I181" s="391"/>
      <c r="J181" s="391"/>
      <c r="K181" s="392"/>
      <c r="L181" s="393"/>
      <c r="M181" s="392"/>
      <c r="N181" s="394"/>
      <c r="O181" s="394"/>
      <c r="P181" s="395"/>
      <c r="Q181" s="395"/>
      <c r="R181" s="396"/>
      <c r="S181" s="394"/>
      <c r="T181" s="394"/>
      <c r="U181" s="397"/>
      <c r="V181" s="19" t="str">
        <f t="shared" ca="1" si="26"/>
        <v/>
      </c>
      <c r="W181" s="406"/>
      <c r="X181" s="407"/>
      <c r="Y181" s="441"/>
    </row>
    <row r="182" spans="1:25" ht="75" customHeight="1" thickTop="1" thickBot="1">
      <c r="A182" s="16">
        <f t="shared" si="22"/>
        <v>0</v>
      </c>
      <c r="B182" s="20">
        <f t="shared" si="23"/>
        <v>0</v>
      </c>
      <c r="C182" s="386"/>
      <c r="D182" s="21">
        <f t="shared" si="24"/>
        <v>0</v>
      </c>
      <c r="E182" s="388"/>
      <c r="F182" s="22">
        <f t="shared" si="25"/>
        <v>0</v>
      </c>
      <c r="G182" s="398"/>
      <c r="H182" s="399"/>
      <c r="I182" s="399"/>
      <c r="J182" s="400"/>
      <c r="K182" s="401"/>
      <c r="L182" s="416"/>
      <c r="M182" s="401"/>
      <c r="N182" s="402"/>
      <c r="O182" s="402"/>
      <c r="P182" s="403"/>
      <c r="Q182" s="403"/>
      <c r="R182" s="404"/>
      <c r="S182" s="402"/>
      <c r="T182" s="402"/>
      <c r="U182" s="405"/>
      <c r="V182" s="23" t="str">
        <f t="shared" ca="1" si="26"/>
        <v/>
      </c>
      <c r="W182" s="408"/>
      <c r="X182" s="407"/>
      <c r="Y182" s="441"/>
    </row>
    <row r="183" spans="1:25" ht="75" customHeight="1" thickTop="1" thickBot="1">
      <c r="A183" s="16">
        <f t="shared" si="22"/>
        <v>0</v>
      </c>
      <c r="B183" s="17">
        <f t="shared" si="23"/>
        <v>0</v>
      </c>
      <c r="C183" s="385"/>
      <c r="D183" s="504">
        <f t="shared" si="24"/>
        <v>0</v>
      </c>
      <c r="E183" s="387"/>
      <c r="F183" s="18">
        <f t="shared" si="25"/>
        <v>0</v>
      </c>
      <c r="G183" s="389"/>
      <c r="H183" s="390"/>
      <c r="I183" s="391"/>
      <c r="J183" s="391"/>
      <c r="K183" s="392"/>
      <c r="L183" s="393"/>
      <c r="M183" s="392"/>
      <c r="N183" s="394"/>
      <c r="O183" s="394"/>
      <c r="P183" s="395"/>
      <c r="Q183" s="395"/>
      <c r="R183" s="396"/>
      <c r="S183" s="394"/>
      <c r="T183" s="394"/>
      <c r="U183" s="397"/>
      <c r="V183" s="19" t="str">
        <f t="shared" ca="1" si="26"/>
        <v/>
      </c>
      <c r="W183" s="406"/>
      <c r="X183" s="407"/>
      <c r="Y183" s="441"/>
    </row>
    <row r="184" spans="1:25" ht="75" customHeight="1" thickTop="1" thickBot="1">
      <c r="A184" s="16">
        <f t="shared" si="22"/>
        <v>0</v>
      </c>
      <c r="B184" s="20">
        <f t="shared" si="23"/>
        <v>0</v>
      </c>
      <c r="C184" s="386"/>
      <c r="D184" s="21">
        <f t="shared" si="24"/>
        <v>0</v>
      </c>
      <c r="E184" s="388"/>
      <c r="F184" s="22">
        <f t="shared" si="25"/>
        <v>0</v>
      </c>
      <c r="G184" s="398"/>
      <c r="H184" s="399"/>
      <c r="I184" s="399"/>
      <c r="J184" s="400"/>
      <c r="K184" s="401"/>
      <c r="L184" s="416"/>
      <c r="M184" s="401"/>
      <c r="N184" s="402"/>
      <c r="O184" s="402"/>
      <c r="P184" s="403"/>
      <c r="Q184" s="403"/>
      <c r="R184" s="404"/>
      <c r="S184" s="402"/>
      <c r="T184" s="402"/>
      <c r="U184" s="405"/>
      <c r="V184" s="23" t="str">
        <f t="shared" ca="1" si="26"/>
        <v/>
      </c>
      <c r="W184" s="408"/>
      <c r="X184" s="407"/>
      <c r="Y184" s="441"/>
    </row>
    <row r="185" spans="1:25" ht="75" customHeight="1" thickTop="1" thickBot="1">
      <c r="A185" s="16">
        <f t="shared" si="22"/>
        <v>0</v>
      </c>
      <c r="B185" s="17">
        <f t="shared" si="23"/>
        <v>0</v>
      </c>
      <c r="C185" s="385"/>
      <c r="D185" s="504">
        <f t="shared" si="24"/>
        <v>0</v>
      </c>
      <c r="E185" s="387"/>
      <c r="F185" s="18">
        <f t="shared" si="25"/>
        <v>0</v>
      </c>
      <c r="G185" s="389"/>
      <c r="H185" s="390"/>
      <c r="I185" s="391"/>
      <c r="J185" s="391"/>
      <c r="K185" s="392"/>
      <c r="L185" s="393"/>
      <c r="M185" s="392"/>
      <c r="N185" s="394"/>
      <c r="O185" s="394"/>
      <c r="P185" s="395"/>
      <c r="Q185" s="395"/>
      <c r="R185" s="396"/>
      <c r="S185" s="394"/>
      <c r="T185" s="394"/>
      <c r="U185" s="397"/>
      <c r="V185" s="19" t="str">
        <f t="shared" ca="1" si="26"/>
        <v/>
      </c>
      <c r="W185" s="406"/>
      <c r="X185" s="407"/>
      <c r="Y185" s="441"/>
    </row>
    <row r="186" spans="1:25" ht="75" customHeight="1" thickTop="1" thickBot="1">
      <c r="A186" s="16">
        <f t="shared" si="22"/>
        <v>0</v>
      </c>
      <c r="B186" s="20">
        <f t="shared" si="23"/>
        <v>0</v>
      </c>
      <c r="C186" s="386"/>
      <c r="D186" s="21">
        <f t="shared" si="24"/>
        <v>0</v>
      </c>
      <c r="E186" s="388"/>
      <c r="F186" s="22">
        <f t="shared" si="25"/>
        <v>0</v>
      </c>
      <c r="G186" s="398"/>
      <c r="H186" s="399"/>
      <c r="I186" s="399"/>
      <c r="J186" s="400"/>
      <c r="K186" s="401"/>
      <c r="L186" s="416"/>
      <c r="M186" s="401"/>
      <c r="N186" s="402"/>
      <c r="O186" s="402"/>
      <c r="P186" s="403"/>
      <c r="Q186" s="403"/>
      <c r="R186" s="404"/>
      <c r="S186" s="402"/>
      <c r="T186" s="402"/>
      <c r="U186" s="405"/>
      <c r="V186" s="23" t="str">
        <f t="shared" ca="1" si="26"/>
        <v/>
      </c>
      <c r="W186" s="408"/>
      <c r="X186" s="407"/>
      <c r="Y186" s="441"/>
    </row>
    <row r="187" spans="1:25" ht="75" customHeight="1" thickTop="1" thickBot="1">
      <c r="A187" s="16">
        <f t="shared" si="22"/>
        <v>0</v>
      </c>
      <c r="B187" s="17">
        <f t="shared" si="23"/>
        <v>0</v>
      </c>
      <c r="C187" s="385"/>
      <c r="D187" s="504">
        <f t="shared" si="24"/>
        <v>0</v>
      </c>
      <c r="E187" s="387"/>
      <c r="F187" s="18">
        <f t="shared" si="25"/>
        <v>0</v>
      </c>
      <c r="G187" s="389"/>
      <c r="H187" s="390"/>
      <c r="I187" s="391"/>
      <c r="J187" s="391"/>
      <c r="K187" s="392"/>
      <c r="L187" s="393"/>
      <c r="M187" s="392"/>
      <c r="N187" s="394"/>
      <c r="O187" s="394"/>
      <c r="P187" s="395"/>
      <c r="Q187" s="395"/>
      <c r="R187" s="396"/>
      <c r="S187" s="394"/>
      <c r="T187" s="394"/>
      <c r="U187" s="397"/>
      <c r="V187" s="19" t="str">
        <f t="shared" ca="1" si="26"/>
        <v/>
      </c>
      <c r="W187" s="406"/>
      <c r="X187" s="407"/>
      <c r="Y187" s="441"/>
    </row>
    <row r="188" spans="1:25" ht="75" customHeight="1" thickTop="1" thickBot="1">
      <c r="A188" s="16">
        <f t="shared" si="22"/>
        <v>0</v>
      </c>
      <c r="B188" s="20">
        <f t="shared" si="23"/>
        <v>0</v>
      </c>
      <c r="C188" s="386"/>
      <c r="D188" s="21">
        <f t="shared" si="24"/>
        <v>0</v>
      </c>
      <c r="E188" s="388"/>
      <c r="F188" s="22">
        <f t="shared" si="25"/>
        <v>0</v>
      </c>
      <c r="G188" s="398"/>
      <c r="H188" s="399"/>
      <c r="I188" s="399"/>
      <c r="J188" s="400"/>
      <c r="K188" s="401"/>
      <c r="L188" s="416"/>
      <c r="M188" s="401"/>
      <c r="N188" s="402"/>
      <c r="O188" s="402"/>
      <c r="P188" s="403"/>
      <c r="Q188" s="403"/>
      <c r="R188" s="404"/>
      <c r="S188" s="402"/>
      <c r="T188" s="402"/>
      <c r="U188" s="405"/>
      <c r="V188" s="23" t="str">
        <f t="shared" ca="1" si="26"/>
        <v/>
      </c>
      <c r="W188" s="408"/>
      <c r="X188" s="407"/>
      <c r="Y188" s="441"/>
    </row>
    <row r="189" spans="1:25" ht="75" customHeight="1" thickTop="1" thickBot="1">
      <c r="A189" s="16">
        <f t="shared" si="22"/>
        <v>0</v>
      </c>
      <c r="B189" s="17">
        <f t="shared" si="23"/>
        <v>0</v>
      </c>
      <c r="C189" s="385"/>
      <c r="D189" s="504">
        <f t="shared" si="24"/>
        <v>0</v>
      </c>
      <c r="E189" s="387"/>
      <c r="F189" s="18">
        <f t="shared" si="25"/>
        <v>0</v>
      </c>
      <c r="G189" s="389"/>
      <c r="H189" s="390"/>
      <c r="I189" s="391"/>
      <c r="J189" s="391"/>
      <c r="K189" s="392"/>
      <c r="L189" s="393"/>
      <c r="M189" s="392"/>
      <c r="N189" s="394"/>
      <c r="O189" s="394"/>
      <c r="P189" s="395"/>
      <c r="Q189" s="395"/>
      <c r="R189" s="396"/>
      <c r="S189" s="394"/>
      <c r="T189" s="394"/>
      <c r="U189" s="397"/>
      <c r="V189" s="19" t="str">
        <f t="shared" ca="1" si="26"/>
        <v/>
      </c>
      <c r="W189" s="406"/>
      <c r="X189" s="407"/>
      <c r="Y189" s="441"/>
    </row>
    <row r="190" spans="1:25" ht="75" customHeight="1" thickTop="1" thickBot="1">
      <c r="A190" s="16">
        <f t="shared" si="22"/>
        <v>0</v>
      </c>
      <c r="B190" s="20">
        <f t="shared" si="23"/>
        <v>0</v>
      </c>
      <c r="C190" s="386"/>
      <c r="D190" s="21">
        <f t="shared" si="24"/>
        <v>0</v>
      </c>
      <c r="E190" s="388"/>
      <c r="F190" s="22">
        <f t="shared" si="25"/>
        <v>0</v>
      </c>
      <c r="G190" s="398"/>
      <c r="H190" s="399"/>
      <c r="I190" s="399"/>
      <c r="J190" s="400"/>
      <c r="K190" s="401"/>
      <c r="L190" s="416"/>
      <c r="M190" s="401"/>
      <c r="N190" s="402"/>
      <c r="O190" s="402"/>
      <c r="P190" s="403"/>
      <c r="Q190" s="403"/>
      <c r="R190" s="404"/>
      <c r="S190" s="402"/>
      <c r="T190" s="402"/>
      <c r="U190" s="405"/>
      <c r="V190" s="23" t="str">
        <f t="shared" ca="1" si="26"/>
        <v/>
      </c>
      <c r="W190" s="408"/>
      <c r="X190" s="407"/>
      <c r="Y190" s="441"/>
    </row>
    <row r="191" spans="1:25" ht="75" customHeight="1" thickTop="1" thickBot="1">
      <c r="A191" s="16">
        <f t="shared" si="22"/>
        <v>0</v>
      </c>
      <c r="B191" s="17">
        <f t="shared" si="23"/>
        <v>0</v>
      </c>
      <c r="C191" s="385"/>
      <c r="D191" s="504">
        <f t="shared" si="24"/>
        <v>0</v>
      </c>
      <c r="E191" s="387"/>
      <c r="F191" s="18">
        <f t="shared" si="25"/>
        <v>0</v>
      </c>
      <c r="G191" s="389"/>
      <c r="H191" s="390"/>
      <c r="I191" s="391"/>
      <c r="J191" s="391"/>
      <c r="K191" s="392"/>
      <c r="L191" s="393"/>
      <c r="M191" s="392"/>
      <c r="N191" s="394"/>
      <c r="O191" s="394"/>
      <c r="P191" s="395"/>
      <c r="Q191" s="395"/>
      <c r="R191" s="396"/>
      <c r="S191" s="394"/>
      <c r="T191" s="394"/>
      <c r="U191" s="397"/>
      <c r="V191" s="19" t="str">
        <f t="shared" ca="1" si="26"/>
        <v/>
      </c>
      <c r="W191" s="406"/>
      <c r="X191" s="407"/>
      <c r="Y191" s="441"/>
    </row>
    <row r="192" spans="1:25" ht="75" customHeight="1" thickTop="1" thickBot="1">
      <c r="A192" s="16">
        <f t="shared" si="22"/>
        <v>0</v>
      </c>
      <c r="B192" s="20">
        <f t="shared" si="23"/>
        <v>0</v>
      </c>
      <c r="C192" s="386"/>
      <c r="D192" s="21">
        <f t="shared" si="24"/>
        <v>0</v>
      </c>
      <c r="E192" s="388"/>
      <c r="F192" s="22">
        <f t="shared" si="25"/>
        <v>0</v>
      </c>
      <c r="G192" s="398"/>
      <c r="H192" s="399"/>
      <c r="I192" s="399"/>
      <c r="J192" s="400"/>
      <c r="K192" s="401"/>
      <c r="L192" s="416"/>
      <c r="M192" s="401"/>
      <c r="N192" s="402"/>
      <c r="O192" s="402"/>
      <c r="P192" s="403"/>
      <c r="Q192" s="403"/>
      <c r="R192" s="404"/>
      <c r="S192" s="402"/>
      <c r="T192" s="402"/>
      <c r="U192" s="405"/>
      <c r="V192" s="23" t="str">
        <f t="shared" ca="1" si="26"/>
        <v/>
      </c>
      <c r="W192" s="408"/>
      <c r="X192" s="407"/>
      <c r="Y192" s="441"/>
    </row>
    <row r="193" spans="1:25" ht="75" customHeight="1" thickTop="1" thickBot="1">
      <c r="A193" s="16">
        <f t="shared" si="22"/>
        <v>0</v>
      </c>
      <c r="B193" s="17">
        <f t="shared" si="23"/>
        <v>0</v>
      </c>
      <c r="C193" s="385"/>
      <c r="D193" s="504">
        <f t="shared" si="24"/>
        <v>0</v>
      </c>
      <c r="E193" s="387"/>
      <c r="F193" s="18">
        <f t="shared" si="25"/>
        <v>0</v>
      </c>
      <c r="G193" s="389"/>
      <c r="H193" s="390"/>
      <c r="I193" s="391"/>
      <c r="J193" s="391"/>
      <c r="K193" s="392"/>
      <c r="L193" s="393"/>
      <c r="M193" s="392"/>
      <c r="N193" s="394"/>
      <c r="O193" s="394"/>
      <c r="P193" s="395"/>
      <c r="Q193" s="395"/>
      <c r="R193" s="396"/>
      <c r="S193" s="394"/>
      <c r="T193" s="394"/>
      <c r="U193" s="397"/>
      <c r="V193" s="19" t="str">
        <f t="shared" ca="1" si="26"/>
        <v/>
      </c>
      <c r="W193" s="406"/>
      <c r="X193" s="407"/>
      <c r="Y193" s="441"/>
    </row>
    <row r="194" spans="1:25" ht="75" customHeight="1" thickTop="1" thickBot="1">
      <c r="A194" s="16">
        <f t="shared" si="22"/>
        <v>0</v>
      </c>
      <c r="B194" s="20">
        <f t="shared" si="23"/>
        <v>0</v>
      </c>
      <c r="C194" s="386"/>
      <c r="D194" s="21">
        <f t="shared" si="24"/>
        <v>0</v>
      </c>
      <c r="E194" s="388"/>
      <c r="F194" s="22">
        <f t="shared" si="25"/>
        <v>0</v>
      </c>
      <c r="G194" s="398"/>
      <c r="H194" s="399"/>
      <c r="I194" s="399"/>
      <c r="J194" s="400"/>
      <c r="K194" s="401"/>
      <c r="L194" s="416"/>
      <c r="M194" s="401"/>
      <c r="N194" s="402"/>
      <c r="O194" s="402"/>
      <c r="P194" s="403"/>
      <c r="Q194" s="403"/>
      <c r="R194" s="404"/>
      <c r="S194" s="402"/>
      <c r="T194" s="402"/>
      <c r="U194" s="405"/>
      <c r="V194" s="23" t="str">
        <f t="shared" ca="1" si="26"/>
        <v/>
      </c>
      <c r="W194" s="408"/>
      <c r="X194" s="407"/>
      <c r="Y194" s="441"/>
    </row>
    <row r="195" spans="1:25" ht="75" customHeight="1" thickTop="1" thickBot="1">
      <c r="A195" s="16">
        <f t="shared" si="22"/>
        <v>0</v>
      </c>
      <c r="B195" s="17">
        <f t="shared" si="23"/>
        <v>0</v>
      </c>
      <c r="C195" s="385"/>
      <c r="D195" s="504">
        <f t="shared" si="24"/>
        <v>0</v>
      </c>
      <c r="E195" s="387"/>
      <c r="F195" s="18">
        <f t="shared" si="25"/>
        <v>0</v>
      </c>
      <c r="G195" s="389"/>
      <c r="H195" s="390"/>
      <c r="I195" s="391"/>
      <c r="J195" s="391"/>
      <c r="K195" s="392"/>
      <c r="L195" s="393"/>
      <c r="M195" s="392"/>
      <c r="N195" s="394"/>
      <c r="O195" s="394"/>
      <c r="P195" s="395"/>
      <c r="Q195" s="395"/>
      <c r="R195" s="396"/>
      <c r="S195" s="394"/>
      <c r="T195" s="394"/>
      <c r="U195" s="397"/>
      <c r="V195" s="19" t="str">
        <f t="shared" ca="1" si="26"/>
        <v/>
      </c>
      <c r="W195" s="406"/>
      <c r="X195" s="407"/>
      <c r="Y195" s="441"/>
    </row>
    <row r="196" spans="1:25" ht="75" customHeight="1" thickTop="1" thickBot="1">
      <c r="A196" s="16">
        <f t="shared" si="22"/>
        <v>0</v>
      </c>
      <c r="B196" s="20">
        <f t="shared" si="23"/>
        <v>0</v>
      </c>
      <c r="C196" s="386"/>
      <c r="D196" s="21">
        <f t="shared" si="24"/>
        <v>0</v>
      </c>
      <c r="E196" s="388"/>
      <c r="F196" s="22">
        <f t="shared" si="25"/>
        <v>0</v>
      </c>
      <c r="G196" s="398"/>
      <c r="H196" s="399"/>
      <c r="I196" s="399"/>
      <c r="J196" s="400"/>
      <c r="K196" s="401"/>
      <c r="L196" s="416"/>
      <c r="M196" s="401"/>
      <c r="N196" s="402"/>
      <c r="O196" s="402"/>
      <c r="P196" s="403"/>
      <c r="Q196" s="403"/>
      <c r="R196" s="404"/>
      <c r="S196" s="402"/>
      <c r="T196" s="402"/>
      <c r="U196" s="405"/>
      <c r="V196" s="23" t="str">
        <f t="shared" ca="1" si="26"/>
        <v/>
      </c>
      <c r="W196" s="408"/>
      <c r="X196" s="407"/>
      <c r="Y196" s="441"/>
    </row>
    <row r="197" spans="1:25" ht="75" customHeight="1" thickTop="1" thickBot="1">
      <c r="A197" s="16">
        <f t="shared" si="22"/>
        <v>0</v>
      </c>
      <c r="B197" s="17">
        <f t="shared" si="23"/>
        <v>0</v>
      </c>
      <c r="C197" s="385"/>
      <c r="D197" s="504">
        <f t="shared" si="24"/>
        <v>0</v>
      </c>
      <c r="E197" s="387"/>
      <c r="F197" s="18">
        <f t="shared" si="25"/>
        <v>0</v>
      </c>
      <c r="G197" s="389"/>
      <c r="H197" s="390"/>
      <c r="I197" s="391"/>
      <c r="J197" s="391"/>
      <c r="K197" s="392"/>
      <c r="L197" s="393"/>
      <c r="M197" s="392"/>
      <c r="N197" s="394"/>
      <c r="O197" s="394"/>
      <c r="P197" s="395"/>
      <c r="Q197" s="395"/>
      <c r="R197" s="396"/>
      <c r="S197" s="394"/>
      <c r="T197" s="394"/>
      <c r="U197" s="397"/>
      <c r="V197" s="19" t="str">
        <f t="shared" ca="1" si="26"/>
        <v/>
      </c>
      <c r="W197" s="406"/>
      <c r="X197" s="407"/>
      <c r="Y197" s="441"/>
    </row>
    <row r="198" spans="1:25" ht="75" customHeight="1" thickTop="1" thickBot="1">
      <c r="A198" s="16">
        <f t="shared" si="22"/>
        <v>0</v>
      </c>
      <c r="B198" s="20">
        <f t="shared" si="23"/>
        <v>0</v>
      </c>
      <c r="C198" s="386"/>
      <c r="D198" s="21">
        <f t="shared" si="24"/>
        <v>0</v>
      </c>
      <c r="E198" s="388"/>
      <c r="F198" s="22">
        <f t="shared" si="25"/>
        <v>0</v>
      </c>
      <c r="G198" s="398"/>
      <c r="H198" s="399"/>
      <c r="I198" s="399"/>
      <c r="J198" s="400"/>
      <c r="K198" s="401"/>
      <c r="L198" s="416"/>
      <c r="M198" s="401"/>
      <c r="N198" s="402"/>
      <c r="O198" s="402"/>
      <c r="P198" s="403"/>
      <c r="Q198" s="403"/>
      <c r="R198" s="404"/>
      <c r="S198" s="402"/>
      <c r="T198" s="402"/>
      <c r="U198" s="405"/>
      <c r="V198" s="23" t="str">
        <f t="shared" ca="1" si="26"/>
        <v/>
      </c>
      <c r="W198" s="408"/>
      <c r="X198" s="407"/>
      <c r="Y198" s="441"/>
    </row>
    <row r="199" spans="1:25" ht="75" customHeight="1" thickTop="1" thickBot="1">
      <c r="A199" s="16">
        <f t="shared" si="22"/>
        <v>0</v>
      </c>
      <c r="B199" s="17">
        <f t="shared" si="23"/>
        <v>0</v>
      </c>
      <c r="C199" s="385"/>
      <c r="D199" s="504">
        <f t="shared" si="24"/>
        <v>0</v>
      </c>
      <c r="E199" s="387"/>
      <c r="F199" s="18">
        <f t="shared" si="25"/>
        <v>0</v>
      </c>
      <c r="G199" s="389"/>
      <c r="H199" s="390"/>
      <c r="I199" s="391"/>
      <c r="J199" s="391"/>
      <c r="K199" s="392"/>
      <c r="L199" s="393"/>
      <c r="M199" s="392"/>
      <c r="N199" s="394"/>
      <c r="O199" s="394"/>
      <c r="P199" s="395"/>
      <c r="Q199" s="395"/>
      <c r="R199" s="396"/>
      <c r="S199" s="394"/>
      <c r="T199" s="394"/>
      <c r="U199" s="397"/>
      <c r="V199" s="19" t="str">
        <f t="shared" ca="1" si="26"/>
        <v/>
      </c>
      <c r="W199" s="406"/>
      <c r="X199" s="407"/>
      <c r="Y199" s="441"/>
    </row>
    <row r="200" spans="1:25" ht="75" customHeight="1" thickTop="1" thickBot="1">
      <c r="A200" s="16">
        <f t="shared" ref="A200:A206" si="27">B200</f>
        <v>0</v>
      </c>
      <c r="B200" s="20">
        <f t="shared" si="23"/>
        <v>0</v>
      </c>
      <c r="C200" s="386"/>
      <c r="D200" s="21">
        <f t="shared" si="24"/>
        <v>0</v>
      </c>
      <c r="E200" s="388"/>
      <c r="F200" s="22">
        <f t="shared" si="25"/>
        <v>0</v>
      </c>
      <c r="G200" s="398"/>
      <c r="H200" s="399"/>
      <c r="I200" s="399"/>
      <c r="J200" s="400"/>
      <c r="K200" s="401"/>
      <c r="L200" s="416"/>
      <c r="M200" s="401"/>
      <c r="N200" s="402"/>
      <c r="O200" s="402"/>
      <c r="P200" s="403"/>
      <c r="Q200" s="403"/>
      <c r="R200" s="404"/>
      <c r="S200" s="402"/>
      <c r="T200" s="402"/>
      <c r="U200" s="405"/>
      <c r="V200" s="23" t="str">
        <f t="shared" ca="1" si="26"/>
        <v/>
      </c>
      <c r="W200" s="408"/>
      <c r="X200" s="407"/>
      <c r="Y200" s="441"/>
    </row>
    <row r="201" spans="1:25" ht="75" customHeight="1" thickTop="1" thickBot="1">
      <c r="A201" s="16">
        <f t="shared" si="27"/>
        <v>0</v>
      </c>
      <c r="B201" s="17">
        <f t="shared" si="23"/>
        <v>0</v>
      </c>
      <c r="C201" s="385"/>
      <c r="D201" s="504">
        <f t="shared" si="24"/>
        <v>0</v>
      </c>
      <c r="E201" s="387"/>
      <c r="F201" s="18">
        <f t="shared" si="25"/>
        <v>0</v>
      </c>
      <c r="G201" s="389"/>
      <c r="H201" s="390"/>
      <c r="I201" s="391"/>
      <c r="J201" s="391"/>
      <c r="K201" s="392"/>
      <c r="L201" s="393"/>
      <c r="M201" s="392"/>
      <c r="N201" s="394"/>
      <c r="O201" s="394"/>
      <c r="P201" s="395"/>
      <c r="Q201" s="395"/>
      <c r="R201" s="396"/>
      <c r="S201" s="394"/>
      <c r="T201" s="394"/>
      <c r="U201" s="397"/>
      <c r="V201" s="19" t="str">
        <f t="shared" ca="1" si="26"/>
        <v/>
      </c>
      <c r="W201" s="406"/>
      <c r="X201" s="407"/>
      <c r="Y201" s="441"/>
    </row>
    <row r="202" spans="1:25" ht="75" customHeight="1" thickTop="1" thickBot="1">
      <c r="A202" s="16">
        <f t="shared" si="27"/>
        <v>0</v>
      </c>
      <c r="B202" s="20">
        <f t="shared" si="23"/>
        <v>0</v>
      </c>
      <c r="C202" s="386"/>
      <c r="D202" s="21">
        <f t="shared" si="24"/>
        <v>0</v>
      </c>
      <c r="E202" s="388"/>
      <c r="F202" s="22">
        <f t="shared" si="25"/>
        <v>0</v>
      </c>
      <c r="G202" s="398"/>
      <c r="H202" s="399"/>
      <c r="I202" s="399"/>
      <c r="J202" s="400"/>
      <c r="K202" s="401"/>
      <c r="L202" s="416"/>
      <c r="M202" s="401"/>
      <c r="N202" s="402"/>
      <c r="O202" s="402"/>
      <c r="P202" s="403"/>
      <c r="Q202" s="403"/>
      <c r="R202" s="404"/>
      <c r="S202" s="402"/>
      <c r="T202" s="402"/>
      <c r="U202" s="405"/>
      <c r="V202" s="23" t="str">
        <f t="shared" ca="1" si="26"/>
        <v/>
      </c>
      <c r="W202" s="408"/>
      <c r="X202" s="407"/>
      <c r="Y202" s="441"/>
    </row>
    <row r="203" spans="1:25" ht="75" customHeight="1" thickTop="1" thickBot="1">
      <c r="A203" s="16">
        <f t="shared" si="27"/>
        <v>0</v>
      </c>
      <c r="B203" s="17">
        <f t="shared" si="23"/>
        <v>0</v>
      </c>
      <c r="C203" s="385"/>
      <c r="D203" s="504">
        <f t="shared" si="24"/>
        <v>0</v>
      </c>
      <c r="E203" s="387"/>
      <c r="F203" s="18">
        <f t="shared" si="25"/>
        <v>0</v>
      </c>
      <c r="G203" s="389"/>
      <c r="H203" s="390"/>
      <c r="I203" s="391"/>
      <c r="J203" s="391"/>
      <c r="K203" s="392"/>
      <c r="L203" s="393"/>
      <c r="M203" s="392"/>
      <c r="N203" s="394"/>
      <c r="O203" s="394"/>
      <c r="P203" s="395"/>
      <c r="Q203" s="395"/>
      <c r="R203" s="396"/>
      <c r="S203" s="394"/>
      <c r="T203" s="394"/>
      <c r="U203" s="397"/>
      <c r="V203" s="19" t="str">
        <f t="shared" ca="1" si="26"/>
        <v/>
      </c>
      <c r="W203" s="406"/>
      <c r="X203" s="407"/>
      <c r="Y203" s="441"/>
    </row>
    <row r="204" spans="1:25" ht="75" customHeight="1" thickTop="1" thickBot="1">
      <c r="A204" s="16">
        <f t="shared" si="27"/>
        <v>0</v>
      </c>
      <c r="B204" s="20">
        <f t="shared" si="23"/>
        <v>0</v>
      </c>
      <c r="C204" s="386"/>
      <c r="D204" s="21">
        <f t="shared" si="24"/>
        <v>0</v>
      </c>
      <c r="E204" s="388"/>
      <c r="F204" s="22">
        <f t="shared" si="25"/>
        <v>0</v>
      </c>
      <c r="G204" s="398"/>
      <c r="H204" s="399"/>
      <c r="I204" s="399"/>
      <c r="J204" s="400"/>
      <c r="K204" s="401"/>
      <c r="L204" s="416"/>
      <c r="M204" s="401"/>
      <c r="N204" s="402"/>
      <c r="O204" s="402"/>
      <c r="P204" s="403"/>
      <c r="Q204" s="403"/>
      <c r="R204" s="404"/>
      <c r="S204" s="402"/>
      <c r="T204" s="402"/>
      <c r="U204" s="405"/>
      <c r="V204" s="23" t="str">
        <f t="shared" ca="1" si="26"/>
        <v/>
      </c>
      <c r="W204" s="408"/>
      <c r="X204" s="407"/>
      <c r="Y204" s="441"/>
    </row>
    <row r="205" spans="1:25" ht="75" customHeight="1" thickTop="1" thickBot="1">
      <c r="A205" s="16">
        <f t="shared" si="27"/>
        <v>0</v>
      </c>
      <c r="B205" s="17">
        <f t="shared" si="23"/>
        <v>0</v>
      </c>
      <c r="C205" s="385"/>
      <c r="D205" s="504">
        <f t="shared" si="24"/>
        <v>0</v>
      </c>
      <c r="E205" s="387"/>
      <c r="F205" s="18">
        <f t="shared" si="25"/>
        <v>0</v>
      </c>
      <c r="G205" s="389"/>
      <c r="H205" s="390"/>
      <c r="I205" s="391"/>
      <c r="J205" s="391"/>
      <c r="K205" s="392"/>
      <c r="L205" s="393"/>
      <c r="M205" s="392"/>
      <c r="N205" s="394"/>
      <c r="O205" s="394"/>
      <c r="P205" s="395"/>
      <c r="Q205" s="395"/>
      <c r="R205" s="396"/>
      <c r="S205" s="394"/>
      <c r="T205" s="394"/>
      <c r="U205" s="397"/>
      <c r="V205" s="19" t="str">
        <f t="shared" ca="1" si="26"/>
        <v/>
      </c>
      <c r="W205" s="406"/>
      <c r="X205" s="407"/>
      <c r="Y205" s="441"/>
    </row>
    <row r="206" spans="1:25" ht="75" customHeight="1" thickTop="1" thickBot="1">
      <c r="A206" s="16">
        <f t="shared" si="27"/>
        <v>0</v>
      </c>
      <c r="B206" s="20">
        <f t="shared" si="23"/>
        <v>0</v>
      </c>
      <c r="C206" s="386"/>
      <c r="D206" s="21">
        <f t="shared" si="24"/>
        <v>0</v>
      </c>
      <c r="E206" s="388"/>
      <c r="F206" s="22">
        <f t="shared" si="25"/>
        <v>0</v>
      </c>
      <c r="G206" s="398"/>
      <c r="H206" s="399"/>
      <c r="I206" s="399"/>
      <c r="J206" s="400"/>
      <c r="K206" s="401"/>
      <c r="L206" s="416"/>
      <c r="M206" s="401"/>
      <c r="N206" s="402"/>
      <c r="O206" s="402"/>
      <c r="P206" s="403"/>
      <c r="Q206" s="403"/>
      <c r="R206" s="404"/>
      <c r="S206" s="402"/>
      <c r="T206" s="402"/>
      <c r="U206" s="405"/>
      <c r="V206" s="23" t="str">
        <f t="shared" ca="1" si="26"/>
        <v/>
      </c>
      <c r="W206" s="408"/>
      <c r="X206" s="407"/>
      <c r="Y206" s="441"/>
    </row>
    <row r="207" spans="1:25" ht="12.75" thickTop="1"/>
  </sheetData>
  <sheetProtection algorithmName="SHA-512" hashValue="4wTs8CyG39sR8S5nhBdUCofZKX6nSJgY6/1/4l1+2xLBPskXcGIlnfd237bK124pufP03c801YAdiNqvE6jXiA==" saltValue="DtxMm9FES2WY85rSSk00GA==" spinCount="100000" sheet="1"/>
  <mergeCells count="25">
    <mergeCell ref="Q5:Q6"/>
    <mergeCell ref="R5:R6"/>
    <mergeCell ref="S5:S6"/>
    <mergeCell ref="T5:T6"/>
    <mergeCell ref="B5:B6"/>
    <mergeCell ref="C5:C6"/>
    <mergeCell ref="D5:D6"/>
    <mergeCell ref="F5:F6"/>
    <mergeCell ref="G5:G6"/>
    <mergeCell ref="Z6:AA6"/>
    <mergeCell ref="F2:V2"/>
    <mergeCell ref="M3:N3"/>
    <mergeCell ref="H5:H6"/>
    <mergeCell ref="I5:I6"/>
    <mergeCell ref="J5:J6"/>
    <mergeCell ref="K5:K6"/>
    <mergeCell ref="L5:L6"/>
    <mergeCell ref="M5:M6"/>
    <mergeCell ref="N5:N6"/>
    <mergeCell ref="O5:O6"/>
    <mergeCell ref="W5:W6"/>
    <mergeCell ref="X5:X6"/>
    <mergeCell ref="U5:U6"/>
    <mergeCell ref="V5:V6"/>
    <mergeCell ref="P5:P6"/>
  </mergeCells>
  <conditionalFormatting sqref="U9:U206">
    <cfRule type="containsText" dxfId="87" priority="1" stopIfTrue="1" operator="containsText" text="Auto">
      <formula>NOT(ISERROR(SEARCH("Auto",U9)))</formula>
    </cfRule>
    <cfRule type="containsText" dxfId="86" priority="2" stopIfTrue="1" operator="containsText" text="Manually">
      <formula>NOT(ISERROR(SEARCH("Manually",U9)))</formula>
    </cfRule>
  </conditionalFormatting>
  <conditionalFormatting sqref="U7:U8">
    <cfRule type="containsText" dxfId="85" priority="5" stopIfTrue="1" operator="containsText" text="Auto">
      <formula>NOT(ISERROR(SEARCH("Auto",U7)))</formula>
    </cfRule>
    <cfRule type="containsText" dxfId="84" priority="6" stopIfTrue="1" operator="containsText" text="Manually">
      <formula>NOT(ISERROR(SEARCH("Manually",U7)))</formula>
    </cfRule>
  </conditionalFormatting>
  <dataValidations count="2">
    <dataValidation type="list" allowBlank="1" showInputMessage="1" showErrorMessage="1" sqref="G7:G206">
      <formula1>"M,F"</formula1>
    </dataValidation>
    <dataValidation type="list" allowBlank="1" showInputMessage="1" showErrorMessage="1" errorTitle="जात" error="दिलेल्या यादीतून संवर्ग निवडा" sqref="L7:L206">
      <formula1>"S.C.,S.T.,V.J.(A),N.T.(A),N.T.(B),N.T.(C),N.T.(D),S.B.C.,O.B.C.,N.B.C."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Y808"/>
  <sheetViews>
    <sheetView zoomScaleNormal="100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H8" sqref="H8"/>
    </sheetView>
  </sheetViews>
  <sheetFormatPr defaultRowHeight="12.75"/>
  <cols>
    <col min="1" max="1" width="0.85546875" style="446" customWidth="1"/>
    <col min="2" max="2" width="4.42578125" style="444" customWidth="1"/>
    <col min="3" max="3" width="7.140625" style="500" customWidth="1"/>
    <col min="4" max="4" width="8.28515625" style="500" customWidth="1"/>
    <col min="5" max="5" width="16.42578125" style="500" customWidth="1"/>
    <col min="6" max="6" width="9.42578125" style="500" customWidth="1"/>
    <col min="7" max="7" width="6" style="500" customWidth="1"/>
    <col min="8" max="8" width="24.85546875" style="501" customWidth="1"/>
    <col min="9" max="9" width="30.85546875" style="501" hidden="1" customWidth="1"/>
    <col min="10" max="10" width="29.85546875" style="501" customWidth="1"/>
    <col min="11" max="11" width="25.140625" style="501" customWidth="1"/>
    <col min="12" max="12" width="29.28515625" style="501" hidden="1" customWidth="1"/>
    <col min="13" max="13" width="31.5703125" style="501" hidden="1" customWidth="1"/>
    <col min="14" max="14" width="32.28515625" style="501" customWidth="1"/>
    <col min="15" max="15" width="24.85546875" style="501" customWidth="1"/>
    <col min="16" max="16" width="51" style="501" bestFit="1" customWidth="1"/>
    <col min="17" max="17" width="31.5703125" style="502" bestFit="1" customWidth="1"/>
    <col min="18" max="18" width="32.140625" style="503" hidden="1" customWidth="1"/>
    <col min="19" max="19" width="35.5703125" style="503" customWidth="1"/>
    <col min="20" max="20" width="28.5703125" style="503" customWidth="1"/>
    <col min="21" max="21" width="30.5703125" style="501" hidden="1" customWidth="1"/>
    <col min="22" max="22" width="21.5703125" style="503" hidden="1" customWidth="1"/>
    <col min="23" max="23" width="25.7109375" style="503" customWidth="1"/>
    <col min="24" max="24" width="22.28515625" style="503" customWidth="1"/>
    <col min="25" max="25" width="41.7109375" style="503" customWidth="1"/>
    <col min="26" max="16384" width="9.140625" style="446"/>
  </cols>
  <sheetData>
    <row r="1" spans="2:25" s="445" customFormat="1" ht="16.5" customHeight="1"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U1" s="444"/>
    </row>
    <row r="2" spans="2:25">
      <c r="C2" s="444"/>
      <c r="D2" s="667" t="str">
        <f>Links!E3</f>
        <v>सौ.एस.पी.पाटील माध्यमिक विद्यामंदिर आमडदे, ता. भडगाव, जि. जळगाव.</v>
      </c>
      <c r="E2" s="667"/>
      <c r="F2" s="667"/>
      <c r="G2" s="668"/>
      <c r="H2" s="659" t="s">
        <v>26</v>
      </c>
      <c r="I2" s="660"/>
      <c r="J2" s="660"/>
      <c r="K2" s="660"/>
      <c r="L2" s="660"/>
      <c r="M2" s="660"/>
      <c r="N2" s="660"/>
      <c r="O2" s="660"/>
      <c r="P2" s="661"/>
      <c r="Q2" s="660" t="s">
        <v>27</v>
      </c>
      <c r="R2" s="660"/>
      <c r="S2" s="660"/>
      <c r="T2" s="660"/>
      <c r="U2" s="660"/>
      <c r="V2" s="660"/>
      <c r="W2" s="660"/>
      <c r="X2" s="660"/>
      <c r="Y2" s="662"/>
    </row>
    <row r="3" spans="2:25" ht="19.5" customHeight="1">
      <c r="B3" s="447"/>
      <c r="C3" s="653" t="s">
        <v>7</v>
      </c>
      <c r="D3" s="653" t="s">
        <v>8</v>
      </c>
      <c r="E3" s="653" t="s">
        <v>6</v>
      </c>
      <c r="F3" s="653" t="s">
        <v>29</v>
      </c>
      <c r="G3" s="656" t="s">
        <v>10</v>
      </c>
      <c r="H3" s="663" t="s">
        <v>65</v>
      </c>
      <c r="I3" s="663"/>
      <c r="J3" s="663"/>
      <c r="K3" s="663"/>
      <c r="L3" s="663"/>
      <c r="M3" s="663"/>
      <c r="N3" s="663"/>
      <c r="O3" s="663"/>
      <c r="P3" s="664"/>
      <c r="Q3" s="665" t="s">
        <v>65</v>
      </c>
      <c r="R3" s="665"/>
      <c r="S3" s="665"/>
      <c r="T3" s="665"/>
      <c r="U3" s="665"/>
      <c r="V3" s="665"/>
      <c r="W3" s="665"/>
      <c r="X3" s="665"/>
      <c r="Y3" s="666"/>
    </row>
    <row r="4" spans="2:25" ht="17.25" customHeight="1">
      <c r="B4" s="447"/>
      <c r="C4" s="654"/>
      <c r="D4" s="654"/>
      <c r="E4" s="654"/>
      <c r="F4" s="654"/>
      <c r="G4" s="657"/>
      <c r="H4" s="448" t="s">
        <v>48</v>
      </c>
      <c r="I4" s="448" t="s">
        <v>49</v>
      </c>
      <c r="J4" s="448" t="s">
        <v>50</v>
      </c>
      <c r="K4" s="448" t="s">
        <v>51</v>
      </c>
      <c r="L4" s="448" t="s">
        <v>1673</v>
      </c>
      <c r="M4" s="448" t="s">
        <v>52</v>
      </c>
      <c r="N4" s="449" t="s">
        <v>53</v>
      </c>
      <c r="O4" s="449" t="s">
        <v>54</v>
      </c>
      <c r="P4" s="450" t="s">
        <v>55</v>
      </c>
      <c r="Q4" s="451" t="s">
        <v>48</v>
      </c>
      <c r="R4" s="449" t="s">
        <v>49</v>
      </c>
      <c r="S4" s="449" t="s">
        <v>50</v>
      </c>
      <c r="T4" s="449" t="s">
        <v>51</v>
      </c>
      <c r="U4" s="448" t="s">
        <v>1673</v>
      </c>
      <c r="V4" s="449" t="s">
        <v>52</v>
      </c>
      <c r="W4" s="449" t="s">
        <v>53</v>
      </c>
      <c r="X4" s="449" t="s">
        <v>54</v>
      </c>
      <c r="Y4" s="452" t="s">
        <v>55</v>
      </c>
    </row>
    <row r="5" spans="2:25">
      <c r="C5" s="655"/>
      <c r="D5" s="655"/>
      <c r="E5" s="655"/>
      <c r="F5" s="655"/>
      <c r="G5" s="658"/>
      <c r="H5" s="453"/>
      <c r="I5" s="453"/>
      <c r="J5" s="453"/>
      <c r="K5" s="453"/>
      <c r="L5" s="453"/>
      <c r="M5" s="453"/>
      <c r="N5" s="453"/>
      <c r="O5" s="453"/>
      <c r="P5" s="454"/>
      <c r="Q5" s="455"/>
      <c r="R5" s="453"/>
      <c r="S5" s="453"/>
      <c r="T5" s="453"/>
      <c r="U5" s="453"/>
      <c r="V5" s="453"/>
      <c r="W5" s="453"/>
      <c r="X5" s="453"/>
      <c r="Y5" s="456"/>
    </row>
    <row r="6" spans="2:25">
      <c r="C6" s="444"/>
      <c r="D6" s="444"/>
      <c r="E6" s="444"/>
      <c r="F6" s="444"/>
      <c r="G6" s="444"/>
      <c r="H6" s="457" t="s">
        <v>44</v>
      </c>
      <c r="I6" s="457" t="s">
        <v>45</v>
      </c>
      <c r="J6" s="457">
        <v>2</v>
      </c>
      <c r="K6" s="457">
        <v>3</v>
      </c>
      <c r="L6" s="457">
        <v>4</v>
      </c>
      <c r="M6" s="457" t="s">
        <v>46</v>
      </c>
      <c r="N6" s="457">
        <v>4</v>
      </c>
      <c r="O6" s="457">
        <v>5</v>
      </c>
      <c r="P6" s="458">
        <v>6</v>
      </c>
      <c r="Q6" s="459">
        <v>7</v>
      </c>
      <c r="R6" s="457">
        <v>10</v>
      </c>
      <c r="S6" s="457">
        <v>8</v>
      </c>
      <c r="T6" s="457">
        <v>9</v>
      </c>
      <c r="U6" s="457">
        <v>11</v>
      </c>
      <c r="V6" s="457" t="s">
        <v>47</v>
      </c>
      <c r="W6" s="457">
        <v>10</v>
      </c>
      <c r="X6" s="457">
        <v>11</v>
      </c>
      <c r="Y6" s="460">
        <v>12</v>
      </c>
    </row>
    <row r="7" spans="2:25" ht="17.25" customHeight="1" thickBot="1">
      <c r="C7" s="461"/>
      <c r="D7" s="461"/>
      <c r="E7" s="461"/>
      <c r="F7" s="461"/>
      <c r="G7" s="462"/>
      <c r="H7" s="463"/>
      <c r="I7" s="463"/>
      <c r="J7" s="463"/>
      <c r="K7" s="463"/>
      <c r="L7" s="463"/>
      <c r="M7" s="463"/>
      <c r="N7" s="463"/>
      <c r="O7" s="463"/>
      <c r="P7" s="464"/>
      <c r="Q7" s="465"/>
      <c r="R7" s="463"/>
      <c r="S7" s="463"/>
      <c r="T7" s="463"/>
      <c r="U7" s="463"/>
      <c r="V7" s="463"/>
      <c r="W7" s="463"/>
      <c r="X7" s="463"/>
      <c r="Y7" s="466"/>
    </row>
    <row r="8" spans="2:25" ht="24.95" customHeight="1" thickTop="1">
      <c r="C8" s="467">
        <v>1</v>
      </c>
      <c r="D8" s="75" t="str">
        <f>IF(Data!C7="","",Data!C7)</f>
        <v>6583</v>
      </c>
      <c r="E8" s="75" t="str">
        <f>IF(Data!E7="","",Data!E7)</f>
        <v>आराध्या प्रकाश पाटील</v>
      </c>
      <c r="F8" s="75" t="str">
        <f>IF(Data!F7="","",Data!F7)</f>
        <v>1 ली(अ)</v>
      </c>
      <c r="G8" s="76" t="str">
        <f>IF(Data!G7="","",Data!G7)</f>
        <v>F</v>
      </c>
      <c r="H8" s="470" t="s">
        <v>460</v>
      </c>
      <c r="I8" s="471" t="s">
        <v>1457</v>
      </c>
      <c r="J8" s="471" t="s">
        <v>179</v>
      </c>
      <c r="K8" s="471" t="s">
        <v>301</v>
      </c>
      <c r="L8" s="471" t="s">
        <v>302</v>
      </c>
      <c r="M8" s="471" t="s">
        <v>505</v>
      </c>
      <c r="N8" s="471" t="s">
        <v>516</v>
      </c>
      <c r="O8" s="471" t="s">
        <v>522</v>
      </c>
      <c r="P8" s="472" t="s">
        <v>506</v>
      </c>
      <c r="Q8" s="473" t="s">
        <v>642</v>
      </c>
      <c r="R8" s="471" t="s">
        <v>668</v>
      </c>
      <c r="S8" s="474" t="s">
        <v>644</v>
      </c>
      <c r="T8" s="474" t="s">
        <v>669</v>
      </c>
      <c r="U8" s="474" t="s">
        <v>670</v>
      </c>
      <c r="V8" s="474" t="s">
        <v>671</v>
      </c>
      <c r="W8" s="474" t="s">
        <v>672</v>
      </c>
      <c r="X8" s="474" t="s">
        <v>648</v>
      </c>
      <c r="Y8" s="475" t="s">
        <v>673</v>
      </c>
    </row>
    <row r="9" spans="2:25" ht="24.95" customHeight="1">
      <c r="C9" s="476"/>
      <c r="D9" s="477"/>
      <c r="E9" s="477"/>
      <c r="F9" s="477"/>
      <c r="G9" s="478"/>
      <c r="H9" s="479" t="s">
        <v>461</v>
      </c>
      <c r="I9" s="480" t="s">
        <v>1458</v>
      </c>
      <c r="J9" s="480" t="s">
        <v>504</v>
      </c>
      <c r="K9" s="480" t="s">
        <v>303</v>
      </c>
      <c r="L9" s="480" t="s">
        <v>304</v>
      </c>
      <c r="M9" s="480" t="s">
        <v>507</v>
      </c>
      <c r="N9" s="480" t="s">
        <v>523</v>
      </c>
      <c r="O9" s="480" t="s">
        <v>544</v>
      </c>
      <c r="P9" s="481" t="s">
        <v>515</v>
      </c>
      <c r="Q9" s="482" t="s">
        <v>643</v>
      </c>
      <c r="R9" s="480" t="s">
        <v>674</v>
      </c>
      <c r="S9" s="483" t="s">
        <v>645</v>
      </c>
      <c r="T9" s="483" t="s">
        <v>646</v>
      </c>
      <c r="U9" s="483" t="s">
        <v>675</v>
      </c>
      <c r="V9" s="483" t="s">
        <v>647</v>
      </c>
      <c r="W9" s="483" t="s">
        <v>676</v>
      </c>
      <c r="X9" s="483" t="s">
        <v>649</v>
      </c>
      <c r="Y9" s="484" t="s">
        <v>677</v>
      </c>
    </row>
    <row r="10" spans="2:25" ht="24.95" customHeight="1">
      <c r="C10" s="476"/>
      <c r="D10" s="477"/>
      <c r="E10" s="477"/>
      <c r="F10" s="477"/>
      <c r="G10" s="478"/>
      <c r="H10" s="485"/>
      <c r="I10" s="486"/>
      <c r="J10" s="486"/>
      <c r="K10" s="486"/>
      <c r="L10" s="486"/>
      <c r="M10" s="486"/>
      <c r="N10" s="486"/>
      <c r="O10" s="486"/>
      <c r="P10" s="487"/>
      <c r="Q10" s="488"/>
      <c r="R10" s="486"/>
      <c r="S10" s="489"/>
      <c r="T10" s="489"/>
      <c r="U10" s="489"/>
      <c r="V10" s="489"/>
      <c r="W10" s="489"/>
      <c r="X10" s="486"/>
      <c r="Y10" s="490"/>
    </row>
    <row r="11" spans="2:25" ht="24.95" customHeight="1" thickBot="1">
      <c r="C11" s="491"/>
      <c r="D11" s="492"/>
      <c r="E11" s="492"/>
      <c r="F11" s="492"/>
      <c r="G11" s="493"/>
      <c r="H11" s="494"/>
      <c r="I11" s="495"/>
      <c r="J11" s="495"/>
      <c r="K11" s="495"/>
      <c r="L11" s="495"/>
      <c r="M11" s="495"/>
      <c r="N11" s="495"/>
      <c r="O11" s="495"/>
      <c r="P11" s="496"/>
      <c r="Q11" s="497"/>
      <c r="R11" s="495"/>
      <c r="S11" s="498"/>
      <c r="T11" s="498"/>
      <c r="U11" s="498"/>
      <c r="V11" s="498"/>
      <c r="W11" s="498"/>
      <c r="X11" s="495"/>
      <c r="Y11" s="499"/>
    </row>
    <row r="12" spans="2:25" ht="24.95" customHeight="1" thickTop="1">
      <c r="C12" s="467">
        <v>2</v>
      </c>
      <c r="D12" s="75">
        <f>IF(Data!C8="","",Data!C8)</f>
        <v>6588</v>
      </c>
      <c r="E12" s="75" t="str">
        <f>IF(Data!E8="","",Data!E8)</f>
        <v>साक्षी राजेश पाटील</v>
      </c>
      <c r="F12" s="75" t="str">
        <f>IF(Data!F8="","",Data!F8)</f>
        <v>1 ली(अ)</v>
      </c>
      <c r="G12" s="76" t="str">
        <f>IF(Data!G8="","",Data!G8)</f>
        <v>F</v>
      </c>
      <c r="H12" s="485" t="s">
        <v>462</v>
      </c>
      <c r="I12" s="486" t="s">
        <v>1459</v>
      </c>
      <c r="J12" s="486" t="s">
        <v>503</v>
      </c>
      <c r="K12" s="486" t="s">
        <v>309</v>
      </c>
      <c r="L12" s="486" t="s">
        <v>310</v>
      </c>
      <c r="M12" s="486" t="s">
        <v>545</v>
      </c>
      <c r="N12" s="486" t="s">
        <v>524</v>
      </c>
      <c r="O12" s="486" t="s">
        <v>546</v>
      </c>
      <c r="P12" s="487" t="s">
        <v>1460</v>
      </c>
      <c r="Q12" s="488" t="s">
        <v>650</v>
      </c>
      <c r="R12" s="486" t="s">
        <v>678</v>
      </c>
      <c r="S12" s="489" t="s">
        <v>679</v>
      </c>
      <c r="T12" s="489" t="s">
        <v>680</v>
      </c>
      <c r="U12" s="489" t="s">
        <v>681</v>
      </c>
      <c r="V12" s="474" t="s">
        <v>651</v>
      </c>
      <c r="W12" s="474" t="s">
        <v>652</v>
      </c>
      <c r="X12" s="474" t="s">
        <v>654</v>
      </c>
      <c r="Y12" s="475" t="s">
        <v>656</v>
      </c>
    </row>
    <row r="13" spans="2:25" ht="24.95" customHeight="1">
      <c r="C13" s="476"/>
      <c r="D13" s="477"/>
      <c r="E13" s="477"/>
      <c r="F13" s="477"/>
      <c r="G13" s="478"/>
      <c r="H13" s="479" t="s">
        <v>463</v>
      </c>
      <c r="I13" s="480" t="s">
        <v>1461</v>
      </c>
      <c r="J13" s="480" t="s">
        <v>502</v>
      </c>
      <c r="K13" s="480" t="s">
        <v>311</v>
      </c>
      <c r="L13" s="480" t="s">
        <v>312</v>
      </c>
      <c r="M13" s="480" t="s">
        <v>525</v>
      </c>
      <c r="N13" s="480" t="s">
        <v>526</v>
      </c>
      <c r="O13" s="480" t="s">
        <v>1462</v>
      </c>
      <c r="P13" s="481" t="s">
        <v>560</v>
      </c>
      <c r="Q13" s="482" t="s">
        <v>476</v>
      </c>
      <c r="R13" s="480" t="s">
        <v>682</v>
      </c>
      <c r="S13" s="483" t="s">
        <v>683</v>
      </c>
      <c r="T13" s="483" t="s">
        <v>684</v>
      </c>
      <c r="U13" s="483" t="s">
        <v>685</v>
      </c>
      <c r="V13" s="483" t="s">
        <v>686</v>
      </c>
      <c r="W13" s="483" t="s">
        <v>653</v>
      </c>
      <c r="X13" s="483" t="s">
        <v>655</v>
      </c>
      <c r="Y13" s="484" t="s">
        <v>657</v>
      </c>
    </row>
    <row r="14" spans="2:25" ht="24.95" customHeight="1">
      <c r="C14" s="476"/>
      <c r="D14" s="477"/>
      <c r="E14" s="477"/>
      <c r="F14" s="477"/>
      <c r="G14" s="478"/>
      <c r="H14" s="485"/>
      <c r="I14" s="486"/>
      <c r="J14" s="486"/>
      <c r="K14" s="486"/>
      <c r="L14" s="486"/>
      <c r="M14" s="486"/>
      <c r="N14" s="486"/>
      <c r="O14" s="486"/>
      <c r="P14" s="487"/>
      <c r="Q14" s="488"/>
      <c r="R14" s="486"/>
      <c r="S14" s="489"/>
      <c r="T14" s="489"/>
      <c r="U14" s="489"/>
      <c r="V14" s="489"/>
      <c r="W14" s="489"/>
      <c r="X14" s="486"/>
      <c r="Y14" s="490"/>
    </row>
    <row r="15" spans="2:25" ht="24.95" customHeight="1" thickBot="1">
      <c r="C15" s="491"/>
      <c r="D15" s="492"/>
      <c r="E15" s="492"/>
      <c r="F15" s="492"/>
      <c r="G15" s="493"/>
      <c r="H15" s="494"/>
      <c r="I15" s="495"/>
      <c r="J15" s="495"/>
      <c r="K15" s="495"/>
      <c r="L15" s="495"/>
      <c r="M15" s="495"/>
      <c r="N15" s="495"/>
      <c r="O15" s="495"/>
      <c r="P15" s="496"/>
      <c r="Q15" s="497"/>
      <c r="R15" s="495"/>
      <c r="S15" s="498"/>
      <c r="T15" s="498"/>
      <c r="U15" s="498"/>
      <c r="V15" s="498"/>
      <c r="W15" s="498"/>
      <c r="X15" s="495"/>
      <c r="Y15" s="499"/>
    </row>
    <row r="16" spans="2:25" ht="24.95" customHeight="1" thickTop="1">
      <c r="C16" s="467">
        <v>3</v>
      </c>
      <c r="D16" s="75">
        <f>IF(Data!C9="","",Data!C9)</f>
        <v>6573</v>
      </c>
      <c r="E16" s="75" t="str">
        <f>IF(Data!E9="","",Data!E9)</f>
        <v>शौर्य यश पाटील</v>
      </c>
      <c r="F16" s="75" t="str">
        <f>IF(Data!F9="","",Data!F9)</f>
        <v>1 ली(अ)</v>
      </c>
      <c r="G16" s="76" t="str">
        <f>IF(Data!G9="","",Data!G9)</f>
        <v>M</v>
      </c>
      <c r="H16" s="470" t="s">
        <v>464</v>
      </c>
      <c r="I16" s="471" t="s">
        <v>1463</v>
      </c>
      <c r="J16" s="471" t="s">
        <v>501</v>
      </c>
      <c r="K16" s="471" t="s">
        <v>317</v>
      </c>
      <c r="L16" s="471" t="s">
        <v>318</v>
      </c>
      <c r="M16" s="471" t="s">
        <v>547</v>
      </c>
      <c r="N16" s="471" t="s">
        <v>527</v>
      </c>
      <c r="O16" s="471" t="s">
        <v>517</v>
      </c>
      <c r="P16" s="472" t="s">
        <v>528</v>
      </c>
      <c r="Q16" s="473" t="s">
        <v>658</v>
      </c>
      <c r="R16" s="471" t="s">
        <v>687</v>
      </c>
      <c r="S16" s="474" t="s">
        <v>688</v>
      </c>
      <c r="T16" s="474" t="s">
        <v>689</v>
      </c>
      <c r="U16" s="474" t="s">
        <v>690</v>
      </c>
      <c r="V16" s="474" t="s">
        <v>660</v>
      </c>
      <c r="W16" s="474" t="s">
        <v>691</v>
      </c>
      <c r="X16" s="474" t="s">
        <v>692</v>
      </c>
      <c r="Y16" s="475" t="s">
        <v>693</v>
      </c>
    </row>
    <row r="17" spans="3:25" ht="24.95" customHeight="1">
      <c r="C17" s="476"/>
      <c r="D17" s="477"/>
      <c r="E17" s="477"/>
      <c r="F17" s="477"/>
      <c r="G17" s="478"/>
      <c r="H17" s="479" t="s">
        <v>465</v>
      </c>
      <c r="I17" s="480" t="s">
        <v>1464</v>
      </c>
      <c r="J17" s="480" t="s">
        <v>500</v>
      </c>
      <c r="K17" s="480" t="s">
        <v>319</v>
      </c>
      <c r="L17" s="480" t="s">
        <v>320</v>
      </c>
      <c r="M17" s="480" t="s">
        <v>548</v>
      </c>
      <c r="N17" s="480" t="s">
        <v>1465</v>
      </c>
      <c r="O17" s="480" t="s">
        <v>529</v>
      </c>
      <c r="P17" s="481" t="s">
        <v>521</v>
      </c>
      <c r="Q17" s="482" t="s">
        <v>642</v>
      </c>
      <c r="R17" s="480" t="s">
        <v>659</v>
      </c>
      <c r="S17" s="483" t="s">
        <v>694</v>
      </c>
      <c r="T17" s="483" t="s">
        <v>695</v>
      </c>
      <c r="U17" s="483" t="s">
        <v>696</v>
      </c>
      <c r="V17" s="483" t="s">
        <v>697</v>
      </c>
      <c r="W17" s="483" t="s">
        <v>698</v>
      </c>
      <c r="X17" s="483" t="s">
        <v>661</v>
      </c>
      <c r="Y17" s="484" t="s">
        <v>699</v>
      </c>
    </row>
    <row r="18" spans="3:25" ht="24.95" customHeight="1">
      <c r="C18" s="476"/>
      <c r="D18" s="477"/>
      <c r="E18" s="477"/>
      <c r="F18" s="477"/>
      <c r="G18" s="478"/>
      <c r="H18" s="485"/>
      <c r="I18" s="486"/>
      <c r="J18" s="486"/>
      <c r="K18" s="486"/>
      <c r="L18" s="486"/>
      <c r="M18" s="486"/>
      <c r="N18" s="486"/>
      <c r="O18" s="486"/>
      <c r="P18" s="487"/>
      <c r="Q18" s="488"/>
      <c r="R18" s="486"/>
      <c r="S18" s="489"/>
      <c r="T18" s="489"/>
      <c r="U18" s="489"/>
      <c r="V18" s="489"/>
      <c r="W18" s="489"/>
      <c r="X18" s="486"/>
      <c r="Y18" s="490"/>
    </row>
    <row r="19" spans="3:25" ht="24.95" customHeight="1" thickBot="1">
      <c r="C19" s="491"/>
      <c r="D19" s="492"/>
      <c r="E19" s="492"/>
      <c r="F19" s="492"/>
      <c r="G19" s="493"/>
      <c r="H19" s="494"/>
      <c r="I19" s="495"/>
      <c r="J19" s="495"/>
      <c r="K19" s="495"/>
      <c r="L19" s="495"/>
      <c r="M19" s="495"/>
      <c r="N19" s="495"/>
      <c r="O19" s="495"/>
      <c r="P19" s="496"/>
      <c r="Q19" s="497"/>
      <c r="R19" s="495"/>
      <c r="S19" s="498"/>
      <c r="T19" s="498"/>
      <c r="U19" s="498"/>
      <c r="V19" s="498"/>
      <c r="W19" s="498"/>
      <c r="X19" s="495"/>
      <c r="Y19" s="499"/>
    </row>
    <row r="20" spans="3:25" ht="24.95" customHeight="1" thickTop="1">
      <c r="C20" s="467">
        <v>4</v>
      </c>
      <c r="D20" s="75" t="str">
        <f>IF(Data!C10="","",Data!C10)</f>
        <v/>
      </c>
      <c r="E20" s="75" t="str">
        <f>IF(Data!E10="","",Data!E10)</f>
        <v/>
      </c>
      <c r="F20" s="75">
        <f>IF(Data!F10="","",Data!F10)</f>
        <v>0</v>
      </c>
      <c r="G20" s="76" t="str">
        <f>IF(Data!G10="","",Data!G10)</f>
        <v/>
      </c>
      <c r="H20" s="485" t="s">
        <v>466</v>
      </c>
      <c r="I20" s="486" t="s">
        <v>1466</v>
      </c>
      <c r="J20" s="486" t="s">
        <v>499</v>
      </c>
      <c r="K20" s="486" t="s">
        <v>325</v>
      </c>
      <c r="L20" s="486" t="s">
        <v>326</v>
      </c>
      <c r="M20" s="486" t="s">
        <v>1467</v>
      </c>
      <c r="N20" s="486" t="s">
        <v>530</v>
      </c>
      <c r="O20" s="486" t="s">
        <v>1468</v>
      </c>
      <c r="P20" s="487" t="s">
        <v>549</v>
      </c>
      <c r="Q20" s="488" t="s">
        <v>662</v>
      </c>
      <c r="R20" s="486" t="s">
        <v>700</v>
      </c>
      <c r="S20" s="489" t="s">
        <v>701</v>
      </c>
      <c r="T20" s="489" t="s">
        <v>665</v>
      </c>
      <c r="U20" s="489" t="s">
        <v>702</v>
      </c>
      <c r="V20" s="474" t="s">
        <v>703</v>
      </c>
      <c r="W20" s="474" t="s">
        <v>704</v>
      </c>
      <c r="X20" s="474" t="s">
        <v>705</v>
      </c>
      <c r="Y20" s="475" t="s">
        <v>706</v>
      </c>
    </row>
    <row r="21" spans="3:25" ht="24.95" customHeight="1">
      <c r="C21" s="476"/>
      <c r="D21" s="477"/>
      <c r="E21" s="477"/>
      <c r="F21" s="477"/>
      <c r="G21" s="478"/>
      <c r="H21" s="479" t="s">
        <v>467</v>
      </c>
      <c r="I21" s="480" t="s">
        <v>1469</v>
      </c>
      <c r="J21" s="480" t="s">
        <v>498</v>
      </c>
      <c r="K21" s="480" t="s">
        <v>327</v>
      </c>
      <c r="L21" s="480" t="s">
        <v>328</v>
      </c>
      <c r="M21" s="480" t="s">
        <v>1470</v>
      </c>
      <c r="N21" s="480" t="s">
        <v>531</v>
      </c>
      <c r="O21" s="480" t="s">
        <v>1471</v>
      </c>
      <c r="P21" s="481" t="s">
        <v>556</v>
      </c>
      <c r="Q21" s="482" t="s">
        <v>663</v>
      </c>
      <c r="R21" s="480" t="s">
        <v>707</v>
      </c>
      <c r="S21" s="483" t="s">
        <v>664</v>
      </c>
      <c r="T21" s="483" t="s">
        <v>666</v>
      </c>
      <c r="U21" s="483" t="s">
        <v>708</v>
      </c>
      <c r="V21" s="483" t="s">
        <v>709</v>
      </c>
      <c r="W21" s="483" t="s">
        <v>710</v>
      </c>
      <c r="X21" s="483" t="s">
        <v>711</v>
      </c>
      <c r="Y21" s="484" t="s">
        <v>712</v>
      </c>
    </row>
    <row r="22" spans="3:25" ht="24.95" customHeight="1">
      <c r="C22" s="476"/>
      <c r="D22" s="477"/>
      <c r="E22" s="477"/>
      <c r="F22" s="477"/>
      <c r="G22" s="478"/>
      <c r="H22" s="485"/>
      <c r="I22" s="486"/>
      <c r="J22" s="486"/>
      <c r="K22" s="486"/>
      <c r="L22" s="486"/>
      <c r="M22" s="486"/>
      <c r="N22" s="486"/>
      <c r="O22" s="486"/>
      <c r="P22" s="487"/>
      <c r="Q22" s="488"/>
      <c r="R22" s="486"/>
      <c r="S22" s="489"/>
      <c r="T22" s="489"/>
      <c r="U22" s="489"/>
      <c r="V22" s="489"/>
      <c r="W22" s="489"/>
      <c r="X22" s="486"/>
      <c r="Y22" s="490"/>
    </row>
    <row r="23" spans="3:25" ht="24.95" customHeight="1" thickBot="1">
      <c r="C23" s="491"/>
      <c r="D23" s="492"/>
      <c r="E23" s="492"/>
      <c r="F23" s="492"/>
      <c r="G23" s="493"/>
      <c r="H23" s="494"/>
      <c r="I23" s="495"/>
      <c r="J23" s="495"/>
      <c r="K23" s="495"/>
      <c r="L23" s="495"/>
      <c r="M23" s="495"/>
      <c r="N23" s="495"/>
      <c r="O23" s="495"/>
      <c r="P23" s="496"/>
      <c r="Q23" s="497"/>
      <c r="R23" s="495"/>
      <c r="S23" s="498"/>
      <c r="T23" s="498"/>
      <c r="U23" s="498"/>
      <c r="V23" s="498"/>
      <c r="W23" s="498"/>
      <c r="X23" s="495"/>
      <c r="Y23" s="499"/>
    </row>
    <row r="24" spans="3:25" ht="24.95" customHeight="1" thickTop="1">
      <c r="C24" s="467">
        <v>5</v>
      </c>
      <c r="D24" s="75" t="str">
        <f>IF(Data!C11="","",Data!C11)</f>
        <v/>
      </c>
      <c r="E24" s="75" t="str">
        <f>IF(Data!E11="","",Data!E11)</f>
        <v/>
      </c>
      <c r="F24" s="75">
        <f>IF(Data!F11="","",Data!F11)</f>
        <v>0</v>
      </c>
      <c r="G24" s="76" t="str">
        <f>IF(Data!G11="","",Data!G11)</f>
        <v/>
      </c>
      <c r="H24" s="470" t="s">
        <v>468</v>
      </c>
      <c r="I24" s="471" t="s">
        <v>1472</v>
      </c>
      <c r="J24" s="471" t="s">
        <v>497</v>
      </c>
      <c r="K24" s="471" t="s">
        <v>332</v>
      </c>
      <c r="L24" s="471" t="s">
        <v>333</v>
      </c>
      <c r="M24" s="471" t="s">
        <v>508</v>
      </c>
      <c r="N24" s="471" t="s">
        <v>1473</v>
      </c>
      <c r="O24" s="471" t="s">
        <v>532</v>
      </c>
      <c r="P24" s="472" t="s">
        <v>557</v>
      </c>
      <c r="Q24" s="473" t="s">
        <v>466</v>
      </c>
      <c r="R24" s="471" t="s">
        <v>713</v>
      </c>
      <c r="S24" s="474" t="s">
        <v>714</v>
      </c>
      <c r="T24" s="474" t="s">
        <v>715</v>
      </c>
      <c r="U24" s="474" t="s">
        <v>716</v>
      </c>
      <c r="V24" s="474" t="s">
        <v>717</v>
      </c>
      <c r="W24" s="474" t="s">
        <v>718</v>
      </c>
      <c r="X24" s="474" t="s">
        <v>719</v>
      </c>
      <c r="Y24" s="475" t="s">
        <v>720</v>
      </c>
    </row>
    <row r="25" spans="3:25" ht="24.95" customHeight="1">
      <c r="C25" s="476"/>
      <c r="D25" s="477"/>
      <c r="E25" s="477"/>
      <c r="F25" s="477"/>
      <c r="G25" s="478"/>
      <c r="H25" s="479" t="s">
        <v>469</v>
      </c>
      <c r="I25" s="480" t="s">
        <v>1474</v>
      </c>
      <c r="J25" s="480" t="s">
        <v>496</v>
      </c>
      <c r="K25" s="480" t="s">
        <v>334</v>
      </c>
      <c r="L25" s="480" t="s">
        <v>335</v>
      </c>
      <c r="M25" s="480" t="s">
        <v>533</v>
      </c>
      <c r="N25" s="480" t="s">
        <v>509</v>
      </c>
      <c r="O25" s="480" t="s">
        <v>522</v>
      </c>
      <c r="P25" s="481" t="s">
        <v>518</v>
      </c>
      <c r="Q25" s="482" t="s">
        <v>467</v>
      </c>
      <c r="R25" s="480" t="s">
        <v>721</v>
      </c>
      <c r="S25" s="483" t="s">
        <v>722</v>
      </c>
      <c r="T25" s="483" t="s">
        <v>669</v>
      </c>
      <c r="U25" s="483" t="s">
        <v>723</v>
      </c>
      <c r="V25" s="483" t="s">
        <v>724</v>
      </c>
      <c r="W25" s="483" t="s">
        <v>653</v>
      </c>
      <c r="X25" s="483" t="s">
        <v>725</v>
      </c>
      <c r="Y25" s="484" t="s">
        <v>726</v>
      </c>
    </row>
    <row r="26" spans="3:25" ht="24.95" customHeight="1">
      <c r="C26" s="476"/>
      <c r="D26" s="477"/>
      <c r="E26" s="477"/>
      <c r="F26" s="477"/>
      <c r="G26" s="478"/>
      <c r="H26" s="485"/>
      <c r="I26" s="486"/>
      <c r="J26" s="486"/>
      <c r="K26" s="486"/>
      <c r="L26" s="486"/>
      <c r="M26" s="486"/>
      <c r="N26" s="486"/>
      <c r="O26" s="486"/>
      <c r="P26" s="487"/>
      <c r="Q26" s="488"/>
      <c r="R26" s="486"/>
      <c r="S26" s="489"/>
      <c r="T26" s="489"/>
      <c r="U26" s="489"/>
      <c r="V26" s="489"/>
      <c r="W26" s="489"/>
      <c r="X26" s="486"/>
      <c r="Y26" s="490"/>
    </row>
    <row r="27" spans="3:25" ht="24.95" customHeight="1" thickBot="1">
      <c r="C27" s="491"/>
      <c r="D27" s="492"/>
      <c r="E27" s="492"/>
      <c r="F27" s="492"/>
      <c r="G27" s="493"/>
      <c r="H27" s="494"/>
      <c r="I27" s="495"/>
      <c r="J27" s="495"/>
      <c r="K27" s="495"/>
      <c r="L27" s="495"/>
      <c r="M27" s="495"/>
      <c r="N27" s="495"/>
      <c r="O27" s="495"/>
      <c r="P27" s="496"/>
      <c r="Q27" s="497"/>
      <c r="R27" s="495"/>
      <c r="S27" s="498"/>
      <c r="T27" s="498"/>
      <c r="U27" s="498"/>
      <c r="V27" s="498"/>
      <c r="W27" s="498"/>
      <c r="X27" s="495"/>
      <c r="Y27" s="499"/>
    </row>
    <row r="28" spans="3:25" ht="24.95" customHeight="1" thickTop="1">
      <c r="C28" s="467">
        <v>6</v>
      </c>
      <c r="D28" s="75" t="str">
        <f>IF(Data!C12="","",Data!C12)</f>
        <v/>
      </c>
      <c r="E28" s="75" t="str">
        <f>IF(Data!E12="","",Data!E12)</f>
        <v/>
      </c>
      <c r="F28" s="75">
        <f>IF(Data!F12="","",Data!F12)</f>
        <v>0</v>
      </c>
      <c r="G28" s="76" t="str">
        <f>IF(Data!G12="","",Data!G12)</f>
        <v/>
      </c>
      <c r="H28" s="485" t="s">
        <v>470</v>
      </c>
      <c r="I28" s="486" t="s">
        <v>1475</v>
      </c>
      <c r="J28" s="486" t="s">
        <v>193</v>
      </c>
      <c r="K28" s="486" t="s">
        <v>340</v>
      </c>
      <c r="L28" s="486" t="s">
        <v>341</v>
      </c>
      <c r="M28" s="486" t="s">
        <v>576</v>
      </c>
      <c r="N28" s="486" t="s">
        <v>563</v>
      </c>
      <c r="O28" s="486" t="s">
        <v>558</v>
      </c>
      <c r="P28" s="487" t="s">
        <v>534</v>
      </c>
      <c r="Q28" s="488" t="s">
        <v>727</v>
      </c>
      <c r="R28" s="486" t="s">
        <v>659</v>
      </c>
      <c r="S28" s="489" t="s">
        <v>728</v>
      </c>
      <c r="T28" s="489" t="s">
        <v>729</v>
      </c>
      <c r="U28" s="489" t="s">
        <v>730</v>
      </c>
      <c r="V28" s="474" t="s">
        <v>731</v>
      </c>
      <c r="W28" s="474" t="s">
        <v>732</v>
      </c>
      <c r="X28" s="474" t="s">
        <v>733</v>
      </c>
      <c r="Y28" s="475" t="s">
        <v>734</v>
      </c>
    </row>
    <row r="29" spans="3:25" ht="24.95" customHeight="1">
      <c r="C29" s="476"/>
      <c r="D29" s="477"/>
      <c r="E29" s="477"/>
      <c r="F29" s="477"/>
      <c r="G29" s="478"/>
      <c r="H29" s="479" t="s">
        <v>471</v>
      </c>
      <c r="I29" s="480" t="s">
        <v>1476</v>
      </c>
      <c r="J29" s="480" t="s">
        <v>195</v>
      </c>
      <c r="K29" s="480" t="s">
        <v>342</v>
      </c>
      <c r="L29" s="480" t="s">
        <v>343</v>
      </c>
      <c r="M29" s="480" t="s">
        <v>1477</v>
      </c>
      <c r="N29" s="480" t="s">
        <v>564</v>
      </c>
      <c r="O29" s="480" t="s">
        <v>1478</v>
      </c>
      <c r="P29" s="481" t="s">
        <v>550</v>
      </c>
      <c r="Q29" s="482" t="s">
        <v>735</v>
      </c>
      <c r="R29" s="480" t="s">
        <v>736</v>
      </c>
      <c r="S29" s="483" t="s">
        <v>737</v>
      </c>
      <c r="T29" s="483" t="s">
        <v>738</v>
      </c>
      <c r="U29" s="483" t="s">
        <v>739</v>
      </c>
      <c r="V29" s="483" t="s">
        <v>740</v>
      </c>
      <c r="W29" s="483" t="s">
        <v>652</v>
      </c>
      <c r="X29" s="483" t="s">
        <v>741</v>
      </c>
      <c r="Y29" s="484" t="s">
        <v>742</v>
      </c>
    </row>
    <row r="30" spans="3:25" ht="24.95" customHeight="1">
      <c r="C30" s="476"/>
      <c r="D30" s="477"/>
      <c r="E30" s="477"/>
      <c r="F30" s="477"/>
      <c r="G30" s="478"/>
      <c r="H30" s="485"/>
      <c r="I30" s="486"/>
      <c r="J30" s="486"/>
      <c r="K30" s="486"/>
      <c r="L30" s="486"/>
      <c r="M30" s="486"/>
      <c r="N30" s="486"/>
      <c r="O30" s="486"/>
      <c r="P30" s="487"/>
      <c r="Q30" s="488"/>
      <c r="R30" s="486"/>
      <c r="S30" s="489"/>
      <c r="T30" s="489"/>
      <c r="U30" s="489"/>
      <c r="V30" s="489"/>
      <c r="W30" s="489"/>
      <c r="X30" s="486"/>
      <c r="Y30" s="490"/>
    </row>
    <row r="31" spans="3:25" ht="24.95" customHeight="1" thickBot="1">
      <c r="C31" s="491"/>
      <c r="D31" s="492"/>
      <c r="E31" s="492"/>
      <c r="F31" s="492"/>
      <c r="G31" s="493"/>
      <c r="H31" s="494"/>
      <c r="I31" s="495"/>
      <c r="J31" s="495"/>
      <c r="K31" s="495"/>
      <c r="L31" s="495"/>
      <c r="M31" s="495"/>
      <c r="N31" s="495"/>
      <c r="O31" s="495"/>
      <c r="P31" s="496"/>
      <c r="Q31" s="497"/>
      <c r="R31" s="495"/>
      <c r="S31" s="498"/>
      <c r="T31" s="498"/>
      <c r="U31" s="498"/>
      <c r="V31" s="498"/>
      <c r="W31" s="498"/>
      <c r="X31" s="495"/>
      <c r="Y31" s="499"/>
    </row>
    <row r="32" spans="3:25" ht="24.95" customHeight="1" thickTop="1">
      <c r="C32" s="467">
        <v>7</v>
      </c>
      <c r="D32" s="75" t="str">
        <f>IF(Data!C13="","",Data!C13)</f>
        <v/>
      </c>
      <c r="E32" s="75" t="str">
        <f>IF(Data!E13="","",Data!E13)</f>
        <v/>
      </c>
      <c r="F32" s="75">
        <f>IF(Data!F13="","",Data!F13)</f>
        <v>0</v>
      </c>
      <c r="G32" s="76" t="str">
        <f>IF(Data!G13="","",Data!G13)</f>
        <v/>
      </c>
      <c r="H32" s="470" t="s">
        <v>472</v>
      </c>
      <c r="I32" s="471" t="s">
        <v>1469</v>
      </c>
      <c r="J32" s="471" t="s">
        <v>200</v>
      </c>
      <c r="K32" s="471" t="s">
        <v>348</v>
      </c>
      <c r="L32" s="471" t="s">
        <v>349</v>
      </c>
      <c r="M32" s="471" t="s">
        <v>1479</v>
      </c>
      <c r="N32" s="471" t="s">
        <v>562</v>
      </c>
      <c r="O32" s="471" t="s">
        <v>510</v>
      </c>
      <c r="P32" s="472" t="s">
        <v>559</v>
      </c>
      <c r="Q32" s="473" t="s">
        <v>743</v>
      </c>
      <c r="R32" s="471" t="s">
        <v>744</v>
      </c>
      <c r="S32" s="474" t="s">
        <v>745</v>
      </c>
      <c r="T32" s="474" t="s">
        <v>666</v>
      </c>
      <c r="U32" s="474" t="s">
        <v>746</v>
      </c>
      <c r="V32" s="474" t="s">
        <v>747</v>
      </c>
      <c r="W32" s="474" t="s">
        <v>748</v>
      </c>
      <c r="X32" s="474" t="s">
        <v>749</v>
      </c>
      <c r="Y32" s="475" t="s">
        <v>750</v>
      </c>
    </row>
    <row r="33" spans="3:25" ht="24.95" customHeight="1">
      <c r="C33" s="476"/>
      <c r="D33" s="477"/>
      <c r="E33" s="477"/>
      <c r="F33" s="477"/>
      <c r="G33" s="478"/>
      <c r="H33" s="479" t="s">
        <v>473</v>
      </c>
      <c r="I33" s="480" t="s">
        <v>1480</v>
      </c>
      <c r="J33" s="480" t="s">
        <v>241</v>
      </c>
      <c r="K33" s="480" t="s">
        <v>350</v>
      </c>
      <c r="L33" s="480" t="s">
        <v>351</v>
      </c>
      <c r="M33" s="480" t="s">
        <v>535</v>
      </c>
      <c r="N33" s="480" t="s">
        <v>536</v>
      </c>
      <c r="O33" s="480" t="s">
        <v>537</v>
      </c>
      <c r="P33" s="481" t="s">
        <v>538</v>
      </c>
      <c r="Q33" s="482" t="s">
        <v>751</v>
      </c>
      <c r="R33" s="480" t="s">
        <v>752</v>
      </c>
      <c r="S33" s="483" t="s">
        <v>753</v>
      </c>
      <c r="T33" s="483" t="s">
        <v>665</v>
      </c>
      <c r="U33" s="483" t="s">
        <v>754</v>
      </c>
      <c r="V33" s="483" t="s">
        <v>755</v>
      </c>
      <c r="W33" s="483" t="s">
        <v>756</v>
      </c>
      <c r="X33" s="483" t="s">
        <v>757</v>
      </c>
      <c r="Y33" s="484" t="s">
        <v>758</v>
      </c>
    </row>
    <row r="34" spans="3:25" ht="24.95" customHeight="1">
      <c r="C34" s="476"/>
      <c r="D34" s="477"/>
      <c r="E34" s="477"/>
      <c r="F34" s="477"/>
      <c r="G34" s="478"/>
      <c r="H34" s="485"/>
      <c r="I34" s="486"/>
      <c r="J34" s="486"/>
      <c r="K34" s="486"/>
      <c r="L34" s="486"/>
      <c r="M34" s="486"/>
      <c r="N34" s="486"/>
      <c r="O34" s="486"/>
      <c r="P34" s="487"/>
      <c r="Q34" s="488"/>
      <c r="R34" s="486"/>
      <c r="S34" s="489"/>
      <c r="T34" s="489"/>
      <c r="U34" s="489"/>
      <c r="V34" s="489"/>
      <c r="W34" s="489"/>
      <c r="X34" s="486"/>
      <c r="Y34" s="490"/>
    </row>
    <row r="35" spans="3:25" ht="24.95" customHeight="1" thickBot="1">
      <c r="C35" s="491"/>
      <c r="D35" s="492"/>
      <c r="E35" s="492"/>
      <c r="F35" s="492"/>
      <c r="G35" s="493"/>
      <c r="H35" s="494"/>
      <c r="I35" s="495"/>
      <c r="J35" s="495"/>
      <c r="K35" s="495"/>
      <c r="L35" s="495"/>
      <c r="M35" s="495"/>
      <c r="N35" s="495"/>
      <c r="O35" s="495"/>
      <c r="P35" s="496"/>
      <c r="Q35" s="497"/>
      <c r="R35" s="495"/>
      <c r="S35" s="498"/>
      <c r="T35" s="498"/>
      <c r="U35" s="498"/>
      <c r="V35" s="498"/>
      <c r="W35" s="498"/>
      <c r="X35" s="495"/>
      <c r="Y35" s="499"/>
    </row>
    <row r="36" spans="3:25" ht="24.95" customHeight="1" thickTop="1">
      <c r="C36" s="467">
        <v>8</v>
      </c>
      <c r="D36" s="75" t="str">
        <f>IF(Data!C14="","",Data!C14)</f>
        <v/>
      </c>
      <c r="E36" s="75" t="str">
        <f>IF(Data!E14="","",Data!E14)</f>
        <v/>
      </c>
      <c r="F36" s="75">
        <f>IF(Data!F14="","",Data!F14)</f>
        <v>0</v>
      </c>
      <c r="G36" s="76" t="str">
        <f>IF(Data!G14="","",Data!G14)</f>
        <v/>
      </c>
      <c r="H36" s="485" t="s">
        <v>474</v>
      </c>
      <c r="I36" s="486" t="s">
        <v>1481</v>
      </c>
      <c r="J36" s="486" t="s">
        <v>242</v>
      </c>
      <c r="K36" s="486" t="s">
        <v>356</v>
      </c>
      <c r="L36" s="486" t="s">
        <v>357</v>
      </c>
      <c r="M36" s="486" t="s">
        <v>551</v>
      </c>
      <c r="N36" s="486" t="s">
        <v>561</v>
      </c>
      <c r="O36" s="486" t="s">
        <v>511</v>
      </c>
      <c r="P36" s="487" t="s">
        <v>512</v>
      </c>
      <c r="Q36" s="488" t="s">
        <v>759</v>
      </c>
      <c r="R36" s="486" t="s">
        <v>760</v>
      </c>
      <c r="S36" s="489" t="s">
        <v>761</v>
      </c>
      <c r="T36" s="489" t="s">
        <v>762</v>
      </c>
      <c r="U36" s="489" t="s">
        <v>763</v>
      </c>
      <c r="V36" s="474" t="s">
        <v>764</v>
      </c>
      <c r="W36" s="474" t="s">
        <v>765</v>
      </c>
      <c r="X36" s="474" t="s">
        <v>766</v>
      </c>
      <c r="Y36" s="475" t="s">
        <v>767</v>
      </c>
    </row>
    <row r="37" spans="3:25" ht="24.95" customHeight="1">
      <c r="C37" s="476"/>
      <c r="D37" s="477"/>
      <c r="E37" s="477"/>
      <c r="F37" s="477"/>
      <c r="G37" s="478"/>
      <c r="H37" s="479" t="s">
        <v>475</v>
      </c>
      <c r="I37" s="480" t="s">
        <v>1482</v>
      </c>
      <c r="J37" s="480" t="s">
        <v>205</v>
      </c>
      <c r="K37" s="480" t="s">
        <v>358</v>
      </c>
      <c r="L37" s="480" t="s">
        <v>359</v>
      </c>
      <c r="M37" s="480" t="s">
        <v>513</v>
      </c>
      <c r="N37" s="480" t="s">
        <v>1483</v>
      </c>
      <c r="O37" s="480" t="s">
        <v>1484</v>
      </c>
      <c r="P37" s="481" t="s">
        <v>539</v>
      </c>
      <c r="Q37" s="482" t="s">
        <v>768</v>
      </c>
      <c r="R37" s="480" t="s">
        <v>769</v>
      </c>
      <c r="S37" s="483" t="s">
        <v>770</v>
      </c>
      <c r="T37" s="483" t="s">
        <v>695</v>
      </c>
      <c r="U37" s="483" t="s">
        <v>771</v>
      </c>
      <c r="V37" s="483" t="s">
        <v>772</v>
      </c>
      <c r="W37" s="483" t="s">
        <v>773</v>
      </c>
      <c r="X37" s="483" t="s">
        <v>774</v>
      </c>
      <c r="Y37" s="484" t="s">
        <v>720</v>
      </c>
    </row>
    <row r="38" spans="3:25" ht="24.95" customHeight="1">
      <c r="C38" s="476"/>
      <c r="D38" s="477"/>
      <c r="E38" s="477"/>
      <c r="F38" s="477"/>
      <c r="G38" s="478"/>
      <c r="H38" s="485"/>
      <c r="I38" s="486"/>
      <c r="J38" s="486"/>
      <c r="K38" s="486"/>
      <c r="L38" s="486"/>
      <c r="M38" s="486"/>
      <c r="N38" s="486"/>
      <c r="O38" s="486"/>
      <c r="P38" s="487"/>
      <c r="Q38" s="488"/>
      <c r="R38" s="486"/>
      <c r="S38" s="489"/>
      <c r="T38" s="489"/>
      <c r="U38" s="489"/>
      <c r="V38" s="489"/>
      <c r="W38" s="489"/>
      <c r="X38" s="486"/>
      <c r="Y38" s="490"/>
    </row>
    <row r="39" spans="3:25" ht="24.95" customHeight="1" thickBot="1">
      <c r="C39" s="491"/>
      <c r="D39" s="492"/>
      <c r="E39" s="492"/>
      <c r="F39" s="492"/>
      <c r="G39" s="493"/>
      <c r="H39" s="494"/>
      <c r="I39" s="495"/>
      <c r="J39" s="495"/>
      <c r="K39" s="495"/>
      <c r="L39" s="495"/>
      <c r="M39" s="495"/>
      <c r="N39" s="495"/>
      <c r="O39" s="495"/>
      <c r="P39" s="496"/>
      <c r="Q39" s="497"/>
      <c r="R39" s="495"/>
      <c r="S39" s="498"/>
      <c r="T39" s="498"/>
      <c r="U39" s="498"/>
      <c r="V39" s="498"/>
      <c r="W39" s="498"/>
      <c r="X39" s="495"/>
      <c r="Y39" s="499"/>
    </row>
    <row r="40" spans="3:25" ht="24.95" customHeight="1" thickTop="1">
      <c r="C40" s="467">
        <v>9</v>
      </c>
      <c r="D40" s="75" t="str">
        <f>IF(Data!C15="","",Data!C15)</f>
        <v/>
      </c>
      <c r="E40" s="75" t="str">
        <f>IF(Data!E15="","",Data!E15)</f>
        <v/>
      </c>
      <c r="F40" s="75">
        <f>IF(Data!F15="","",Data!F15)</f>
        <v>0</v>
      </c>
      <c r="G40" s="76" t="str">
        <f>IF(Data!G15="","",Data!G15)</f>
        <v/>
      </c>
      <c r="H40" s="470" t="s">
        <v>476</v>
      </c>
      <c r="I40" s="471" t="s">
        <v>1485</v>
      </c>
      <c r="J40" s="471" t="s">
        <v>495</v>
      </c>
      <c r="K40" s="471" t="s">
        <v>364</v>
      </c>
      <c r="L40" s="471" t="s">
        <v>365</v>
      </c>
      <c r="M40" s="471" t="s">
        <v>577</v>
      </c>
      <c r="N40" s="471" t="s">
        <v>1486</v>
      </c>
      <c r="O40" s="471" t="s">
        <v>552</v>
      </c>
      <c r="P40" s="472" t="s">
        <v>519</v>
      </c>
      <c r="Q40" s="473" t="s">
        <v>775</v>
      </c>
      <c r="R40" s="471" t="s">
        <v>776</v>
      </c>
      <c r="S40" s="474" t="s">
        <v>688</v>
      </c>
      <c r="T40" s="474" t="s">
        <v>777</v>
      </c>
      <c r="U40" s="474" t="s">
        <v>778</v>
      </c>
      <c r="V40" s="474" t="s">
        <v>779</v>
      </c>
      <c r="W40" s="474" t="s">
        <v>653</v>
      </c>
      <c r="X40" s="474" t="s">
        <v>780</v>
      </c>
      <c r="Y40" s="475" t="s">
        <v>693</v>
      </c>
    </row>
    <row r="41" spans="3:25" ht="24.95" customHeight="1">
      <c r="C41" s="476"/>
      <c r="D41" s="477"/>
      <c r="E41" s="477"/>
      <c r="F41" s="477"/>
      <c r="G41" s="478"/>
      <c r="H41" s="479" t="s">
        <v>477</v>
      </c>
      <c r="I41" s="480" t="s">
        <v>1487</v>
      </c>
      <c r="J41" s="480" t="s">
        <v>210</v>
      </c>
      <c r="K41" s="480" t="s">
        <v>366</v>
      </c>
      <c r="L41" s="480" t="s">
        <v>367</v>
      </c>
      <c r="M41" s="480" t="s">
        <v>505</v>
      </c>
      <c r="N41" s="480" t="s">
        <v>540</v>
      </c>
      <c r="O41" s="480" t="s">
        <v>553</v>
      </c>
      <c r="P41" s="481" t="s">
        <v>549</v>
      </c>
      <c r="Q41" s="482" t="s">
        <v>781</v>
      </c>
      <c r="R41" s="480" t="s">
        <v>659</v>
      </c>
      <c r="S41" s="483" t="s">
        <v>782</v>
      </c>
      <c r="T41" s="483" t="s">
        <v>695</v>
      </c>
      <c r="U41" s="483" t="s">
        <v>783</v>
      </c>
      <c r="V41" s="483" t="s">
        <v>784</v>
      </c>
      <c r="W41" s="483" t="s">
        <v>652</v>
      </c>
      <c r="X41" s="483" t="s">
        <v>785</v>
      </c>
      <c r="Y41" s="484" t="s">
        <v>661</v>
      </c>
    </row>
    <row r="42" spans="3:25" ht="24.95" customHeight="1">
      <c r="C42" s="476"/>
      <c r="D42" s="477"/>
      <c r="E42" s="477"/>
      <c r="F42" s="477"/>
      <c r="G42" s="478"/>
      <c r="H42" s="485"/>
      <c r="I42" s="486"/>
      <c r="J42" s="486"/>
      <c r="K42" s="486"/>
      <c r="L42" s="486"/>
      <c r="M42" s="486"/>
      <c r="N42" s="486"/>
      <c r="O42" s="486"/>
      <c r="P42" s="487"/>
      <c r="Q42" s="488"/>
      <c r="R42" s="486"/>
      <c r="S42" s="489"/>
      <c r="T42" s="489"/>
      <c r="U42" s="489"/>
      <c r="V42" s="489"/>
      <c r="W42" s="489"/>
      <c r="X42" s="486"/>
      <c r="Y42" s="490"/>
    </row>
    <row r="43" spans="3:25" ht="24.95" customHeight="1" thickBot="1">
      <c r="C43" s="491"/>
      <c r="D43" s="492"/>
      <c r="E43" s="492"/>
      <c r="F43" s="492"/>
      <c r="G43" s="493"/>
      <c r="H43" s="494"/>
      <c r="I43" s="495"/>
      <c r="J43" s="495"/>
      <c r="K43" s="495"/>
      <c r="L43" s="495"/>
      <c r="M43" s="495"/>
      <c r="N43" s="495"/>
      <c r="O43" s="495"/>
      <c r="P43" s="496"/>
      <c r="Q43" s="497"/>
      <c r="R43" s="495"/>
      <c r="S43" s="498"/>
      <c r="T43" s="498"/>
      <c r="U43" s="498"/>
      <c r="V43" s="498"/>
      <c r="W43" s="498"/>
      <c r="X43" s="495"/>
      <c r="Y43" s="499"/>
    </row>
    <row r="44" spans="3:25" ht="24.95" customHeight="1" thickTop="1">
      <c r="C44" s="467">
        <v>10</v>
      </c>
      <c r="D44" s="75" t="str">
        <f>IF(Data!C16="","",Data!C16)</f>
        <v/>
      </c>
      <c r="E44" s="75" t="str">
        <f>IF(Data!E16="","",Data!E16)</f>
        <v/>
      </c>
      <c r="F44" s="75">
        <f>IF(Data!F16="","",Data!F16)</f>
        <v>0</v>
      </c>
      <c r="G44" s="76" t="str">
        <f>IF(Data!G16="","",Data!G16)</f>
        <v/>
      </c>
      <c r="H44" s="485" t="s">
        <v>478</v>
      </c>
      <c r="I44" s="486" t="s">
        <v>1488</v>
      </c>
      <c r="J44" s="486" t="s">
        <v>215</v>
      </c>
      <c r="K44" s="486" t="s">
        <v>372</v>
      </c>
      <c r="L44" s="486" t="s">
        <v>373</v>
      </c>
      <c r="M44" s="486" t="s">
        <v>554</v>
      </c>
      <c r="N44" s="486" t="s">
        <v>1489</v>
      </c>
      <c r="O44" s="486" t="s">
        <v>541</v>
      </c>
      <c r="P44" s="487" t="s">
        <v>1490</v>
      </c>
      <c r="Q44" s="488" t="s">
        <v>467</v>
      </c>
      <c r="R44" s="486" t="s">
        <v>786</v>
      </c>
      <c r="S44" s="489" t="s">
        <v>787</v>
      </c>
      <c r="T44" s="489" t="s">
        <v>684</v>
      </c>
      <c r="U44" s="489" t="s">
        <v>788</v>
      </c>
      <c r="V44" s="474" t="s">
        <v>651</v>
      </c>
      <c r="W44" s="474" t="s">
        <v>789</v>
      </c>
      <c r="X44" s="474" t="s">
        <v>790</v>
      </c>
      <c r="Y44" s="475" t="s">
        <v>791</v>
      </c>
    </row>
    <row r="45" spans="3:25" ht="24.95" customHeight="1">
      <c r="C45" s="476"/>
      <c r="D45" s="477"/>
      <c r="E45" s="477"/>
      <c r="F45" s="477"/>
      <c r="G45" s="478"/>
      <c r="H45" s="479" t="s">
        <v>479</v>
      </c>
      <c r="I45" s="480" t="s">
        <v>1491</v>
      </c>
      <c r="J45" s="480" t="s">
        <v>216</v>
      </c>
      <c r="K45" s="480" t="s">
        <v>374</v>
      </c>
      <c r="L45" s="480" t="s">
        <v>375</v>
      </c>
      <c r="M45" s="480" t="s">
        <v>545</v>
      </c>
      <c r="N45" s="480" t="s">
        <v>520</v>
      </c>
      <c r="O45" s="480" t="s">
        <v>542</v>
      </c>
      <c r="P45" s="481" t="s">
        <v>557</v>
      </c>
      <c r="Q45" s="482" t="s">
        <v>792</v>
      </c>
      <c r="R45" s="480" t="s">
        <v>793</v>
      </c>
      <c r="S45" s="483" t="s">
        <v>794</v>
      </c>
      <c r="T45" s="483" t="s">
        <v>795</v>
      </c>
      <c r="U45" s="483" t="s">
        <v>796</v>
      </c>
      <c r="V45" s="483" t="s">
        <v>797</v>
      </c>
      <c r="W45" s="483" t="s">
        <v>748</v>
      </c>
      <c r="X45" s="483" t="s">
        <v>798</v>
      </c>
      <c r="Y45" s="484" t="s">
        <v>799</v>
      </c>
    </row>
    <row r="46" spans="3:25" ht="24.95" customHeight="1">
      <c r="C46" s="476"/>
      <c r="D46" s="477"/>
      <c r="E46" s="477"/>
      <c r="F46" s="477"/>
      <c r="G46" s="478"/>
      <c r="H46" s="485"/>
      <c r="I46" s="486"/>
      <c r="J46" s="486"/>
      <c r="K46" s="486"/>
      <c r="L46" s="486"/>
      <c r="M46" s="486"/>
      <c r="N46" s="486"/>
      <c r="O46" s="486"/>
      <c r="P46" s="487"/>
      <c r="Q46" s="488"/>
      <c r="R46" s="486"/>
      <c r="S46" s="489"/>
      <c r="T46" s="489"/>
      <c r="U46" s="489"/>
      <c r="V46" s="489"/>
      <c r="W46" s="489"/>
      <c r="X46" s="486"/>
      <c r="Y46" s="490"/>
    </row>
    <row r="47" spans="3:25" ht="24.95" customHeight="1" thickBot="1">
      <c r="C47" s="491"/>
      <c r="D47" s="492"/>
      <c r="E47" s="492"/>
      <c r="F47" s="492"/>
      <c r="G47" s="493"/>
      <c r="H47" s="494"/>
      <c r="I47" s="495"/>
      <c r="J47" s="495"/>
      <c r="K47" s="495"/>
      <c r="L47" s="495"/>
      <c r="M47" s="495"/>
      <c r="N47" s="495"/>
      <c r="O47" s="495"/>
      <c r="P47" s="496"/>
      <c r="Q47" s="497"/>
      <c r="R47" s="495"/>
      <c r="S47" s="498"/>
      <c r="T47" s="498"/>
      <c r="U47" s="498"/>
      <c r="V47" s="498"/>
      <c r="W47" s="498"/>
      <c r="X47" s="495"/>
      <c r="Y47" s="499"/>
    </row>
    <row r="48" spans="3:25" ht="24.95" customHeight="1" thickTop="1">
      <c r="C48" s="467">
        <v>11</v>
      </c>
      <c r="D48" s="75" t="str">
        <f>IF(Data!C17="","",Data!C17)</f>
        <v/>
      </c>
      <c r="E48" s="75" t="str">
        <f>IF(Data!E17="","",Data!E17)</f>
        <v/>
      </c>
      <c r="F48" s="75">
        <f>IF(Data!F17="","",Data!F17)</f>
        <v>0</v>
      </c>
      <c r="G48" s="76" t="str">
        <f>IF(Data!G17="","",Data!G17)</f>
        <v/>
      </c>
      <c r="H48" s="470" t="s">
        <v>480</v>
      </c>
      <c r="I48" s="471" t="s">
        <v>1492</v>
      </c>
      <c r="J48" s="471" t="s">
        <v>221</v>
      </c>
      <c r="K48" s="471" t="s">
        <v>380</v>
      </c>
      <c r="L48" s="471" t="s">
        <v>381</v>
      </c>
      <c r="M48" s="471" t="s">
        <v>514</v>
      </c>
      <c r="N48" s="471" t="s">
        <v>1493</v>
      </c>
      <c r="O48" s="471" t="s">
        <v>543</v>
      </c>
      <c r="P48" s="472" t="s">
        <v>565</v>
      </c>
      <c r="Q48" s="473" t="s">
        <v>800</v>
      </c>
      <c r="R48" s="471" t="s">
        <v>713</v>
      </c>
      <c r="S48" s="474" t="s">
        <v>694</v>
      </c>
      <c r="T48" s="474" t="s">
        <v>801</v>
      </c>
      <c r="U48" s="474" t="s">
        <v>802</v>
      </c>
      <c r="V48" s="474" t="s">
        <v>803</v>
      </c>
      <c r="W48" s="474" t="s">
        <v>765</v>
      </c>
      <c r="X48" s="474" t="s">
        <v>804</v>
      </c>
      <c r="Y48" s="475" t="s">
        <v>699</v>
      </c>
    </row>
    <row r="49" spans="3:25" ht="24.95" customHeight="1">
      <c r="C49" s="476"/>
      <c r="D49" s="477"/>
      <c r="E49" s="477"/>
      <c r="F49" s="477"/>
      <c r="G49" s="478"/>
      <c r="H49" s="479" t="s">
        <v>481</v>
      </c>
      <c r="I49" s="480" t="s">
        <v>1494</v>
      </c>
      <c r="J49" s="480" t="s">
        <v>492</v>
      </c>
      <c r="K49" s="480" t="s">
        <v>382</v>
      </c>
      <c r="L49" s="480" t="s">
        <v>383</v>
      </c>
      <c r="M49" s="480" t="s">
        <v>547</v>
      </c>
      <c r="N49" s="480" t="s">
        <v>566</v>
      </c>
      <c r="O49" s="480" t="s">
        <v>555</v>
      </c>
      <c r="P49" s="481" t="s">
        <v>567</v>
      </c>
      <c r="Q49" s="482" t="s">
        <v>735</v>
      </c>
      <c r="R49" s="480" t="s">
        <v>805</v>
      </c>
      <c r="S49" s="483" t="s">
        <v>701</v>
      </c>
      <c r="T49" s="483" t="s">
        <v>806</v>
      </c>
      <c r="U49" s="483" t="s">
        <v>807</v>
      </c>
      <c r="V49" s="483" t="s">
        <v>808</v>
      </c>
      <c r="W49" s="483" t="s">
        <v>809</v>
      </c>
      <c r="X49" s="483" t="s">
        <v>810</v>
      </c>
      <c r="Y49" s="484" t="s">
        <v>661</v>
      </c>
    </row>
    <row r="50" spans="3:25" ht="24.95" customHeight="1">
      <c r="C50" s="476"/>
      <c r="D50" s="477"/>
      <c r="E50" s="477"/>
      <c r="F50" s="477"/>
      <c r="G50" s="478"/>
      <c r="H50" s="485"/>
      <c r="I50" s="486"/>
      <c r="J50" s="486"/>
      <c r="K50" s="486"/>
      <c r="L50" s="486"/>
      <c r="M50" s="486"/>
      <c r="N50" s="486"/>
      <c r="O50" s="486"/>
      <c r="P50" s="487"/>
      <c r="Q50" s="488"/>
      <c r="R50" s="486"/>
      <c r="S50" s="489"/>
      <c r="T50" s="489"/>
      <c r="U50" s="489"/>
      <c r="V50" s="489"/>
      <c r="W50" s="489"/>
      <c r="X50" s="486"/>
      <c r="Y50" s="490"/>
    </row>
    <row r="51" spans="3:25" ht="24.95" customHeight="1" thickBot="1">
      <c r="C51" s="491"/>
      <c r="D51" s="492"/>
      <c r="E51" s="492"/>
      <c r="F51" s="492"/>
      <c r="G51" s="493"/>
      <c r="H51" s="494"/>
      <c r="I51" s="495"/>
      <c r="J51" s="495"/>
      <c r="K51" s="495"/>
      <c r="L51" s="495"/>
      <c r="M51" s="495"/>
      <c r="N51" s="495"/>
      <c r="O51" s="495"/>
      <c r="P51" s="496"/>
      <c r="Q51" s="497"/>
      <c r="R51" s="495"/>
      <c r="S51" s="498"/>
      <c r="T51" s="498"/>
      <c r="U51" s="498"/>
      <c r="V51" s="498"/>
      <c r="W51" s="498"/>
      <c r="X51" s="495"/>
      <c r="Y51" s="499"/>
    </row>
    <row r="52" spans="3:25" ht="24.95" customHeight="1" thickTop="1">
      <c r="C52" s="467">
        <v>12</v>
      </c>
      <c r="D52" s="75" t="str">
        <f>IF(Data!C18="","",Data!C18)</f>
        <v/>
      </c>
      <c r="E52" s="75" t="str">
        <f>IF(Data!E18="","",Data!E18)</f>
        <v/>
      </c>
      <c r="F52" s="75">
        <f>IF(Data!F18="","",Data!F18)</f>
        <v>0</v>
      </c>
      <c r="G52" s="76" t="str">
        <f>IF(Data!G18="","",Data!G18)</f>
        <v/>
      </c>
      <c r="H52" s="485" t="s">
        <v>482</v>
      </c>
      <c r="I52" s="486" t="s">
        <v>1495</v>
      </c>
      <c r="J52" s="486" t="s">
        <v>262</v>
      </c>
      <c r="K52" s="486" t="s">
        <v>388</v>
      </c>
      <c r="L52" s="486" t="s">
        <v>389</v>
      </c>
      <c r="M52" s="486" t="s">
        <v>578</v>
      </c>
      <c r="N52" s="486" t="s">
        <v>568</v>
      </c>
      <c r="O52" s="486" t="s">
        <v>569</v>
      </c>
      <c r="P52" s="487" t="s">
        <v>570</v>
      </c>
      <c r="Q52" s="488" t="s">
        <v>751</v>
      </c>
      <c r="R52" s="486" t="s">
        <v>776</v>
      </c>
      <c r="S52" s="489" t="s">
        <v>811</v>
      </c>
      <c r="T52" s="489" t="s">
        <v>666</v>
      </c>
      <c r="U52" s="489" t="s">
        <v>812</v>
      </c>
      <c r="V52" s="474" t="s">
        <v>813</v>
      </c>
      <c r="W52" s="474" t="s">
        <v>773</v>
      </c>
      <c r="X52" s="474" t="s">
        <v>712</v>
      </c>
      <c r="Y52" s="475" t="s">
        <v>814</v>
      </c>
    </row>
    <row r="53" spans="3:25" ht="24.95" customHeight="1">
      <c r="C53" s="476"/>
      <c r="D53" s="477"/>
      <c r="E53" s="477"/>
      <c r="F53" s="477"/>
      <c r="G53" s="478"/>
      <c r="H53" s="479" t="s">
        <v>483</v>
      </c>
      <c r="I53" s="480" t="s">
        <v>1496</v>
      </c>
      <c r="J53" s="480" t="s">
        <v>263</v>
      </c>
      <c r="K53" s="480" t="s">
        <v>390</v>
      </c>
      <c r="L53" s="480" t="s">
        <v>391</v>
      </c>
      <c r="M53" s="480" t="s">
        <v>571</v>
      </c>
      <c r="N53" s="480" t="s">
        <v>582</v>
      </c>
      <c r="O53" s="480" t="s">
        <v>583</v>
      </c>
      <c r="P53" s="481" t="s">
        <v>585</v>
      </c>
      <c r="Q53" s="482" t="s">
        <v>815</v>
      </c>
      <c r="R53" s="480" t="s">
        <v>713</v>
      </c>
      <c r="S53" s="483" t="s">
        <v>816</v>
      </c>
      <c r="T53" s="483" t="s">
        <v>695</v>
      </c>
      <c r="U53" s="483" t="s">
        <v>817</v>
      </c>
      <c r="V53" s="483" t="s">
        <v>818</v>
      </c>
      <c r="W53" s="483" t="s">
        <v>691</v>
      </c>
      <c r="X53" s="483" t="s">
        <v>819</v>
      </c>
      <c r="Y53" s="484" t="s">
        <v>820</v>
      </c>
    </row>
    <row r="54" spans="3:25" ht="24.95" customHeight="1">
      <c r="C54" s="476"/>
      <c r="D54" s="477"/>
      <c r="E54" s="477"/>
      <c r="F54" s="477"/>
      <c r="G54" s="478"/>
      <c r="H54" s="485"/>
      <c r="I54" s="486"/>
      <c r="J54" s="486"/>
      <c r="K54" s="486"/>
      <c r="L54" s="486"/>
      <c r="M54" s="486"/>
      <c r="N54" s="486"/>
      <c r="O54" s="486"/>
      <c r="P54" s="487"/>
      <c r="Q54" s="488"/>
      <c r="R54" s="486"/>
      <c r="S54" s="489"/>
      <c r="T54" s="489"/>
      <c r="U54" s="489"/>
      <c r="V54" s="489"/>
      <c r="W54" s="489"/>
      <c r="X54" s="486"/>
      <c r="Y54" s="490"/>
    </row>
    <row r="55" spans="3:25" ht="24.95" customHeight="1" thickBot="1">
      <c r="C55" s="491"/>
      <c r="D55" s="492"/>
      <c r="E55" s="492"/>
      <c r="F55" s="492"/>
      <c r="G55" s="493"/>
      <c r="H55" s="494"/>
      <c r="I55" s="495"/>
      <c r="J55" s="495"/>
      <c r="K55" s="495"/>
      <c r="L55" s="495"/>
      <c r="M55" s="495"/>
      <c r="N55" s="495"/>
      <c r="O55" s="495"/>
      <c r="P55" s="496"/>
      <c r="Q55" s="497"/>
      <c r="R55" s="495"/>
      <c r="S55" s="498"/>
      <c r="T55" s="498"/>
      <c r="U55" s="498"/>
      <c r="V55" s="498"/>
      <c r="W55" s="498"/>
      <c r="X55" s="495"/>
      <c r="Y55" s="499"/>
    </row>
    <row r="56" spans="3:25" ht="24.95" customHeight="1" thickTop="1">
      <c r="C56" s="467">
        <v>13</v>
      </c>
      <c r="D56" s="75" t="str">
        <f>IF(Data!C19="","",Data!C19)</f>
        <v/>
      </c>
      <c r="E56" s="75" t="str">
        <f>IF(Data!E19="","",Data!E19)</f>
        <v/>
      </c>
      <c r="F56" s="75">
        <f>IF(Data!F19="","",Data!F19)</f>
        <v>0</v>
      </c>
      <c r="G56" s="76" t="str">
        <f>IF(Data!G19="","",Data!G19)</f>
        <v/>
      </c>
      <c r="H56" s="470" t="s">
        <v>484</v>
      </c>
      <c r="I56" s="471" t="s">
        <v>1497</v>
      </c>
      <c r="J56" s="471" t="s">
        <v>494</v>
      </c>
      <c r="K56" s="471" t="s">
        <v>396</v>
      </c>
      <c r="L56" s="471" t="s">
        <v>397</v>
      </c>
      <c r="M56" s="471" t="s">
        <v>579</v>
      </c>
      <c r="N56" s="471" t="s">
        <v>572</v>
      </c>
      <c r="O56" s="471" t="s">
        <v>573</v>
      </c>
      <c r="P56" s="472" t="s">
        <v>574</v>
      </c>
      <c r="Q56" s="473" t="s">
        <v>821</v>
      </c>
      <c r="R56" s="471" t="s">
        <v>682</v>
      </c>
      <c r="S56" s="474" t="s">
        <v>822</v>
      </c>
      <c r="T56" s="474" t="s">
        <v>689</v>
      </c>
      <c r="U56" s="474" t="s">
        <v>823</v>
      </c>
      <c r="V56" s="474" t="s">
        <v>671</v>
      </c>
      <c r="W56" s="474" t="s">
        <v>824</v>
      </c>
      <c r="X56" s="474" t="s">
        <v>825</v>
      </c>
      <c r="Y56" s="475" t="s">
        <v>826</v>
      </c>
    </row>
    <row r="57" spans="3:25" ht="24.95" customHeight="1">
      <c r="C57" s="476"/>
      <c r="D57" s="477"/>
      <c r="E57" s="477"/>
      <c r="F57" s="477"/>
      <c r="G57" s="478"/>
      <c r="H57" s="479" t="s">
        <v>485</v>
      </c>
      <c r="I57" s="480" t="s">
        <v>1498</v>
      </c>
      <c r="J57" s="480" t="s">
        <v>493</v>
      </c>
      <c r="K57" s="480" t="s">
        <v>398</v>
      </c>
      <c r="L57" s="480" t="s">
        <v>399</v>
      </c>
      <c r="M57" s="480" t="s">
        <v>575</v>
      </c>
      <c r="N57" s="480" t="s">
        <v>581</v>
      </c>
      <c r="O57" s="480" t="s">
        <v>543</v>
      </c>
      <c r="P57" s="481" t="s">
        <v>567</v>
      </c>
      <c r="Q57" s="482" t="s">
        <v>827</v>
      </c>
      <c r="R57" s="480" t="s">
        <v>828</v>
      </c>
      <c r="S57" s="483" t="s">
        <v>829</v>
      </c>
      <c r="T57" s="483" t="s">
        <v>830</v>
      </c>
      <c r="U57" s="483" t="s">
        <v>831</v>
      </c>
      <c r="V57" s="483" t="s">
        <v>647</v>
      </c>
      <c r="W57" s="483" t="s">
        <v>832</v>
      </c>
      <c r="X57" s="483" t="s">
        <v>833</v>
      </c>
      <c r="Y57" s="484" t="s">
        <v>834</v>
      </c>
    </row>
    <row r="58" spans="3:25" ht="24.95" customHeight="1">
      <c r="C58" s="476"/>
      <c r="D58" s="477"/>
      <c r="E58" s="477"/>
      <c r="F58" s="477"/>
      <c r="G58" s="478"/>
      <c r="H58" s="485"/>
      <c r="I58" s="486"/>
      <c r="J58" s="486"/>
      <c r="K58" s="486"/>
      <c r="L58" s="486"/>
      <c r="M58" s="486"/>
      <c r="N58" s="486"/>
      <c r="O58" s="486"/>
      <c r="P58" s="487"/>
      <c r="Q58" s="488"/>
      <c r="R58" s="486"/>
      <c r="S58" s="489"/>
      <c r="T58" s="489"/>
      <c r="U58" s="489"/>
      <c r="V58" s="489"/>
      <c r="W58" s="489"/>
      <c r="X58" s="486"/>
      <c r="Y58" s="490"/>
    </row>
    <row r="59" spans="3:25" ht="24.95" customHeight="1" thickBot="1">
      <c r="C59" s="491"/>
      <c r="D59" s="492"/>
      <c r="E59" s="492"/>
      <c r="F59" s="492"/>
      <c r="G59" s="493"/>
      <c r="H59" s="494"/>
      <c r="I59" s="495"/>
      <c r="J59" s="495"/>
      <c r="K59" s="495"/>
      <c r="L59" s="495"/>
      <c r="M59" s="495"/>
      <c r="N59" s="495"/>
      <c r="O59" s="495"/>
      <c r="P59" s="496"/>
      <c r="Q59" s="497"/>
      <c r="R59" s="495"/>
      <c r="S59" s="498"/>
      <c r="T59" s="498"/>
      <c r="U59" s="498"/>
      <c r="V59" s="498"/>
      <c r="W59" s="498"/>
      <c r="X59" s="495"/>
      <c r="Y59" s="499"/>
    </row>
    <row r="60" spans="3:25" ht="24.95" customHeight="1" thickTop="1">
      <c r="C60" s="467">
        <v>14</v>
      </c>
      <c r="D60" s="75" t="str">
        <f>IF(Data!C20="","",Data!C20)</f>
        <v/>
      </c>
      <c r="E60" s="75" t="str">
        <f>IF(Data!E20="","",Data!E20)</f>
        <v/>
      </c>
      <c r="F60" s="75">
        <f>IF(Data!F20="","",Data!F20)</f>
        <v>0</v>
      </c>
      <c r="G60" s="76" t="str">
        <f>IF(Data!G20="","",Data!G20)</f>
        <v/>
      </c>
      <c r="H60" s="485" t="s">
        <v>486</v>
      </c>
      <c r="I60" s="486" t="s">
        <v>1458</v>
      </c>
      <c r="J60" s="486" t="s">
        <v>215</v>
      </c>
      <c r="K60" s="486" t="s">
        <v>404</v>
      </c>
      <c r="L60" s="486" t="s">
        <v>405</v>
      </c>
      <c r="M60" s="486" t="s">
        <v>580</v>
      </c>
      <c r="N60" s="486" t="s">
        <v>563</v>
      </c>
      <c r="O60" s="486" t="s">
        <v>558</v>
      </c>
      <c r="P60" s="487" t="s">
        <v>534</v>
      </c>
      <c r="Q60" s="488" t="s">
        <v>835</v>
      </c>
      <c r="R60" s="486" t="s">
        <v>744</v>
      </c>
      <c r="S60" s="489" t="s">
        <v>836</v>
      </c>
      <c r="T60" s="489" t="s">
        <v>738</v>
      </c>
      <c r="U60" s="489" t="s">
        <v>837</v>
      </c>
      <c r="V60" s="474" t="s">
        <v>838</v>
      </c>
      <c r="W60" s="474" t="s">
        <v>839</v>
      </c>
      <c r="X60" s="474" t="s">
        <v>840</v>
      </c>
      <c r="Y60" s="475" t="s">
        <v>712</v>
      </c>
    </row>
    <row r="61" spans="3:25" ht="24.95" customHeight="1">
      <c r="C61" s="476"/>
      <c r="D61" s="477"/>
      <c r="E61" s="477"/>
      <c r="F61" s="477"/>
      <c r="G61" s="478"/>
      <c r="H61" s="479" t="s">
        <v>487</v>
      </c>
      <c r="I61" s="480" t="s">
        <v>1499</v>
      </c>
      <c r="J61" s="480" t="s">
        <v>216</v>
      </c>
      <c r="K61" s="480" t="s">
        <v>406</v>
      </c>
      <c r="L61" s="480" t="s">
        <v>407</v>
      </c>
      <c r="M61" s="480" t="s">
        <v>1478</v>
      </c>
      <c r="N61" s="480" t="s">
        <v>564</v>
      </c>
      <c r="O61" s="480" t="s">
        <v>1478</v>
      </c>
      <c r="P61" s="481" t="s">
        <v>550</v>
      </c>
      <c r="Q61" s="482" t="s">
        <v>841</v>
      </c>
      <c r="R61" s="480" t="s">
        <v>687</v>
      </c>
      <c r="S61" s="483" t="s">
        <v>753</v>
      </c>
      <c r="T61" s="483" t="s">
        <v>669</v>
      </c>
      <c r="U61" s="483" t="s">
        <v>842</v>
      </c>
      <c r="V61" s="483" t="s">
        <v>843</v>
      </c>
      <c r="W61" s="483" t="s">
        <v>789</v>
      </c>
      <c r="X61" s="483" t="s">
        <v>844</v>
      </c>
      <c r="Y61" s="484" t="s">
        <v>657</v>
      </c>
    </row>
    <row r="62" spans="3:25" ht="24.95" customHeight="1">
      <c r="C62" s="476"/>
      <c r="D62" s="477"/>
      <c r="E62" s="477"/>
      <c r="F62" s="477"/>
      <c r="G62" s="478"/>
      <c r="H62" s="485"/>
      <c r="I62" s="486"/>
      <c r="J62" s="486"/>
      <c r="K62" s="486"/>
      <c r="L62" s="486"/>
      <c r="M62" s="486"/>
      <c r="N62" s="486"/>
      <c r="O62" s="486"/>
      <c r="P62" s="487"/>
      <c r="Q62" s="488"/>
      <c r="R62" s="486"/>
      <c r="S62" s="489"/>
      <c r="T62" s="489"/>
      <c r="U62" s="489"/>
      <c r="V62" s="489"/>
      <c r="W62" s="489"/>
      <c r="X62" s="486"/>
      <c r="Y62" s="490"/>
    </row>
    <row r="63" spans="3:25" ht="24.95" customHeight="1" thickBot="1">
      <c r="C63" s="491"/>
      <c r="D63" s="492"/>
      <c r="E63" s="492"/>
      <c r="F63" s="492"/>
      <c r="G63" s="493"/>
      <c r="H63" s="494"/>
      <c r="I63" s="495"/>
      <c r="J63" s="495"/>
      <c r="K63" s="495"/>
      <c r="L63" s="495"/>
      <c r="M63" s="495"/>
      <c r="N63" s="495"/>
      <c r="O63" s="495"/>
      <c r="P63" s="496"/>
      <c r="Q63" s="497"/>
      <c r="R63" s="495"/>
      <c r="S63" s="498"/>
      <c r="T63" s="498"/>
      <c r="U63" s="498"/>
      <c r="V63" s="498"/>
      <c r="W63" s="498"/>
      <c r="X63" s="495"/>
      <c r="Y63" s="499"/>
    </row>
    <row r="64" spans="3:25" ht="24.95" customHeight="1" thickTop="1">
      <c r="C64" s="467">
        <v>15</v>
      </c>
      <c r="D64" s="75" t="str">
        <f>IF(Data!C21="","",Data!C21)</f>
        <v/>
      </c>
      <c r="E64" s="75" t="str">
        <f>IF(Data!E21="","",Data!E21)</f>
        <v/>
      </c>
      <c r="F64" s="75">
        <f>IF(Data!F21="","",Data!F21)</f>
        <v>0</v>
      </c>
      <c r="G64" s="76" t="str">
        <f>IF(Data!G21="","",Data!G21)</f>
        <v/>
      </c>
      <c r="H64" s="470" t="s">
        <v>488</v>
      </c>
      <c r="I64" s="471" t="s">
        <v>1461</v>
      </c>
      <c r="J64" s="471" t="s">
        <v>221</v>
      </c>
      <c r="K64" s="471" t="s">
        <v>412</v>
      </c>
      <c r="L64" s="471" t="s">
        <v>413</v>
      </c>
      <c r="M64" s="471" t="s">
        <v>1479</v>
      </c>
      <c r="N64" s="471" t="s">
        <v>562</v>
      </c>
      <c r="O64" s="471" t="s">
        <v>510</v>
      </c>
      <c r="P64" s="472" t="s">
        <v>559</v>
      </c>
      <c r="Q64" s="473" t="s">
        <v>743</v>
      </c>
      <c r="R64" s="471" t="s">
        <v>674</v>
      </c>
      <c r="S64" s="474" t="s">
        <v>645</v>
      </c>
      <c r="T64" s="474" t="s">
        <v>830</v>
      </c>
      <c r="U64" s="474" t="s">
        <v>845</v>
      </c>
      <c r="V64" s="474" t="s">
        <v>846</v>
      </c>
      <c r="W64" s="474" t="s">
        <v>847</v>
      </c>
      <c r="X64" s="474" t="s">
        <v>749</v>
      </c>
      <c r="Y64" s="475" t="s">
        <v>848</v>
      </c>
    </row>
    <row r="65" spans="3:25" ht="24.95" customHeight="1">
      <c r="C65" s="476"/>
      <c r="D65" s="477"/>
      <c r="E65" s="477"/>
      <c r="F65" s="477"/>
      <c r="G65" s="478"/>
      <c r="H65" s="479" t="s">
        <v>489</v>
      </c>
      <c r="I65" s="480" t="s">
        <v>1494</v>
      </c>
      <c r="J65" s="480" t="s">
        <v>492</v>
      </c>
      <c r="K65" s="480" t="s">
        <v>414</v>
      </c>
      <c r="L65" s="480" t="s">
        <v>415</v>
      </c>
      <c r="M65" s="480" t="s">
        <v>535</v>
      </c>
      <c r="N65" s="480" t="s">
        <v>536</v>
      </c>
      <c r="O65" s="480" t="s">
        <v>537</v>
      </c>
      <c r="P65" s="481" t="s">
        <v>584</v>
      </c>
      <c r="Q65" s="482" t="s">
        <v>849</v>
      </c>
      <c r="R65" s="480" t="s">
        <v>805</v>
      </c>
      <c r="S65" s="483" t="s">
        <v>679</v>
      </c>
      <c r="T65" s="483" t="s">
        <v>669</v>
      </c>
      <c r="U65" s="483" t="s">
        <v>850</v>
      </c>
      <c r="V65" s="483" t="s">
        <v>851</v>
      </c>
      <c r="W65" s="483" t="s">
        <v>824</v>
      </c>
      <c r="X65" s="483" t="s">
        <v>852</v>
      </c>
      <c r="Y65" s="484" t="s">
        <v>656</v>
      </c>
    </row>
    <row r="66" spans="3:25" ht="24.95" customHeight="1">
      <c r="C66" s="476"/>
      <c r="D66" s="477"/>
      <c r="E66" s="477"/>
      <c r="F66" s="477"/>
      <c r="G66" s="478"/>
      <c r="H66" s="485"/>
      <c r="I66" s="486"/>
      <c r="J66" s="486"/>
      <c r="K66" s="486"/>
      <c r="L66" s="486"/>
      <c r="M66" s="486"/>
      <c r="N66" s="486"/>
      <c r="O66" s="486"/>
      <c r="P66" s="487"/>
      <c r="Q66" s="488"/>
      <c r="R66" s="486"/>
      <c r="S66" s="489"/>
      <c r="T66" s="489"/>
      <c r="U66" s="489"/>
      <c r="V66" s="489"/>
      <c r="W66" s="489"/>
      <c r="X66" s="486"/>
      <c r="Y66" s="490"/>
    </row>
    <row r="67" spans="3:25" ht="24.95" customHeight="1" thickBot="1">
      <c r="C67" s="491"/>
      <c r="D67" s="492"/>
      <c r="E67" s="492"/>
      <c r="F67" s="492"/>
      <c r="G67" s="493"/>
      <c r="H67" s="494"/>
      <c r="I67" s="495"/>
      <c r="J67" s="495"/>
      <c r="K67" s="495"/>
      <c r="L67" s="495"/>
      <c r="M67" s="495"/>
      <c r="N67" s="495"/>
      <c r="O67" s="495"/>
      <c r="P67" s="496"/>
      <c r="Q67" s="497"/>
      <c r="R67" s="495"/>
      <c r="S67" s="498"/>
      <c r="T67" s="498"/>
      <c r="U67" s="498"/>
      <c r="V67" s="498"/>
      <c r="W67" s="498"/>
      <c r="X67" s="495"/>
      <c r="Y67" s="499"/>
    </row>
    <row r="68" spans="3:25" ht="24.95" customHeight="1" thickTop="1">
      <c r="C68" s="467">
        <v>16</v>
      </c>
      <c r="D68" s="75" t="str">
        <f>IF(Data!C22="","",Data!C22)</f>
        <v/>
      </c>
      <c r="E68" s="75" t="str">
        <f>IF(Data!E22="","",Data!E22)</f>
        <v/>
      </c>
      <c r="F68" s="75">
        <f>IF(Data!F22="","",Data!F22)</f>
        <v>0</v>
      </c>
      <c r="G68" s="76" t="str">
        <f>IF(Data!G22="","",Data!G22)</f>
        <v/>
      </c>
      <c r="H68" s="485" t="s">
        <v>490</v>
      </c>
      <c r="I68" s="486" t="s">
        <v>1488</v>
      </c>
      <c r="J68" s="486" t="s">
        <v>262</v>
      </c>
      <c r="K68" s="486" t="s">
        <v>372</v>
      </c>
      <c r="L68" s="486" t="s">
        <v>373</v>
      </c>
      <c r="M68" s="486" t="s">
        <v>551</v>
      </c>
      <c r="N68" s="486" t="s">
        <v>561</v>
      </c>
      <c r="O68" s="486" t="s">
        <v>511</v>
      </c>
      <c r="P68" s="487" t="s">
        <v>512</v>
      </c>
      <c r="Q68" s="488" t="s">
        <v>853</v>
      </c>
      <c r="R68" s="486" t="s">
        <v>674</v>
      </c>
      <c r="S68" s="489" t="s">
        <v>761</v>
      </c>
      <c r="T68" s="489" t="s">
        <v>762</v>
      </c>
      <c r="U68" s="489" t="s">
        <v>854</v>
      </c>
      <c r="V68" s="474" t="s">
        <v>855</v>
      </c>
      <c r="W68" s="474" t="s">
        <v>856</v>
      </c>
      <c r="X68" s="474" t="s">
        <v>857</v>
      </c>
      <c r="Y68" s="475" t="s">
        <v>857</v>
      </c>
    </row>
    <row r="69" spans="3:25" ht="24.95" customHeight="1">
      <c r="C69" s="476"/>
      <c r="D69" s="477"/>
      <c r="E69" s="477"/>
      <c r="F69" s="477"/>
      <c r="G69" s="478"/>
      <c r="H69" s="479" t="s">
        <v>491</v>
      </c>
      <c r="I69" s="480" t="s">
        <v>1491</v>
      </c>
      <c r="J69" s="480" t="s">
        <v>263</v>
      </c>
      <c r="K69" s="480" t="s">
        <v>374</v>
      </c>
      <c r="L69" s="480" t="s">
        <v>375</v>
      </c>
      <c r="M69" s="480" t="s">
        <v>513</v>
      </c>
      <c r="N69" s="480" t="s">
        <v>1483</v>
      </c>
      <c r="O69" s="480" t="s">
        <v>1500</v>
      </c>
      <c r="P69" s="481" t="s">
        <v>539</v>
      </c>
      <c r="Q69" s="482" t="s">
        <v>858</v>
      </c>
      <c r="R69" s="480" t="s">
        <v>859</v>
      </c>
      <c r="S69" s="483" t="s">
        <v>860</v>
      </c>
      <c r="T69" s="483" t="s">
        <v>861</v>
      </c>
      <c r="U69" s="483" t="s">
        <v>862</v>
      </c>
      <c r="V69" s="483" t="s">
        <v>863</v>
      </c>
      <c r="W69" s="483" t="s">
        <v>864</v>
      </c>
      <c r="X69" s="483" t="s">
        <v>865</v>
      </c>
      <c r="Y69" s="484" t="s">
        <v>712</v>
      </c>
    </row>
    <row r="70" spans="3:25" ht="24.95" customHeight="1">
      <c r="C70" s="476"/>
      <c r="D70" s="477"/>
      <c r="E70" s="477"/>
      <c r="F70" s="477"/>
      <c r="G70" s="478"/>
      <c r="H70" s="485"/>
      <c r="I70" s="486"/>
      <c r="J70" s="486"/>
      <c r="K70" s="486"/>
      <c r="L70" s="486"/>
      <c r="M70" s="486"/>
      <c r="N70" s="486"/>
      <c r="O70" s="486"/>
      <c r="P70" s="487"/>
      <c r="Q70" s="488"/>
      <c r="R70" s="486"/>
      <c r="S70" s="489"/>
      <c r="T70" s="489"/>
      <c r="U70" s="489"/>
      <c r="V70" s="489"/>
      <c r="W70" s="489"/>
      <c r="X70" s="486"/>
      <c r="Y70" s="490"/>
    </row>
    <row r="71" spans="3:25" ht="24.95" customHeight="1" thickBot="1">
      <c r="C71" s="491"/>
      <c r="D71" s="492"/>
      <c r="E71" s="492"/>
      <c r="F71" s="492"/>
      <c r="G71" s="493"/>
      <c r="H71" s="494"/>
      <c r="I71" s="495"/>
      <c r="J71" s="495"/>
      <c r="K71" s="495"/>
      <c r="L71" s="495"/>
      <c r="M71" s="495"/>
      <c r="N71" s="495"/>
      <c r="O71" s="495"/>
      <c r="P71" s="496"/>
      <c r="Q71" s="497"/>
      <c r="R71" s="495"/>
      <c r="S71" s="498"/>
      <c r="T71" s="498"/>
      <c r="U71" s="498"/>
      <c r="V71" s="498"/>
      <c r="W71" s="498"/>
      <c r="X71" s="495"/>
      <c r="Y71" s="499"/>
    </row>
    <row r="72" spans="3:25" ht="24.95" customHeight="1" thickTop="1">
      <c r="C72" s="467">
        <v>17</v>
      </c>
      <c r="D72" s="75" t="str">
        <f>IF(Data!C23="","",Data!C23)</f>
        <v/>
      </c>
      <c r="E72" s="75" t="str">
        <f>IF(Data!E23="","",Data!E23)</f>
        <v/>
      </c>
      <c r="F72" s="75">
        <f>IF(Data!F23="","",Data!F23)</f>
        <v>0</v>
      </c>
      <c r="G72" s="76" t="str">
        <f>IF(Data!G23="","",Data!G23)</f>
        <v/>
      </c>
      <c r="H72" s="470" t="s">
        <v>180</v>
      </c>
      <c r="I72" s="471" t="s">
        <v>1501</v>
      </c>
      <c r="J72" s="471" t="s">
        <v>181</v>
      </c>
      <c r="K72" s="471" t="s">
        <v>305</v>
      </c>
      <c r="L72" s="471" t="s">
        <v>306</v>
      </c>
      <c r="M72" s="471" t="s">
        <v>1502</v>
      </c>
      <c r="N72" s="471" t="s">
        <v>1503</v>
      </c>
      <c r="O72" s="471" t="s">
        <v>1504</v>
      </c>
      <c r="P72" s="472" t="s">
        <v>1505</v>
      </c>
      <c r="Q72" s="473" t="s">
        <v>866</v>
      </c>
      <c r="R72" s="471" t="s">
        <v>867</v>
      </c>
      <c r="S72" s="474" t="s">
        <v>868</v>
      </c>
      <c r="T72" s="474" t="s">
        <v>869</v>
      </c>
      <c r="U72" s="474" t="s">
        <v>870</v>
      </c>
      <c r="V72" s="474" t="s">
        <v>871</v>
      </c>
      <c r="W72" s="474" t="s">
        <v>872</v>
      </c>
      <c r="X72" s="474" t="s">
        <v>873</v>
      </c>
      <c r="Y72" s="475" t="s">
        <v>874</v>
      </c>
    </row>
    <row r="73" spans="3:25" ht="24.95" customHeight="1">
      <c r="C73" s="476"/>
      <c r="D73" s="477"/>
      <c r="E73" s="477"/>
      <c r="F73" s="477"/>
      <c r="G73" s="478"/>
      <c r="H73" s="479" t="s">
        <v>234</v>
      </c>
      <c r="I73" s="480" t="s">
        <v>1506</v>
      </c>
      <c r="J73" s="480" t="s">
        <v>240</v>
      </c>
      <c r="K73" s="480" t="s">
        <v>307</v>
      </c>
      <c r="L73" s="480" t="s">
        <v>308</v>
      </c>
      <c r="M73" s="480" t="s">
        <v>1507</v>
      </c>
      <c r="N73" s="480" t="s">
        <v>1508</v>
      </c>
      <c r="O73" s="480" t="s">
        <v>1509</v>
      </c>
      <c r="P73" s="481" t="s">
        <v>1510</v>
      </c>
      <c r="Q73" s="482" t="s">
        <v>875</v>
      </c>
      <c r="R73" s="480" t="s">
        <v>876</v>
      </c>
      <c r="S73" s="483" t="s">
        <v>782</v>
      </c>
      <c r="T73" s="483" t="s">
        <v>877</v>
      </c>
      <c r="U73" s="483" t="s">
        <v>878</v>
      </c>
      <c r="V73" s="483" t="s">
        <v>879</v>
      </c>
      <c r="W73" s="483" t="s">
        <v>880</v>
      </c>
      <c r="X73" s="483" t="s">
        <v>881</v>
      </c>
      <c r="Y73" s="484" t="s">
        <v>882</v>
      </c>
    </row>
    <row r="74" spans="3:25" ht="24.95" customHeight="1">
      <c r="C74" s="476"/>
      <c r="D74" s="477"/>
      <c r="E74" s="477"/>
      <c r="F74" s="477"/>
      <c r="G74" s="478"/>
      <c r="H74" s="485"/>
      <c r="I74" s="486"/>
      <c r="J74" s="486"/>
      <c r="K74" s="486"/>
      <c r="L74" s="486"/>
      <c r="M74" s="486"/>
      <c r="N74" s="486"/>
      <c r="O74" s="486"/>
      <c r="P74" s="487"/>
      <c r="Q74" s="488"/>
      <c r="R74" s="486"/>
      <c r="S74" s="489"/>
      <c r="T74" s="489"/>
      <c r="U74" s="489"/>
      <c r="V74" s="489"/>
      <c r="W74" s="489"/>
      <c r="X74" s="486"/>
      <c r="Y74" s="490"/>
    </row>
    <row r="75" spans="3:25" ht="24.95" customHeight="1" thickBot="1">
      <c r="C75" s="491"/>
      <c r="D75" s="492"/>
      <c r="E75" s="492"/>
      <c r="F75" s="492"/>
      <c r="G75" s="493"/>
      <c r="H75" s="494"/>
      <c r="I75" s="495"/>
      <c r="J75" s="495"/>
      <c r="K75" s="495"/>
      <c r="L75" s="495"/>
      <c r="M75" s="495"/>
      <c r="N75" s="495"/>
      <c r="O75" s="495"/>
      <c r="P75" s="496"/>
      <c r="Q75" s="497"/>
      <c r="R75" s="495"/>
      <c r="S75" s="498"/>
      <c r="T75" s="498"/>
      <c r="U75" s="498"/>
      <c r="V75" s="498"/>
      <c r="W75" s="498"/>
      <c r="X75" s="495"/>
      <c r="Y75" s="499"/>
    </row>
    <row r="76" spans="3:25" ht="24.95" customHeight="1" thickTop="1">
      <c r="C76" s="467">
        <v>18</v>
      </c>
      <c r="D76" s="75" t="str">
        <f>IF(Data!C24="","",Data!C24)</f>
        <v/>
      </c>
      <c r="E76" s="75" t="str">
        <f>IF(Data!E24="","",Data!E24)</f>
        <v/>
      </c>
      <c r="F76" s="75">
        <f>IF(Data!F24="","",Data!F24)</f>
        <v>0</v>
      </c>
      <c r="G76" s="76" t="str">
        <f>IF(Data!G24="","",Data!G24)</f>
        <v/>
      </c>
      <c r="H76" s="485" t="s">
        <v>182</v>
      </c>
      <c r="I76" s="486" t="s">
        <v>1511</v>
      </c>
      <c r="J76" s="486" t="s">
        <v>183</v>
      </c>
      <c r="K76" s="486" t="s">
        <v>313</v>
      </c>
      <c r="L76" s="486" t="s">
        <v>314</v>
      </c>
      <c r="M76" s="486" t="s">
        <v>1512</v>
      </c>
      <c r="N76" s="486" t="s">
        <v>1513</v>
      </c>
      <c r="O76" s="486" t="s">
        <v>1514</v>
      </c>
      <c r="P76" s="487" t="s">
        <v>1515</v>
      </c>
      <c r="Q76" s="488" t="s">
        <v>883</v>
      </c>
      <c r="R76" s="486" t="s">
        <v>884</v>
      </c>
      <c r="S76" s="489" t="s">
        <v>885</v>
      </c>
      <c r="T76" s="489" t="s">
        <v>666</v>
      </c>
      <c r="U76" s="489" t="s">
        <v>886</v>
      </c>
      <c r="V76" s="474" t="s">
        <v>887</v>
      </c>
      <c r="W76" s="474" t="s">
        <v>888</v>
      </c>
      <c r="X76" s="474" t="s">
        <v>889</v>
      </c>
      <c r="Y76" s="475" t="s">
        <v>890</v>
      </c>
    </row>
    <row r="77" spans="3:25" ht="24.95" customHeight="1">
      <c r="C77" s="476"/>
      <c r="D77" s="477"/>
      <c r="E77" s="477"/>
      <c r="F77" s="477"/>
      <c r="G77" s="478"/>
      <c r="H77" s="479" t="s">
        <v>184</v>
      </c>
      <c r="I77" s="480" t="s">
        <v>1516</v>
      </c>
      <c r="J77" s="480" t="s">
        <v>185</v>
      </c>
      <c r="K77" s="480" t="s">
        <v>315</v>
      </c>
      <c r="L77" s="480" t="s">
        <v>316</v>
      </c>
      <c r="M77" s="480" t="s">
        <v>1517</v>
      </c>
      <c r="N77" s="480" t="s">
        <v>1518</v>
      </c>
      <c r="O77" s="480" t="s">
        <v>1519</v>
      </c>
      <c r="P77" s="481"/>
      <c r="Q77" s="482" t="s">
        <v>256</v>
      </c>
      <c r="R77" s="480" t="s">
        <v>891</v>
      </c>
      <c r="S77" s="483" t="s">
        <v>782</v>
      </c>
      <c r="T77" s="483" t="s">
        <v>695</v>
      </c>
      <c r="U77" s="483" t="s">
        <v>892</v>
      </c>
      <c r="V77" s="483" t="s">
        <v>893</v>
      </c>
      <c r="W77" s="483" t="s">
        <v>894</v>
      </c>
      <c r="X77" s="483" t="s">
        <v>895</v>
      </c>
      <c r="Y77" s="484" t="s">
        <v>896</v>
      </c>
    </row>
    <row r="78" spans="3:25" ht="24.95" customHeight="1">
      <c r="C78" s="476"/>
      <c r="D78" s="477"/>
      <c r="E78" s="477"/>
      <c r="F78" s="477"/>
      <c r="G78" s="478"/>
      <c r="H78" s="485"/>
      <c r="I78" s="486"/>
      <c r="J78" s="486"/>
      <c r="K78" s="486"/>
      <c r="L78" s="486"/>
      <c r="M78" s="486"/>
      <c r="N78" s="486"/>
      <c r="O78" s="486"/>
      <c r="P78" s="487"/>
      <c r="Q78" s="488"/>
      <c r="R78" s="486"/>
      <c r="S78" s="489"/>
      <c r="T78" s="489"/>
      <c r="U78" s="489"/>
      <c r="V78" s="489"/>
      <c r="W78" s="489"/>
      <c r="X78" s="486"/>
      <c r="Y78" s="490"/>
    </row>
    <row r="79" spans="3:25" ht="24.95" customHeight="1" thickBot="1">
      <c r="C79" s="491"/>
      <c r="D79" s="492"/>
      <c r="E79" s="492"/>
      <c r="F79" s="492"/>
      <c r="G79" s="493"/>
      <c r="H79" s="494"/>
      <c r="I79" s="495"/>
      <c r="J79" s="495"/>
      <c r="K79" s="495"/>
      <c r="L79" s="495"/>
      <c r="M79" s="495"/>
      <c r="N79" s="495"/>
      <c r="O79" s="495"/>
      <c r="P79" s="496"/>
      <c r="Q79" s="497"/>
      <c r="R79" s="495"/>
      <c r="S79" s="498"/>
      <c r="T79" s="498"/>
      <c r="U79" s="498"/>
      <c r="V79" s="498"/>
      <c r="W79" s="498"/>
      <c r="X79" s="495"/>
      <c r="Y79" s="499"/>
    </row>
    <row r="80" spans="3:25" ht="24.95" customHeight="1" thickTop="1">
      <c r="C80" s="467">
        <v>19</v>
      </c>
      <c r="D80" s="75" t="str">
        <f>IF(Data!C25="","",Data!C25)</f>
        <v/>
      </c>
      <c r="E80" s="75" t="str">
        <f>IF(Data!E25="","",Data!E25)</f>
        <v/>
      </c>
      <c r="F80" s="75">
        <f>IF(Data!F25="","",Data!F25)</f>
        <v>0</v>
      </c>
      <c r="G80" s="76" t="str">
        <f>IF(Data!G25="","",Data!G25)</f>
        <v/>
      </c>
      <c r="H80" s="470" t="s">
        <v>245</v>
      </c>
      <c r="I80" s="471" t="s">
        <v>1520</v>
      </c>
      <c r="J80" s="471" t="s">
        <v>186</v>
      </c>
      <c r="K80" s="471" t="s">
        <v>321</v>
      </c>
      <c r="L80" s="471" t="s">
        <v>322</v>
      </c>
      <c r="M80" s="471" t="s">
        <v>1521</v>
      </c>
      <c r="N80" s="471" t="s">
        <v>1522</v>
      </c>
      <c r="O80" s="471" t="s">
        <v>1523</v>
      </c>
      <c r="P80" s="472" t="s">
        <v>1524</v>
      </c>
      <c r="Q80" s="473" t="s">
        <v>258</v>
      </c>
      <c r="R80" s="471" t="s">
        <v>897</v>
      </c>
      <c r="S80" s="474" t="s">
        <v>664</v>
      </c>
      <c r="T80" s="474" t="s">
        <v>898</v>
      </c>
      <c r="U80" s="474" t="s">
        <v>899</v>
      </c>
      <c r="V80" s="474" t="s">
        <v>900</v>
      </c>
      <c r="W80" s="474" t="s">
        <v>901</v>
      </c>
      <c r="X80" s="474" t="s">
        <v>902</v>
      </c>
      <c r="Y80" s="475" t="s">
        <v>903</v>
      </c>
    </row>
    <row r="81" spans="3:25" ht="24.95" customHeight="1">
      <c r="C81" s="476"/>
      <c r="D81" s="477"/>
      <c r="E81" s="477"/>
      <c r="F81" s="477"/>
      <c r="G81" s="478"/>
      <c r="H81" s="479" t="s">
        <v>246</v>
      </c>
      <c r="I81" s="480" t="s">
        <v>1525</v>
      </c>
      <c r="J81" s="480" t="s">
        <v>187</v>
      </c>
      <c r="K81" s="480" t="s">
        <v>323</v>
      </c>
      <c r="L81" s="480" t="s">
        <v>324</v>
      </c>
      <c r="M81" s="480" t="s">
        <v>1526</v>
      </c>
      <c r="N81" s="480" t="s">
        <v>1527</v>
      </c>
      <c r="O81" s="480" t="s">
        <v>1528</v>
      </c>
      <c r="P81" s="481" t="s">
        <v>1529</v>
      </c>
      <c r="Q81" s="482" t="s">
        <v>904</v>
      </c>
      <c r="R81" s="480" t="s">
        <v>905</v>
      </c>
      <c r="S81" s="483" t="s">
        <v>906</v>
      </c>
      <c r="T81" s="483" t="s">
        <v>795</v>
      </c>
      <c r="U81" s="483" t="s">
        <v>907</v>
      </c>
      <c r="V81" s="483" t="s">
        <v>908</v>
      </c>
      <c r="W81" s="483" t="s">
        <v>909</v>
      </c>
      <c r="X81" s="483" t="s">
        <v>910</v>
      </c>
      <c r="Y81" s="484" t="s">
        <v>911</v>
      </c>
    </row>
    <row r="82" spans="3:25" ht="24.95" customHeight="1">
      <c r="C82" s="476"/>
      <c r="D82" s="477"/>
      <c r="E82" s="477"/>
      <c r="F82" s="477"/>
      <c r="G82" s="478"/>
      <c r="H82" s="485"/>
      <c r="I82" s="486"/>
      <c r="J82" s="486"/>
      <c r="K82" s="486"/>
      <c r="L82" s="486"/>
      <c r="M82" s="486"/>
      <c r="N82" s="486"/>
      <c r="O82" s="486"/>
      <c r="P82" s="487"/>
      <c r="Q82" s="488"/>
      <c r="R82" s="486"/>
      <c r="S82" s="489"/>
      <c r="T82" s="489"/>
      <c r="U82" s="489"/>
      <c r="V82" s="489"/>
      <c r="W82" s="489"/>
      <c r="X82" s="486"/>
      <c r="Y82" s="490"/>
    </row>
    <row r="83" spans="3:25" ht="24.95" customHeight="1" thickBot="1">
      <c r="C83" s="491"/>
      <c r="D83" s="492"/>
      <c r="E83" s="492"/>
      <c r="F83" s="492"/>
      <c r="G83" s="493"/>
      <c r="H83" s="494"/>
      <c r="I83" s="495"/>
      <c r="J83" s="495"/>
      <c r="K83" s="495"/>
      <c r="L83" s="495"/>
      <c r="M83" s="495"/>
      <c r="N83" s="495"/>
      <c r="O83" s="495"/>
      <c r="P83" s="496"/>
      <c r="Q83" s="497"/>
      <c r="R83" s="495"/>
      <c r="S83" s="498"/>
      <c r="T83" s="498"/>
      <c r="U83" s="498"/>
      <c r="V83" s="498"/>
      <c r="W83" s="498"/>
      <c r="X83" s="495"/>
      <c r="Y83" s="499"/>
    </row>
    <row r="84" spans="3:25" ht="24.95" customHeight="1" thickTop="1">
      <c r="C84" s="467">
        <v>20</v>
      </c>
      <c r="D84" s="75" t="str">
        <f>IF(Data!C26="","",Data!C26)</f>
        <v/>
      </c>
      <c r="E84" s="75" t="str">
        <f>IF(Data!E26="","",Data!E26)</f>
        <v/>
      </c>
      <c r="F84" s="75">
        <f>IF(Data!F26="","",Data!F26)</f>
        <v>0</v>
      </c>
      <c r="G84" s="76" t="str">
        <f>IF(Data!G26="","",Data!G26)</f>
        <v/>
      </c>
      <c r="H84" s="485" t="s">
        <v>247</v>
      </c>
      <c r="I84" s="486" t="s">
        <v>1530</v>
      </c>
      <c r="J84" s="486" t="s">
        <v>188</v>
      </c>
      <c r="K84" s="486" t="s">
        <v>327</v>
      </c>
      <c r="L84" s="486" t="s">
        <v>329</v>
      </c>
      <c r="M84" s="486" t="s">
        <v>1531</v>
      </c>
      <c r="N84" s="486" t="s">
        <v>1532</v>
      </c>
      <c r="O84" s="486" t="s">
        <v>1533</v>
      </c>
      <c r="P84" s="487" t="s">
        <v>1534</v>
      </c>
      <c r="Q84" s="488" t="s">
        <v>912</v>
      </c>
      <c r="R84" s="486" t="s">
        <v>913</v>
      </c>
      <c r="S84" s="489" t="s">
        <v>914</v>
      </c>
      <c r="T84" s="489" t="s">
        <v>915</v>
      </c>
      <c r="U84" s="489" t="s">
        <v>916</v>
      </c>
      <c r="V84" s="474" t="s">
        <v>917</v>
      </c>
      <c r="W84" s="474" t="s">
        <v>918</v>
      </c>
      <c r="X84" s="474" t="s">
        <v>919</v>
      </c>
      <c r="Y84" s="475" t="s">
        <v>920</v>
      </c>
    </row>
    <row r="85" spans="3:25" ht="24.95" customHeight="1">
      <c r="C85" s="476"/>
      <c r="D85" s="477"/>
      <c r="E85" s="477"/>
      <c r="F85" s="477"/>
      <c r="G85" s="478"/>
      <c r="H85" s="479" t="s">
        <v>248</v>
      </c>
      <c r="I85" s="480" t="s">
        <v>1535</v>
      </c>
      <c r="J85" s="480" t="s">
        <v>189</v>
      </c>
      <c r="K85" s="480" t="s">
        <v>330</v>
      </c>
      <c r="L85" s="480" t="s">
        <v>331</v>
      </c>
      <c r="M85" s="480" t="s">
        <v>1536</v>
      </c>
      <c r="N85" s="480" t="s">
        <v>1537</v>
      </c>
      <c r="O85" s="480" t="s">
        <v>1538</v>
      </c>
      <c r="P85" s="481" t="s">
        <v>1490</v>
      </c>
      <c r="Q85" s="482" t="s">
        <v>875</v>
      </c>
      <c r="R85" s="480" t="s">
        <v>891</v>
      </c>
      <c r="S85" s="483" t="s">
        <v>885</v>
      </c>
      <c r="T85" s="483" t="s">
        <v>695</v>
      </c>
      <c r="U85" s="483" t="s">
        <v>921</v>
      </c>
      <c r="V85" s="483" t="s">
        <v>922</v>
      </c>
      <c r="W85" s="483" t="s">
        <v>653</v>
      </c>
      <c r="X85" s="483" t="s">
        <v>873</v>
      </c>
      <c r="Y85" s="484" t="s">
        <v>873</v>
      </c>
    </row>
    <row r="86" spans="3:25" ht="24.95" customHeight="1">
      <c r="C86" s="476"/>
      <c r="D86" s="477"/>
      <c r="E86" s="477"/>
      <c r="F86" s="477"/>
      <c r="G86" s="478"/>
      <c r="H86" s="485"/>
      <c r="I86" s="486"/>
      <c r="J86" s="486"/>
      <c r="K86" s="486"/>
      <c r="L86" s="486"/>
      <c r="M86" s="486"/>
      <c r="N86" s="486"/>
      <c r="O86" s="486"/>
      <c r="P86" s="487"/>
      <c r="Q86" s="488"/>
      <c r="R86" s="486"/>
      <c r="S86" s="489"/>
      <c r="T86" s="489"/>
      <c r="U86" s="489"/>
      <c r="V86" s="489"/>
      <c r="W86" s="489"/>
      <c r="X86" s="486"/>
      <c r="Y86" s="490"/>
    </row>
    <row r="87" spans="3:25" ht="24.95" customHeight="1" thickBot="1">
      <c r="C87" s="491"/>
      <c r="D87" s="492"/>
      <c r="E87" s="492"/>
      <c r="F87" s="492"/>
      <c r="G87" s="493"/>
      <c r="H87" s="494"/>
      <c r="I87" s="495"/>
      <c r="J87" s="495"/>
      <c r="K87" s="495"/>
      <c r="L87" s="495"/>
      <c r="M87" s="495"/>
      <c r="N87" s="495"/>
      <c r="O87" s="495"/>
      <c r="P87" s="496"/>
      <c r="Q87" s="497"/>
      <c r="R87" s="495"/>
      <c r="S87" s="498"/>
      <c r="T87" s="498"/>
      <c r="U87" s="498"/>
      <c r="V87" s="498"/>
      <c r="W87" s="498"/>
      <c r="X87" s="495"/>
      <c r="Y87" s="499"/>
    </row>
    <row r="88" spans="3:25" ht="24.95" customHeight="1" thickTop="1">
      <c r="C88" s="467">
        <v>21</v>
      </c>
      <c r="D88" s="75" t="str">
        <f>IF(Data!C27="","",Data!C27)</f>
        <v/>
      </c>
      <c r="E88" s="75" t="str">
        <f>IF(Data!E27="","",Data!E27)</f>
        <v/>
      </c>
      <c r="F88" s="75">
        <f>IF(Data!F27="","",Data!F27)</f>
        <v>0</v>
      </c>
      <c r="G88" s="76" t="str">
        <f>IF(Data!G27="","",Data!G27)</f>
        <v/>
      </c>
      <c r="H88" s="470" t="s">
        <v>249</v>
      </c>
      <c r="I88" s="471" t="s">
        <v>1539</v>
      </c>
      <c r="J88" s="471" t="s">
        <v>190</v>
      </c>
      <c r="K88" s="471" t="s">
        <v>336</v>
      </c>
      <c r="L88" s="471" t="s">
        <v>337</v>
      </c>
      <c r="M88" s="471" t="s">
        <v>1540</v>
      </c>
      <c r="N88" s="471" t="s">
        <v>1541</v>
      </c>
      <c r="O88" s="471" t="s">
        <v>1542</v>
      </c>
      <c r="P88" s="472" t="s">
        <v>1543</v>
      </c>
      <c r="Q88" s="473" t="s">
        <v>248</v>
      </c>
      <c r="R88" s="471" t="s">
        <v>923</v>
      </c>
      <c r="S88" s="474" t="s">
        <v>924</v>
      </c>
      <c r="T88" s="474" t="s">
        <v>925</v>
      </c>
      <c r="U88" s="474" t="s">
        <v>926</v>
      </c>
      <c r="V88" s="474" t="s">
        <v>927</v>
      </c>
      <c r="W88" s="474" t="s">
        <v>928</v>
      </c>
      <c r="X88" s="474" t="s">
        <v>929</v>
      </c>
      <c r="Y88" s="475" t="s">
        <v>930</v>
      </c>
    </row>
    <row r="89" spans="3:25" ht="24.95" customHeight="1">
      <c r="C89" s="476"/>
      <c r="D89" s="477"/>
      <c r="E89" s="477"/>
      <c r="F89" s="477"/>
      <c r="G89" s="478"/>
      <c r="H89" s="479" t="s">
        <v>250</v>
      </c>
      <c r="I89" s="480" t="s">
        <v>1544</v>
      </c>
      <c r="J89" s="480" t="s">
        <v>191</v>
      </c>
      <c r="K89" s="480" t="s">
        <v>338</v>
      </c>
      <c r="L89" s="480" t="s">
        <v>339</v>
      </c>
      <c r="M89" s="480" t="s">
        <v>1545</v>
      </c>
      <c r="N89" s="480" t="s">
        <v>1546</v>
      </c>
      <c r="O89" s="480" t="s">
        <v>1547</v>
      </c>
      <c r="P89" s="481" t="s">
        <v>1548</v>
      </c>
      <c r="Q89" s="482" t="s">
        <v>931</v>
      </c>
      <c r="R89" s="480" t="s">
        <v>932</v>
      </c>
      <c r="S89" s="483" t="s">
        <v>933</v>
      </c>
      <c r="T89" s="483" t="s">
        <v>669</v>
      </c>
      <c r="U89" s="483" t="s">
        <v>934</v>
      </c>
      <c r="V89" s="483" t="s">
        <v>935</v>
      </c>
      <c r="W89" s="483" t="s">
        <v>936</v>
      </c>
      <c r="X89" s="483" t="s">
        <v>881</v>
      </c>
      <c r="Y89" s="484" t="s">
        <v>937</v>
      </c>
    </row>
    <row r="90" spans="3:25" ht="24.95" customHeight="1">
      <c r="C90" s="476"/>
      <c r="D90" s="477"/>
      <c r="E90" s="477"/>
      <c r="F90" s="477"/>
      <c r="G90" s="478"/>
      <c r="H90" s="485"/>
      <c r="I90" s="486"/>
      <c r="J90" s="486"/>
      <c r="K90" s="486"/>
      <c r="L90" s="486"/>
      <c r="M90" s="486"/>
      <c r="N90" s="486"/>
      <c r="O90" s="486"/>
      <c r="P90" s="487"/>
      <c r="Q90" s="488"/>
      <c r="R90" s="486"/>
      <c r="S90" s="489"/>
      <c r="T90" s="489"/>
      <c r="U90" s="489"/>
      <c r="V90" s="489"/>
      <c r="W90" s="489"/>
      <c r="X90" s="486"/>
      <c r="Y90" s="490"/>
    </row>
    <row r="91" spans="3:25" ht="24.95" customHeight="1" thickBot="1">
      <c r="C91" s="491"/>
      <c r="D91" s="492"/>
      <c r="E91" s="492"/>
      <c r="F91" s="492"/>
      <c r="G91" s="493"/>
      <c r="H91" s="494"/>
      <c r="I91" s="495"/>
      <c r="J91" s="495"/>
      <c r="K91" s="495"/>
      <c r="L91" s="495"/>
      <c r="M91" s="495"/>
      <c r="N91" s="495"/>
      <c r="O91" s="495"/>
      <c r="P91" s="496"/>
      <c r="Q91" s="497"/>
      <c r="R91" s="495"/>
      <c r="S91" s="498"/>
      <c r="T91" s="498"/>
      <c r="U91" s="498"/>
      <c r="V91" s="498"/>
      <c r="W91" s="498"/>
      <c r="X91" s="495"/>
      <c r="Y91" s="499"/>
    </row>
    <row r="92" spans="3:25" ht="24.95" customHeight="1" thickTop="1">
      <c r="C92" s="467">
        <v>22</v>
      </c>
      <c r="D92" s="75" t="str">
        <f>IF(Data!C28="","",Data!C28)</f>
        <v/>
      </c>
      <c r="E92" s="75" t="str">
        <f>IF(Data!E28="","",Data!E28)</f>
        <v/>
      </c>
      <c r="F92" s="75">
        <f>IF(Data!F28="","",Data!F28)</f>
        <v>0</v>
      </c>
      <c r="G92" s="76" t="str">
        <f>IF(Data!G28="","",Data!G28)</f>
        <v/>
      </c>
      <c r="H92" s="485" t="s">
        <v>235</v>
      </c>
      <c r="I92" s="486" t="s">
        <v>1525</v>
      </c>
      <c r="J92" s="486" t="s">
        <v>196</v>
      </c>
      <c r="K92" s="486" t="s">
        <v>344</v>
      </c>
      <c r="L92" s="486" t="s">
        <v>345</v>
      </c>
      <c r="M92" s="486" t="s">
        <v>1549</v>
      </c>
      <c r="N92" s="486" t="s">
        <v>1550</v>
      </c>
      <c r="O92" s="486" t="s">
        <v>1551</v>
      </c>
      <c r="P92" s="487" t="s">
        <v>1552</v>
      </c>
      <c r="Q92" s="488" t="s">
        <v>938</v>
      </c>
      <c r="R92" s="486" t="s">
        <v>939</v>
      </c>
      <c r="S92" s="489" t="s">
        <v>940</v>
      </c>
      <c r="T92" s="489" t="s">
        <v>877</v>
      </c>
      <c r="U92" s="489" t="s">
        <v>941</v>
      </c>
      <c r="V92" s="474" t="s">
        <v>942</v>
      </c>
      <c r="W92" s="474" t="s">
        <v>943</v>
      </c>
      <c r="X92" s="474" t="s">
        <v>944</v>
      </c>
      <c r="Y92" s="475" t="s">
        <v>945</v>
      </c>
    </row>
    <row r="93" spans="3:25" ht="24.95" customHeight="1">
      <c r="C93" s="476"/>
      <c r="D93" s="477"/>
      <c r="E93" s="477"/>
      <c r="F93" s="477"/>
      <c r="G93" s="478"/>
      <c r="H93" s="479" t="s">
        <v>197</v>
      </c>
      <c r="I93" s="480" t="s">
        <v>1553</v>
      </c>
      <c r="J93" s="480" t="s">
        <v>198</v>
      </c>
      <c r="K93" s="480" t="s">
        <v>346</v>
      </c>
      <c r="L93" s="480" t="s">
        <v>347</v>
      </c>
      <c r="M93" s="480" t="s">
        <v>1554</v>
      </c>
      <c r="N93" s="480" t="s">
        <v>1555</v>
      </c>
      <c r="O93" s="480" t="s">
        <v>1556</v>
      </c>
      <c r="P93" s="481" t="s">
        <v>1557</v>
      </c>
      <c r="Q93" s="482" t="s">
        <v>946</v>
      </c>
      <c r="R93" s="480" t="s">
        <v>947</v>
      </c>
      <c r="S93" s="483" t="s">
        <v>782</v>
      </c>
      <c r="T93" s="483" t="s">
        <v>695</v>
      </c>
      <c r="U93" s="483" t="s">
        <v>948</v>
      </c>
      <c r="V93" s="483" t="s">
        <v>949</v>
      </c>
      <c r="W93" s="483" t="s">
        <v>950</v>
      </c>
      <c r="X93" s="483" t="s">
        <v>951</v>
      </c>
      <c r="Y93" s="484" t="s">
        <v>952</v>
      </c>
    </row>
    <row r="94" spans="3:25" ht="24.95" customHeight="1">
      <c r="C94" s="476"/>
      <c r="D94" s="477"/>
      <c r="E94" s="477"/>
      <c r="F94" s="477"/>
      <c r="G94" s="478"/>
      <c r="H94" s="485"/>
      <c r="I94" s="486"/>
      <c r="J94" s="486"/>
      <c r="K94" s="486"/>
      <c r="L94" s="486"/>
      <c r="M94" s="486"/>
      <c r="N94" s="486"/>
      <c r="O94" s="486"/>
      <c r="P94" s="487"/>
      <c r="Q94" s="488"/>
      <c r="R94" s="486"/>
      <c r="S94" s="489"/>
      <c r="T94" s="489"/>
      <c r="U94" s="489"/>
      <c r="V94" s="489"/>
      <c r="W94" s="489"/>
      <c r="X94" s="486"/>
      <c r="Y94" s="490"/>
    </row>
    <row r="95" spans="3:25" ht="24.95" customHeight="1" thickBot="1">
      <c r="C95" s="491"/>
      <c r="D95" s="492"/>
      <c r="E95" s="492"/>
      <c r="F95" s="492"/>
      <c r="G95" s="493"/>
      <c r="H95" s="494"/>
      <c r="I95" s="495"/>
      <c r="J95" s="495"/>
      <c r="K95" s="495"/>
      <c r="L95" s="495"/>
      <c r="M95" s="495"/>
      <c r="N95" s="495"/>
      <c r="O95" s="495"/>
      <c r="P95" s="496"/>
      <c r="Q95" s="497"/>
      <c r="R95" s="495"/>
      <c r="S95" s="498"/>
      <c r="T95" s="498"/>
      <c r="U95" s="498"/>
      <c r="V95" s="498"/>
      <c r="W95" s="498"/>
      <c r="X95" s="495"/>
      <c r="Y95" s="499"/>
    </row>
    <row r="96" spans="3:25" ht="24.95" customHeight="1" thickTop="1">
      <c r="C96" s="467">
        <v>23</v>
      </c>
      <c r="D96" s="75" t="str">
        <f>IF(Data!C29="","",Data!C29)</f>
        <v/>
      </c>
      <c r="E96" s="75" t="str">
        <f>IF(Data!E29="","",Data!E29)</f>
        <v/>
      </c>
      <c r="F96" s="75">
        <f>IF(Data!F29="","",Data!F29)</f>
        <v>0</v>
      </c>
      <c r="G96" s="76" t="str">
        <f>IF(Data!G29="","",Data!G29)</f>
        <v/>
      </c>
      <c r="H96" s="470" t="s">
        <v>201</v>
      </c>
      <c r="I96" s="471" t="s">
        <v>1539</v>
      </c>
      <c r="J96" s="471" t="s">
        <v>202</v>
      </c>
      <c r="K96" s="471" t="s">
        <v>352</v>
      </c>
      <c r="L96" s="471" t="s">
        <v>353</v>
      </c>
      <c r="M96" s="471" t="s">
        <v>1558</v>
      </c>
      <c r="N96" s="471" t="s">
        <v>1559</v>
      </c>
      <c r="O96" s="471" t="s">
        <v>1542</v>
      </c>
      <c r="P96" s="472" t="s">
        <v>1560</v>
      </c>
      <c r="Q96" s="473" t="s">
        <v>953</v>
      </c>
      <c r="R96" s="471" t="s">
        <v>954</v>
      </c>
      <c r="S96" s="474" t="s">
        <v>683</v>
      </c>
      <c r="T96" s="474" t="s">
        <v>955</v>
      </c>
      <c r="U96" s="474" t="s">
        <v>956</v>
      </c>
      <c r="V96" s="474" t="s">
        <v>957</v>
      </c>
      <c r="W96" s="474" t="s">
        <v>958</v>
      </c>
      <c r="X96" s="474" t="s">
        <v>959</v>
      </c>
      <c r="Y96" s="475" t="s">
        <v>960</v>
      </c>
    </row>
    <row r="97" spans="3:25" ht="24.95" customHeight="1">
      <c r="C97" s="476"/>
      <c r="D97" s="477"/>
      <c r="E97" s="477"/>
      <c r="F97" s="477"/>
      <c r="G97" s="478"/>
      <c r="H97" s="479" t="s">
        <v>203</v>
      </c>
      <c r="I97" s="480" t="s">
        <v>1561</v>
      </c>
      <c r="J97" s="480" t="s">
        <v>204</v>
      </c>
      <c r="K97" s="480" t="s">
        <v>354</v>
      </c>
      <c r="L97" s="480" t="s">
        <v>355</v>
      </c>
      <c r="M97" s="480" t="s">
        <v>1562</v>
      </c>
      <c r="N97" s="480" t="s">
        <v>1563</v>
      </c>
      <c r="O97" s="480" t="s">
        <v>1564</v>
      </c>
      <c r="P97" s="481" t="s">
        <v>1565</v>
      </c>
      <c r="Q97" s="482" t="s">
        <v>961</v>
      </c>
      <c r="R97" s="480" t="s">
        <v>962</v>
      </c>
      <c r="S97" s="483" t="s">
        <v>963</v>
      </c>
      <c r="T97" s="483" t="s">
        <v>695</v>
      </c>
      <c r="U97" s="483" t="s">
        <v>964</v>
      </c>
      <c r="V97" s="483" t="s">
        <v>965</v>
      </c>
      <c r="W97" s="483" t="s">
        <v>966</v>
      </c>
      <c r="X97" s="483" t="s">
        <v>910</v>
      </c>
      <c r="Y97" s="484" t="s">
        <v>944</v>
      </c>
    </row>
    <row r="98" spans="3:25" ht="24.95" customHeight="1">
      <c r="C98" s="476"/>
      <c r="D98" s="477"/>
      <c r="E98" s="477"/>
      <c r="F98" s="477"/>
      <c r="G98" s="478"/>
      <c r="H98" s="485"/>
      <c r="I98" s="486"/>
      <c r="J98" s="486"/>
      <c r="K98" s="486"/>
      <c r="L98" s="486"/>
      <c r="M98" s="486"/>
      <c r="N98" s="486"/>
      <c r="O98" s="486"/>
      <c r="P98" s="487"/>
      <c r="Q98" s="488"/>
      <c r="R98" s="486"/>
      <c r="S98" s="489"/>
      <c r="T98" s="489"/>
      <c r="U98" s="489"/>
      <c r="V98" s="489"/>
      <c r="W98" s="489"/>
      <c r="X98" s="486"/>
      <c r="Y98" s="490"/>
    </row>
    <row r="99" spans="3:25" ht="24.95" customHeight="1" thickBot="1">
      <c r="C99" s="491"/>
      <c r="D99" s="492"/>
      <c r="E99" s="492"/>
      <c r="F99" s="492"/>
      <c r="G99" s="493"/>
      <c r="H99" s="494"/>
      <c r="I99" s="495"/>
      <c r="J99" s="495"/>
      <c r="K99" s="495"/>
      <c r="L99" s="495"/>
      <c r="M99" s="495"/>
      <c r="N99" s="495"/>
      <c r="O99" s="495"/>
      <c r="P99" s="496"/>
      <c r="Q99" s="497"/>
      <c r="R99" s="495"/>
      <c r="S99" s="498"/>
      <c r="T99" s="498"/>
      <c r="U99" s="498"/>
      <c r="V99" s="498"/>
      <c r="W99" s="498"/>
      <c r="X99" s="495"/>
      <c r="Y99" s="499"/>
    </row>
    <row r="100" spans="3:25" ht="24.95" customHeight="1" thickTop="1">
      <c r="C100" s="467">
        <v>24</v>
      </c>
      <c r="D100" s="75" t="str">
        <f>IF(Data!C30="","",Data!C30)</f>
        <v/>
      </c>
      <c r="E100" s="75" t="str">
        <f>IF(Data!E30="","",Data!E30)</f>
        <v/>
      </c>
      <c r="F100" s="75">
        <f>IF(Data!F30="","",Data!F30)</f>
        <v>0</v>
      </c>
      <c r="G100" s="76" t="str">
        <f>IF(Data!G30="","",Data!G30)</f>
        <v/>
      </c>
      <c r="H100" s="485" t="s">
        <v>254</v>
      </c>
      <c r="I100" s="486" t="s">
        <v>1566</v>
      </c>
      <c r="J100" s="486" t="s">
        <v>243</v>
      </c>
      <c r="K100" s="486" t="s">
        <v>360</v>
      </c>
      <c r="L100" s="486" t="s">
        <v>361</v>
      </c>
      <c r="M100" s="486" t="s">
        <v>157</v>
      </c>
      <c r="N100" s="486" t="s">
        <v>1567</v>
      </c>
      <c r="O100" s="486" t="s">
        <v>1568</v>
      </c>
      <c r="P100" s="487" t="s">
        <v>1569</v>
      </c>
      <c r="Q100" s="488" t="s">
        <v>967</v>
      </c>
      <c r="R100" s="486" t="s">
        <v>947</v>
      </c>
      <c r="S100" s="489" t="s">
        <v>868</v>
      </c>
      <c r="T100" s="489" t="s">
        <v>968</v>
      </c>
      <c r="U100" s="489" t="s">
        <v>969</v>
      </c>
      <c r="V100" s="474" t="s">
        <v>970</v>
      </c>
      <c r="W100" s="474" t="s">
        <v>901</v>
      </c>
      <c r="X100" s="474" t="s">
        <v>971</v>
      </c>
      <c r="Y100" s="475" t="s">
        <v>873</v>
      </c>
    </row>
    <row r="101" spans="3:25" ht="24.95" customHeight="1">
      <c r="C101" s="476"/>
      <c r="D101" s="477"/>
      <c r="E101" s="477"/>
      <c r="F101" s="477"/>
      <c r="G101" s="478"/>
      <c r="H101" s="479" t="s">
        <v>255</v>
      </c>
      <c r="I101" s="480" t="s">
        <v>1570</v>
      </c>
      <c r="J101" s="480" t="s">
        <v>206</v>
      </c>
      <c r="K101" s="480" t="s">
        <v>362</v>
      </c>
      <c r="L101" s="480" t="s">
        <v>363</v>
      </c>
      <c r="M101" s="480" t="s">
        <v>158</v>
      </c>
      <c r="N101" s="480" t="s">
        <v>1571</v>
      </c>
      <c r="O101" s="480" t="s">
        <v>1572</v>
      </c>
      <c r="P101" s="481" t="s">
        <v>1573</v>
      </c>
      <c r="Q101" s="482" t="s">
        <v>972</v>
      </c>
      <c r="R101" s="480" t="s">
        <v>973</v>
      </c>
      <c r="S101" s="483" t="s">
        <v>914</v>
      </c>
      <c r="T101" s="483" t="s">
        <v>390</v>
      </c>
      <c r="U101" s="483" t="s">
        <v>974</v>
      </c>
      <c r="V101" s="483" t="s">
        <v>975</v>
      </c>
      <c r="W101" s="483" t="s">
        <v>976</v>
      </c>
      <c r="X101" s="483" t="s">
        <v>977</v>
      </c>
      <c r="Y101" s="484" t="s">
        <v>978</v>
      </c>
    </row>
    <row r="102" spans="3:25" ht="24.95" customHeight="1">
      <c r="C102" s="476"/>
      <c r="D102" s="477"/>
      <c r="E102" s="477"/>
      <c r="F102" s="477"/>
      <c r="G102" s="478"/>
      <c r="H102" s="485"/>
      <c r="I102" s="486"/>
      <c r="J102" s="486"/>
      <c r="K102" s="486"/>
      <c r="L102" s="486"/>
      <c r="M102" s="486"/>
      <c r="N102" s="486"/>
      <c r="O102" s="486"/>
      <c r="P102" s="487"/>
      <c r="Q102" s="488"/>
      <c r="R102" s="486"/>
      <c r="S102" s="489"/>
      <c r="T102" s="489"/>
      <c r="U102" s="489"/>
      <c r="V102" s="489"/>
      <c r="W102" s="489"/>
      <c r="X102" s="486"/>
      <c r="Y102" s="490"/>
    </row>
    <row r="103" spans="3:25" ht="24.95" customHeight="1" thickBot="1">
      <c r="C103" s="491"/>
      <c r="D103" s="492"/>
      <c r="E103" s="492"/>
      <c r="F103" s="492"/>
      <c r="G103" s="493"/>
      <c r="H103" s="494"/>
      <c r="I103" s="495"/>
      <c r="J103" s="495"/>
      <c r="K103" s="495"/>
      <c r="L103" s="495"/>
      <c r="M103" s="495"/>
      <c r="N103" s="495"/>
      <c r="O103" s="495"/>
      <c r="P103" s="496"/>
      <c r="Q103" s="497"/>
      <c r="R103" s="495"/>
      <c r="S103" s="498"/>
      <c r="T103" s="498"/>
      <c r="U103" s="498"/>
      <c r="V103" s="498"/>
      <c r="W103" s="498"/>
      <c r="X103" s="495"/>
      <c r="Y103" s="499"/>
    </row>
    <row r="104" spans="3:25" ht="24.95" customHeight="1" thickTop="1">
      <c r="C104" s="467">
        <v>25</v>
      </c>
      <c r="D104" s="75" t="str">
        <f>IF(Data!C31="","",Data!C31)</f>
        <v/>
      </c>
      <c r="E104" s="75" t="str">
        <f>IF(Data!E31="","",Data!E31)</f>
        <v/>
      </c>
      <c r="F104" s="75">
        <f>IF(Data!F31="","",Data!F31)</f>
        <v>0</v>
      </c>
      <c r="G104" s="76" t="str">
        <f>IF(Data!G31="","",Data!G31)</f>
        <v/>
      </c>
      <c r="H104" s="470" t="s">
        <v>211</v>
      </c>
      <c r="I104" s="471" t="s">
        <v>1574</v>
      </c>
      <c r="J104" s="471" t="s">
        <v>212</v>
      </c>
      <c r="K104" s="471" t="s">
        <v>368</v>
      </c>
      <c r="L104" s="471" t="s">
        <v>369</v>
      </c>
      <c r="M104" s="471" t="s">
        <v>1575</v>
      </c>
      <c r="N104" s="471" t="s">
        <v>1576</v>
      </c>
      <c r="O104" s="471" t="s">
        <v>1577</v>
      </c>
      <c r="P104" s="472" t="s">
        <v>1578</v>
      </c>
      <c r="Q104" s="473" t="s">
        <v>979</v>
      </c>
      <c r="R104" s="471" t="s">
        <v>980</v>
      </c>
      <c r="S104" s="474" t="s">
        <v>981</v>
      </c>
      <c r="T104" s="474" t="s">
        <v>777</v>
      </c>
      <c r="U104" s="474" t="s">
        <v>982</v>
      </c>
      <c r="V104" s="474" t="s">
        <v>983</v>
      </c>
      <c r="W104" s="474" t="s">
        <v>984</v>
      </c>
      <c r="X104" s="474" t="s">
        <v>911</v>
      </c>
      <c r="Y104" s="475" t="s">
        <v>889</v>
      </c>
    </row>
    <row r="105" spans="3:25" ht="24.95" customHeight="1">
      <c r="C105" s="476"/>
      <c r="D105" s="477"/>
      <c r="E105" s="477"/>
      <c r="F105" s="477"/>
      <c r="G105" s="478"/>
      <c r="H105" s="479" t="s">
        <v>213</v>
      </c>
      <c r="I105" s="480" t="s">
        <v>1579</v>
      </c>
      <c r="J105" s="480" t="s">
        <v>214</v>
      </c>
      <c r="K105" s="480" t="s">
        <v>370</v>
      </c>
      <c r="L105" s="480" t="s">
        <v>371</v>
      </c>
      <c r="M105" s="480" t="s">
        <v>1502</v>
      </c>
      <c r="N105" s="480" t="s">
        <v>1580</v>
      </c>
      <c r="O105" s="480" t="s">
        <v>1581</v>
      </c>
      <c r="P105" s="481" t="s">
        <v>1534</v>
      </c>
      <c r="Q105" s="482" t="s">
        <v>985</v>
      </c>
      <c r="R105" s="480" t="s">
        <v>986</v>
      </c>
      <c r="S105" s="483" t="s">
        <v>987</v>
      </c>
      <c r="T105" s="483" t="s">
        <v>695</v>
      </c>
      <c r="U105" s="483" t="s">
        <v>988</v>
      </c>
      <c r="V105" s="483" t="s">
        <v>989</v>
      </c>
      <c r="W105" s="483" t="s">
        <v>990</v>
      </c>
      <c r="X105" s="483" t="s">
        <v>920</v>
      </c>
      <c r="Y105" s="484" t="s">
        <v>991</v>
      </c>
    </row>
    <row r="106" spans="3:25" ht="24.95" customHeight="1">
      <c r="C106" s="476"/>
      <c r="D106" s="477"/>
      <c r="E106" s="477"/>
      <c r="F106" s="477"/>
      <c r="G106" s="478"/>
      <c r="H106" s="485"/>
      <c r="I106" s="486"/>
      <c r="J106" s="486"/>
      <c r="K106" s="486"/>
      <c r="L106" s="486"/>
      <c r="M106" s="486"/>
      <c r="N106" s="486"/>
      <c r="O106" s="486"/>
      <c r="P106" s="487"/>
      <c r="Q106" s="488"/>
      <c r="R106" s="486"/>
      <c r="S106" s="489"/>
      <c r="T106" s="489"/>
      <c r="U106" s="489"/>
      <c r="V106" s="489"/>
      <c r="W106" s="489"/>
      <c r="X106" s="486"/>
      <c r="Y106" s="490"/>
    </row>
    <row r="107" spans="3:25" ht="24.95" customHeight="1" thickBot="1">
      <c r="C107" s="491"/>
      <c r="D107" s="492"/>
      <c r="E107" s="492"/>
      <c r="F107" s="492"/>
      <c r="G107" s="493"/>
      <c r="H107" s="494"/>
      <c r="I107" s="495"/>
      <c r="J107" s="495"/>
      <c r="K107" s="495"/>
      <c r="L107" s="495"/>
      <c r="M107" s="495"/>
      <c r="N107" s="495"/>
      <c r="O107" s="495"/>
      <c r="P107" s="496"/>
      <c r="Q107" s="497"/>
      <c r="R107" s="495"/>
      <c r="S107" s="498"/>
      <c r="T107" s="498"/>
      <c r="U107" s="498"/>
      <c r="V107" s="498"/>
      <c r="W107" s="498"/>
      <c r="X107" s="495"/>
      <c r="Y107" s="499"/>
    </row>
    <row r="108" spans="3:25" ht="24.95" customHeight="1" thickTop="1">
      <c r="C108" s="467">
        <v>26</v>
      </c>
      <c r="D108" s="75" t="str">
        <f>IF(Data!C32="","",Data!C32)</f>
        <v/>
      </c>
      <c r="E108" s="75" t="str">
        <f>IF(Data!E32="","",Data!E32)</f>
        <v/>
      </c>
      <c r="F108" s="75">
        <f>IF(Data!F32="","",Data!F32)</f>
        <v>0</v>
      </c>
      <c r="G108" s="76" t="str">
        <f>IF(Data!G32="","",Data!G32)</f>
        <v/>
      </c>
      <c r="H108" s="485" t="s">
        <v>217</v>
      </c>
      <c r="I108" s="486" t="s">
        <v>1582</v>
      </c>
      <c r="J108" s="486" t="s">
        <v>218</v>
      </c>
      <c r="K108" s="486" t="s">
        <v>376</v>
      </c>
      <c r="L108" s="486" t="s">
        <v>377</v>
      </c>
      <c r="M108" s="486" t="s">
        <v>1583</v>
      </c>
      <c r="N108" s="486" t="s">
        <v>1584</v>
      </c>
      <c r="O108" s="486" t="s">
        <v>1585</v>
      </c>
      <c r="P108" s="487" t="s">
        <v>290</v>
      </c>
      <c r="Q108" s="488" t="s">
        <v>992</v>
      </c>
      <c r="R108" s="486" t="s">
        <v>993</v>
      </c>
      <c r="S108" s="489" t="s">
        <v>728</v>
      </c>
      <c r="T108" s="489" t="s">
        <v>994</v>
      </c>
      <c r="U108" s="489" t="s">
        <v>995</v>
      </c>
      <c r="V108" s="474" t="s">
        <v>996</v>
      </c>
      <c r="W108" s="474" t="s">
        <v>997</v>
      </c>
      <c r="X108" s="474" t="s">
        <v>998</v>
      </c>
      <c r="Y108" s="475" t="s">
        <v>999</v>
      </c>
    </row>
    <row r="109" spans="3:25" ht="24.95" customHeight="1">
      <c r="C109" s="476"/>
      <c r="D109" s="477"/>
      <c r="E109" s="477"/>
      <c r="F109" s="477"/>
      <c r="G109" s="478"/>
      <c r="H109" s="479" t="s">
        <v>219</v>
      </c>
      <c r="I109" s="480" t="s">
        <v>1586</v>
      </c>
      <c r="J109" s="480" t="s">
        <v>220</v>
      </c>
      <c r="K109" s="480" t="s">
        <v>378</v>
      </c>
      <c r="L109" s="480" t="s">
        <v>379</v>
      </c>
      <c r="M109" s="480" t="s">
        <v>1512</v>
      </c>
      <c r="N109" s="480" t="s">
        <v>1587</v>
      </c>
      <c r="O109" s="480" t="s">
        <v>1588</v>
      </c>
      <c r="P109" s="481" t="s">
        <v>291</v>
      </c>
      <c r="Q109" s="482" t="s">
        <v>1000</v>
      </c>
      <c r="R109" s="480" t="s">
        <v>1001</v>
      </c>
      <c r="S109" s="483" t="s">
        <v>1002</v>
      </c>
      <c r="T109" s="483" t="s">
        <v>390</v>
      </c>
      <c r="U109" s="483" t="s">
        <v>1003</v>
      </c>
      <c r="V109" s="483" t="s">
        <v>949</v>
      </c>
      <c r="W109" s="483" t="s">
        <v>1004</v>
      </c>
      <c r="X109" s="483" t="s">
        <v>1005</v>
      </c>
      <c r="Y109" s="484" t="s">
        <v>911</v>
      </c>
    </row>
    <row r="110" spans="3:25" ht="24.95" customHeight="1">
      <c r="C110" s="476"/>
      <c r="D110" s="477"/>
      <c r="E110" s="477"/>
      <c r="F110" s="477"/>
      <c r="G110" s="478"/>
      <c r="H110" s="485"/>
      <c r="I110" s="486"/>
      <c r="J110" s="486"/>
      <c r="K110" s="486"/>
      <c r="L110" s="486"/>
      <c r="M110" s="486"/>
      <c r="N110" s="486"/>
      <c r="O110" s="486"/>
      <c r="P110" s="487"/>
      <c r="Q110" s="488"/>
      <c r="R110" s="486"/>
      <c r="S110" s="489"/>
      <c r="T110" s="489"/>
      <c r="U110" s="489"/>
      <c r="V110" s="489"/>
      <c r="W110" s="489"/>
      <c r="X110" s="486"/>
      <c r="Y110" s="490"/>
    </row>
    <row r="111" spans="3:25" ht="24.95" customHeight="1" thickBot="1">
      <c r="C111" s="491"/>
      <c r="D111" s="492"/>
      <c r="E111" s="492"/>
      <c r="F111" s="492"/>
      <c r="G111" s="493"/>
      <c r="H111" s="494"/>
      <c r="I111" s="495"/>
      <c r="J111" s="495"/>
      <c r="K111" s="495"/>
      <c r="L111" s="495"/>
      <c r="M111" s="495"/>
      <c r="N111" s="495"/>
      <c r="O111" s="495"/>
      <c r="P111" s="496"/>
      <c r="Q111" s="497"/>
      <c r="R111" s="495"/>
      <c r="S111" s="498"/>
      <c r="T111" s="498"/>
      <c r="U111" s="498"/>
      <c r="V111" s="498"/>
      <c r="W111" s="498"/>
      <c r="X111" s="495"/>
      <c r="Y111" s="499"/>
    </row>
    <row r="112" spans="3:25" ht="24.95" customHeight="1" thickTop="1">
      <c r="C112" s="467">
        <v>27</v>
      </c>
      <c r="D112" s="75" t="str">
        <f>IF(Data!C33="","",Data!C33)</f>
        <v/>
      </c>
      <c r="E112" s="75" t="str">
        <f>IF(Data!E33="","",Data!E33)</f>
        <v/>
      </c>
      <c r="F112" s="75">
        <f>IF(Data!F33="","",Data!F33)</f>
        <v>0</v>
      </c>
      <c r="G112" s="76" t="str">
        <f>IF(Data!G33="","",Data!G33)</f>
        <v/>
      </c>
      <c r="H112" s="470" t="s">
        <v>259</v>
      </c>
      <c r="I112" s="471" t="s">
        <v>1589</v>
      </c>
      <c r="J112" s="471" t="s">
        <v>260</v>
      </c>
      <c r="K112" s="471" t="s">
        <v>384</v>
      </c>
      <c r="L112" s="471" t="s">
        <v>385</v>
      </c>
      <c r="M112" s="471" t="s">
        <v>266</v>
      </c>
      <c r="N112" s="471" t="s">
        <v>275</v>
      </c>
      <c r="O112" s="471" t="s">
        <v>283</v>
      </c>
      <c r="P112" s="472" t="s">
        <v>294</v>
      </c>
      <c r="Q112" s="473" t="s">
        <v>1006</v>
      </c>
      <c r="R112" s="471" t="s">
        <v>1007</v>
      </c>
      <c r="S112" s="474" t="s">
        <v>868</v>
      </c>
      <c r="T112" s="474" t="s">
        <v>1008</v>
      </c>
      <c r="U112" s="474" t="s">
        <v>1009</v>
      </c>
      <c r="V112" s="474" t="s">
        <v>1010</v>
      </c>
      <c r="W112" s="474" t="s">
        <v>1011</v>
      </c>
      <c r="X112" s="474" t="s">
        <v>1012</v>
      </c>
      <c r="Y112" s="475" t="s">
        <v>959</v>
      </c>
    </row>
    <row r="113" spans="3:25" ht="24.95" customHeight="1">
      <c r="C113" s="476"/>
      <c r="D113" s="477"/>
      <c r="E113" s="477"/>
      <c r="F113" s="477"/>
      <c r="G113" s="478"/>
      <c r="H113" s="479" t="s">
        <v>223</v>
      </c>
      <c r="I113" s="480" t="s">
        <v>1539</v>
      </c>
      <c r="J113" s="480" t="s">
        <v>261</v>
      </c>
      <c r="K113" s="480" t="s">
        <v>386</v>
      </c>
      <c r="L113" s="480" t="s">
        <v>387</v>
      </c>
      <c r="M113" s="480" t="s">
        <v>267</v>
      </c>
      <c r="N113" s="480" t="s">
        <v>276</v>
      </c>
      <c r="O113" s="480" t="s">
        <v>284</v>
      </c>
      <c r="P113" s="481" t="s">
        <v>295</v>
      </c>
      <c r="Q113" s="482" t="s">
        <v>1013</v>
      </c>
      <c r="R113" s="480" t="s">
        <v>1014</v>
      </c>
      <c r="S113" s="483" t="s">
        <v>1015</v>
      </c>
      <c r="T113" s="483" t="s">
        <v>1016</v>
      </c>
      <c r="U113" s="483" t="s">
        <v>1017</v>
      </c>
      <c r="V113" s="483" t="s">
        <v>965</v>
      </c>
      <c r="W113" s="483" t="s">
        <v>1018</v>
      </c>
      <c r="X113" s="483" t="s">
        <v>1019</v>
      </c>
      <c r="Y113" s="484" t="s">
        <v>911</v>
      </c>
    </row>
    <row r="114" spans="3:25" ht="24.95" customHeight="1">
      <c r="C114" s="476"/>
      <c r="D114" s="477"/>
      <c r="E114" s="477"/>
      <c r="F114" s="477"/>
      <c r="G114" s="478"/>
      <c r="H114" s="485"/>
      <c r="I114" s="486"/>
      <c r="J114" s="486"/>
      <c r="K114" s="486"/>
      <c r="L114" s="486"/>
      <c r="M114" s="486"/>
      <c r="N114" s="486"/>
      <c r="O114" s="486"/>
      <c r="P114" s="487"/>
      <c r="Q114" s="488"/>
      <c r="R114" s="486"/>
      <c r="S114" s="489"/>
      <c r="T114" s="489"/>
      <c r="U114" s="489"/>
      <c r="V114" s="489"/>
      <c r="W114" s="489"/>
      <c r="X114" s="486"/>
      <c r="Y114" s="490"/>
    </row>
    <row r="115" spans="3:25" ht="24.95" customHeight="1" thickBot="1">
      <c r="C115" s="491"/>
      <c r="D115" s="492"/>
      <c r="E115" s="492"/>
      <c r="F115" s="492"/>
      <c r="G115" s="493"/>
      <c r="H115" s="494"/>
      <c r="I115" s="495"/>
      <c r="J115" s="495"/>
      <c r="K115" s="495"/>
      <c r="L115" s="495"/>
      <c r="M115" s="495"/>
      <c r="N115" s="495"/>
      <c r="O115" s="495"/>
      <c r="P115" s="496"/>
      <c r="Q115" s="497"/>
      <c r="R115" s="495"/>
      <c r="S115" s="498"/>
      <c r="T115" s="498"/>
      <c r="U115" s="498"/>
      <c r="V115" s="498"/>
      <c r="W115" s="498"/>
      <c r="X115" s="495"/>
      <c r="Y115" s="499"/>
    </row>
    <row r="116" spans="3:25" ht="24.95" customHeight="1" thickTop="1">
      <c r="C116" s="467">
        <v>28</v>
      </c>
      <c r="D116" s="75" t="str">
        <f>IF(Data!C34="","",Data!C34)</f>
        <v/>
      </c>
      <c r="E116" s="75" t="str">
        <f>IF(Data!E34="","",Data!E34)</f>
        <v/>
      </c>
      <c r="F116" s="75">
        <f>IF(Data!F34="","",Data!F34)</f>
        <v>0</v>
      </c>
      <c r="G116" s="76" t="str">
        <f>IF(Data!G34="","",Data!G34)</f>
        <v/>
      </c>
      <c r="H116" s="485" t="s">
        <v>226</v>
      </c>
      <c r="I116" s="486" t="s">
        <v>1590</v>
      </c>
      <c r="J116" s="486" t="s">
        <v>264</v>
      </c>
      <c r="K116" s="486" t="s">
        <v>392</v>
      </c>
      <c r="L116" s="486" t="s">
        <v>393</v>
      </c>
      <c r="M116" s="486" t="s">
        <v>270</v>
      </c>
      <c r="N116" s="486" t="s">
        <v>279</v>
      </c>
      <c r="O116" s="486" t="s">
        <v>287</v>
      </c>
      <c r="P116" s="487" t="s">
        <v>298</v>
      </c>
      <c r="Q116" s="488" t="s">
        <v>1020</v>
      </c>
      <c r="R116" s="486" t="s">
        <v>1021</v>
      </c>
      <c r="S116" s="489" t="s">
        <v>885</v>
      </c>
      <c r="T116" s="489" t="s">
        <v>666</v>
      </c>
      <c r="U116" s="489" t="s">
        <v>1022</v>
      </c>
      <c r="V116" s="474" t="s">
        <v>1023</v>
      </c>
      <c r="W116" s="474" t="s">
        <v>1024</v>
      </c>
      <c r="X116" s="474" t="s">
        <v>1025</v>
      </c>
      <c r="Y116" s="475" t="s">
        <v>1026</v>
      </c>
    </row>
    <row r="117" spans="3:25" ht="24.95" customHeight="1">
      <c r="C117" s="476"/>
      <c r="D117" s="477"/>
      <c r="E117" s="477"/>
      <c r="F117" s="477"/>
      <c r="G117" s="478"/>
      <c r="H117" s="479" t="s">
        <v>227</v>
      </c>
      <c r="I117" s="480" t="s">
        <v>1591</v>
      </c>
      <c r="J117" s="480" t="s">
        <v>265</v>
      </c>
      <c r="K117" s="480" t="s">
        <v>394</v>
      </c>
      <c r="L117" s="480" t="s">
        <v>395</v>
      </c>
      <c r="M117" s="480" t="s">
        <v>271</v>
      </c>
      <c r="N117" s="480" t="s">
        <v>282</v>
      </c>
      <c r="O117" s="480" t="s">
        <v>288</v>
      </c>
      <c r="P117" s="481" t="s">
        <v>299</v>
      </c>
      <c r="Q117" s="482" t="s">
        <v>1027</v>
      </c>
      <c r="R117" s="480" t="s">
        <v>1028</v>
      </c>
      <c r="S117" s="483" t="s">
        <v>906</v>
      </c>
      <c r="T117" s="483" t="s">
        <v>684</v>
      </c>
      <c r="U117" s="483" t="s">
        <v>1029</v>
      </c>
      <c r="V117" s="483" t="s">
        <v>1030</v>
      </c>
      <c r="W117" s="483" t="s">
        <v>1031</v>
      </c>
      <c r="X117" s="483" t="s">
        <v>951</v>
      </c>
      <c r="Y117" s="484" t="s">
        <v>1032</v>
      </c>
    </row>
    <row r="118" spans="3:25" ht="24.95" customHeight="1">
      <c r="C118" s="476"/>
      <c r="D118" s="477"/>
      <c r="E118" s="477"/>
      <c r="F118" s="477"/>
      <c r="G118" s="478"/>
      <c r="H118" s="485"/>
      <c r="I118" s="486"/>
      <c r="J118" s="486"/>
      <c r="K118" s="486"/>
      <c r="L118" s="486"/>
      <c r="M118" s="486"/>
      <c r="N118" s="486"/>
      <c r="O118" s="486"/>
      <c r="P118" s="487"/>
      <c r="Q118" s="488"/>
      <c r="R118" s="486"/>
      <c r="S118" s="489"/>
      <c r="T118" s="489"/>
      <c r="U118" s="489"/>
      <c r="V118" s="489"/>
      <c r="W118" s="489"/>
      <c r="X118" s="486"/>
      <c r="Y118" s="490"/>
    </row>
    <row r="119" spans="3:25" ht="24.95" customHeight="1" thickBot="1">
      <c r="C119" s="491"/>
      <c r="D119" s="492"/>
      <c r="E119" s="492"/>
      <c r="F119" s="492"/>
      <c r="G119" s="493"/>
      <c r="H119" s="494"/>
      <c r="I119" s="495"/>
      <c r="J119" s="495"/>
      <c r="K119" s="495"/>
      <c r="L119" s="495"/>
      <c r="M119" s="495"/>
      <c r="N119" s="495"/>
      <c r="O119" s="495"/>
      <c r="P119" s="496"/>
      <c r="Q119" s="497"/>
      <c r="R119" s="495"/>
      <c r="S119" s="498"/>
      <c r="T119" s="498"/>
      <c r="U119" s="498"/>
      <c r="V119" s="498"/>
      <c r="W119" s="498"/>
      <c r="X119" s="495"/>
      <c r="Y119" s="499"/>
    </row>
    <row r="120" spans="3:25" ht="24.95" customHeight="1" thickTop="1">
      <c r="C120" s="467">
        <v>29</v>
      </c>
      <c r="D120" s="75" t="str">
        <f>IF(Data!C35="","",Data!C35)</f>
        <v/>
      </c>
      <c r="E120" s="75" t="str">
        <f>IF(Data!E35="","",Data!E35)</f>
        <v/>
      </c>
      <c r="F120" s="75">
        <f>IF(Data!F35="","",Data!F35)</f>
        <v>0</v>
      </c>
      <c r="G120" s="76" t="str">
        <f>IF(Data!G35="","",Data!G35)</f>
        <v/>
      </c>
      <c r="H120" s="470" t="s">
        <v>211</v>
      </c>
      <c r="I120" s="471" t="s">
        <v>1592</v>
      </c>
      <c r="J120" s="471" t="s">
        <v>243</v>
      </c>
      <c r="K120" s="471" t="s">
        <v>400</v>
      </c>
      <c r="L120" s="471" t="s">
        <v>401</v>
      </c>
      <c r="M120" s="471" t="s">
        <v>1593</v>
      </c>
      <c r="N120" s="471" t="s">
        <v>1513</v>
      </c>
      <c r="O120" s="471" t="s">
        <v>1594</v>
      </c>
      <c r="P120" s="472" t="s">
        <v>1595</v>
      </c>
      <c r="Q120" s="473" t="s">
        <v>1033</v>
      </c>
      <c r="R120" s="471" t="s">
        <v>1034</v>
      </c>
      <c r="S120" s="474" t="s">
        <v>1035</v>
      </c>
      <c r="T120" s="474" t="s">
        <v>738</v>
      </c>
      <c r="U120" s="474" t="s">
        <v>956</v>
      </c>
      <c r="V120" s="474" t="s">
        <v>1036</v>
      </c>
      <c r="W120" s="474" t="s">
        <v>1037</v>
      </c>
      <c r="X120" s="474" t="s">
        <v>911</v>
      </c>
      <c r="Y120" s="475" t="s">
        <v>1038</v>
      </c>
    </row>
    <row r="121" spans="3:25" ht="24.95" customHeight="1">
      <c r="C121" s="476"/>
      <c r="D121" s="477"/>
      <c r="E121" s="477"/>
      <c r="F121" s="477"/>
      <c r="G121" s="478"/>
      <c r="H121" s="479" t="s">
        <v>213</v>
      </c>
      <c r="I121" s="480" t="s">
        <v>1596</v>
      </c>
      <c r="J121" s="480" t="s">
        <v>206</v>
      </c>
      <c r="K121" s="480" t="s">
        <v>402</v>
      </c>
      <c r="L121" s="480" t="s">
        <v>403</v>
      </c>
      <c r="M121" s="480" t="s">
        <v>1597</v>
      </c>
      <c r="N121" s="480" t="s">
        <v>1598</v>
      </c>
      <c r="O121" s="480" t="s">
        <v>1597</v>
      </c>
      <c r="P121" s="481" t="s">
        <v>1599</v>
      </c>
      <c r="Q121" s="482" t="s">
        <v>1039</v>
      </c>
      <c r="R121" s="480" t="s">
        <v>1040</v>
      </c>
      <c r="S121" s="483" t="s">
        <v>885</v>
      </c>
      <c r="T121" s="483" t="s">
        <v>806</v>
      </c>
      <c r="U121" s="483" t="s">
        <v>988</v>
      </c>
      <c r="V121" s="483" t="s">
        <v>1041</v>
      </c>
      <c r="W121" s="483" t="s">
        <v>1042</v>
      </c>
      <c r="X121" s="483" t="s">
        <v>1043</v>
      </c>
      <c r="Y121" s="484" t="s">
        <v>920</v>
      </c>
    </row>
    <row r="122" spans="3:25" ht="24.95" customHeight="1">
      <c r="C122" s="476"/>
      <c r="D122" s="477"/>
      <c r="E122" s="477"/>
      <c r="F122" s="477"/>
      <c r="G122" s="478"/>
      <c r="H122" s="485"/>
      <c r="I122" s="486"/>
      <c r="J122" s="486"/>
      <c r="K122" s="486"/>
      <c r="L122" s="486"/>
      <c r="M122" s="486"/>
      <c r="N122" s="486"/>
      <c r="O122" s="486"/>
      <c r="P122" s="487"/>
      <c r="Q122" s="488"/>
      <c r="R122" s="486"/>
      <c r="S122" s="489"/>
      <c r="T122" s="489"/>
      <c r="U122" s="489"/>
      <c r="V122" s="489"/>
      <c r="W122" s="489"/>
      <c r="X122" s="486"/>
      <c r="Y122" s="490"/>
    </row>
    <row r="123" spans="3:25" ht="24.95" customHeight="1" thickBot="1">
      <c r="C123" s="491"/>
      <c r="D123" s="492"/>
      <c r="E123" s="492"/>
      <c r="F123" s="492"/>
      <c r="G123" s="493"/>
      <c r="H123" s="494"/>
      <c r="I123" s="495"/>
      <c r="J123" s="495"/>
      <c r="K123" s="495"/>
      <c r="L123" s="495"/>
      <c r="M123" s="495"/>
      <c r="N123" s="495"/>
      <c r="O123" s="495"/>
      <c r="P123" s="496"/>
      <c r="Q123" s="497"/>
      <c r="R123" s="495"/>
      <c r="S123" s="498"/>
      <c r="T123" s="498"/>
      <c r="U123" s="498"/>
      <c r="V123" s="498"/>
      <c r="W123" s="498"/>
      <c r="X123" s="495"/>
      <c r="Y123" s="499"/>
    </row>
    <row r="124" spans="3:25" ht="24.95" customHeight="1" thickTop="1">
      <c r="C124" s="467">
        <v>30</v>
      </c>
      <c r="D124" s="75" t="str">
        <f>IF(Data!C36="","",Data!C36)</f>
        <v/>
      </c>
      <c r="E124" s="75" t="str">
        <f>IF(Data!E36="","",Data!E36)</f>
        <v/>
      </c>
      <c r="F124" s="75">
        <f>IF(Data!F36="","",Data!F36)</f>
        <v>0</v>
      </c>
      <c r="G124" s="76" t="str">
        <f>IF(Data!G36="","",Data!G36)</f>
        <v/>
      </c>
      <c r="H124" s="485" t="s">
        <v>217</v>
      </c>
      <c r="I124" s="486" t="s">
        <v>1506</v>
      </c>
      <c r="J124" s="486" t="s">
        <v>212</v>
      </c>
      <c r="K124" s="486" t="s">
        <v>408</v>
      </c>
      <c r="L124" s="486" t="s">
        <v>409</v>
      </c>
      <c r="M124" s="486" t="s">
        <v>1600</v>
      </c>
      <c r="N124" s="486" t="s">
        <v>1601</v>
      </c>
      <c r="O124" s="486" t="s">
        <v>1602</v>
      </c>
      <c r="P124" s="487" t="s">
        <v>1603</v>
      </c>
      <c r="Q124" s="488" t="s">
        <v>1044</v>
      </c>
      <c r="R124" s="486" t="s">
        <v>867</v>
      </c>
      <c r="S124" s="489" t="s">
        <v>1045</v>
      </c>
      <c r="T124" s="489" t="s">
        <v>877</v>
      </c>
      <c r="U124" s="489" t="s">
        <v>1046</v>
      </c>
      <c r="V124" s="474" t="s">
        <v>927</v>
      </c>
      <c r="W124" s="474" t="s">
        <v>653</v>
      </c>
      <c r="X124" s="474" t="s">
        <v>1047</v>
      </c>
      <c r="Y124" s="475" t="s">
        <v>889</v>
      </c>
    </row>
    <row r="125" spans="3:25" ht="24.95" customHeight="1">
      <c r="C125" s="476"/>
      <c r="D125" s="477"/>
      <c r="E125" s="477"/>
      <c r="F125" s="477"/>
      <c r="G125" s="478"/>
      <c r="H125" s="479" t="s">
        <v>219</v>
      </c>
      <c r="I125" s="480" t="s">
        <v>1604</v>
      </c>
      <c r="J125" s="480" t="s">
        <v>214</v>
      </c>
      <c r="K125" s="480" t="s">
        <v>410</v>
      </c>
      <c r="L125" s="480" t="s">
        <v>411</v>
      </c>
      <c r="M125" s="480" t="s">
        <v>1605</v>
      </c>
      <c r="N125" s="480" t="s">
        <v>1606</v>
      </c>
      <c r="O125" s="480" t="s">
        <v>1607</v>
      </c>
      <c r="P125" s="481" t="s">
        <v>1608</v>
      </c>
      <c r="Q125" s="482" t="s">
        <v>1048</v>
      </c>
      <c r="R125" s="480" t="s">
        <v>876</v>
      </c>
      <c r="S125" s="483" t="s">
        <v>787</v>
      </c>
      <c r="T125" s="483" t="s">
        <v>695</v>
      </c>
      <c r="U125" s="483" t="s">
        <v>1049</v>
      </c>
      <c r="V125" s="483" t="s">
        <v>1050</v>
      </c>
      <c r="W125" s="483" t="s">
        <v>1051</v>
      </c>
      <c r="X125" s="483" t="s">
        <v>1052</v>
      </c>
      <c r="Y125" s="484" t="s">
        <v>911</v>
      </c>
    </row>
    <row r="126" spans="3:25" ht="24.95" customHeight="1">
      <c r="C126" s="476"/>
      <c r="D126" s="477"/>
      <c r="E126" s="477"/>
      <c r="F126" s="477"/>
      <c r="G126" s="478"/>
      <c r="H126" s="485"/>
      <c r="I126" s="486"/>
      <c r="J126" s="486"/>
      <c r="K126" s="486"/>
      <c r="L126" s="486"/>
      <c r="M126" s="486"/>
      <c r="N126" s="486"/>
      <c r="O126" s="486"/>
      <c r="P126" s="487"/>
      <c r="Q126" s="488"/>
      <c r="R126" s="486"/>
      <c r="S126" s="489"/>
      <c r="T126" s="489"/>
      <c r="U126" s="489"/>
      <c r="V126" s="489"/>
      <c r="W126" s="489"/>
      <c r="X126" s="486"/>
      <c r="Y126" s="490"/>
    </row>
    <row r="127" spans="3:25" ht="24.95" customHeight="1" thickBot="1">
      <c r="C127" s="491"/>
      <c r="D127" s="492"/>
      <c r="E127" s="492"/>
      <c r="F127" s="492"/>
      <c r="G127" s="493"/>
      <c r="H127" s="494"/>
      <c r="I127" s="495"/>
      <c r="J127" s="495"/>
      <c r="K127" s="495"/>
      <c r="L127" s="495"/>
      <c r="M127" s="495"/>
      <c r="N127" s="495"/>
      <c r="O127" s="495"/>
      <c r="P127" s="496"/>
      <c r="Q127" s="497"/>
      <c r="R127" s="495"/>
      <c r="S127" s="498"/>
      <c r="T127" s="498"/>
      <c r="U127" s="498"/>
      <c r="V127" s="498"/>
      <c r="W127" s="498"/>
      <c r="X127" s="495"/>
      <c r="Y127" s="499"/>
    </row>
    <row r="128" spans="3:25" ht="24.95" customHeight="1" thickTop="1">
      <c r="C128" s="467">
        <v>31</v>
      </c>
      <c r="D128" s="75" t="str">
        <f>IF(Data!C37="","",Data!C37)</f>
        <v/>
      </c>
      <c r="E128" s="75" t="str">
        <f>IF(Data!E37="","",Data!E37)</f>
        <v/>
      </c>
      <c r="F128" s="75">
        <f>IF(Data!F37="","",Data!F37)</f>
        <v>0</v>
      </c>
      <c r="G128" s="76" t="str">
        <f>IF(Data!G37="","",Data!G37)</f>
        <v/>
      </c>
      <c r="H128" s="470" t="s">
        <v>259</v>
      </c>
      <c r="I128" s="471" t="s">
        <v>1589</v>
      </c>
      <c r="J128" s="471" t="s">
        <v>218</v>
      </c>
      <c r="K128" s="471" t="s">
        <v>416</v>
      </c>
      <c r="L128" s="471" t="s">
        <v>417</v>
      </c>
      <c r="M128" s="471" t="s">
        <v>1609</v>
      </c>
      <c r="N128" s="471" t="s">
        <v>1610</v>
      </c>
      <c r="O128" s="471" t="s">
        <v>1611</v>
      </c>
      <c r="P128" s="472" t="s">
        <v>1612</v>
      </c>
      <c r="Q128" s="473" t="s">
        <v>775</v>
      </c>
      <c r="R128" s="471" t="s">
        <v>891</v>
      </c>
      <c r="S128" s="474" t="s">
        <v>701</v>
      </c>
      <c r="T128" s="474" t="s">
        <v>695</v>
      </c>
      <c r="U128" s="474" t="s">
        <v>1053</v>
      </c>
      <c r="V128" s="474" t="s">
        <v>1054</v>
      </c>
      <c r="W128" s="474" t="s">
        <v>1055</v>
      </c>
      <c r="X128" s="474" t="s">
        <v>1056</v>
      </c>
      <c r="Y128" s="475" t="s">
        <v>1026</v>
      </c>
    </row>
    <row r="129" spans="3:25" ht="24.95" customHeight="1">
      <c r="C129" s="476"/>
      <c r="D129" s="477"/>
      <c r="E129" s="477"/>
      <c r="F129" s="477"/>
      <c r="G129" s="478"/>
      <c r="H129" s="479" t="s">
        <v>223</v>
      </c>
      <c r="I129" s="480" t="s">
        <v>1539</v>
      </c>
      <c r="J129" s="480" t="s">
        <v>220</v>
      </c>
      <c r="K129" s="480" t="s">
        <v>418</v>
      </c>
      <c r="L129" s="480" t="s">
        <v>419</v>
      </c>
      <c r="M129" s="480" t="s">
        <v>1613</v>
      </c>
      <c r="N129" s="480" t="s">
        <v>1483</v>
      </c>
      <c r="O129" s="480" t="s">
        <v>1614</v>
      </c>
      <c r="P129" s="481" t="s">
        <v>1615</v>
      </c>
      <c r="Q129" s="482" t="s">
        <v>1057</v>
      </c>
      <c r="R129" s="480" t="s">
        <v>1058</v>
      </c>
      <c r="S129" s="483" t="s">
        <v>1059</v>
      </c>
      <c r="T129" s="483" t="s">
        <v>1060</v>
      </c>
      <c r="U129" s="483" t="s">
        <v>1061</v>
      </c>
      <c r="V129" s="483" t="s">
        <v>1062</v>
      </c>
      <c r="W129" s="483" t="s">
        <v>1063</v>
      </c>
      <c r="X129" s="483" t="s">
        <v>1064</v>
      </c>
      <c r="Y129" s="484" t="s">
        <v>1065</v>
      </c>
    </row>
    <row r="130" spans="3:25" ht="24.95" customHeight="1">
      <c r="C130" s="476"/>
      <c r="D130" s="477"/>
      <c r="E130" s="477"/>
      <c r="F130" s="477"/>
      <c r="G130" s="478"/>
      <c r="H130" s="485"/>
      <c r="I130" s="486"/>
      <c r="J130" s="486"/>
      <c r="K130" s="486"/>
      <c r="L130" s="486"/>
      <c r="M130" s="486"/>
      <c r="N130" s="486"/>
      <c r="O130" s="486"/>
      <c r="P130" s="487"/>
      <c r="Q130" s="488"/>
      <c r="R130" s="486"/>
      <c r="S130" s="489"/>
      <c r="T130" s="489"/>
      <c r="U130" s="489"/>
      <c r="V130" s="489"/>
      <c r="W130" s="489"/>
      <c r="X130" s="486"/>
      <c r="Y130" s="490"/>
    </row>
    <row r="131" spans="3:25" ht="24.95" customHeight="1" thickBot="1">
      <c r="C131" s="491"/>
      <c r="D131" s="492"/>
      <c r="E131" s="492"/>
      <c r="F131" s="492"/>
      <c r="G131" s="493"/>
      <c r="H131" s="494"/>
      <c r="I131" s="495"/>
      <c r="J131" s="495"/>
      <c r="K131" s="495"/>
      <c r="L131" s="495"/>
      <c r="M131" s="495"/>
      <c r="N131" s="495"/>
      <c r="O131" s="495"/>
      <c r="P131" s="496"/>
      <c r="Q131" s="497"/>
      <c r="R131" s="495"/>
      <c r="S131" s="498"/>
      <c r="T131" s="498"/>
      <c r="U131" s="498"/>
      <c r="V131" s="498"/>
      <c r="W131" s="498"/>
      <c r="X131" s="495"/>
      <c r="Y131" s="499"/>
    </row>
    <row r="132" spans="3:25" ht="24.95" customHeight="1" thickTop="1">
      <c r="C132" s="467">
        <v>32</v>
      </c>
      <c r="D132" s="75" t="str">
        <f>IF(Data!C38="","",Data!C38)</f>
        <v/>
      </c>
      <c r="E132" s="75" t="str">
        <f>IF(Data!E38="","",Data!E38)</f>
        <v/>
      </c>
      <c r="F132" s="75">
        <f>IF(Data!F38="","",Data!F38)</f>
        <v>0</v>
      </c>
      <c r="G132" s="76" t="str">
        <f>IF(Data!G38="","",Data!G38)</f>
        <v/>
      </c>
      <c r="H132" s="485" t="s">
        <v>245</v>
      </c>
      <c r="I132" s="486" t="s">
        <v>1520</v>
      </c>
      <c r="J132" s="486" t="s">
        <v>186</v>
      </c>
      <c r="K132" s="486" t="s">
        <v>321</v>
      </c>
      <c r="L132" s="486" t="s">
        <v>322</v>
      </c>
      <c r="M132" s="486" t="s">
        <v>1521</v>
      </c>
      <c r="N132" s="486" t="s">
        <v>1522</v>
      </c>
      <c r="O132" s="486" t="s">
        <v>1523</v>
      </c>
      <c r="P132" s="487" t="s">
        <v>1524</v>
      </c>
      <c r="Q132" s="488" t="s">
        <v>1066</v>
      </c>
      <c r="R132" s="486" t="s">
        <v>1067</v>
      </c>
      <c r="S132" s="489" t="s">
        <v>1068</v>
      </c>
      <c r="T132" s="489" t="s">
        <v>669</v>
      </c>
      <c r="U132" s="489" t="s">
        <v>1069</v>
      </c>
      <c r="V132" s="474" t="s">
        <v>1070</v>
      </c>
      <c r="W132" s="474" t="s">
        <v>1071</v>
      </c>
      <c r="X132" s="474" t="s">
        <v>1072</v>
      </c>
      <c r="Y132" s="475" t="s">
        <v>1073</v>
      </c>
    </row>
    <row r="133" spans="3:25" ht="24.95" customHeight="1">
      <c r="C133" s="476"/>
      <c r="D133" s="477"/>
      <c r="E133" s="477"/>
      <c r="F133" s="477"/>
      <c r="G133" s="478"/>
      <c r="H133" s="479" t="s">
        <v>246</v>
      </c>
      <c r="I133" s="480" t="s">
        <v>1525</v>
      </c>
      <c r="J133" s="480" t="s">
        <v>187</v>
      </c>
      <c r="K133" s="480" t="s">
        <v>323</v>
      </c>
      <c r="L133" s="480" t="s">
        <v>324</v>
      </c>
      <c r="M133" s="480" t="s">
        <v>1526</v>
      </c>
      <c r="N133" s="480" t="s">
        <v>1527</v>
      </c>
      <c r="O133" s="480" t="s">
        <v>1528</v>
      </c>
      <c r="P133" s="481" t="s">
        <v>1529</v>
      </c>
      <c r="Q133" s="482" t="s">
        <v>1074</v>
      </c>
      <c r="R133" s="480" t="s">
        <v>1075</v>
      </c>
      <c r="S133" s="483" t="s">
        <v>1076</v>
      </c>
      <c r="T133" s="483" t="s">
        <v>666</v>
      </c>
      <c r="U133" s="483" t="s">
        <v>1077</v>
      </c>
      <c r="V133" s="483" t="s">
        <v>1078</v>
      </c>
      <c r="W133" s="483" t="s">
        <v>1079</v>
      </c>
      <c r="X133" s="483" t="s">
        <v>910</v>
      </c>
      <c r="Y133" s="484" t="s">
        <v>1080</v>
      </c>
    </row>
    <row r="134" spans="3:25" ht="24.95" customHeight="1">
      <c r="C134" s="476"/>
      <c r="D134" s="477"/>
      <c r="E134" s="477"/>
      <c r="F134" s="477"/>
      <c r="G134" s="478"/>
      <c r="H134" s="485"/>
      <c r="I134" s="486"/>
      <c r="J134" s="486"/>
      <c r="K134" s="486"/>
      <c r="L134" s="486"/>
      <c r="M134" s="486"/>
      <c r="N134" s="486"/>
      <c r="O134" s="486"/>
      <c r="P134" s="487"/>
      <c r="Q134" s="488"/>
      <c r="R134" s="486"/>
      <c r="S134" s="489"/>
      <c r="T134" s="489"/>
      <c r="U134" s="489"/>
      <c r="V134" s="489"/>
      <c r="W134" s="489"/>
      <c r="X134" s="486"/>
      <c r="Y134" s="490"/>
    </row>
    <row r="135" spans="3:25" ht="24.95" customHeight="1" thickBot="1">
      <c r="C135" s="491"/>
      <c r="D135" s="492"/>
      <c r="E135" s="492"/>
      <c r="F135" s="492"/>
      <c r="G135" s="493"/>
      <c r="H135" s="494"/>
      <c r="I135" s="495"/>
      <c r="J135" s="495"/>
      <c r="K135" s="495"/>
      <c r="L135" s="495"/>
      <c r="M135" s="495"/>
      <c r="N135" s="495"/>
      <c r="O135" s="495"/>
      <c r="P135" s="496"/>
      <c r="Q135" s="497"/>
      <c r="R135" s="495"/>
      <c r="S135" s="498"/>
      <c r="T135" s="498"/>
      <c r="U135" s="498"/>
      <c r="V135" s="498"/>
      <c r="W135" s="498"/>
      <c r="X135" s="495"/>
      <c r="Y135" s="499"/>
    </row>
    <row r="136" spans="3:25" ht="24.95" customHeight="1" thickTop="1">
      <c r="C136" s="467">
        <v>33</v>
      </c>
      <c r="D136" s="75" t="str">
        <f>IF(Data!C39="","",Data!C39)</f>
        <v/>
      </c>
      <c r="E136" s="75" t="str">
        <f>IF(Data!E39="","",Data!E39)</f>
        <v/>
      </c>
      <c r="F136" s="75">
        <f>IF(Data!F39="","",Data!F39)</f>
        <v>0</v>
      </c>
      <c r="G136" s="76" t="str">
        <f>IF(Data!G39="","",Data!G39)</f>
        <v/>
      </c>
      <c r="H136" s="470" t="s">
        <v>247</v>
      </c>
      <c r="I136" s="471" t="s">
        <v>1530</v>
      </c>
      <c r="J136" s="471" t="s">
        <v>188</v>
      </c>
      <c r="K136" s="471" t="s">
        <v>327</v>
      </c>
      <c r="L136" s="471" t="s">
        <v>329</v>
      </c>
      <c r="M136" s="471" t="s">
        <v>1531</v>
      </c>
      <c r="N136" s="471" t="s">
        <v>1532</v>
      </c>
      <c r="O136" s="471" t="s">
        <v>1533</v>
      </c>
      <c r="P136" s="472" t="s">
        <v>1534</v>
      </c>
      <c r="Q136" s="473" t="s">
        <v>1081</v>
      </c>
      <c r="R136" s="471" t="s">
        <v>876</v>
      </c>
      <c r="S136" s="474" t="s">
        <v>914</v>
      </c>
      <c r="T136" s="474" t="s">
        <v>1082</v>
      </c>
      <c r="U136" s="474" t="s">
        <v>1083</v>
      </c>
      <c r="V136" s="474" t="s">
        <v>1084</v>
      </c>
      <c r="W136" s="474" t="s">
        <v>901</v>
      </c>
      <c r="X136" s="474" t="s">
        <v>1085</v>
      </c>
      <c r="Y136" s="475" t="s">
        <v>960</v>
      </c>
    </row>
    <row r="137" spans="3:25" ht="24.95" customHeight="1">
      <c r="C137" s="476"/>
      <c r="D137" s="477"/>
      <c r="E137" s="477"/>
      <c r="F137" s="477"/>
      <c r="G137" s="478"/>
      <c r="H137" s="479" t="s">
        <v>248</v>
      </c>
      <c r="I137" s="480" t="s">
        <v>1535</v>
      </c>
      <c r="J137" s="480" t="s">
        <v>189</v>
      </c>
      <c r="K137" s="480" t="s">
        <v>330</v>
      </c>
      <c r="L137" s="480" t="s">
        <v>331</v>
      </c>
      <c r="M137" s="480" t="s">
        <v>1536</v>
      </c>
      <c r="N137" s="480" t="s">
        <v>1537</v>
      </c>
      <c r="O137" s="480" t="s">
        <v>1538</v>
      </c>
      <c r="P137" s="481" t="s">
        <v>1490</v>
      </c>
      <c r="Q137" s="482" t="s">
        <v>1086</v>
      </c>
      <c r="R137" s="480" t="s">
        <v>1075</v>
      </c>
      <c r="S137" s="483" t="s">
        <v>924</v>
      </c>
      <c r="T137" s="483" t="s">
        <v>877</v>
      </c>
      <c r="U137" s="483" t="s">
        <v>1087</v>
      </c>
      <c r="V137" s="483" t="s">
        <v>949</v>
      </c>
      <c r="W137" s="483" t="s">
        <v>1088</v>
      </c>
      <c r="X137" s="483" t="s">
        <v>1089</v>
      </c>
      <c r="Y137" s="484" t="s">
        <v>959</v>
      </c>
    </row>
    <row r="138" spans="3:25" ht="24.95" customHeight="1">
      <c r="C138" s="476"/>
      <c r="D138" s="477"/>
      <c r="E138" s="477"/>
      <c r="F138" s="477"/>
      <c r="G138" s="478"/>
      <c r="H138" s="485"/>
      <c r="I138" s="486"/>
      <c r="J138" s="486"/>
      <c r="K138" s="486"/>
      <c r="L138" s="486"/>
      <c r="M138" s="486"/>
      <c r="N138" s="486"/>
      <c r="O138" s="486"/>
      <c r="P138" s="487"/>
      <c r="Q138" s="488"/>
      <c r="R138" s="486"/>
      <c r="S138" s="489"/>
      <c r="T138" s="489"/>
      <c r="U138" s="489"/>
      <c r="V138" s="489"/>
      <c r="W138" s="489"/>
      <c r="X138" s="486"/>
      <c r="Y138" s="490"/>
    </row>
    <row r="139" spans="3:25" ht="24.95" customHeight="1" thickBot="1">
      <c r="C139" s="491"/>
      <c r="D139" s="492"/>
      <c r="E139" s="492"/>
      <c r="F139" s="492"/>
      <c r="G139" s="493"/>
      <c r="H139" s="494"/>
      <c r="I139" s="495"/>
      <c r="J139" s="495"/>
      <c r="K139" s="495"/>
      <c r="L139" s="495"/>
      <c r="M139" s="495"/>
      <c r="N139" s="495"/>
      <c r="O139" s="495"/>
      <c r="P139" s="496"/>
      <c r="Q139" s="497"/>
      <c r="R139" s="495"/>
      <c r="S139" s="498"/>
      <c r="T139" s="498"/>
      <c r="U139" s="498"/>
      <c r="V139" s="498"/>
      <c r="W139" s="498"/>
      <c r="X139" s="495"/>
      <c r="Y139" s="499"/>
    </row>
    <row r="140" spans="3:25" ht="24.95" customHeight="1" thickTop="1">
      <c r="C140" s="467">
        <v>34</v>
      </c>
      <c r="D140" s="75" t="str">
        <f>IF(Data!C40="","",Data!C40)</f>
        <v/>
      </c>
      <c r="E140" s="75" t="str">
        <f>IF(Data!E40="","",Data!E40)</f>
        <v/>
      </c>
      <c r="F140" s="75">
        <f>IF(Data!F40="","",Data!F40)</f>
        <v>0</v>
      </c>
      <c r="G140" s="76" t="str">
        <f>IF(Data!G40="","",Data!G40)</f>
        <v/>
      </c>
      <c r="H140" s="485" t="s">
        <v>249</v>
      </c>
      <c r="I140" s="486" t="s">
        <v>1539</v>
      </c>
      <c r="J140" s="486" t="s">
        <v>190</v>
      </c>
      <c r="K140" s="486" t="s">
        <v>336</v>
      </c>
      <c r="L140" s="486" t="s">
        <v>337</v>
      </c>
      <c r="M140" s="486" t="s">
        <v>1540</v>
      </c>
      <c r="N140" s="486" t="s">
        <v>1541</v>
      </c>
      <c r="O140" s="486" t="s">
        <v>1542</v>
      </c>
      <c r="P140" s="487" t="s">
        <v>1543</v>
      </c>
      <c r="Q140" s="488" t="s">
        <v>1090</v>
      </c>
      <c r="R140" s="486" t="s">
        <v>897</v>
      </c>
      <c r="S140" s="489" t="s">
        <v>1035</v>
      </c>
      <c r="T140" s="489" t="s">
        <v>1091</v>
      </c>
      <c r="U140" s="489" t="s">
        <v>1092</v>
      </c>
      <c r="V140" s="474" t="s">
        <v>1093</v>
      </c>
      <c r="W140" s="474" t="s">
        <v>1094</v>
      </c>
      <c r="X140" s="474" t="s">
        <v>1095</v>
      </c>
      <c r="Y140" s="475" t="s">
        <v>1096</v>
      </c>
    </row>
    <row r="141" spans="3:25" ht="24.95" customHeight="1">
      <c r="C141" s="476"/>
      <c r="D141" s="477"/>
      <c r="E141" s="477"/>
      <c r="F141" s="477"/>
      <c r="G141" s="478"/>
      <c r="H141" s="479" t="s">
        <v>250</v>
      </c>
      <c r="I141" s="480" t="s">
        <v>1544</v>
      </c>
      <c r="J141" s="480" t="s">
        <v>191</v>
      </c>
      <c r="K141" s="480" t="s">
        <v>338</v>
      </c>
      <c r="L141" s="480" t="s">
        <v>339</v>
      </c>
      <c r="M141" s="480" t="s">
        <v>1545</v>
      </c>
      <c r="N141" s="480" t="s">
        <v>1546</v>
      </c>
      <c r="O141" s="480" t="s">
        <v>1547</v>
      </c>
      <c r="P141" s="481" t="s">
        <v>1548</v>
      </c>
      <c r="Q141" s="482" t="s">
        <v>1097</v>
      </c>
      <c r="R141" s="480" t="s">
        <v>905</v>
      </c>
      <c r="S141" s="483" t="s">
        <v>885</v>
      </c>
      <c r="T141" s="483" t="s">
        <v>695</v>
      </c>
      <c r="U141" s="483" t="s">
        <v>1098</v>
      </c>
      <c r="V141" s="483" t="s">
        <v>1099</v>
      </c>
      <c r="W141" s="483" t="s">
        <v>1100</v>
      </c>
      <c r="X141" s="483" t="s">
        <v>873</v>
      </c>
      <c r="Y141" s="484" t="s">
        <v>1101</v>
      </c>
    </row>
    <row r="142" spans="3:25" ht="24.95" customHeight="1">
      <c r="C142" s="476"/>
      <c r="D142" s="477"/>
      <c r="E142" s="477"/>
      <c r="F142" s="477"/>
      <c r="G142" s="478"/>
      <c r="H142" s="485"/>
      <c r="I142" s="486"/>
      <c r="J142" s="486"/>
      <c r="K142" s="486"/>
      <c r="L142" s="486"/>
      <c r="M142" s="486"/>
      <c r="N142" s="486"/>
      <c r="O142" s="486"/>
      <c r="P142" s="487"/>
      <c r="Q142" s="488"/>
      <c r="R142" s="486"/>
      <c r="S142" s="489"/>
      <c r="T142" s="489"/>
      <c r="U142" s="489"/>
      <c r="V142" s="489"/>
      <c r="W142" s="489"/>
      <c r="X142" s="486"/>
      <c r="Y142" s="490"/>
    </row>
    <row r="143" spans="3:25" ht="24.95" customHeight="1" thickBot="1">
      <c r="C143" s="491"/>
      <c r="D143" s="492"/>
      <c r="E143" s="492"/>
      <c r="F143" s="492"/>
      <c r="G143" s="493"/>
      <c r="H143" s="494"/>
      <c r="I143" s="495"/>
      <c r="J143" s="495"/>
      <c r="K143" s="495"/>
      <c r="L143" s="495"/>
      <c r="M143" s="495"/>
      <c r="N143" s="495"/>
      <c r="O143" s="495"/>
      <c r="P143" s="496"/>
      <c r="Q143" s="497"/>
      <c r="R143" s="495"/>
      <c r="S143" s="498"/>
      <c r="T143" s="498"/>
      <c r="U143" s="498"/>
      <c r="V143" s="498"/>
      <c r="W143" s="498"/>
      <c r="X143" s="495"/>
      <c r="Y143" s="499"/>
    </row>
    <row r="144" spans="3:25" ht="24.95" customHeight="1" thickTop="1">
      <c r="C144" s="467">
        <v>35</v>
      </c>
      <c r="D144" s="75" t="str">
        <f>IF(Data!C41="","",Data!C41)</f>
        <v/>
      </c>
      <c r="E144" s="75" t="str">
        <f>IF(Data!E41="","",Data!E41)</f>
        <v/>
      </c>
      <c r="F144" s="75">
        <f>IF(Data!F41="","",Data!F41)</f>
        <v>0</v>
      </c>
      <c r="G144" s="76" t="str">
        <f>IF(Data!G41="","",Data!G41)</f>
        <v/>
      </c>
      <c r="H144" s="470" t="s">
        <v>235</v>
      </c>
      <c r="I144" s="471" t="s">
        <v>1525</v>
      </c>
      <c r="J144" s="471" t="s">
        <v>196</v>
      </c>
      <c r="K144" s="471" t="s">
        <v>344</v>
      </c>
      <c r="L144" s="471" t="s">
        <v>345</v>
      </c>
      <c r="M144" s="471" t="s">
        <v>1549</v>
      </c>
      <c r="N144" s="471" t="s">
        <v>1550</v>
      </c>
      <c r="O144" s="471" t="s">
        <v>1551</v>
      </c>
      <c r="P144" s="472" t="s">
        <v>1552</v>
      </c>
      <c r="Q144" s="473" t="s">
        <v>259</v>
      </c>
      <c r="R144" s="471" t="s">
        <v>913</v>
      </c>
      <c r="S144" s="474" t="s">
        <v>906</v>
      </c>
      <c r="T144" s="474" t="s">
        <v>830</v>
      </c>
      <c r="U144" s="474" t="s">
        <v>1102</v>
      </c>
      <c r="V144" s="474" t="s">
        <v>1103</v>
      </c>
      <c r="W144" s="474" t="s">
        <v>1104</v>
      </c>
      <c r="X144" s="474" t="s">
        <v>1025</v>
      </c>
      <c r="Y144" s="475" t="s">
        <v>1105</v>
      </c>
    </row>
    <row r="145" spans="3:25" ht="24.95" customHeight="1">
      <c r="C145" s="476"/>
      <c r="D145" s="477"/>
      <c r="E145" s="477"/>
      <c r="F145" s="477"/>
      <c r="G145" s="478"/>
      <c r="H145" s="479" t="s">
        <v>197</v>
      </c>
      <c r="I145" s="480" t="s">
        <v>1553</v>
      </c>
      <c r="J145" s="480" t="s">
        <v>198</v>
      </c>
      <c r="K145" s="480" t="s">
        <v>346</v>
      </c>
      <c r="L145" s="480" t="s">
        <v>347</v>
      </c>
      <c r="M145" s="480" t="s">
        <v>1554</v>
      </c>
      <c r="N145" s="480" t="s">
        <v>1555</v>
      </c>
      <c r="O145" s="480" t="s">
        <v>1556</v>
      </c>
      <c r="P145" s="481" t="s">
        <v>1557</v>
      </c>
      <c r="Q145" s="482" t="s">
        <v>1106</v>
      </c>
      <c r="R145" s="480" t="s">
        <v>993</v>
      </c>
      <c r="S145" s="483" t="s">
        <v>914</v>
      </c>
      <c r="T145" s="483" t="s">
        <v>689</v>
      </c>
      <c r="U145" s="483" t="s">
        <v>1107</v>
      </c>
      <c r="V145" s="483" t="s">
        <v>949</v>
      </c>
      <c r="W145" s="483" t="s">
        <v>1108</v>
      </c>
      <c r="X145" s="483" t="s">
        <v>1109</v>
      </c>
      <c r="Y145" s="484" t="s">
        <v>911</v>
      </c>
    </row>
    <row r="146" spans="3:25" ht="24.95" customHeight="1">
      <c r="C146" s="476"/>
      <c r="D146" s="477"/>
      <c r="E146" s="477"/>
      <c r="F146" s="477"/>
      <c r="G146" s="478"/>
      <c r="H146" s="485"/>
      <c r="I146" s="486"/>
      <c r="J146" s="486"/>
      <c r="K146" s="486"/>
      <c r="L146" s="486"/>
      <c r="M146" s="486"/>
      <c r="N146" s="486"/>
      <c r="O146" s="486"/>
      <c r="P146" s="487"/>
      <c r="Q146" s="488"/>
      <c r="R146" s="486"/>
      <c r="S146" s="489"/>
      <c r="T146" s="489"/>
      <c r="U146" s="489"/>
      <c r="V146" s="489"/>
      <c r="W146" s="489"/>
      <c r="X146" s="486"/>
      <c r="Y146" s="490"/>
    </row>
    <row r="147" spans="3:25" ht="24.95" customHeight="1" thickBot="1">
      <c r="C147" s="491"/>
      <c r="D147" s="492"/>
      <c r="E147" s="492"/>
      <c r="F147" s="492"/>
      <c r="G147" s="493"/>
      <c r="H147" s="494"/>
      <c r="I147" s="495"/>
      <c r="J147" s="495"/>
      <c r="K147" s="495"/>
      <c r="L147" s="495"/>
      <c r="M147" s="495"/>
      <c r="N147" s="495"/>
      <c r="O147" s="495"/>
      <c r="P147" s="496"/>
      <c r="Q147" s="497"/>
      <c r="R147" s="495"/>
      <c r="S147" s="498"/>
      <c r="T147" s="498"/>
      <c r="U147" s="498"/>
      <c r="V147" s="498"/>
      <c r="W147" s="498"/>
      <c r="X147" s="495"/>
      <c r="Y147" s="499"/>
    </row>
    <row r="148" spans="3:25" ht="24.95" customHeight="1" thickTop="1">
      <c r="C148" s="467">
        <v>36</v>
      </c>
      <c r="D148" s="75" t="str">
        <f>IF(Data!C42="","",Data!C42)</f>
        <v/>
      </c>
      <c r="E148" s="75" t="str">
        <f>IF(Data!E42="","",Data!E42)</f>
        <v/>
      </c>
      <c r="F148" s="75">
        <f>IF(Data!F42="","",Data!F42)</f>
        <v>0</v>
      </c>
      <c r="G148" s="76" t="str">
        <f>IF(Data!G42="","",Data!G42)</f>
        <v/>
      </c>
      <c r="H148" s="485" t="s">
        <v>201</v>
      </c>
      <c r="I148" s="486" t="s">
        <v>1539</v>
      </c>
      <c r="J148" s="486" t="s">
        <v>202</v>
      </c>
      <c r="K148" s="486" t="s">
        <v>352</v>
      </c>
      <c r="L148" s="486" t="s">
        <v>353</v>
      </c>
      <c r="M148" s="486" t="s">
        <v>1558</v>
      </c>
      <c r="N148" s="486" t="s">
        <v>1559</v>
      </c>
      <c r="O148" s="486" t="s">
        <v>1542</v>
      </c>
      <c r="P148" s="487" t="s">
        <v>1560</v>
      </c>
      <c r="Q148" s="488" t="s">
        <v>1110</v>
      </c>
      <c r="R148" s="486" t="s">
        <v>891</v>
      </c>
      <c r="S148" s="489" t="s">
        <v>1076</v>
      </c>
      <c r="T148" s="489" t="s">
        <v>1111</v>
      </c>
      <c r="U148" s="489" t="s">
        <v>1112</v>
      </c>
      <c r="V148" s="474" t="s">
        <v>1113</v>
      </c>
      <c r="W148" s="474" t="s">
        <v>880</v>
      </c>
      <c r="X148" s="474" t="s">
        <v>1080</v>
      </c>
      <c r="Y148" s="475" t="s">
        <v>1101</v>
      </c>
    </row>
    <row r="149" spans="3:25" ht="24.95" customHeight="1">
      <c r="C149" s="476"/>
      <c r="D149" s="477"/>
      <c r="E149" s="477"/>
      <c r="F149" s="477"/>
      <c r="G149" s="478"/>
      <c r="H149" s="479" t="s">
        <v>203</v>
      </c>
      <c r="I149" s="480" t="s">
        <v>1561</v>
      </c>
      <c r="J149" s="480" t="s">
        <v>204</v>
      </c>
      <c r="K149" s="480" t="s">
        <v>354</v>
      </c>
      <c r="L149" s="480" t="s">
        <v>355</v>
      </c>
      <c r="M149" s="480" t="s">
        <v>1562</v>
      </c>
      <c r="N149" s="480" t="s">
        <v>1563</v>
      </c>
      <c r="O149" s="480" t="s">
        <v>1564</v>
      </c>
      <c r="P149" s="481" t="s">
        <v>1565</v>
      </c>
      <c r="Q149" s="482" t="s">
        <v>946</v>
      </c>
      <c r="R149" s="480" t="s">
        <v>1058</v>
      </c>
      <c r="S149" s="483" t="s">
        <v>1114</v>
      </c>
      <c r="T149" s="483" t="s">
        <v>738</v>
      </c>
      <c r="U149" s="483" t="s">
        <v>1115</v>
      </c>
      <c r="V149" s="483" t="s">
        <v>908</v>
      </c>
      <c r="W149" s="483" t="s">
        <v>1116</v>
      </c>
      <c r="X149" s="483" t="s">
        <v>1117</v>
      </c>
      <c r="Y149" s="484" t="s">
        <v>1026</v>
      </c>
    </row>
    <row r="150" spans="3:25" ht="24.95" customHeight="1">
      <c r="C150" s="476"/>
      <c r="D150" s="477"/>
      <c r="E150" s="477"/>
      <c r="F150" s="477"/>
      <c r="G150" s="478"/>
      <c r="H150" s="485"/>
      <c r="I150" s="486"/>
      <c r="J150" s="486"/>
      <c r="K150" s="486"/>
      <c r="L150" s="486"/>
      <c r="M150" s="486"/>
      <c r="N150" s="486"/>
      <c r="O150" s="486"/>
      <c r="P150" s="487"/>
      <c r="Q150" s="488"/>
      <c r="R150" s="486"/>
      <c r="S150" s="489"/>
      <c r="T150" s="489"/>
      <c r="U150" s="489"/>
      <c r="V150" s="489"/>
      <c r="W150" s="489"/>
      <c r="X150" s="486"/>
      <c r="Y150" s="490"/>
    </row>
    <row r="151" spans="3:25" ht="24.95" customHeight="1" thickBot="1">
      <c r="C151" s="491"/>
      <c r="D151" s="492"/>
      <c r="E151" s="492"/>
      <c r="F151" s="492"/>
      <c r="G151" s="493"/>
      <c r="H151" s="494"/>
      <c r="I151" s="495"/>
      <c r="J151" s="495"/>
      <c r="K151" s="495"/>
      <c r="L151" s="495"/>
      <c r="M151" s="495"/>
      <c r="N151" s="495"/>
      <c r="O151" s="495"/>
      <c r="P151" s="496"/>
      <c r="Q151" s="497"/>
      <c r="R151" s="495"/>
      <c r="S151" s="498"/>
      <c r="T151" s="498"/>
      <c r="U151" s="498"/>
      <c r="V151" s="498"/>
      <c r="W151" s="498"/>
      <c r="X151" s="495"/>
      <c r="Y151" s="499"/>
    </row>
    <row r="152" spans="3:25" ht="24.95" customHeight="1" thickTop="1">
      <c r="C152" s="467">
        <v>37</v>
      </c>
      <c r="D152" s="75" t="str">
        <f>IF(Data!C43="","",Data!C43)</f>
        <v/>
      </c>
      <c r="E152" s="75" t="str">
        <f>IF(Data!E43="","",Data!E43)</f>
        <v/>
      </c>
      <c r="F152" s="75">
        <f>IF(Data!F43="","",Data!F43)</f>
        <v>0</v>
      </c>
      <c r="G152" s="76" t="str">
        <f>IF(Data!G43="","",Data!G43)</f>
        <v/>
      </c>
      <c r="H152" s="470" t="s">
        <v>254</v>
      </c>
      <c r="I152" s="471" t="s">
        <v>1566</v>
      </c>
      <c r="J152" s="471" t="s">
        <v>243</v>
      </c>
      <c r="K152" s="471" t="s">
        <v>360</v>
      </c>
      <c r="L152" s="471" t="s">
        <v>361</v>
      </c>
      <c r="M152" s="471" t="s">
        <v>157</v>
      </c>
      <c r="N152" s="471" t="s">
        <v>1567</v>
      </c>
      <c r="O152" s="471" t="s">
        <v>1568</v>
      </c>
      <c r="P152" s="472" t="s">
        <v>1569</v>
      </c>
      <c r="Q152" s="473" t="s">
        <v>1118</v>
      </c>
      <c r="R152" s="471" t="s">
        <v>867</v>
      </c>
      <c r="S152" s="474" t="s">
        <v>1002</v>
      </c>
      <c r="T152" s="474" t="s">
        <v>1119</v>
      </c>
      <c r="U152" s="474" t="s">
        <v>1120</v>
      </c>
      <c r="V152" s="474" t="s">
        <v>1121</v>
      </c>
      <c r="W152" s="474" t="s">
        <v>1122</v>
      </c>
      <c r="X152" s="474" t="s">
        <v>1123</v>
      </c>
      <c r="Y152" s="475" t="s">
        <v>1124</v>
      </c>
    </row>
    <row r="153" spans="3:25" ht="24.95" customHeight="1">
      <c r="C153" s="476"/>
      <c r="D153" s="477"/>
      <c r="E153" s="477"/>
      <c r="F153" s="477"/>
      <c r="G153" s="478"/>
      <c r="H153" s="479" t="s">
        <v>255</v>
      </c>
      <c r="I153" s="480" t="s">
        <v>1570</v>
      </c>
      <c r="J153" s="480" t="s">
        <v>206</v>
      </c>
      <c r="K153" s="480" t="s">
        <v>362</v>
      </c>
      <c r="L153" s="480" t="s">
        <v>363</v>
      </c>
      <c r="M153" s="480" t="s">
        <v>158</v>
      </c>
      <c r="N153" s="480" t="s">
        <v>1571</v>
      </c>
      <c r="O153" s="480" t="s">
        <v>1572</v>
      </c>
      <c r="P153" s="481" t="s">
        <v>1573</v>
      </c>
      <c r="Q153" s="482" t="s">
        <v>1125</v>
      </c>
      <c r="R153" s="480" t="s">
        <v>1126</v>
      </c>
      <c r="S153" s="483" t="s">
        <v>868</v>
      </c>
      <c r="T153" s="483" t="s">
        <v>806</v>
      </c>
      <c r="U153" s="483" t="s">
        <v>1127</v>
      </c>
      <c r="V153" s="483" t="s">
        <v>1128</v>
      </c>
      <c r="W153" s="483" t="s">
        <v>1129</v>
      </c>
      <c r="X153" s="483" t="s">
        <v>1052</v>
      </c>
      <c r="Y153" s="484" t="s">
        <v>889</v>
      </c>
    </row>
    <row r="154" spans="3:25" ht="24.95" customHeight="1">
      <c r="C154" s="476"/>
      <c r="D154" s="477"/>
      <c r="E154" s="477"/>
      <c r="F154" s="477"/>
      <c r="G154" s="478"/>
      <c r="H154" s="485"/>
      <c r="I154" s="486"/>
      <c r="J154" s="486"/>
      <c r="K154" s="486"/>
      <c r="L154" s="486"/>
      <c r="M154" s="486"/>
      <c r="N154" s="486"/>
      <c r="O154" s="486"/>
      <c r="P154" s="487"/>
      <c r="Q154" s="488"/>
      <c r="R154" s="486"/>
      <c r="S154" s="489"/>
      <c r="T154" s="489"/>
      <c r="U154" s="489"/>
      <c r="V154" s="489"/>
      <c r="W154" s="489"/>
      <c r="X154" s="486"/>
      <c r="Y154" s="490"/>
    </row>
    <row r="155" spans="3:25" ht="24.95" customHeight="1" thickBot="1">
      <c r="C155" s="491"/>
      <c r="D155" s="492"/>
      <c r="E155" s="492"/>
      <c r="F155" s="492"/>
      <c r="G155" s="493"/>
      <c r="H155" s="494"/>
      <c r="I155" s="495"/>
      <c r="J155" s="495"/>
      <c r="K155" s="495"/>
      <c r="L155" s="495"/>
      <c r="M155" s="495"/>
      <c r="N155" s="495"/>
      <c r="O155" s="495"/>
      <c r="P155" s="496"/>
      <c r="Q155" s="497"/>
      <c r="R155" s="495"/>
      <c r="S155" s="498"/>
      <c r="T155" s="498"/>
      <c r="U155" s="498"/>
      <c r="V155" s="498"/>
      <c r="W155" s="498"/>
      <c r="X155" s="495"/>
      <c r="Y155" s="499"/>
    </row>
    <row r="156" spans="3:25" ht="24.95" customHeight="1" thickTop="1">
      <c r="C156" s="467">
        <v>38</v>
      </c>
      <c r="D156" s="75" t="str">
        <f>IF(Data!C44="","",Data!C44)</f>
        <v/>
      </c>
      <c r="E156" s="75" t="str">
        <f>IF(Data!E44="","",Data!E44)</f>
        <v/>
      </c>
      <c r="F156" s="75">
        <f>IF(Data!F44="","",Data!F44)</f>
        <v>0</v>
      </c>
      <c r="G156" s="76" t="str">
        <f>IF(Data!G44="","",Data!G44)</f>
        <v/>
      </c>
      <c r="H156" s="485" t="s">
        <v>192</v>
      </c>
      <c r="I156" s="486" t="s">
        <v>1616</v>
      </c>
      <c r="J156" s="486" t="s">
        <v>193</v>
      </c>
      <c r="K156" s="486" t="s">
        <v>340</v>
      </c>
      <c r="L156" s="486" t="s">
        <v>341</v>
      </c>
      <c r="M156" s="486" t="s">
        <v>1593</v>
      </c>
      <c r="N156" s="486" t="s">
        <v>1513</v>
      </c>
      <c r="O156" s="486" t="s">
        <v>1594</v>
      </c>
      <c r="P156" s="487" t="s">
        <v>1595</v>
      </c>
      <c r="Q156" s="488" t="s">
        <v>1130</v>
      </c>
      <c r="R156" s="486" t="s">
        <v>1028</v>
      </c>
      <c r="S156" s="489" t="s">
        <v>1015</v>
      </c>
      <c r="T156" s="489" t="s">
        <v>801</v>
      </c>
      <c r="U156" s="489" t="s">
        <v>988</v>
      </c>
      <c r="V156" s="474" t="s">
        <v>1131</v>
      </c>
      <c r="W156" s="474" t="s">
        <v>1132</v>
      </c>
      <c r="X156" s="474" t="s">
        <v>910</v>
      </c>
      <c r="Y156" s="475" t="s">
        <v>1133</v>
      </c>
    </row>
    <row r="157" spans="3:25" ht="24.95" customHeight="1">
      <c r="C157" s="476"/>
      <c r="D157" s="477"/>
      <c r="E157" s="477"/>
      <c r="F157" s="477"/>
      <c r="G157" s="478"/>
      <c r="H157" s="479" t="s">
        <v>194</v>
      </c>
      <c r="I157" s="480" t="s">
        <v>1617</v>
      </c>
      <c r="J157" s="480" t="s">
        <v>195</v>
      </c>
      <c r="K157" s="480" t="s">
        <v>342</v>
      </c>
      <c r="L157" s="480" t="s">
        <v>343</v>
      </c>
      <c r="M157" s="480" t="s">
        <v>1597</v>
      </c>
      <c r="N157" s="480" t="s">
        <v>1598</v>
      </c>
      <c r="O157" s="480" t="s">
        <v>1597</v>
      </c>
      <c r="P157" s="481" t="s">
        <v>1599</v>
      </c>
      <c r="Q157" s="482" t="s">
        <v>1134</v>
      </c>
      <c r="R157" s="480" t="s">
        <v>1135</v>
      </c>
      <c r="S157" s="483" t="s">
        <v>933</v>
      </c>
      <c r="T157" s="483" t="s">
        <v>1136</v>
      </c>
      <c r="U157" s="483" t="s">
        <v>1049</v>
      </c>
      <c r="V157" s="483" t="s">
        <v>1137</v>
      </c>
      <c r="W157" s="483" t="s">
        <v>1138</v>
      </c>
      <c r="X157" s="483" t="s">
        <v>1109</v>
      </c>
      <c r="Y157" s="484" t="s">
        <v>1139</v>
      </c>
    </row>
    <row r="158" spans="3:25" ht="24.95" customHeight="1">
      <c r="C158" s="476"/>
      <c r="D158" s="477"/>
      <c r="E158" s="477"/>
      <c r="F158" s="477"/>
      <c r="G158" s="478"/>
      <c r="H158" s="485"/>
      <c r="I158" s="486"/>
      <c r="J158" s="486"/>
      <c r="K158" s="486"/>
      <c r="L158" s="486"/>
      <c r="M158" s="486"/>
      <c r="N158" s="486"/>
      <c r="O158" s="486"/>
      <c r="P158" s="487"/>
      <c r="Q158" s="488"/>
      <c r="R158" s="486"/>
      <c r="S158" s="489"/>
      <c r="T158" s="489"/>
      <c r="U158" s="489"/>
      <c r="V158" s="489"/>
      <c r="W158" s="489"/>
      <c r="X158" s="486"/>
      <c r="Y158" s="490"/>
    </row>
    <row r="159" spans="3:25" ht="24.95" customHeight="1" thickBot="1">
      <c r="C159" s="491"/>
      <c r="D159" s="492"/>
      <c r="E159" s="492"/>
      <c r="F159" s="492"/>
      <c r="G159" s="493"/>
      <c r="H159" s="494"/>
      <c r="I159" s="495"/>
      <c r="J159" s="495"/>
      <c r="K159" s="495"/>
      <c r="L159" s="495"/>
      <c r="M159" s="495"/>
      <c r="N159" s="495"/>
      <c r="O159" s="495"/>
      <c r="P159" s="496"/>
      <c r="Q159" s="497"/>
      <c r="R159" s="495"/>
      <c r="S159" s="498"/>
      <c r="T159" s="498"/>
      <c r="U159" s="498"/>
      <c r="V159" s="498"/>
      <c r="W159" s="498"/>
      <c r="X159" s="495"/>
      <c r="Y159" s="499"/>
    </row>
    <row r="160" spans="3:25" ht="24.95" customHeight="1" thickTop="1">
      <c r="C160" s="467">
        <v>39</v>
      </c>
      <c r="D160" s="75" t="str">
        <f>IF(Data!C45="","",Data!C45)</f>
        <v/>
      </c>
      <c r="E160" s="75" t="str">
        <f>IF(Data!E45="","",Data!E45)</f>
        <v/>
      </c>
      <c r="F160" s="75">
        <f>IF(Data!F45="","",Data!F45)</f>
        <v>0</v>
      </c>
      <c r="G160" s="76" t="str">
        <f>IF(Data!G45="","",Data!G45)</f>
        <v/>
      </c>
      <c r="H160" s="470" t="s">
        <v>199</v>
      </c>
      <c r="I160" s="471" t="s">
        <v>1469</v>
      </c>
      <c r="J160" s="471" t="s">
        <v>200</v>
      </c>
      <c r="K160" s="471" t="s">
        <v>348</v>
      </c>
      <c r="L160" s="471" t="s">
        <v>349</v>
      </c>
      <c r="M160" s="471" t="s">
        <v>1600</v>
      </c>
      <c r="N160" s="471" t="s">
        <v>1601</v>
      </c>
      <c r="O160" s="471" t="s">
        <v>1602</v>
      </c>
      <c r="P160" s="472" t="s">
        <v>1603</v>
      </c>
      <c r="Q160" s="473" t="s">
        <v>992</v>
      </c>
      <c r="R160" s="471" t="s">
        <v>1021</v>
      </c>
      <c r="S160" s="474" t="s">
        <v>914</v>
      </c>
      <c r="T160" s="474" t="s">
        <v>666</v>
      </c>
      <c r="U160" s="474" t="s">
        <v>1140</v>
      </c>
      <c r="V160" s="474" t="s">
        <v>1141</v>
      </c>
      <c r="W160" s="474" t="s">
        <v>1142</v>
      </c>
      <c r="X160" s="474" t="s">
        <v>1143</v>
      </c>
      <c r="Y160" s="475" t="s">
        <v>952</v>
      </c>
    </row>
    <row r="161" spans="3:25" ht="24.95" customHeight="1">
      <c r="C161" s="476"/>
      <c r="D161" s="477"/>
      <c r="E161" s="477"/>
      <c r="F161" s="477"/>
      <c r="G161" s="478"/>
      <c r="H161" s="479" t="s">
        <v>251</v>
      </c>
      <c r="I161" s="480" t="s">
        <v>1530</v>
      </c>
      <c r="J161" s="480" t="s">
        <v>241</v>
      </c>
      <c r="K161" s="480" t="s">
        <v>350</v>
      </c>
      <c r="L161" s="480" t="s">
        <v>351</v>
      </c>
      <c r="M161" s="480" t="s">
        <v>1605</v>
      </c>
      <c r="N161" s="480" t="s">
        <v>1606</v>
      </c>
      <c r="O161" s="480" t="s">
        <v>1607</v>
      </c>
      <c r="P161" s="481" t="s">
        <v>1608</v>
      </c>
      <c r="Q161" s="482" t="s">
        <v>1144</v>
      </c>
      <c r="R161" s="480" t="s">
        <v>1075</v>
      </c>
      <c r="S161" s="483" t="s">
        <v>1145</v>
      </c>
      <c r="T161" s="483" t="s">
        <v>695</v>
      </c>
      <c r="U161" s="483" t="s">
        <v>1146</v>
      </c>
      <c r="V161" s="483" t="s">
        <v>1147</v>
      </c>
      <c r="W161" s="483" t="s">
        <v>1148</v>
      </c>
      <c r="X161" s="483" t="s">
        <v>910</v>
      </c>
      <c r="Y161" s="484" t="s">
        <v>1149</v>
      </c>
    </row>
    <row r="162" spans="3:25" ht="24.95" customHeight="1">
      <c r="C162" s="476"/>
      <c r="D162" s="477"/>
      <c r="E162" s="477"/>
      <c r="F162" s="477"/>
      <c r="G162" s="478"/>
      <c r="H162" s="485"/>
      <c r="I162" s="486"/>
      <c r="J162" s="486"/>
      <c r="K162" s="486"/>
      <c r="L162" s="486"/>
      <c r="M162" s="486"/>
      <c r="N162" s="486"/>
      <c r="O162" s="486"/>
      <c r="P162" s="487"/>
      <c r="Q162" s="488"/>
      <c r="R162" s="486"/>
      <c r="S162" s="489"/>
      <c r="T162" s="489"/>
      <c r="U162" s="489"/>
      <c r="V162" s="489"/>
      <c r="W162" s="489"/>
      <c r="X162" s="486"/>
      <c r="Y162" s="490"/>
    </row>
    <row r="163" spans="3:25" ht="24.95" customHeight="1" thickBot="1">
      <c r="C163" s="491"/>
      <c r="D163" s="492"/>
      <c r="E163" s="492"/>
      <c r="F163" s="492"/>
      <c r="G163" s="493"/>
      <c r="H163" s="494"/>
      <c r="I163" s="495"/>
      <c r="J163" s="495"/>
      <c r="K163" s="495"/>
      <c r="L163" s="495"/>
      <c r="M163" s="495"/>
      <c r="N163" s="495"/>
      <c r="O163" s="495"/>
      <c r="P163" s="496"/>
      <c r="Q163" s="497"/>
      <c r="R163" s="495"/>
      <c r="S163" s="498"/>
      <c r="T163" s="498"/>
      <c r="U163" s="498"/>
      <c r="V163" s="498"/>
      <c r="W163" s="498"/>
      <c r="X163" s="495"/>
      <c r="Y163" s="499"/>
    </row>
    <row r="164" spans="3:25" ht="24.95" customHeight="1" thickTop="1">
      <c r="C164" s="467">
        <v>40</v>
      </c>
      <c r="D164" s="75" t="str">
        <f>IF(Data!C46="","",Data!C46)</f>
        <v/>
      </c>
      <c r="E164" s="75" t="str">
        <f>IF(Data!E46="","",Data!E46)</f>
        <v/>
      </c>
      <c r="F164" s="75">
        <f>IF(Data!F46="","",Data!F46)</f>
        <v>0</v>
      </c>
      <c r="G164" s="76" t="str">
        <f>IF(Data!G46="","",Data!G46)</f>
        <v/>
      </c>
      <c r="H164" s="485" t="s">
        <v>252</v>
      </c>
      <c r="I164" s="486" t="s">
        <v>1618</v>
      </c>
      <c r="J164" s="486" t="s">
        <v>242</v>
      </c>
      <c r="K164" s="486" t="s">
        <v>356</v>
      </c>
      <c r="L164" s="486" t="s">
        <v>357</v>
      </c>
      <c r="M164" s="486" t="s">
        <v>1609</v>
      </c>
      <c r="N164" s="486" t="s">
        <v>1610</v>
      </c>
      <c r="O164" s="486" t="s">
        <v>1611</v>
      </c>
      <c r="P164" s="487" t="s">
        <v>1612</v>
      </c>
      <c r="Q164" s="488" t="s">
        <v>735</v>
      </c>
      <c r="R164" s="486" t="s">
        <v>1126</v>
      </c>
      <c r="S164" s="489" t="s">
        <v>1150</v>
      </c>
      <c r="T164" s="489" t="s">
        <v>762</v>
      </c>
      <c r="U164" s="489" t="s">
        <v>1151</v>
      </c>
      <c r="V164" s="474" t="s">
        <v>1152</v>
      </c>
      <c r="W164" s="474" t="s">
        <v>1153</v>
      </c>
      <c r="X164" s="474" t="s">
        <v>929</v>
      </c>
      <c r="Y164" s="475" t="s">
        <v>889</v>
      </c>
    </row>
    <row r="165" spans="3:25" ht="24.95" customHeight="1">
      <c r="C165" s="476"/>
      <c r="D165" s="477"/>
      <c r="E165" s="477"/>
      <c r="F165" s="477"/>
      <c r="G165" s="478"/>
      <c r="H165" s="479" t="s">
        <v>253</v>
      </c>
      <c r="I165" s="480" t="s">
        <v>1619</v>
      </c>
      <c r="J165" s="480" t="s">
        <v>205</v>
      </c>
      <c r="K165" s="480" t="s">
        <v>358</v>
      </c>
      <c r="L165" s="480" t="s">
        <v>359</v>
      </c>
      <c r="M165" s="480" t="s">
        <v>1613</v>
      </c>
      <c r="N165" s="480" t="s">
        <v>1483</v>
      </c>
      <c r="O165" s="480" t="s">
        <v>1614</v>
      </c>
      <c r="P165" s="481" t="s">
        <v>1615</v>
      </c>
      <c r="Q165" s="482" t="s">
        <v>1154</v>
      </c>
      <c r="R165" s="480" t="s">
        <v>897</v>
      </c>
      <c r="S165" s="483" t="s">
        <v>1045</v>
      </c>
      <c r="T165" s="483" t="s">
        <v>877</v>
      </c>
      <c r="U165" s="483" t="s">
        <v>1155</v>
      </c>
      <c r="V165" s="483" t="s">
        <v>1078</v>
      </c>
      <c r="W165" s="483" t="s">
        <v>1156</v>
      </c>
      <c r="X165" s="483" t="s">
        <v>1019</v>
      </c>
      <c r="Y165" s="484" t="s">
        <v>1157</v>
      </c>
    </row>
    <row r="166" spans="3:25" ht="24.95" customHeight="1">
      <c r="C166" s="476"/>
      <c r="D166" s="477"/>
      <c r="E166" s="477"/>
      <c r="F166" s="477"/>
      <c r="G166" s="478"/>
      <c r="H166" s="485"/>
      <c r="I166" s="486"/>
      <c r="J166" s="486"/>
      <c r="K166" s="486"/>
      <c r="L166" s="486"/>
      <c r="M166" s="486"/>
      <c r="N166" s="486"/>
      <c r="O166" s="486"/>
      <c r="P166" s="487"/>
      <c r="Q166" s="488"/>
      <c r="R166" s="486"/>
      <c r="S166" s="489"/>
      <c r="T166" s="489"/>
      <c r="U166" s="489"/>
      <c r="V166" s="489"/>
      <c r="W166" s="489"/>
      <c r="X166" s="486"/>
      <c r="Y166" s="490"/>
    </row>
    <row r="167" spans="3:25" ht="24.95" customHeight="1" thickBot="1">
      <c r="C167" s="491"/>
      <c r="D167" s="492"/>
      <c r="E167" s="492"/>
      <c r="F167" s="492"/>
      <c r="G167" s="493"/>
      <c r="H167" s="494"/>
      <c r="I167" s="495"/>
      <c r="J167" s="495"/>
      <c r="K167" s="495"/>
      <c r="L167" s="495"/>
      <c r="M167" s="495"/>
      <c r="N167" s="495"/>
      <c r="O167" s="495"/>
      <c r="P167" s="496"/>
      <c r="Q167" s="497"/>
      <c r="R167" s="495"/>
      <c r="S167" s="498"/>
      <c r="T167" s="498"/>
      <c r="U167" s="498"/>
      <c r="V167" s="498"/>
      <c r="W167" s="498"/>
      <c r="X167" s="495"/>
      <c r="Y167" s="499"/>
    </row>
    <row r="168" spans="3:25" ht="24.95" customHeight="1" thickTop="1">
      <c r="C168" s="467">
        <v>41</v>
      </c>
      <c r="D168" s="75" t="str">
        <f>IF(Data!C47="","",Data!C47)</f>
        <v/>
      </c>
      <c r="E168" s="75" t="str">
        <f>IF(Data!E47="","",Data!E47)</f>
        <v/>
      </c>
      <c r="F168" s="75">
        <f>IF(Data!F47="","",Data!F47)</f>
        <v>0</v>
      </c>
      <c r="G168" s="76" t="str">
        <f>IF(Data!G47="","",Data!G47)</f>
        <v/>
      </c>
      <c r="H168" s="470" t="s">
        <v>256</v>
      </c>
      <c r="I168" s="471" t="s">
        <v>1620</v>
      </c>
      <c r="J168" s="471" t="s">
        <v>207</v>
      </c>
      <c r="K168" s="471" t="s">
        <v>364</v>
      </c>
      <c r="L168" s="471" t="s">
        <v>365</v>
      </c>
      <c r="M168" s="471" t="s">
        <v>208</v>
      </c>
      <c r="N168" s="471" t="s">
        <v>1621</v>
      </c>
      <c r="O168" s="471" t="s">
        <v>1622</v>
      </c>
      <c r="P168" s="472" t="s">
        <v>1623</v>
      </c>
      <c r="Q168" s="473" t="s">
        <v>1158</v>
      </c>
      <c r="R168" s="471" t="s">
        <v>884</v>
      </c>
      <c r="S168" s="474" t="s">
        <v>1150</v>
      </c>
      <c r="T168" s="474" t="s">
        <v>1119</v>
      </c>
      <c r="U168" s="474" t="s">
        <v>1159</v>
      </c>
      <c r="V168" s="474" t="s">
        <v>983</v>
      </c>
      <c r="W168" s="474" t="s">
        <v>1160</v>
      </c>
      <c r="X168" s="474" t="s">
        <v>1161</v>
      </c>
      <c r="Y168" s="475" t="s">
        <v>1162</v>
      </c>
    </row>
    <row r="169" spans="3:25" ht="24.95" customHeight="1">
      <c r="C169" s="476"/>
      <c r="D169" s="477"/>
      <c r="E169" s="477"/>
      <c r="F169" s="477"/>
      <c r="G169" s="478"/>
      <c r="H169" s="479" t="s">
        <v>209</v>
      </c>
      <c r="I169" s="480" t="s">
        <v>1487</v>
      </c>
      <c r="J169" s="480" t="s">
        <v>210</v>
      </c>
      <c r="K169" s="480" t="s">
        <v>366</v>
      </c>
      <c r="L169" s="480" t="s">
        <v>367</v>
      </c>
      <c r="M169" s="480" t="s">
        <v>1624</v>
      </c>
      <c r="N169" s="480" t="s">
        <v>1625</v>
      </c>
      <c r="O169" s="480" t="s">
        <v>1626</v>
      </c>
      <c r="P169" s="481" t="s">
        <v>1627</v>
      </c>
      <c r="Q169" s="482" t="s">
        <v>1163</v>
      </c>
      <c r="R169" s="480" t="s">
        <v>1058</v>
      </c>
      <c r="S169" s="483" t="s">
        <v>914</v>
      </c>
      <c r="T169" s="483" t="s">
        <v>689</v>
      </c>
      <c r="U169" s="483" t="s">
        <v>1164</v>
      </c>
      <c r="V169" s="483" t="s">
        <v>949</v>
      </c>
      <c r="W169" s="483" t="s">
        <v>1165</v>
      </c>
      <c r="X169" s="483" t="s">
        <v>920</v>
      </c>
      <c r="Y169" s="484" t="s">
        <v>873</v>
      </c>
    </row>
    <row r="170" spans="3:25" ht="24.95" customHeight="1">
      <c r="C170" s="476"/>
      <c r="D170" s="477"/>
      <c r="E170" s="477"/>
      <c r="F170" s="477"/>
      <c r="G170" s="478"/>
      <c r="H170" s="485"/>
      <c r="I170" s="486"/>
      <c r="J170" s="486"/>
      <c r="K170" s="486"/>
      <c r="L170" s="486"/>
      <c r="M170" s="486"/>
      <c r="N170" s="486"/>
      <c r="O170" s="486"/>
      <c r="P170" s="487"/>
      <c r="Q170" s="488"/>
      <c r="R170" s="486"/>
      <c r="S170" s="489"/>
      <c r="T170" s="489"/>
      <c r="U170" s="489"/>
      <c r="V170" s="489"/>
      <c r="W170" s="489"/>
      <c r="X170" s="486"/>
      <c r="Y170" s="490"/>
    </row>
    <row r="171" spans="3:25" ht="24.95" customHeight="1" thickBot="1">
      <c r="C171" s="491"/>
      <c r="D171" s="492"/>
      <c r="E171" s="492"/>
      <c r="F171" s="492"/>
      <c r="G171" s="493"/>
      <c r="H171" s="494"/>
      <c r="I171" s="495"/>
      <c r="J171" s="495"/>
      <c r="K171" s="495"/>
      <c r="L171" s="495"/>
      <c r="M171" s="495"/>
      <c r="N171" s="495"/>
      <c r="O171" s="495"/>
      <c r="P171" s="496"/>
      <c r="Q171" s="497"/>
      <c r="R171" s="495"/>
      <c r="S171" s="498"/>
      <c r="T171" s="498"/>
      <c r="U171" s="498"/>
      <c r="V171" s="498"/>
      <c r="W171" s="498"/>
      <c r="X171" s="495"/>
      <c r="Y171" s="499"/>
    </row>
    <row r="172" spans="3:25" ht="24.95" customHeight="1" thickTop="1">
      <c r="C172" s="467">
        <v>42</v>
      </c>
      <c r="D172" s="75" t="str">
        <f>IF(Data!C48="","",Data!C48)</f>
        <v/>
      </c>
      <c r="E172" s="75" t="str">
        <f>IF(Data!E48="","",Data!E48)</f>
        <v/>
      </c>
      <c r="F172" s="75">
        <f>IF(Data!F48="","",Data!F48)</f>
        <v>0</v>
      </c>
      <c r="G172" s="76" t="str">
        <f>IF(Data!G48="","",Data!G48)</f>
        <v/>
      </c>
      <c r="H172" s="485" t="s">
        <v>257</v>
      </c>
      <c r="I172" s="486" t="s">
        <v>1628</v>
      </c>
      <c r="J172" s="486" t="s">
        <v>215</v>
      </c>
      <c r="K172" s="486" t="s">
        <v>372</v>
      </c>
      <c r="L172" s="486" t="s">
        <v>373</v>
      </c>
      <c r="M172" s="486" t="s">
        <v>1507</v>
      </c>
      <c r="N172" s="486" t="s">
        <v>1629</v>
      </c>
      <c r="O172" s="486" t="s">
        <v>1630</v>
      </c>
      <c r="P172" s="487" t="s">
        <v>1490</v>
      </c>
      <c r="Q172" s="488" t="s">
        <v>245</v>
      </c>
      <c r="R172" s="486" t="s">
        <v>923</v>
      </c>
      <c r="S172" s="489" t="s">
        <v>906</v>
      </c>
      <c r="T172" s="489" t="s">
        <v>684</v>
      </c>
      <c r="U172" s="489" t="s">
        <v>1166</v>
      </c>
      <c r="V172" s="474" t="s">
        <v>1167</v>
      </c>
      <c r="W172" s="474" t="s">
        <v>1168</v>
      </c>
      <c r="X172" s="474" t="s">
        <v>1026</v>
      </c>
      <c r="Y172" s="475" t="s">
        <v>1169</v>
      </c>
    </row>
    <row r="173" spans="3:25" ht="24.95" customHeight="1">
      <c r="C173" s="476"/>
      <c r="D173" s="477"/>
      <c r="E173" s="477"/>
      <c r="F173" s="477"/>
      <c r="G173" s="478"/>
      <c r="H173" s="479" t="s">
        <v>258</v>
      </c>
      <c r="I173" s="480" t="s">
        <v>1631</v>
      </c>
      <c r="J173" s="480" t="s">
        <v>216</v>
      </c>
      <c r="K173" s="480" t="s">
        <v>374</v>
      </c>
      <c r="L173" s="480" t="s">
        <v>375</v>
      </c>
      <c r="M173" s="480" t="s">
        <v>1632</v>
      </c>
      <c r="N173" s="480" t="s">
        <v>1633</v>
      </c>
      <c r="O173" s="480" t="s">
        <v>1634</v>
      </c>
      <c r="P173" s="481" t="s">
        <v>1635</v>
      </c>
      <c r="Q173" s="482" t="s">
        <v>875</v>
      </c>
      <c r="R173" s="480" t="s">
        <v>954</v>
      </c>
      <c r="S173" s="483" t="s">
        <v>787</v>
      </c>
      <c r="T173" s="483" t="s">
        <v>695</v>
      </c>
      <c r="U173" s="483" t="s">
        <v>1170</v>
      </c>
      <c r="V173" s="483" t="s">
        <v>1171</v>
      </c>
      <c r="W173" s="483" t="s">
        <v>1172</v>
      </c>
      <c r="X173" s="483" t="s">
        <v>1173</v>
      </c>
      <c r="Y173" s="484" t="s">
        <v>911</v>
      </c>
    </row>
    <row r="174" spans="3:25" ht="24.95" customHeight="1">
      <c r="C174" s="476"/>
      <c r="D174" s="477"/>
      <c r="E174" s="477"/>
      <c r="F174" s="477"/>
      <c r="G174" s="478"/>
      <c r="H174" s="485"/>
      <c r="I174" s="486"/>
      <c r="J174" s="486"/>
      <c r="K174" s="486"/>
      <c r="L174" s="486"/>
      <c r="M174" s="486"/>
      <c r="N174" s="486"/>
      <c r="O174" s="486"/>
      <c r="P174" s="487"/>
      <c r="Q174" s="488"/>
      <c r="R174" s="486"/>
      <c r="S174" s="489"/>
      <c r="T174" s="489"/>
      <c r="U174" s="489"/>
      <c r="V174" s="489"/>
      <c r="W174" s="489"/>
      <c r="X174" s="486"/>
      <c r="Y174" s="490"/>
    </row>
    <row r="175" spans="3:25" ht="24.95" customHeight="1" thickBot="1">
      <c r="C175" s="491"/>
      <c r="D175" s="492"/>
      <c r="E175" s="492"/>
      <c r="F175" s="492"/>
      <c r="G175" s="493"/>
      <c r="H175" s="494"/>
      <c r="I175" s="495"/>
      <c r="J175" s="495"/>
      <c r="K175" s="495"/>
      <c r="L175" s="495"/>
      <c r="M175" s="495"/>
      <c r="N175" s="495"/>
      <c r="O175" s="495"/>
      <c r="P175" s="496"/>
      <c r="Q175" s="497"/>
      <c r="R175" s="495"/>
      <c r="S175" s="498"/>
      <c r="T175" s="498"/>
      <c r="U175" s="498"/>
      <c r="V175" s="498"/>
      <c r="W175" s="498"/>
      <c r="X175" s="495"/>
      <c r="Y175" s="499"/>
    </row>
    <row r="176" spans="3:25" ht="24.95" customHeight="1" thickTop="1">
      <c r="C176" s="467">
        <v>43</v>
      </c>
      <c r="D176" s="75" t="str">
        <f>IF(Data!C49="","",Data!C49)</f>
        <v/>
      </c>
      <c r="E176" s="75" t="str">
        <f>IF(Data!E49="","",Data!E49)</f>
        <v/>
      </c>
      <c r="F176" s="75">
        <f>IF(Data!F49="","",Data!F49)</f>
        <v>0</v>
      </c>
      <c r="G176" s="76" t="str">
        <f>IF(Data!G49="","",Data!G49)</f>
        <v/>
      </c>
      <c r="H176" s="470" t="s">
        <v>236</v>
      </c>
      <c r="I176" s="471" t="s">
        <v>1492</v>
      </c>
      <c r="J176" s="471" t="s">
        <v>221</v>
      </c>
      <c r="K176" s="471" t="s">
        <v>380</v>
      </c>
      <c r="L176" s="471" t="s">
        <v>381</v>
      </c>
      <c r="M176" s="471" t="s">
        <v>1517</v>
      </c>
      <c r="N176" s="471" t="s">
        <v>1636</v>
      </c>
      <c r="O176" s="471" t="s">
        <v>1637</v>
      </c>
      <c r="P176" s="472" t="s">
        <v>292</v>
      </c>
      <c r="Q176" s="473" t="s">
        <v>912</v>
      </c>
      <c r="R176" s="471" t="s">
        <v>1001</v>
      </c>
      <c r="S176" s="474" t="s">
        <v>924</v>
      </c>
      <c r="T176" s="474" t="s">
        <v>994</v>
      </c>
      <c r="U176" s="474" t="s">
        <v>1174</v>
      </c>
      <c r="V176" s="474" t="s">
        <v>1175</v>
      </c>
      <c r="W176" s="474" t="s">
        <v>1176</v>
      </c>
      <c r="X176" s="474" t="s">
        <v>1177</v>
      </c>
      <c r="Y176" s="475" t="s">
        <v>889</v>
      </c>
    </row>
    <row r="177" spans="3:25" ht="24.95" customHeight="1">
      <c r="C177" s="476"/>
      <c r="D177" s="477"/>
      <c r="E177" s="477"/>
      <c r="F177" s="477"/>
      <c r="G177" s="478"/>
      <c r="H177" s="479" t="s">
        <v>222</v>
      </c>
      <c r="I177" s="480" t="s">
        <v>1494</v>
      </c>
      <c r="J177" s="480" t="s">
        <v>244</v>
      </c>
      <c r="K177" s="480" t="s">
        <v>382</v>
      </c>
      <c r="L177" s="480" t="s">
        <v>383</v>
      </c>
      <c r="M177" s="480" t="s">
        <v>1638</v>
      </c>
      <c r="N177" s="480" t="s">
        <v>274</v>
      </c>
      <c r="O177" s="480" t="s">
        <v>1639</v>
      </c>
      <c r="P177" s="481" t="s">
        <v>293</v>
      </c>
      <c r="Q177" s="482" t="s">
        <v>1057</v>
      </c>
      <c r="R177" s="480" t="s">
        <v>891</v>
      </c>
      <c r="S177" s="483" t="s">
        <v>1178</v>
      </c>
      <c r="T177" s="483" t="s">
        <v>695</v>
      </c>
      <c r="U177" s="483" t="s">
        <v>1179</v>
      </c>
      <c r="V177" s="483" t="s">
        <v>1180</v>
      </c>
      <c r="W177" s="483" t="s">
        <v>1181</v>
      </c>
      <c r="X177" s="483" t="s">
        <v>910</v>
      </c>
      <c r="Y177" s="484" t="s">
        <v>1182</v>
      </c>
    </row>
    <row r="178" spans="3:25" ht="24.95" customHeight="1">
      <c r="C178" s="476"/>
      <c r="D178" s="477"/>
      <c r="E178" s="477"/>
      <c r="F178" s="477"/>
      <c r="G178" s="478"/>
      <c r="H178" s="485"/>
      <c r="I178" s="486"/>
      <c r="J178" s="486"/>
      <c r="K178" s="486"/>
      <c r="L178" s="486"/>
      <c r="M178" s="486"/>
      <c r="N178" s="486"/>
      <c r="O178" s="486"/>
      <c r="P178" s="487"/>
      <c r="Q178" s="488"/>
      <c r="R178" s="486"/>
      <c r="S178" s="489"/>
      <c r="T178" s="489"/>
      <c r="U178" s="489"/>
      <c r="V178" s="489"/>
      <c r="W178" s="489"/>
      <c r="X178" s="486"/>
      <c r="Y178" s="490"/>
    </row>
    <row r="179" spans="3:25" ht="24.95" customHeight="1" thickBot="1">
      <c r="C179" s="491"/>
      <c r="D179" s="492"/>
      <c r="E179" s="492"/>
      <c r="F179" s="492"/>
      <c r="G179" s="493"/>
      <c r="H179" s="494"/>
      <c r="I179" s="495"/>
      <c r="J179" s="495"/>
      <c r="K179" s="495"/>
      <c r="L179" s="495"/>
      <c r="M179" s="495"/>
      <c r="N179" s="495"/>
      <c r="O179" s="495"/>
      <c r="P179" s="496"/>
      <c r="Q179" s="497"/>
      <c r="R179" s="495"/>
      <c r="S179" s="498"/>
      <c r="T179" s="498"/>
      <c r="U179" s="498"/>
      <c r="V179" s="498"/>
      <c r="W179" s="498"/>
      <c r="X179" s="495"/>
      <c r="Y179" s="499"/>
    </row>
    <row r="180" spans="3:25" ht="24.95" customHeight="1" thickTop="1">
      <c r="C180" s="467">
        <v>44</v>
      </c>
      <c r="D180" s="75" t="str">
        <f>IF(Data!C50="","",Data!C50)</f>
        <v/>
      </c>
      <c r="E180" s="75" t="str">
        <f>IF(Data!E50="","",Data!E50)</f>
        <v/>
      </c>
      <c r="F180" s="75">
        <f>IF(Data!F50="","",Data!F50)</f>
        <v>0</v>
      </c>
      <c r="G180" s="76" t="str">
        <f>IF(Data!G50="","",Data!G50)</f>
        <v/>
      </c>
      <c r="H180" s="485" t="s">
        <v>224</v>
      </c>
      <c r="I180" s="486" t="s">
        <v>1640</v>
      </c>
      <c r="J180" s="486" t="s">
        <v>262</v>
      </c>
      <c r="K180" s="486" t="s">
        <v>388</v>
      </c>
      <c r="L180" s="486" t="s">
        <v>389</v>
      </c>
      <c r="M180" s="486" t="s">
        <v>268</v>
      </c>
      <c r="N180" s="486" t="s">
        <v>277</v>
      </c>
      <c r="O180" s="486" t="s">
        <v>285</v>
      </c>
      <c r="P180" s="487" t="s">
        <v>296</v>
      </c>
      <c r="Q180" s="488" t="s">
        <v>1183</v>
      </c>
      <c r="R180" s="486" t="s">
        <v>932</v>
      </c>
      <c r="S180" s="489" t="s">
        <v>1184</v>
      </c>
      <c r="T180" s="489" t="s">
        <v>1060</v>
      </c>
      <c r="U180" s="489" t="s">
        <v>1185</v>
      </c>
      <c r="V180" s="474" t="s">
        <v>1186</v>
      </c>
      <c r="W180" s="474" t="s">
        <v>1187</v>
      </c>
      <c r="X180" s="474" t="s">
        <v>1188</v>
      </c>
      <c r="Y180" s="475" t="s">
        <v>1032</v>
      </c>
    </row>
    <row r="181" spans="3:25" ht="24.95" customHeight="1">
      <c r="C181" s="476"/>
      <c r="D181" s="477"/>
      <c r="E181" s="477"/>
      <c r="F181" s="477"/>
      <c r="G181" s="478"/>
      <c r="H181" s="479" t="s">
        <v>225</v>
      </c>
      <c r="I181" s="480" t="s">
        <v>1641</v>
      </c>
      <c r="J181" s="480" t="s">
        <v>263</v>
      </c>
      <c r="K181" s="480" t="s">
        <v>390</v>
      </c>
      <c r="L181" s="480" t="s">
        <v>391</v>
      </c>
      <c r="M181" s="480" t="s">
        <v>269</v>
      </c>
      <c r="N181" s="480" t="s">
        <v>278</v>
      </c>
      <c r="O181" s="480" t="s">
        <v>286</v>
      </c>
      <c r="P181" s="481" t="s">
        <v>297</v>
      </c>
      <c r="Q181" s="482" t="s">
        <v>866</v>
      </c>
      <c r="R181" s="480" t="s">
        <v>962</v>
      </c>
      <c r="S181" s="483" t="s">
        <v>1189</v>
      </c>
      <c r="T181" s="483" t="s">
        <v>830</v>
      </c>
      <c r="U181" s="483" t="s">
        <v>1190</v>
      </c>
      <c r="V181" s="483" t="s">
        <v>1191</v>
      </c>
      <c r="W181" s="483" t="s">
        <v>1192</v>
      </c>
      <c r="X181" s="483" t="s">
        <v>959</v>
      </c>
      <c r="Y181" s="484" t="s">
        <v>911</v>
      </c>
    </row>
    <row r="182" spans="3:25" ht="24.95" customHeight="1">
      <c r="C182" s="476"/>
      <c r="D182" s="477"/>
      <c r="E182" s="477"/>
      <c r="F182" s="477"/>
      <c r="G182" s="478"/>
      <c r="H182" s="485"/>
      <c r="I182" s="486"/>
      <c r="J182" s="486"/>
      <c r="K182" s="486"/>
      <c r="L182" s="486"/>
      <c r="M182" s="486"/>
      <c r="N182" s="486"/>
      <c r="O182" s="486"/>
      <c r="P182" s="487"/>
      <c r="Q182" s="488"/>
      <c r="R182" s="486"/>
      <c r="S182" s="489"/>
      <c r="T182" s="489"/>
      <c r="U182" s="489"/>
      <c r="V182" s="489"/>
      <c r="W182" s="489"/>
      <c r="X182" s="486"/>
      <c r="Y182" s="490"/>
    </row>
    <row r="183" spans="3:25" ht="24.95" customHeight="1" thickBot="1">
      <c r="C183" s="491"/>
      <c r="D183" s="492"/>
      <c r="E183" s="492"/>
      <c r="F183" s="492"/>
      <c r="G183" s="493"/>
      <c r="H183" s="494"/>
      <c r="I183" s="495"/>
      <c r="J183" s="495"/>
      <c r="K183" s="495"/>
      <c r="L183" s="495"/>
      <c r="M183" s="495"/>
      <c r="N183" s="495"/>
      <c r="O183" s="495"/>
      <c r="P183" s="496"/>
      <c r="Q183" s="497"/>
      <c r="R183" s="495"/>
      <c r="S183" s="498"/>
      <c r="T183" s="498"/>
      <c r="U183" s="498"/>
      <c r="V183" s="498"/>
      <c r="W183" s="498"/>
      <c r="X183" s="495"/>
      <c r="Y183" s="499"/>
    </row>
    <row r="184" spans="3:25" ht="24.95" customHeight="1" thickTop="1">
      <c r="C184" s="467">
        <v>45</v>
      </c>
      <c r="D184" s="75" t="str">
        <f>IF(Data!C51="","",Data!C51)</f>
        <v/>
      </c>
      <c r="E184" s="75" t="str">
        <f>IF(Data!E51="","",Data!E51)</f>
        <v/>
      </c>
      <c r="F184" s="75">
        <f>IF(Data!F51="","",Data!F51)</f>
        <v>0</v>
      </c>
      <c r="G184" s="76" t="str">
        <f>IF(Data!G51="","",Data!G51)</f>
        <v/>
      </c>
      <c r="H184" s="470" t="s">
        <v>228</v>
      </c>
      <c r="I184" s="471" t="s">
        <v>1642</v>
      </c>
      <c r="J184" s="471" t="s">
        <v>185</v>
      </c>
      <c r="K184" s="471" t="s">
        <v>396</v>
      </c>
      <c r="L184" s="471" t="s">
        <v>397</v>
      </c>
      <c r="M184" s="471" t="s">
        <v>272</v>
      </c>
      <c r="N184" s="471" t="s">
        <v>280</v>
      </c>
      <c r="O184" s="471" t="s">
        <v>289</v>
      </c>
      <c r="P184" s="472" t="s">
        <v>300</v>
      </c>
      <c r="Q184" s="473" t="s">
        <v>1193</v>
      </c>
      <c r="R184" s="471" t="s">
        <v>1021</v>
      </c>
      <c r="S184" s="474" t="s">
        <v>1194</v>
      </c>
      <c r="T184" s="474" t="s">
        <v>689</v>
      </c>
      <c r="U184" s="474" t="s">
        <v>1166</v>
      </c>
      <c r="V184" s="474" t="s">
        <v>1195</v>
      </c>
      <c r="W184" s="474" t="s">
        <v>1196</v>
      </c>
      <c r="X184" s="474" t="s">
        <v>971</v>
      </c>
      <c r="Y184" s="475" t="s">
        <v>1197</v>
      </c>
    </row>
    <row r="185" spans="3:25" ht="24.95" customHeight="1">
      <c r="C185" s="476"/>
      <c r="D185" s="477"/>
      <c r="E185" s="477"/>
      <c r="F185" s="477"/>
      <c r="G185" s="478"/>
      <c r="H185" s="479" t="s">
        <v>238</v>
      </c>
      <c r="I185" s="480" t="s">
        <v>1643</v>
      </c>
      <c r="J185" s="480" t="s">
        <v>229</v>
      </c>
      <c r="K185" s="480" t="s">
        <v>398</v>
      </c>
      <c r="L185" s="480" t="s">
        <v>399</v>
      </c>
      <c r="M185" s="480" t="s">
        <v>273</v>
      </c>
      <c r="N185" s="480" t="s">
        <v>281</v>
      </c>
      <c r="O185" s="480" t="s">
        <v>1637</v>
      </c>
      <c r="P185" s="481" t="s">
        <v>293</v>
      </c>
      <c r="Q185" s="482" t="s">
        <v>254</v>
      </c>
      <c r="R185" s="480" t="s">
        <v>1067</v>
      </c>
      <c r="S185" s="483" t="s">
        <v>782</v>
      </c>
      <c r="T185" s="483" t="s">
        <v>695</v>
      </c>
      <c r="U185" s="483" t="s">
        <v>1198</v>
      </c>
      <c r="V185" s="483" t="s">
        <v>1078</v>
      </c>
      <c r="W185" s="483" t="s">
        <v>1199</v>
      </c>
      <c r="X185" s="483" t="s">
        <v>911</v>
      </c>
      <c r="Y185" s="484" t="s">
        <v>1200</v>
      </c>
    </row>
    <row r="186" spans="3:25" ht="24.95" customHeight="1">
      <c r="C186" s="476"/>
      <c r="D186" s="477"/>
      <c r="E186" s="477"/>
      <c r="F186" s="477"/>
      <c r="G186" s="478"/>
      <c r="H186" s="485"/>
      <c r="I186" s="486"/>
      <c r="J186" s="486"/>
      <c r="K186" s="486"/>
      <c r="L186" s="486"/>
      <c r="M186" s="486"/>
      <c r="N186" s="486"/>
      <c r="O186" s="486"/>
      <c r="P186" s="487"/>
      <c r="Q186" s="488"/>
      <c r="R186" s="486"/>
      <c r="S186" s="489"/>
      <c r="T186" s="489"/>
      <c r="U186" s="489"/>
      <c r="V186" s="489"/>
      <c r="W186" s="489"/>
      <c r="X186" s="486"/>
      <c r="Y186" s="490"/>
    </row>
    <row r="187" spans="3:25" ht="24.95" customHeight="1" thickBot="1">
      <c r="C187" s="491"/>
      <c r="D187" s="492"/>
      <c r="E187" s="492"/>
      <c r="F187" s="492"/>
      <c r="G187" s="493"/>
      <c r="H187" s="494"/>
      <c r="I187" s="495"/>
      <c r="J187" s="495"/>
      <c r="K187" s="495"/>
      <c r="L187" s="495"/>
      <c r="M187" s="495"/>
      <c r="N187" s="495"/>
      <c r="O187" s="495"/>
      <c r="P187" s="496"/>
      <c r="Q187" s="497"/>
      <c r="R187" s="495"/>
      <c r="S187" s="498"/>
      <c r="T187" s="498"/>
      <c r="U187" s="498"/>
      <c r="V187" s="498"/>
      <c r="W187" s="498"/>
      <c r="X187" s="495"/>
      <c r="Y187" s="499"/>
    </row>
    <row r="188" spans="3:25" ht="24.95" customHeight="1" thickTop="1">
      <c r="C188" s="467">
        <v>46</v>
      </c>
      <c r="D188" s="75" t="str">
        <f>IF(Data!C52="","",Data!C52)</f>
        <v/>
      </c>
      <c r="E188" s="75" t="str">
        <f>IF(Data!E52="","",Data!E52)</f>
        <v/>
      </c>
      <c r="F188" s="75">
        <f>IF(Data!F52="","",Data!F52)</f>
        <v>0</v>
      </c>
      <c r="G188" s="76" t="str">
        <f>IF(Data!G52="","",Data!G52)</f>
        <v/>
      </c>
      <c r="H188" s="485" t="s">
        <v>237</v>
      </c>
      <c r="I188" s="486" t="s">
        <v>1644</v>
      </c>
      <c r="J188" s="486" t="s">
        <v>215</v>
      </c>
      <c r="K188" s="486" t="s">
        <v>404</v>
      </c>
      <c r="L188" s="486" t="s">
        <v>405</v>
      </c>
      <c r="M188" s="486" t="s">
        <v>1593</v>
      </c>
      <c r="N188" s="486" t="s">
        <v>1513</v>
      </c>
      <c r="O188" s="486" t="s">
        <v>1594</v>
      </c>
      <c r="P188" s="487" t="s">
        <v>1595</v>
      </c>
      <c r="Q188" s="488" t="s">
        <v>1201</v>
      </c>
      <c r="R188" s="486" t="s">
        <v>1202</v>
      </c>
      <c r="S188" s="489" t="s">
        <v>701</v>
      </c>
      <c r="T188" s="489" t="s">
        <v>1203</v>
      </c>
      <c r="U188" s="489" t="s">
        <v>988</v>
      </c>
      <c r="V188" s="474" t="s">
        <v>838</v>
      </c>
      <c r="W188" s="474" t="s">
        <v>1204</v>
      </c>
      <c r="X188" s="474" t="s">
        <v>1205</v>
      </c>
      <c r="Y188" s="475" t="s">
        <v>1206</v>
      </c>
    </row>
    <row r="189" spans="3:25" ht="24.95" customHeight="1">
      <c r="C189" s="476"/>
      <c r="D189" s="477"/>
      <c r="E189" s="477"/>
      <c r="F189" s="477"/>
      <c r="G189" s="478"/>
      <c r="H189" s="479" t="s">
        <v>230</v>
      </c>
      <c r="I189" s="480" t="s">
        <v>1501</v>
      </c>
      <c r="J189" s="480" t="s">
        <v>216</v>
      </c>
      <c r="K189" s="480" t="s">
        <v>406</v>
      </c>
      <c r="L189" s="480" t="s">
        <v>407</v>
      </c>
      <c r="M189" s="480" t="s">
        <v>1597</v>
      </c>
      <c r="N189" s="480" t="s">
        <v>1598</v>
      </c>
      <c r="O189" s="480" t="s">
        <v>1597</v>
      </c>
      <c r="P189" s="481" t="s">
        <v>1599</v>
      </c>
      <c r="Q189" s="482" t="s">
        <v>1097</v>
      </c>
      <c r="R189" s="480" t="s">
        <v>986</v>
      </c>
      <c r="S189" s="483" t="s">
        <v>914</v>
      </c>
      <c r="T189" s="483" t="s">
        <v>1082</v>
      </c>
      <c r="U189" s="483" t="s">
        <v>1207</v>
      </c>
      <c r="V189" s="483" t="s">
        <v>1208</v>
      </c>
      <c r="W189" s="483" t="s">
        <v>1209</v>
      </c>
      <c r="X189" s="483" t="s">
        <v>1052</v>
      </c>
      <c r="Y189" s="484" t="s">
        <v>959</v>
      </c>
    </row>
    <row r="190" spans="3:25" ht="24.95" customHeight="1">
      <c r="C190" s="476"/>
      <c r="D190" s="477"/>
      <c r="E190" s="477"/>
      <c r="F190" s="477"/>
      <c r="G190" s="478"/>
      <c r="H190" s="485"/>
      <c r="I190" s="486"/>
      <c r="J190" s="486"/>
      <c r="K190" s="486"/>
      <c r="L190" s="486"/>
      <c r="M190" s="486"/>
      <c r="N190" s="486"/>
      <c r="O190" s="486"/>
      <c r="P190" s="487"/>
      <c r="Q190" s="488"/>
      <c r="R190" s="486"/>
      <c r="S190" s="489"/>
      <c r="T190" s="489"/>
      <c r="U190" s="489"/>
      <c r="V190" s="489"/>
      <c r="W190" s="489"/>
      <c r="X190" s="486"/>
      <c r="Y190" s="490"/>
    </row>
    <row r="191" spans="3:25" ht="24.95" customHeight="1" thickBot="1">
      <c r="C191" s="491"/>
      <c r="D191" s="492"/>
      <c r="E191" s="492"/>
      <c r="F191" s="492"/>
      <c r="G191" s="493"/>
      <c r="H191" s="494"/>
      <c r="I191" s="495"/>
      <c r="J191" s="495"/>
      <c r="K191" s="495"/>
      <c r="L191" s="495"/>
      <c r="M191" s="495"/>
      <c r="N191" s="495"/>
      <c r="O191" s="495"/>
      <c r="P191" s="496"/>
      <c r="Q191" s="497"/>
      <c r="R191" s="495"/>
      <c r="S191" s="498"/>
      <c r="T191" s="498"/>
      <c r="U191" s="498"/>
      <c r="V191" s="498"/>
      <c r="W191" s="498"/>
      <c r="X191" s="495"/>
      <c r="Y191" s="499"/>
    </row>
    <row r="192" spans="3:25" ht="24.95" customHeight="1" thickTop="1">
      <c r="C192" s="467">
        <v>47</v>
      </c>
      <c r="D192" s="75" t="str">
        <f>IF(Data!C53="","",Data!C53)</f>
        <v/>
      </c>
      <c r="E192" s="75" t="str">
        <f>IF(Data!E53="","",Data!E53)</f>
        <v/>
      </c>
      <c r="F192" s="75">
        <f>IF(Data!F53="","",Data!F53)</f>
        <v>0</v>
      </c>
      <c r="G192" s="76" t="str">
        <f>IF(Data!G53="","",Data!G53)</f>
        <v/>
      </c>
      <c r="H192" s="470" t="s">
        <v>239</v>
      </c>
      <c r="I192" s="471" t="s">
        <v>1645</v>
      </c>
      <c r="J192" s="471" t="s">
        <v>221</v>
      </c>
      <c r="K192" s="471" t="s">
        <v>412</v>
      </c>
      <c r="L192" s="471" t="s">
        <v>413</v>
      </c>
      <c r="M192" s="471" t="s">
        <v>1600</v>
      </c>
      <c r="N192" s="471" t="s">
        <v>1601</v>
      </c>
      <c r="O192" s="471" t="s">
        <v>1602</v>
      </c>
      <c r="P192" s="472" t="s">
        <v>1603</v>
      </c>
      <c r="Q192" s="473" t="s">
        <v>254</v>
      </c>
      <c r="R192" s="471" t="s">
        <v>923</v>
      </c>
      <c r="S192" s="474" t="s">
        <v>1210</v>
      </c>
      <c r="T192" s="474" t="s">
        <v>898</v>
      </c>
      <c r="U192" s="474" t="s">
        <v>1211</v>
      </c>
      <c r="V192" s="474" t="s">
        <v>983</v>
      </c>
      <c r="W192" s="474" t="s">
        <v>1212</v>
      </c>
      <c r="X192" s="474" t="s">
        <v>873</v>
      </c>
      <c r="Y192" s="475" t="s">
        <v>1200</v>
      </c>
    </row>
    <row r="193" spans="3:25" ht="24.95" customHeight="1">
      <c r="C193" s="476"/>
      <c r="D193" s="477"/>
      <c r="E193" s="477"/>
      <c r="F193" s="477"/>
      <c r="G193" s="478"/>
      <c r="H193" s="479" t="s">
        <v>231</v>
      </c>
      <c r="I193" s="480" t="s">
        <v>1494</v>
      </c>
      <c r="J193" s="480" t="s">
        <v>244</v>
      </c>
      <c r="K193" s="480" t="s">
        <v>414</v>
      </c>
      <c r="L193" s="480" t="s">
        <v>415</v>
      </c>
      <c r="M193" s="480" t="s">
        <v>1605</v>
      </c>
      <c r="N193" s="480" t="s">
        <v>1606</v>
      </c>
      <c r="O193" s="480" t="s">
        <v>1607</v>
      </c>
      <c r="P193" s="481" t="s">
        <v>1608</v>
      </c>
      <c r="Q193" s="482" t="s">
        <v>1057</v>
      </c>
      <c r="R193" s="480" t="s">
        <v>1075</v>
      </c>
      <c r="S193" s="483" t="s">
        <v>1059</v>
      </c>
      <c r="T193" s="483" t="s">
        <v>695</v>
      </c>
      <c r="U193" s="483" t="s">
        <v>1213</v>
      </c>
      <c r="V193" s="483" t="s">
        <v>908</v>
      </c>
      <c r="W193" s="483" t="s">
        <v>1104</v>
      </c>
      <c r="X193" s="483" t="s">
        <v>1214</v>
      </c>
      <c r="Y193" s="484" t="s">
        <v>1038</v>
      </c>
    </row>
    <row r="194" spans="3:25" ht="24.95" customHeight="1">
      <c r="C194" s="476"/>
      <c r="D194" s="477"/>
      <c r="E194" s="477"/>
      <c r="F194" s="477"/>
      <c r="G194" s="478"/>
      <c r="H194" s="485"/>
      <c r="I194" s="486"/>
      <c r="J194" s="486"/>
      <c r="K194" s="486"/>
      <c r="L194" s="486"/>
      <c r="M194" s="486"/>
      <c r="N194" s="486"/>
      <c r="O194" s="486"/>
      <c r="P194" s="487"/>
      <c r="Q194" s="488"/>
      <c r="R194" s="486"/>
      <c r="S194" s="489"/>
      <c r="T194" s="489"/>
      <c r="U194" s="489"/>
      <c r="V194" s="489"/>
      <c r="W194" s="489"/>
      <c r="X194" s="486"/>
      <c r="Y194" s="490"/>
    </row>
    <row r="195" spans="3:25" ht="24.95" customHeight="1" thickBot="1">
      <c r="C195" s="491"/>
      <c r="D195" s="492"/>
      <c r="E195" s="492"/>
      <c r="F195" s="492"/>
      <c r="G195" s="493"/>
      <c r="H195" s="494"/>
      <c r="I195" s="495"/>
      <c r="J195" s="495"/>
      <c r="K195" s="495"/>
      <c r="L195" s="495"/>
      <c r="M195" s="495"/>
      <c r="N195" s="495"/>
      <c r="O195" s="495"/>
      <c r="P195" s="496"/>
      <c r="Q195" s="497"/>
      <c r="R195" s="495"/>
      <c r="S195" s="498"/>
      <c r="T195" s="498"/>
      <c r="U195" s="498"/>
      <c r="V195" s="498"/>
      <c r="W195" s="498"/>
      <c r="X195" s="495"/>
      <c r="Y195" s="499"/>
    </row>
    <row r="196" spans="3:25" ht="24.95" customHeight="1" thickTop="1">
      <c r="C196" s="467">
        <v>48</v>
      </c>
      <c r="D196" s="75" t="str">
        <f>IF(Data!C54="","",Data!C54)</f>
        <v/>
      </c>
      <c r="E196" s="75" t="str">
        <f>IF(Data!E54="","",Data!E54)</f>
        <v/>
      </c>
      <c r="F196" s="75">
        <f>IF(Data!F54="","",Data!F54)</f>
        <v>0</v>
      </c>
      <c r="G196" s="76" t="str">
        <f>IF(Data!G54="","",Data!G54)</f>
        <v/>
      </c>
      <c r="H196" s="485" t="s">
        <v>182</v>
      </c>
      <c r="I196" s="486" t="s">
        <v>1628</v>
      </c>
      <c r="J196" s="486" t="s">
        <v>262</v>
      </c>
      <c r="K196" s="486" t="s">
        <v>372</v>
      </c>
      <c r="L196" s="486" t="s">
        <v>373</v>
      </c>
      <c r="M196" s="486" t="s">
        <v>1609</v>
      </c>
      <c r="N196" s="486" t="s">
        <v>1610</v>
      </c>
      <c r="O196" s="486" t="s">
        <v>1611</v>
      </c>
      <c r="P196" s="487" t="s">
        <v>1612</v>
      </c>
      <c r="Q196" s="488" t="s">
        <v>1215</v>
      </c>
      <c r="R196" s="486" t="s">
        <v>1216</v>
      </c>
      <c r="S196" s="489" t="s">
        <v>868</v>
      </c>
      <c r="T196" s="489" t="s">
        <v>1217</v>
      </c>
      <c r="U196" s="489" t="s">
        <v>1218</v>
      </c>
      <c r="V196" s="474" t="s">
        <v>1054</v>
      </c>
      <c r="W196" s="474" t="s">
        <v>1094</v>
      </c>
      <c r="X196" s="474" t="s">
        <v>1219</v>
      </c>
      <c r="Y196" s="475" t="s">
        <v>1157</v>
      </c>
    </row>
    <row r="197" spans="3:25" ht="24.95" customHeight="1">
      <c r="C197" s="476"/>
      <c r="D197" s="477"/>
      <c r="E197" s="477"/>
      <c r="F197" s="477"/>
      <c r="G197" s="478"/>
      <c r="H197" s="479" t="s">
        <v>184</v>
      </c>
      <c r="I197" s="480" t="s">
        <v>1631</v>
      </c>
      <c r="J197" s="480" t="s">
        <v>263</v>
      </c>
      <c r="K197" s="480" t="s">
        <v>374</v>
      </c>
      <c r="L197" s="480" t="s">
        <v>375</v>
      </c>
      <c r="M197" s="480" t="s">
        <v>1613</v>
      </c>
      <c r="N197" s="480" t="s">
        <v>1483</v>
      </c>
      <c r="O197" s="480" t="s">
        <v>1614</v>
      </c>
      <c r="P197" s="481" t="s">
        <v>1615</v>
      </c>
      <c r="Q197" s="482" t="s">
        <v>1220</v>
      </c>
      <c r="R197" s="480" t="s">
        <v>1221</v>
      </c>
      <c r="S197" s="483" t="s">
        <v>1015</v>
      </c>
      <c r="T197" s="483" t="s">
        <v>738</v>
      </c>
      <c r="U197" s="483" t="s">
        <v>988</v>
      </c>
      <c r="V197" s="483" t="s">
        <v>949</v>
      </c>
      <c r="W197" s="483" t="s">
        <v>1222</v>
      </c>
      <c r="X197" s="483" t="s">
        <v>910</v>
      </c>
      <c r="Y197" s="484" t="s">
        <v>873</v>
      </c>
    </row>
    <row r="198" spans="3:25" ht="24.95" customHeight="1">
      <c r="C198" s="476"/>
      <c r="D198" s="477"/>
      <c r="E198" s="477"/>
      <c r="F198" s="477"/>
      <c r="G198" s="478"/>
      <c r="H198" s="485"/>
      <c r="I198" s="486"/>
      <c r="J198" s="486"/>
      <c r="K198" s="486"/>
      <c r="L198" s="486"/>
      <c r="M198" s="486"/>
      <c r="N198" s="486"/>
      <c r="O198" s="486"/>
      <c r="P198" s="487"/>
      <c r="Q198" s="488"/>
      <c r="R198" s="486"/>
      <c r="S198" s="489"/>
      <c r="T198" s="489"/>
      <c r="U198" s="489"/>
      <c r="V198" s="489"/>
      <c r="W198" s="489"/>
      <c r="X198" s="486"/>
      <c r="Y198" s="490"/>
    </row>
    <row r="199" spans="3:25" ht="24.95" customHeight="1" thickBot="1">
      <c r="C199" s="491"/>
      <c r="D199" s="492"/>
      <c r="E199" s="492"/>
      <c r="F199" s="492"/>
      <c r="G199" s="493"/>
      <c r="H199" s="494"/>
      <c r="I199" s="495"/>
      <c r="J199" s="495"/>
      <c r="K199" s="495"/>
      <c r="L199" s="495"/>
      <c r="M199" s="495"/>
      <c r="N199" s="495"/>
      <c r="O199" s="495"/>
      <c r="P199" s="496"/>
      <c r="Q199" s="497"/>
      <c r="R199" s="495"/>
      <c r="S199" s="498"/>
      <c r="T199" s="498"/>
      <c r="U199" s="498"/>
      <c r="V199" s="498"/>
      <c r="W199" s="498"/>
      <c r="X199" s="495"/>
      <c r="Y199" s="499"/>
    </row>
    <row r="200" spans="3:25" ht="24.95" customHeight="1" thickTop="1">
      <c r="C200" s="467">
        <v>49</v>
      </c>
      <c r="D200" s="75" t="str">
        <f>IF(Data!C55="","",Data!C55)</f>
        <v/>
      </c>
      <c r="E200" s="75" t="str">
        <f>IF(Data!E55="","",Data!E55)</f>
        <v/>
      </c>
      <c r="F200" s="75">
        <f>IF(Data!F55="","",Data!F55)</f>
        <v>0</v>
      </c>
      <c r="G200" s="76" t="str">
        <f>IF(Data!G55="","",Data!G55)</f>
        <v/>
      </c>
      <c r="H200" s="470" t="s">
        <v>180</v>
      </c>
      <c r="I200" s="471" t="s">
        <v>1501</v>
      </c>
      <c r="J200" s="471" t="s">
        <v>181</v>
      </c>
      <c r="K200" s="471" t="s">
        <v>305</v>
      </c>
      <c r="L200" s="471" t="s">
        <v>306</v>
      </c>
      <c r="M200" s="471" t="s">
        <v>1502</v>
      </c>
      <c r="N200" s="471" t="s">
        <v>1503</v>
      </c>
      <c r="O200" s="471" t="s">
        <v>1504</v>
      </c>
      <c r="P200" s="472" t="s">
        <v>1505</v>
      </c>
      <c r="Q200" s="473" t="s">
        <v>259</v>
      </c>
      <c r="R200" s="471" t="s">
        <v>954</v>
      </c>
      <c r="S200" s="474" t="s">
        <v>1223</v>
      </c>
      <c r="T200" s="474" t="s">
        <v>1224</v>
      </c>
      <c r="U200" s="474" t="s">
        <v>1225</v>
      </c>
      <c r="V200" s="474" t="s">
        <v>1226</v>
      </c>
      <c r="W200" s="474" t="s">
        <v>1088</v>
      </c>
      <c r="X200" s="474" t="s">
        <v>911</v>
      </c>
      <c r="Y200" s="475" t="s">
        <v>1105</v>
      </c>
    </row>
    <row r="201" spans="3:25" ht="24.95" customHeight="1">
      <c r="C201" s="476"/>
      <c r="D201" s="477"/>
      <c r="E201" s="477"/>
      <c r="F201" s="477"/>
      <c r="G201" s="478"/>
      <c r="H201" s="479" t="s">
        <v>234</v>
      </c>
      <c r="I201" s="480" t="s">
        <v>1506</v>
      </c>
      <c r="J201" s="480" t="s">
        <v>240</v>
      </c>
      <c r="K201" s="480" t="s">
        <v>307</v>
      </c>
      <c r="L201" s="480" t="s">
        <v>308</v>
      </c>
      <c r="M201" s="480" t="s">
        <v>1507</v>
      </c>
      <c r="N201" s="480" t="s">
        <v>1508</v>
      </c>
      <c r="O201" s="480" t="s">
        <v>1509</v>
      </c>
      <c r="P201" s="481" t="s">
        <v>1510</v>
      </c>
      <c r="Q201" s="482" t="s">
        <v>1227</v>
      </c>
      <c r="R201" s="480" t="s">
        <v>1228</v>
      </c>
      <c r="S201" s="483" t="s">
        <v>1076</v>
      </c>
      <c r="T201" s="483" t="s">
        <v>1229</v>
      </c>
      <c r="U201" s="483" t="s">
        <v>1230</v>
      </c>
      <c r="V201" s="483" t="s">
        <v>1231</v>
      </c>
      <c r="W201" s="483" t="s">
        <v>1232</v>
      </c>
      <c r="X201" s="483" t="s">
        <v>1233</v>
      </c>
      <c r="Y201" s="484" t="s">
        <v>920</v>
      </c>
    </row>
    <row r="202" spans="3:25" ht="24.95" customHeight="1">
      <c r="C202" s="476"/>
      <c r="D202" s="477"/>
      <c r="E202" s="477"/>
      <c r="F202" s="477"/>
      <c r="G202" s="478"/>
      <c r="H202" s="485"/>
      <c r="I202" s="486"/>
      <c r="J202" s="486"/>
      <c r="K202" s="486"/>
      <c r="L202" s="486"/>
      <c r="M202" s="486"/>
      <c r="N202" s="486"/>
      <c r="O202" s="486"/>
      <c r="P202" s="487"/>
      <c r="Q202" s="488"/>
      <c r="R202" s="486"/>
      <c r="S202" s="489"/>
      <c r="T202" s="489"/>
      <c r="U202" s="489"/>
      <c r="V202" s="489"/>
      <c r="W202" s="489"/>
      <c r="X202" s="486"/>
      <c r="Y202" s="490"/>
    </row>
    <row r="203" spans="3:25" ht="24.95" customHeight="1" thickBot="1">
      <c r="C203" s="491"/>
      <c r="D203" s="492"/>
      <c r="E203" s="492"/>
      <c r="F203" s="492"/>
      <c r="G203" s="493"/>
      <c r="H203" s="494"/>
      <c r="I203" s="495"/>
      <c r="J203" s="495"/>
      <c r="K203" s="495"/>
      <c r="L203" s="495"/>
      <c r="M203" s="495"/>
      <c r="N203" s="495"/>
      <c r="O203" s="495"/>
      <c r="P203" s="496"/>
      <c r="Q203" s="497"/>
      <c r="R203" s="495"/>
      <c r="S203" s="498"/>
      <c r="T203" s="498"/>
      <c r="U203" s="498"/>
      <c r="V203" s="498"/>
      <c r="W203" s="498"/>
      <c r="X203" s="495"/>
      <c r="Y203" s="499"/>
    </row>
    <row r="204" spans="3:25" ht="24.95" customHeight="1" thickTop="1">
      <c r="C204" s="467">
        <v>50</v>
      </c>
      <c r="D204" s="75" t="str">
        <f>IF(Data!C56="","",Data!C56)</f>
        <v/>
      </c>
      <c r="E204" s="75" t="str">
        <f>IF(Data!E56="","",Data!E56)</f>
        <v/>
      </c>
      <c r="F204" s="75">
        <f>IF(Data!F56="","",Data!F56)</f>
        <v>0</v>
      </c>
      <c r="G204" s="76" t="str">
        <f>IF(Data!G56="","",Data!G56)</f>
        <v/>
      </c>
      <c r="H204" s="485" t="s">
        <v>182</v>
      </c>
      <c r="I204" s="486" t="s">
        <v>1511</v>
      </c>
      <c r="J204" s="486" t="s">
        <v>183</v>
      </c>
      <c r="K204" s="486" t="s">
        <v>313</v>
      </c>
      <c r="L204" s="486" t="s">
        <v>314</v>
      </c>
      <c r="M204" s="486" t="s">
        <v>1512</v>
      </c>
      <c r="N204" s="486" t="s">
        <v>1513</v>
      </c>
      <c r="O204" s="486" t="s">
        <v>1514</v>
      </c>
      <c r="P204" s="487" t="s">
        <v>1515</v>
      </c>
      <c r="Q204" s="488" t="s">
        <v>946</v>
      </c>
      <c r="R204" s="486" t="s">
        <v>1034</v>
      </c>
      <c r="S204" s="489" t="s">
        <v>1210</v>
      </c>
      <c r="T204" s="489" t="s">
        <v>777</v>
      </c>
      <c r="U204" s="489" t="s">
        <v>1234</v>
      </c>
      <c r="V204" s="474" t="s">
        <v>1152</v>
      </c>
      <c r="W204" s="474" t="s">
        <v>1235</v>
      </c>
      <c r="X204" s="474" t="s">
        <v>1236</v>
      </c>
      <c r="Y204" s="475" t="s">
        <v>1237</v>
      </c>
    </row>
    <row r="205" spans="3:25" ht="24.95" customHeight="1">
      <c r="C205" s="476"/>
      <c r="D205" s="477"/>
      <c r="E205" s="477"/>
      <c r="F205" s="477"/>
      <c r="G205" s="478"/>
      <c r="H205" s="479" t="s">
        <v>184</v>
      </c>
      <c r="I205" s="480" t="s">
        <v>1516</v>
      </c>
      <c r="J205" s="480" t="s">
        <v>185</v>
      </c>
      <c r="K205" s="480" t="s">
        <v>315</v>
      </c>
      <c r="L205" s="480" t="s">
        <v>316</v>
      </c>
      <c r="M205" s="480" t="s">
        <v>1517</v>
      </c>
      <c r="N205" s="480" t="s">
        <v>1518</v>
      </c>
      <c r="O205" s="480" t="s">
        <v>1519</v>
      </c>
      <c r="P205" s="481"/>
      <c r="Q205" s="482" t="s">
        <v>1238</v>
      </c>
      <c r="R205" s="480" t="s">
        <v>897</v>
      </c>
      <c r="S205" s="483" t="s">
        <v>701</v>
      </c>
      <c r="T205" s="483" t="s">
        <v>695</v>
      </c>
      <c r="U205" s="483" t="s">
        <v>988</v>
      </c>
      <c r="V205" s="483" t="s">
        <v>1239</v>
      </c>
      <c r="W205" s="483" t="s">
        <v>1240</v>
      </c>
      <c r="X205" s="483" t="s">
        <v>873</v>
      </c>
      <c r="Y205" s="484" t="s">
        <v>911</v>
      </c>
    </row>
    <row r="206" spans="3:25" ht="24.95" customHeight="1">
      <c r="C206" s="476"/>
      <c r="D206" s="477"/>
      <c r="E206" s="477"/>
      <c r="F206" s="477"/>
      <c r="G206" s="478"/>
      <c r="H206" s="485"/>
      <c r="I206" s="486"/>
      <c r="J206" s="486"/>
      <c r="K206" s="486"/>
      <c r="L206" s="486"/>
      <c r="M206" s="486"/>
      <c r="N206" s="486"/>
      <c r="O206" s="486"/>
      <c r="P206" s="487"/>
      <c r="Q206" s="488"/>
      <c r="R206" s="486"/>
      <c r="S206" s="489"/>
      <c r="T206" s="489"/>
      <c r="U206" s="489"/>
      <c r="V206" s="489"/>
      <c r="W206" s="489"/>
      <c r="X206" s="486"/>
      <c r="Y206" s="490"/>
    </row>
    <row r="207" spans="3:25" ht="24.95" customHeight="1" thickBot="1">
      <c r="C207" s="491"/>
      <c r="D207" s="492"/>
      <c r="E207" s="492"/>
      <c r="F207" s="492"/>
      <c r="G207" s="493"/>
      <c r="H207" s="494"/>
      <c r="I207" s="495"/>
      <c r="J207" s="495"/>
      <c r="K207" s="495"/>
      <c r="L207" s="495"/>
      <c r="M207" s="495"/>
      <c r="N207" s="495"/>
      <c r="O207" s="495"/>
      <c r="P207" s="496"/>
      <c r="Q207" s="497"/>
      <c r="R207" s="495"/>
      <c r="S207" s="498"/>
      <c r="T207" s="498"/>
      <c r="U207" s="498"/>
      <c r="V207" s="498"/>
      <c r="W207" s="498"/>
      <c r="X207" s="495"/>
      <c r="Y207" s="499"/>
    </row>
    <row r="208" spans="3:25" ht="24.95" customHeight="1" thickTop="1">
      <c r="C208" s="467">
        <v>51</v>
      </c>
      <c r="D208" s="75" t="str">
        <f>IF(Data!C57="","",Data!C57)</f>
        <v/>
      </c>
      <c r="E208" s="75" t="str">
        <f>IF(Data!E57="","",Data!E57)</f>
        <v/>
      </c>
      <c r="F208" s="75">
        <f>IF(Data!F57="","",Data!F57)</f>
        <v>0</v>
      </c>
      <c r="G208" s="76" t="str">
        <f>IF(Data!G57="","",Data!G57)</f>
        <v/>
      </c>
      <c r="H208" s="470" t="s">
        <v>245</v>
      </c>
      <c r="I208" s="471" t="s">
        <v>1520</v>
      </c>
      <c r="J208" s="471" t="s">
        <v>186</v>
      </c>
      <c r="K208" s="471" t="s">
        <v>321</v>
      </c>
      <c r="L208" s="471" t="s">
        <v>322</v>
      </c>
      <c r="M208" s="471" t="s">
        <v>1521</v>
      </c>
      <c r="N208" s="471" t="s">
        <v>1522</v>
      </c>
      <c r="O208" s="471" t="s">
        <v>1523</v>
      </c>
      <c r="P208" s="472" t="s">
        <v>1524</v>
      </c>
      <c r="Q208" s="473" t="s">
        <v>1241</v>
      </c>
      <c r="R208" s="471" t="s">
        <v>986</v>
      </c>
      <c r="S208" s="474" t="s">
        <v>1242</v>
      </c>
      <c r="T208" s="474" t="s">
        <v>669</v>
      </c>
      <c r="U208" s="474" t="s">
        <v>1213</v>
      </c>
      <c r="V208" s="474" t="s">
        <v>1243</v>
      </c>
      <c r="W208" s="474" t="s">
        <v>1244</v>
      </c>
      <c r="X208" s="474" t="s">
        <v>1026</v>
      </c>
      <c r="Y208" s="475" t="s">
        <v>889</v>
      </c>
    </row>
    <row r="209" spans="3:25" ht="24.95" customHeight="1">
      <c r="C209" s="476"/>
      <c r="D209" s="477"/>
      <c r="E209" s="477"/>
      <c r="F209" s="477"/>
      <c r="G209" s="478"/>
      <c r="H209" s="479" t="s">
        <v>246</v>
      </c>
      <c r="I209" s="480" t="s">
        <v>1525</v>
      </c>
      <c r="J209" s="480" t="s">
        <v>187</v>
      </c>
      <c r="K209" s="480" t="s">
        <v>323</v>
      </c>
      <c r="L209" s="480" t="s">
        <v>324</v>
      </c>
      <c r="M209" s="480" t="s">
        <v>1526</v>
      </c>
      <c r="N209" s="480" t="s">
        <v>1527</v>
      </c>
      <c r="O209" s="480" t="s">
        <v>1528</v>
      </c>
      <c r="P209" s="481" t="s">
        <v>1529</v>
      </c>
      <c r="Q209" s="482" t="s">
        <v>1245</v>
      </c>
      <c r="R209" s="480" t="s">
        <v>1034</v>
      </c>
      <c r="S209" s="483" t="s">
        <v>664</v>
      </c>
      <c r="T209" s="483" t="s">
        <v>738</v>
      </c>
      <c r="U209" s="483" t="s">
        <v>1087</v>
      </c>
      <c r="V209" s="483" t="s">
        <v>1246</v>
      </c>
      <c r="W209" s="483" t="s">
        <v>1247</v>
      </c>
      <c r="X209" s="483" t="s">
        <v>911</v>
      </c>
      <c r="Y209" s="484" t="s">
        <v>978</v>
      </c>
    </row>
    <row r="210" spans="3:25" ht="24.95" customHeight="1">
      <c r="C210" s="476"/>
      <c r="D210" s="477"/>
      <c r="E210" s="477"/>
      <c r="F210" s="477"/>
      <c r="G210" s="478"/>
      <c r="H210" s="485"/>
      <c r="I210" s="486"/>
      <c r="J210" s="486"/>
      <c r="K210" s="486"/>
      <c r="L210" s="486"/>
      <c r="M210" s="486"/>
      <c r="N210" s="486"/>
      <c r="O210" s="486"/>
      <c r="P210" s="487"/>
      <c r="Q210" s="488"/>
      <c r="R210" s="486"/>
      <c r="S210" s="489"/>
      <c r="T210" s="489"/>
      <c r="U210" s="489"/>
      <c r="V210" s="489"/>
      <c r="W210" s="489"/>
      <c r="X210" s="486"/>
      <c r="Y210" s="490"/>
    </row>
    <row r="211" spans="3:25" ht="24.95" customHeight="1" thickBot="1">
      <c r="C211" s="491"/>
      <c r="D211" s="492"/>
      <c r="E211" s="492"/>
      <c r="F211" s="492"/>
      <c r="G211" s="493"/>
      <c r="H211" s="494"/>
      <c r="I211" s="495"/>
      <c r="J211" s="495"/>
      <c r="K211" s="495"/>
      <c r="L211" s="495"/>
      <c r="M211" s="495"/>
      <c r="N211" s="495"/>
      <c r="O211" s="495"/>
      <c r="P211" s="496"/>
      <c r="Q211" s="497"/>
      <c r="R211" s="495"/>
      <c r="S211" s="498"/>
      <c r="T211" s="498"/>
      <c r="U211" s="498"/>
      <c r="V211" s="498"/>
      <c r="W211" s="498"/>
      <c r="X211" s="495"/>
      <c r="Y211" s="499"/>
    </row>
    <row r="212" spans="3:25" ht="24.95" customHeight="1" thickTop="1">
      <c r="C212" s="467">
        <v>52</v>
      </c>
      <c r="D212" s="75" t="str">
        <f>IF(Data!C58="","",Data!C58)</f>
        <v/>
      </c>
      <c r="E212" s="75" t="str">
        <f>IF(Data!E58="","",Data!E58)</f>
        <v/>
      </c>
      <c r="F212" s="75">
        <f>IF(Data!F58="","",Data!F58)</f>
        <v>0</v>
      </c>
      <c r="G212" s="76" t="str">
        <f>IF(Data!G58="","",Data!G58)</f>
        <v/>
      </c>
      <c r="H212" s="485" t="s">
        <v>247</v>
      </c>
      <c r="I212" s="486" t="s">
        <v>1530</v>
      </c>
      <c r="J212" s="486" t="s">
        <v>188</v>
      </c>
      <c r="K212" s="486" t="s">
        <v>327</v>
      </c>
      <c r="L212" s="486" t="s">
        <v>329</v>
      </c>
      <c r="M212" s="486" t="s">
        <v>1531</v>
      </c>
      <c r="N212" s="486" t="s">
        <v>1532</v>
      </c>
      <c r="O212" s="486" t="s">
        <v>1533</v>
      </c>
      <c r="P212" s="487" t="s">
        <v>1534</v>
      </c>
      <c r="Q212" s="488" t="s">
        <v>1144</v>
      </c>
      <c r="R212" s="486" t="s">
        <v>913</v>
      </c>
      <c r="S212" s="489" t="s">
        <v>728</v>
      </c>
      <c r="T212" s="489" t="s">
        <v>994</v>
      </c>
      <c r="U212" s="489" t="s">
        <v>886</v>
      </c>
      <c r="V212" s="474" t="s">
        <v>1248</v>
      </c>
      <c r="W212" s="474" t="s">
        <v>1249</v>
      </c>
      <c r="X212" s="474" t="s">
        <v>1250</v>
      </c>
      <c r="Y212" s="475" t="s">
        <v>1206</v>
      </c>
    </row>
    <row r="213" spans="3:25" ht="24.95" customHeight="1">
      <c r="C213" s="476"/>
      <c r="D213" s="477"/>
      <c r="E213" s="477"/>
      <c r="F213" s="477"/>
      <c r="G213" s="478"/>
      <c r="H213" s="479" t="s">
        <v>248</v>
      </c>
      <c r="I213" s="480" t="s">
        <v>1535</v>
      </c>
      <c r="J213" s="480" t="s">
        <v>189</v>
      </c>
      <c r="K213" s="480" t="s">
        <v>330</v>
      </c>
      <c r="L213" s="480" t="s">
        <v>331</v>
      </c>
      <c r="M213" s="480" t="s">
        <v>1536</v>
      </c>
      <c r="N213" s="480" t="s">
        <v>1537</v>
      </c>
      <c r="O213" s="480" t="s">
        <v>1538</v>
      </c>
      <c r="P213" s="481" t="s">
        <v>1490</v>
      </c>
      <c r="Q213" s="482" t="s">
        <v>1251</v>
      </c>
      <c r="R213" s="480" t="s">
        <v>884</v>
      </c>
      <c r="S213" s="483" t="s">
        <v>722</v>
      </c>
      <c r="T213" s="483" t="s">
        <v>695</v>
      </c>
      <c r="U213" s="483" t="s">
        <v>1252</v>
      </c>
      <c r="V213" s="483" t="s">
        <v>1253</v>
      </c>
      <c r="W213" s="483" t="s">
        <v>901</v>
      </c>
      <c r="X213" s="483" t="s">
        <v>1254</v>
      </c>
      <c r="Y213" s="484" t="s">
        <v>1169</v>
      </c>
    </row>
    <row r="214" spans="3:25" ht="24.95" customHeight="1">
      <c r="C214" s="476"/>
      <c r="D214" s="477"/>
      <c r="E214" s="477"/>
      <c r="F214" s="477"/>
      <c r="G214" s="478"/>
      <c r="H214" s="485"/>
      <c r="I214" s="486"/>
      <c r="J214" s="486"/>
      <c r="K214" s="486"/>
      <c r="L214" s="486"/>
      <c r="M214" s="486"/>
      <c r="N214" s="486"/>
      <c r="O214" s="486"/>
      <c r="P214" s="487"/>
      <c r="Q214" s="488"/>
      <c r="R214" s="486"/>
      <c r="S214" s="489"/>
      <c r="T214" s="489"/>
      <c r="U214" s="489"/>
      <c r="V214" s="489"/>
      <c r="W214" s="489"/>
      <c r="X214" s="486"/>
      <c r="Y214" s="490"/>
    </row>
    <row r="215" spans="3:25" ht="24.95" customHeight="1" thickBot="1">
      <c r="C215" s="491"/>
      <c r="D215" s="492"/>
      <c r="E215" s="492"/>
      <c r="F215" s="492"/>
      <c r="G215" s="493"/>
      <c r="H215" s="494"/>
      <c r="I215" s="495"/>
      <c r="J215" s="495"/>
      <c r="K215" s="495"/>
      <c r="L215" s="495"/>
      <c r="M215" s="495"/>
      <c r="N215" s="495"/>
      <c r="O215" s="495"/>
      <c r="P215" s="496"/>
      <c r="Q215" s="497"/>
      <c r="R215" s="495"/>
      <c r="S215" s="498"/>
      <c r="T215" s="498"/>
      <c r="U215" s="498"/>
      <c r="V215" s="498"/>
      <c r="W215" s="498"/>
      <c r="X215" s="495"/>
      <c r="Y215" s="499"/>
    </row>
    <row r="216" spans="3:25" ht="24.95" customHeight="1" thickTop="1">
      <c r="C216" s="467">
        <v>53</v>
      </c>
      <c r="D216" s="75" t="str">
        <f>IF(Data!C59="","",Data!C59)</f>
        <v/>
      </c>
      <c r="E216" s="75" t="str">
        <f>IF(Data!E59="","",Data!E59)</f>
        <v/>
      </c>
      <c r="F216" s="75">
        <f>IF(Data!F59="","",Data!F59)</f>
        <v>0</v>
      </c>
      <c r="G216" s="76" t="str">
        <f>IF(Data!G59="","",Data!G59)</f>
        <v/>
      </c>
      <c r="H216" s="470" t="s">
        <v>249</v>
      </c>
      <c r="I216" s="471" t="s">
        <v>1539</v>
      </c>
      <c r="J216" s="471" t="s">
        <v>190</v>
      </c>
      <c r="K216" s="471" t="s">
        <v>336</v>
      </c>
      <c r="L216" s="471" t="s">
        <v>337</v>
      </c>
      <c r="M216" s="471" t="s">
        <v>1540</v>
      </c>
      <c r="N216" s="471" t="s">
        <v>1541</v>
      </c>
      <c r="O216" s="471" t="s">
        <v>1542</v>
      </c>
      <c r="P216" s="472" t="s">
        <v>1543</v>
      </c>
      <c r="Q216" s="473" t="s">
        <v>1255</v>
      </c>
      <c r="R216" s="471" t="s">
        <v>1028</v>
      </c>
      <c r="S216" s="474" t="s">
        <v>737</v>
      </c>
      <c r="T216" s="474" t="s">
        <v>1256</v>
      </c>
      <c r="U216" s="474" t="s">
        <v>1022</v>
      </c>
      <c r="V216" s="474" t="s">
        <v>1023</v>
      </c>
      <c r="W216" s="474" t="s">
        <v>1222</v>
      </c>
      <c r="X216" s="474" t="s">
        <v>1257</v>
      </c>
      <c r="Y216" s="475" t="s">
        <v>1258</v>
      </c>
    </row>
    <row r="217" spans="3:25" ht="24.95" customHeight="1">
      <c r="C217" s="476"/>
      <c r="D217" s="477"/>
      <c r="E217" s="477"/>
      <c r="F217" s="477"/>
      <c r="G217" s="478"/>
      <c r="H217" s="479" t="s">
        <v>250</v>
      </c>
      <c r="I217" s="480" t="s">
        <v>1544</v>
      </c>
      <c r="J217" s="480" t="s">
        <v>191</v>
      </c>
      <c r="K217" s="480" t="s">
        <v>338</v>
      </c>
      <c r="L217" s="480" t="s">
        <v>339</v>
      </c>
      <c r="M217" s="480" t="s">
        <v>1545</v>
      </c>
      <c r="N217" s="480" t="s">
        <v>1546</v>
      </c>
      <c r="O217" s="480" t="s">
        <v>1547</v>
      </c>
      <c r="P217" s="481" t="s">
        <v>1548</v>
      </c>
      <c r="Q217" s="482" t="s">
        <v>1259</v>
      </c>
      <c r="R217" s="480" t="s">
        <v>1135</v>
      </c>
      <c r="S217" s="483" t="s">
        <v>722</v>
      </c>
      <c r="T217" s="483" t="s">
        <v>1260</v>
      </c>
      <c r="U217" s="483" t="s">
        <v>1261</v>
      </c>
      <c r="V217" s="483" t="s">
        <v>1030</v>
      </c>
      <c r="W217" s="483" t="s">
        <v>1262</v>
      </c>
      <c r="X217" s="483" t="s">
        <v>1263</v>
      </c>
      <c r="Y217" s="484" t="s">
        <v>1197</v>
      </c>
    </row>
    <row r="218" spans="3:25" ht="24.95" customHeight="1">
      <c r="C218" s="476"/>
      <c r="D218" s="477"/>
      <c r="E218" s="477"/>
      <c r="F218" s="477"/>
      <c r="G218" s="478"/>
      <c r="H218" s="485"/>
      <c r="I218" s="486"/>
      <c r="J218" s="486"/>
      <c r="K218" s="486"/>
      <c r="L218" s="486"/>
      <c r="M218" s="486"/>
      <c r="N218" s="486"/>
      <c r="O218" s="486"/>
      <c r="P218" s="487"/>
      <c r="Q218" s="488"/>
      <c r="R218" s="486"/>
      <c r="S218" s="489"/>
      <c r="T218" s="489"/>
      <c r="U218" s="489"/>
      <c r="V218" s="489"/>
      <c r="W218" s="489"/>
      <c r="X218" s="486"/>
      <c r="Y218" s="490"/>
    </row>
    <row r="219" spans="3:25" ht="24.95" customHeight="1" thickBot="1">
      <c r="C219" s="491"/>
      <c r="D219" s="492"/>
      <c r="E219" s="492"/>
      <c r="F219" s="492"/>
      <c r="G219" s="493"/>
      <c r="H219" s="494"/>
      <c r="I219" s="495"/>
      <c r="J219" s="495"/>
      <c r="K219" s="495"/>
      <c r="L219" s="495"/>
      <c r="M219" s="495"/>
      <c r="N219" s="495"/>
      <c r="O219" s="495"/>
      <c r="P219" s="496"/>
      <c r="Q219" s="497"/>
      <c r="R219" s="495"/>
      <c r="S219" s="498"/>
      <c r="T219" s="498"/>
      <c r="U219" s="498"/>
      <c r="V219" s="498"/>
      <c r="W219" s="498"/>
      <c r="X219" s="495"/>
      <c r="Y219" s="499"/>
    </row>
    <row r="220" spans="3:25" ht="24.95" customHeight="1" thickTop="1">
      <c r="C220" s="467">
        <v>54</v>
      </c>
      <c r="D220" s="75" t="str">
        <f>IF(Data!C60="","",Data!C60)</f>
        <v/>
      </c>
      <c r="E220" s="75" t="str">
        <f>IF(Data!E60="","",Data!E60)</f>
        <v/>
      </c>
      <c r="F220" s="75">
        <f>IF(Data!F60="","",Data!F60)</f>
        <v>0</v>
      </c>
      <c r="G220" s="76" t="str">
        <f>IF(Data!G60="","",Data!G60)</f>
        <v/>
      </c>
      <c r="H220" s="485" t="s">
        <v>235</v>
      </c>
      <c r="I220" s="486" t="s">
        <v>1525</v>
      </c>
      <c r="J220" s="486" t="s">
        <v>196</v>
      </c>
      <c r="K220" s="486" t="s">
        <v>344</v>
      </c>
      <c r="L220" s="486" t="s">
        <v>345</v>
      </c>
      <c r="M220" s="486" t="s">
        <v>1549</v>
      </c>
      <c r="N220" s="486" t="s">
        <v>1550</v>
      </c>
      <c r="O220" s="486" t="s">
        <v>1551</v>
      </c>
      <c r="P220" s="487" t="s">
        <v>1552</v>
      </c>
      <c r="Q220" s="488" t="s">
        <v>1264</v>
      </c>
      <c r="R220" s="486" t="s">
        <v>891</v>
      </c>
      <c r="S220" s="489" t="s">
        <v>1265</v>
      </c>
      <c r="T220" s="489" t="s">
        <v>1266</v>
      </c>
      <c r="U220" s="489" t="s">
        <v>1267</v>
      </c>
      <c r="V220" s="474" t="s">
        <v>1268</v>
      </c>
      <c r="W220" s="474" t="s">
        <v>1269</v>
      </c>
      <c r="X220" s="474" t="s">
        <v>1270</v>
      </c>
      <c r="Y220" s="475" t="s">
        <v>1072</v>
      </c>
    </row>
    <row r="221" spans="3:25" ht="24.95" customHeight="1">
      <c r="C221" s="476"/>
      <c r="D221" s="477"/>
      <c r="E221" s="477"/>
      <c r="F221" s="477"/>
      <c r="G221" s="478"/>
      <c r="H221" s="479" t="s">
        <v>197</v>
      </c>
      <c r="I221" s="480" t="s">
        <v>1553</v>
      </c>
      <c r="J221" s="480" t="s">
        <v>198</v>
      </c>
      <c r="K221" s="480" t="s">
        <v>346</v>
      </c>
      <c r="L221" s="480" t="s">
        <v>347</v>
      </c>
      <c r="M221" s="480" t="s">
        <v>1554</v>
      </c>
      <c r="N221" s="480" t="s">
        <v>1555</v>
      </c>
      <c r="O221" s="480" t="s">
        <v>1556</v>
      </c>
      <c r="P221" s="481" t="s">
        <v>1557</v>
      </c>
      <c r="Q221" s="482" t="s">
        <v>1193</v>
      </c>
      <c r="R221" s="480" t="s">
        <v>1058</v>
      </c>
      <c r="S221" s="483" t="s">
        <v>416</v>
      </c>
      <c r="T221" s="483" t="s">
        <v>358</v>
      </c>
      <c r="U221" s="483" t="s">
        <v>1017</v>
      </c>
      <c r="V221" s="483" t="s">
        <v>1271</v>
      </c>
      <c r="W221" s="483" t="s">
        <v>1272</v>
      </c>
      <c r="X221" s="483" t="s">
        <v>1052</v>
      </c>
      <c r="Y221" s="484" t="s">
        <v>911</v>
      </c>
    </row>
    <row r="222" spans="3:25" ht="24.95" customHeight="1">
      <c r="C222" s="476"/>
      <c r="D222" s="477"/>
      <c r="E222" s="477"/>
      <c r="F222" s="477"/>
      <c r="G222" s="478"/>
      <c r="H222" s="485"/>
      <c r="I222" s="486"/>
      <c r="J222" s="486"/>
      <c r="K222" s="486"/>
      <c r="L222" s="486"/>
      <c r="M222" s="486"/>
      <c r="N222" s="486"/>
      <c r="O222" s="486"/>
      <c r="P222" s="487"/>
      <c r="Q222" s="488"/>
      <c r="R222" s="486"/>
      <c r="S222" s="489"/>
      <c r="T222" s="489"/>
      <c r="U222" s="489"/>
      <c r="V222" s="489"/>
      <c r="W222" s="489"/>
      <c r="X222" s="486"/>
      <c r="Y222" s="490"/>
    </row>
    <row r="223" spans="3:25" ht="24.95" customHeight="1" thickBot="1">
      <c r="C223" s="491"/>
      <c r="D223" s="492"/>
      <c r="E223" s="492"/>
      <c r="F223" s="492"/>
      <c r="G223" s="493"/>
      <c r="H223" s="494"/>
      <c r="I223" s="495"/>
      <c r="J223" s="495"/>
      <c r="K223" s="495"/>
      <c r="L223" s="495"/>
      <c r="M223" s="495"/>
      <c r="N223" s="495"/>
      <c r="O223" s="495"/>
      <c r="P223" s="496"/>
      <c r="Q223" s="497"/>
      <c r="R223" s="495"/>
      <c r="S223" s="498"/>
      <c r="T223" s="498"/>
      <c r="U223" s="498"/>
      <c r="V223" s="498"/>
      <c r="W223" s="498"/>
      <c r="X223" s="495"/>
      <c r="Y223" s="499"/>
    </row>
    <row r="224" spans="3:25" ht="24.95" customHeight="1" thickTop="1">
      <c r="C224" s="467">
        <v>55</v>
      </c>
      <c r="D224" s="75" t="str">
        <f>IF(Data!C61="","",Data!C61)</f>
        <v/>
      </c>
      <c r="E224" s="75" t="str">
        <f>IF(Data!E61="","",Data!E61)</f>
        <v/>
      </c>
      <c r="F224" s="75">
        <f>IF(Data!F61="","",Data!F61)</f>
        <v>0</v>
      </c>
      <c r="G224" s="76" t="str">
        <f>IF(Data!G61="","",Data!G61)</f>
        <v/>
      </c>
      <c r="H224" s="470" t="s">
        <v>201</v>
      </c>
      <c r="I224" s="471" t="s">
        <v>1539</v>
      </c>
      <c r="J224" s="471" t="s">
        <v>202</v>
      </c>
      <c r="K224" s="471" t="s">
        <v>352</v>
      </c>
      <c r="L224" s="471" t="s">
        <v>353</v>
      </c>
      <c r="M224" s="471" t="s">
        <v>1558</v>
      </c>
      <c r="N224" s="471" t="s">
        <v>1559</v>
      </c>
      <c r="O224" s="471" t="s">
        <v>1542</v>
      </c>
      <c r="P224" s="472" t="s">
        <v>1560</v>
      </c>
      <c r="Q224" s="473" t="s">
        <v>1273</v>
      </c>
      <c r="R224" s="471" t="s">
        <v>891</v>
      </c>
      <c r="S224" s="474" t="s">
        <v>664</v>
      </c>
      <c r="T224" s="474" t="s">
        <v>1274</v>
      </c>
      <c r="U224" s="474" t="s">
        <v>1049</v>
      </c>
      <c r="V224" s="474" t="s">
        <v>1131</v>
      </c>
      <c r="W224" s="474" t="s">
        <v>1275</v>
      </c>
      <c r="X224" s="474" t="s">
        <v>911</v>
      </c>
      <c r="Y224" s="475" t="s">
        <v>1032</v>
      </c>
    </row>
    <row r="225" spans="3:25" ht="24.95" customHeight="1">
      <c r="C225" s="476"/>
      <c r="D225" s="477"/>
      <c r="E225" s="477"/>
      <c r="F225" s="477"/>
      <c r="G225" s="478"/>
      <c r="H225" s="479" t="s">
        <v>203</v>
      </c>
      <c r="I225" s="480" t="s">
        <v>1561</v>
      </c>
      <c r="J225" s="480" t="s">
        <v>204</v>
      </c>
      <c r="K225" s="480" t="s">
        <v>354</v>
      </c>
      <c r="L225" s="480" t="s">
        <v>355</v>
      </c>
      <c r="M225" s="480" t="s">
        <v>1562</v>
      </c>
      <c r="N225" s="480" t="s">
        <v>1563</v>
      </c>
      <c r="O225" s="480" t="s">
        <v>1564</v>
      </c>
      <c r="P225" s="481" t="s">
        <v>1565</v>
      </c>
      <c r="Q225" s="482" t="s">
        <v>1276</v>
      </c>
      <c r="R225" s="480" t="s">
        <v>1058</v>
      </c>
      <c r="S225" s="483" t="s">
        <v>914</v>
      </c>
      <c r="T225" s="483" t="s">
        <v>695</v>
      </c>
      <c r="U225" s="483" t="s">
        <v>1277</v>
      </c>
      <c r="V225" s="483" t="s">
        <v>949</v>
      </c>
      <c r="W225" s="483" t="s">
        <v>1278</v>
      </c>
      <c r="X225" s="483" t="s">
        <v>910</v>
      </c>
      <c r="Y225" s="484" t="s">
        <v>1279</v>
      </c>
    </row>
    <row r="226" spans="3:25" ht="24.95" customHeight="1">
      <c r="C226" s="476"/>
      <c r="D226" s="477"/>
      <c r="E226" s="477"/>
      <c r="F226" s="477"/>
      <c r="G226" s="478"/>
      <c r="H226" s="485"/>
      <c r="I226" s="486"/>
      <c r="J226" s="486"/>
      <c r="K226" s="486"/>
      <c r="L226" s="486"/>
      <c r="M226" s="486"/>
      <c r="N226" s="486"/>
      <c r="O226" s="486"/>
      <c r="P226" s="487"/>
      <c r="Q226" s="488"/>
      <c r="R226" s="486"/>
      <c r="S226" s="489"/>
      <c r="T226" s="489"/>
      <c r="U226" s="489"/>
      <c r="V226" s="489"/>
      <c r="W226" s="489"/>
      <c r="X226" s="486"/>
      <c r="Y226" s="490"/>
    </row>
    <row r="227" spans="3:25" ht="24.95" customHeight="1" thickBot="1">
      <c r="C227" s="491"/>
      <c r="D227" s="492"/>
      <c r="E227" s="492"/>
      <c r="F227" s="492"/>
      <c r="G227" s="493"/>
      <c r="H227" s="494"/>
      <c r="I227" s="495"/>
      <c r="J227" s="495"/>
      <c r="K227" s="495"/>
      <c r="L227" s="495"/>
      <c r="M227" s="495"/>
      <c r="N227" s="495"/>
      <c r="O227" s="495"/>
      <c r="P227" s="496"/>
      <c r="Q227" s="497"/>
      <c r="R227" s="495"/>
      <c r="S227" s="498"/>
      <c r="T227" s="498"/>
      <c r="U227" s="498"/>
      <c r="V227" s="498"/>
      <c r="W227" s="498"/>
      <c r="X227" s="495"/>
      <c r="Y227" s="499"/>
    </row>
    <row r="228" spans="3:25" ht="24.95" customHeight="1" thickTop="1">
      <c r="C228" s="467">
        <v>56</v>
      </c>
      <c r="D228" s="75" t="str">
        <f>IF(Data!C62="","",Data!C62)</f>
        <v/>
      </c>
      <c r="E228" s="75" t="str">
        <f>IF(Data!E62="","",Data!E62)</f>
        <v/>
      </c>
      <c r="F228" s="75">
        <f>IF(Data!F62="","",Data!F62)</f>
        <v>0</v>
      </c>
      <c r="G228" s="76" t="str">
        <f>IF(Data!G62="","",Data!G62)</f>
        <v/>
      </c>
      <c r="H228" s="485" t="s">
        <v>254</v>
      </c>
      <c r="I228" s="486" t="s">
        <v>1566</v>
      </c>
      <c r="J228" s="486" t="s">
        <v>243</v>
      </c>
      <c r="K228" s="486" t="s">
        <v>360</v>
      </c>
      <c r="L228" s="486" t="s">
        <v>361</v>
      </c>
      <c r="M228" s="486" t="s">
        <v>157</v>
      </c>
      <c r="N228" s="486" t="s">
        <v>1567</v>
      </c>
      <c r="O228" s="486" t="s">
        <v>1568</v>
      </c>
      <c r="P228" s="487" t="s">
        <v>1569</v>
      </c>
      <c r="Q228" s="488" t="s">
        <v>252</v>
      </c>
      <c r="R228" s="486" t="s">
        <v>993</v>
      </c>
      <c r="S228" s="489" t="s">
        <v>1150</v>
      </c>
      <c r="T228" s="489" t="s">
        <v>390</v>
      </c>
      <c r="U228" s="489" t="s">
        <v>1280</v>
      </c>
      <c r="V228" s="474" t="s">
        <v>1281</v>
      </c>
      <c r="W228" s="474" t="s">
        <v>1282</v>
      </c>
      <c r="X228" s="474" t="s">
        <v>1205</v>
      </c>
      <c r="Y228" s="475" t="s">
        <v>1283</v>
      </c>
    </row>
    <row r="229" spans="3:25" ht="24.95" customHeight="1">
      <c r="C229" s="476"/>
      <c r="D229" s="477"/>
      <c r="E229" s="477"/>
      <c r="F229" s="477"/>
      <c r="G229" s="478"/>
      <c r="H229" s="479" t="s">
        <v>255</v>
      </c>
      <c r="I229" s="480" t="s">
        <v>1570</v>
      </c>
      <c r="J229" s="480" t="s">
        <v>206</v>
      </c>
      <c r="K229" s="480" t="s">
        <v>362</v>
      </c>
      <c r="L229" s="480" t="s">
        <v>363</v>
      </c>
      <c r="M229" s="480" t="s">
        <v>158</v>
      </c>
      <c r="N229" s="480" t="s">
        <v>1571</v>
      </c>
      <c r="O229" s="480" t="s">
        <v>1572</v>
      </c>
      <c r="P229" s="481" t="s">
        <v>1573</v>
      </c>
      <c r="Q229" s="482" t="s">
        <v>1057</v>
      </c>
      <c r="R229" s="480" t="s">
        <v>947</v>
      </c>
      <c r="S229" s="483" t="s">
        <v>940</v>
      </c>
      <c r="T229" s="483" t="s">
        <v>1284</v>
      </c>
      <c r="U229" s="483" t="s">
        <v>1120</v>
      </c>
      <c r="V229" s="483" t="s">
        <v>935</v>
      </c>
      <c r="W229" s="483" t="s">
        <v>1176</v>
      </c>
      <c r="X229" s="483" t="s">
        <v>1254</v>
      </c>
      <c r="Y229" s="484" t="s">
        <v>911</v>
      </c>
    </row>
    <row r="230" spans="3:25" ht="24.95" customHeight="1">
      <c r="C230" s="476"/>
      <c r="D230" s="477"/>
      <c r="E230" s="477"/>
      <c r="F230" s="477"/>
      <c r="G230" s="478"/>
      <c r="H230" s="485"/>
      <c r="I230" s="486"/>
      <c r="J230" s="486"/>
      <c r="K230" s="486"/>
      <c r="L230" s="486"/>
      <c r="M230" s="486"/>
      <c r="N230" s="486"/>
      <c r="O230" s="486"/>
      <c r="P230" s="487"/>
      <c r="Q230" s="488"/>
      <c r="R230" s="486"/>
      <c r="S230" s="489"/>
      <c r="T230" s="489"/>
      <c r="U230" s="489"/>
      <c r="V230" s="489"/>
      <c r="W230" s="489"/>
      <c r="X230" s="486"/>
      <c r="Y230" s="490"/>
    </row>
    <row r="231" spans="3:25" ht="24.95" customHeight="1" thickBot="1">
      <c r="C231" s="491"/>
      <c r="D231" s="492"/>
      <c r="E231" s="492"/>
      <c r="F231" s="492"/>
      <c r="G231" s="493"/>
      <c r="H231" s="494"/>
      <c r="I231" s="495"/>
      <c r="J231" s="495"/>
      <c r="K231" s="495"/>
      <c r="L231" s="495"/>
      <c r="M231" s="495"/>
      <c r="N231" s="495"/>
      <c r="O231" s="495"/>
      <c r="P231" s="496"/>
      <c r="Q231" s="497"/>
      <c r="R231" s="495"/>
      <c r="S231" s="498"/>
      <c r="T231" s="498"/>
      <c r="U231" s="498"/>
      <c r="V231" s="498"/>
      <c r="W231" s="498"/>
      <c r="X231" s="495"/>
      <c r="Y231" s="499"/>
    </row>
    <row r="232" spans="3:25" ht="24.95" customHeight="1" thickTop="1">
      <c r="C232" s="467">
        <v>57</v>
      </c>
      <c r="D232" s="75" t="str">
        <f>IF(Data!C63="","",Data!C63)</f>
        <v/>
      </c>
      <c r="E232" s="75" t="str">
        <f>IF(Data!E63="","",Data!E63)</f>
        <v/>
      </c>
      <c r="F232" s="75">
        <f>IF(Data!F63="","",Data!F63)</f>
        <v>0</v>
      </c>
      <c r="G232" s="76" t="str">
        <f>IF(Data!G63="","",Data!G63)</f>
        <v/>
      </c>
      <c r="H232" s="470" t="s">
        <v>192</v>
      </c>
      <c r="I232" s="471" t="s">
        <v>1616</v>
      </c>
      <c r="J232" s="471" t="s">
        <v>193</v>
      </c>
      <c r="K232" s="471" t="s">
        <v>340</v>
      </c>
      <c r="L232" s="471" t="s">
        <v>341</v>
      </c>
      <c r="M232" s="471" t="s">
        <v>1593</v>
      </c>
      <c r="N232" s="471" t="s">
        <v>1513</v>
      </c>
      <c r="O232" s="471" t="s">
        <v>1594</v>
      </c>
      <c r="P232" s="472" t="s">
        <v>1595</v>
      </c>
      <c r="Q232" s="473" t="s">
        <v>1285</v>
      </c>
      <c r="R232" s="471" t="s">
        <v>947</v>
      </c>
      <c r="S232" s="474" t="s">
        <v>1059</v>
      </c>
      <c r="T232" s="474" t="s">
        <v>1286</v>
      </c>
      <c r="U232" s="474" t="s">
        <v>1280</v>
      </c>
      <c r="V232" s="474" t="s">
        <v>1287</v>
      </c>
      <c r="W232" s="474" t="s">
        <v>1288</v>
      </c>
      <c r="X232" s="474" t="s">
        <v>1233</v>
      </c>
      <c r="Y232" s="475" t="s">
        <v>1105</v>
      </c>
    </row>
    <row r="233" spans="3:25" ht="24.95" customHeight="1">
      <c r="C233" s="476"/>
      <c r="D233" s="477"/>
      <c r="E233" s="477"/>
      <c r="F233" s="477"/>
      <c r="G233" s="478"/>
      <c r="H233" s="479" t="s">
        <v>194</v>
      </c>
      <c r="I233" s="480" t="s">
        <v>1617</v>
      </c>
      <c r="J233" s="480" t="s">
        <v>195</v>
      </c>
      <c r="K233" s="480" t="s">
        <v>342</v>
      </c>
      <c r="L233" s="480" t="s">
        <v>343</v>
      </c>
      <c r="M233" s="480" t="s">
        <v>1597</v>
      </c>
      <c r="N233" s="480" t="s">
        <v>1598</v>
      </c>
      <c r="O233" s="480" t="s">
        <v>1597</v>
      </c>
      <c r="P233" s="481" t="s">
        <v>1599</v>
      </c>
      <c r="Q233" s="482" t="s">
        <v>1193</v>
      </c>
      <c r="R233" s="480" t="s">
        <v>897</v>
      </c>
      <c r="S233" s="483" t="s">
        <v>1289</v>
      </c>
      <c r="T233" s="483" t="s">
        <v>695</v>
      </c>
      <c r="U233" s="483" t="s">
        <v>974</v>
      </c>
      <c r="V233" s="483" t="s">
        <v>1290</v>
      </c>
      <c r="W233" s="483" t="s">
        <v>1204</v>
      </c>
      <c r="X233" s="483" t="s">
        <v>1291</v>
      </c>
      <c r="Y233" s="484" t="s">
        <v>937</v>
      </c>
    </row>
    <row r="234" spans="3:25" ht="24.95" customHeight="1">
      <c r="C234" s="476"/>
      <c r="D234" s="477"/>
      <c r="E234" s="477"/>
      <c r="F234" s="477"/>
      <c r="G234" s="478"/>
      <c r="H234" s="485"/>
      <c r="I234" s="486"/>
      <c r="J234" s="486"/>
      <c r="K234" s="486"/>
      <c r="L234" s="486"/>
      <c r="M234" s="486"/>
      <c r="N234" s="486"/>
      <c r="O234" s="486"/>
      <c r="P234" s="487"/>
      <c r="Q234" s="488"/>
      <c r="R234" s="486"/>
      <c r="S234" s="489"/>
      <c r="T234" s="489"/>
      <c r="U234" s="489"/>
      <c r="V234" s="489"/>
      <c r="W234" s="489"/>
      <c r="X234" s="486"/>
      <c r="Y234" s="490"/>
    </row>
    <row r="235" spans="3:25" ht="24.95" customHeight="1" thickBot="1">
      <c r="C235" s="491"/>
      <c r="D235" s="492"/>
      <c r="E235" s="492"/>
      <c r="F235" s="492"/>
      <c r="G235" s="493"/>
      <c r="H235" s="494"/>
      <c r="I235" s="495"/>
      <c r="J235" s="495"/>
      <c r="K235" s="495"/>
      <c r="L235" s="495"/>
      <c r="M235" s="495"/>
      <c r="N235" s="495"/>
      <c r="O235" s="495"/>
      <c r="P235" s="496"/>
      <c r="Q235" s="497"/>
      <c r="R235" s="495"/>
      <c r="S235" s="498"/>
      <c r="T235" s="498"/>
      <c r="U235" s="498"/>
      <c r="V235" s="498"/>
      <c r="W235" s="498"/>
      <c r="X235" s="495"/>
      <c r="Y235" s="499"/>
    </row>
    <row r="236" spans="3:25" ht="24.95" customHeight="1" thickTop="1">
      <c r="C236" s="467">
        <v>58</v>
      </c>
      <c r="D236" s="75" t="str">
        <f>IF(Data!C64="","",Data!C64)</f>
        <v/>
      </c>
      <c r="E236" s="75" t="str">
        <f>IF(Data!E64="","",Data!E64)</f>
        <v/>
      </c>
      <c r="F236" s="75">
        <f>IF(Data!F64="","",Data!F64)</f>
        <v>0</v>
      </c>
      <c r="G236" s="76" t="str">
        <f>IF(Data!G64="","",Data!G64)</f>
        <v/>
      </c>
      <c r="H236" s="485" t="s">
        <v>199</v>
      </c>
      <c r="I236" s="486" t="s">
        <v>1469</v>
      </c>
      <c r="J236" s="486" t="s">
        <v>200</v>
      </c>
      <c r="K236" s="486" t="s">
        <v>348</v>
      </c>
      <c r="L236" s="486" t="s">
        <v>349</v>
      </c>
      <c r="M236" s="486" t="s">
        <v>1600</v>
      </c>
      <c r="N236" s="486" t="s">
        <v>1601</v>
      </c>
      <c r="O236" s="486" t="s">
        <v>1602</v>
      </c>
      <c r="P236" s="487" t="s">
        <v>1603</v>
      </c>
      <c r="Q236" s="488" t="s">
        <v>1292</v>
      </c>
      <c r="R236" s="486" t="s">
        <v>1135</v>
      </c>
      <c r="S236" s="489" t="s">
        <v>701</v>
      </c>
      <c r="T236" s="489" t="s">
        <v>1293</v>
      </c>
      <c r="U236" s="489" t="s">
        <v>1294</v>
      </c>
      <c r="V236" s="474" t="s">
        <v>1295</v>
      </c>
      <c r="W236" s="474" t="s">
        <v>966</v>
      </c>
      <c r="X236" s="474" t="s">
        <v>1250</v>
      </c>
      <c r="Y236" s="475" t="s">
        <v>959</v>
      </c>
    </row>
    <row r="237" spans="3:25" ht="24.95" customHeight="1">
      <c r="C237" s="476"/>
      <c r="D237" s="477"/>
      <c r="E237" s="477"/>
      <c r="F237" s="477"/>
      <c r="G237" s="478"/>
      <c r="H237" s="479" t="s">
        <v>251</v>
      </c>
      <c r="I237" s="480" t="s">
        <v>1530</v>
      </c>
      <c r="J237" s="480" t="s">
        <v>241</v>
      </c>
      <c r="K237" s="480" t="s">
        <v>350</v>
      </c>
      <c r="L237" s="480" t="s">
        <v>351</v>
      </c>
      <c r="M237" s="480" t="s">
        <v>1605</v>
      </c>
      <c r="N237" s="480" t="s">
        <v>1606</v>
      </c>
      <c r="O237" s="480" t="s">
        <v>1607</v>
      </c>
      <c r="P237" s="481" t="s">
        <v>1608</v>
      </c>
      <c r="Q237" s="482" t="s">
        <v>1296</v>
      </c>
      <c r="R237" s="480" t="s">
        <v>1075</v>
      </c>
      <c r="S237" s="483" t="s">
        <v>1059</v>
      </c>
      <c r="T237" s="483" t="s">
        <v>1136</v>
      </c>
      <c r="U237" s="483" t="s">
        <v>1297</v>
      </c>
      <c r="V237" s="483" t="s">
        <v>1298</v>
      </c>
      <c r="W237" s="483" t="s">
        <v>901</v>
      </c>
      <c r="X237" s="483" t="s">
        <v>1052</v>
      </c>
      <c r="Y237" s="484" t="s">
        <v>1072</v>
      </c>
    </row>
    <row r="238" spans="3:25" ht="24.95" customHeight="1">
      <c r="C238" s="476"/>
      <c r="D238" s="477"/>
      <c r="E238" s="477"/>
      <c r="F238" s="477"/>
      <c r="G238" s="478"/>
      <c r="H238" s="485"/>
      <c r="I238" s="486"/>
      <c r="J238" s="486"/>
      <c r="K238" s="486"/>
      <c r="L238" s="486"/>
      <c r="M238" s="486"/>
      <c r="N238" s="486"/>
      <c r="O238" s="486"/>
      <c r="P238" s="487"/>
      <c r="Q238" s="488"/>
      <c r="R238" s="486"/>
      <c r="S238" s="489"/>
      <c r="T238" s="489"/>
      <c r="U238" s="489"/>
      <c r="V238" s="489"/>
      <c r="W238" s="489"/>
      <c r="X238" s="486"/>
      <c r="Y238" s="490"/>
    </row>
    <row r="239" spans="3:25" ht="24.95" customHeight="1" thickBot="1">
      <c r="C239" s="491"/>
      <c r="D239" s="492"/>
      <c r="E239" s="492"/>
      <c r="F239" s="492"/>
      <c r="G239" s="493"/>
      <c r="H239" s="494"/>
      <c r="I239" s="495"/>
      <c r="J239" s="495"/>
      <c r="K239" s="495"/>
      <c r="L239" s="495"/>
      <c r="M239" s="495"/>
      <c r="N239" s="495"/>
      <c r="O239" s="495"/>
      <c r="P239" s="496"/>
      <c r="Q239" s="497"/>
      <c r="R239" s="495"/>
      <c r="S239" s="498"/>
      <c r="T239" s="498"/>
      <c r="U239" s="498"/>
      <c r="V239" s="498"/>
      <c r="W239" s="498"/>
      <c r="X239" s="495"/>
      <c r="Y239" s="499"/>
    </row>
    <row r="240" spans="3:25" ht="24.95" customHeight="1" thickTop="1">
      <c r="C240" s="467">
        <v>59</v>
      </c>
      <c r="D240" s="75" t="str">
        <f>IF(Data!C65="","",Data!C65)</f>
        <v/>
      </c>
      <c r="E240" s="75" t="str">
        <f>IF(Data!E65="","",Data!E65)</f>
        <v/>
      </c>
      <c r="F240" s="75">
        <f>IF(Data!F65="","",Data!F65)</f>
        <v>0</v>
      </c>
      <c r="G240" s="76" t="str">
        <f>IF(Data!G65="","",Data!G65)</f>
        <v/>
      </c>
      <c r="H240" s="470" t="s">
        <v>252</v>
      </c>
      <c r="I240" s="471" t="s">
        <v>1618</v>
      </c>
      <c r="J240" s="471" t="s">
        <v>242</v>
      </c>
      <c r="K240" s="471" t="s">
        <v>356</v>
      </c>
      <c r="L240" s="471" t="s">
        <v>357</v>
      </c>
      <c r="M240" s="471" t="s">
        <v>1609</v>
      </c>
      <c r="N240" s="471" t="s">
        <v>1610</v>
      </c>
      <c r="O240" s="471" t="s">
        <v>1611</v>
      </c>
      <c r="P240" s="472" t="s">
        <v>1612</v>
      </c>
      <c r="Q240" s="473" t="s">
        <v>1299</v>
      </c>
      <c r="R240" s="471" t="s">
        <v>1067</v>
      </c>
      <c r="S240" s="474" t="s">
        <v>694</v>
      </c>
      <c r="T240" s="474" t="s">
        <v>646</v>
      </c>
      <c r="U240" s="474" t="s">
        <v>1213</v>
      </c>
      <c r="V240" s="474" t="s">
        <v>983</v>
      </c>
      <c r="W240" s="474" t="s">
        <v>1300</v>
      </c>
      <c r="X240" s="474" t="s">
        <v>1301</v>
      </c>
      <c r="Y240" s="475" t="s">
        <v>1302</v>
      </c>
    </row>
    <row r="241" spans="3:25" ht="24.95" customHeight="1">
      <c r="C241" s="476"/>
      <c r="D241" s="477"/>
      <c r="E241" s="477"/>
      <c r="F241" s="477"/>
      <c r="G241" s="478"/>
      <c r="H241" s="479" t="s">
        <v>253</v>
      </c>
      <c r="I241" s="480" t="s">
        <v>1619</v>
      </c>
      <c r="J241" s="480" t="s">
        <v>205</v>
      </c>
      <c r="K241" s="480" t="s">
        <v>358</v>
      </c>
      <c r="L241" s="480" t="s">
        <v>359</v>
      </c>
      <c r="M241" s="480" t="s">
        <v>1613</v>
      </c>
      <c r="N241" s="480" t="s">
        <v>1483</v>
      </c>
      <c r="O241" s="480" t="s">
        <v>1614</v>
      </c>
      <c r="P241" s="481" t="s">
        <v>1615</v>
      </c>
      <c r="Q241" s="482" t="s">
        <v>1057</v>
      </c>
      <c r="R241" s="480" t="s">
        <v>1075</v>
      </c>
      <c r="S241" s="483" t="s">
        <v>1223</v>
      </c>
      <c r="T241" s="483" t="s">
        <v>1303</v>
      </c>
      <c r="U241" s="483" t="s">
        <v>1304</v>
      </c>
      <c r="V241" s="483" t="s">
        <v>949</v>
      </c>
      <c r="W241" s="483" t="s">
        <v>1305</v>
      </c>
      <c r="X241" s="483" t="s">
        <v>873</v>
      </c>
      <c r="Y241" s="484" t="s">
        <v>911</v>
      </c>
    </row>
    <row r="242" spans="3:25" ht="24.95" customHeight="1">
      <c r="C242" s="476"/>
      <c r="D242" s="477"/>
      <c r="E242" s="477"/>
      <c r="F242" s="477"/>
      <c r="G242" s="478"/>
      <c r="H242" s="485"/>
      <c r="I242" s="486"/>
      <c r="J242" s="486"/>
      <c r="K242" s="486"/>
      <c r="L242" s="486"/>
      <c r="M242" s="486"/>
      <c r="N242" s="486"/>
      <c r="O242" s="486"/>
      <c r="P242" s="487"/>
      <c r="Q242" s="488"/>
      <c r="R242" s="486"/>
      <c r="S242" s="489"/>
      <c r="T242" s="489"/>
      <c r="U242" s="489"/>
      <c r="V242" s="489"/>
      <c r="W242" s="489"/>
      <c r="X242" s="486"/>
      <c r="Y242" s="490"/>
    </row>
    <row r="243" spans="3:25" ht="24.95" customHeight="1" thickBot="1">
      <c r="C243" s="491"/>
      <c r="D243" s="492"/>
      <c r="E243" s="492"/>
      <c r="F243" s="492"/>
      <c r="G243" s="493"/>
      <c r="H243" s="494"/>
      <c r="I243" s="495"/>
      <c r="J243" s="495"/>
      <c r="K243" s="495"/>
      <c r="L243" s="495"/>
      <c r="M243" s="495"/>
      <c r="N243" s="495"/>
      <c r="O243" s="495"/>
      <c r="P243" s="496"/>
      <c r="Q243" s="497"/>
      <c r="R243" s="495"/>
      <c r="S243" s="498"/>
      <c r="T243" s="498"/>
      <c r="U243" s="498"/>
      <c r="V243" s="498"/>
      <c r="W243" s="498"/>
      <c r="X243" s="495"/>
      <c r="Y243" s="499"/>
    </row>
    <row r="244" spans="3:25" ht="24.95" customHeight="1" thickTop="1">
      <c r="C244" s="467">
        <v>60</v>
      </c>
      <c r="D244" s="75" t="str">
        <f>IF(Data!C66="","",Data!C66)</f>
        <v/>
      </c>
      <c r="E244" s="75" t="str">
        <f>IF(Data!E66="","",Data!E66)</f>
        <v/>
      </c>
      <c r="F244" s="75">
        <f>IF(Data!F66="","",Data!F66)</f>
        <v>0</v>
      </c>
      <c r="G244" s="76" t="str">
        <f>IF(Data!G66="","",Data!G66)</f>
        <v/>
      </c>
      <c r="H244" s="485" t="s">
        <v>192</v>
      </c>
      <c r="I244" s="486" t="s">
        <v>1616</v>
      </c>
      <c r="J244" s="486" t="s">
        <v>193</v>
      </c>
      <c r="K244" s="486" t="s">
        <v>340</v>
      </c>
      <c r="L244" s="486" t="s">
        <v>341</v>
      </c>
      <c r="M244" s="486" t="s">
        <v>1593</v>
      </c>
      <c r="N244" s="486" t="s">
        <v>1513</v>
      </c>
      <c r="O244" s="486" t="s">
        <v>1594</v>
      </c>
      <c r="P244" s="487" t="s">
        <v>1595</v>
      </c>
      <c r="Q244" s="488" t="s">
        <v>1306</v>
      </c>
      <c r="R244" s="486" t="s">
        <v>1058</v>
      </c>
      <c r="S244" s="489" t="s">
        <v>829</v>
      </c>
      <c r="T244" s="489" t="s">
        <v>1307</v>
      </c>
      <c r="U244" s="489" t="s">
        <v>1308</v>
      </c>
      <c r="V244" s="474" t="s">
        <v>1309</v>
      </c>
      <c r="W244" s="474" t="s">
        <v>1310</v>
      </c>
      <c r="X244" s="474" t="s">
        <v>959</v>
      </c>
      <c r="Y244" s="475" t="s">
        <v>889</v>
      </c>
    </row>
    <row r="245" spans="3:25" ht="24.95" customHeight="1">
      <c r="C245" s="476"/>
      <c r="D245" s="477"/>
      <c r="E245" s="477"/>
      <c r="F245" s="477"/>
      <c r="G245" s="478"/>
      <c r="H245" s="479" t="s">
        <v>194</v>
      </c>
      <c r="I245" s="480" t="s">
        <v>1617</v>
      </c>
      <c r="J245" s="480" t="s">
        <v>195</v>
      </c>
      <c r="K245" s="480" t="s">
        <v>342</v>
      </c>
      <c r="L245" s="480" t="s">
        <v>343</v>
      </c>
      <c r="M245" s="480" t="s">
        <v>1597</v>
      </c>
      <c r="N245" s="480" t="s">
        <v>1598</v>
      </c>
      <c r="O245" s="480" t="s">
        <v>1597</v>
      </c>
      <c r="P245" s="481" t="s">
        <v>1599</v>
      </c>
      <c r="Q245" s="482" t="s">
        <v>1311</v>
      </c>
      <c r="R245" s="480" t="s">
        <v>1075</v>
      </c>
      <c r="S245" s="483" t="s">
        <v>1210</v>
      </c>
      <c r="T245" s="483" t="s">
        <v>1312</v>
      </c>
      <c r="U245" s="483" t="s">
        <v>1313</v>
      </c>
      <c r="V245" s="483" t="s">
        <v>1078</v>
      </c>
      <c r="W245" s="483" t="s">
        <v>1172</v>
      </c>
      <c r="X245" s="483" t="s">
        <v>1314</v>
      </c>
      <c r="Y245" s="484" t="s">
        <v>873</v>
      </c>
    </row>
    <row r="246" spans="3:25" ht="24.95" customHeight="1">
      <c r="C246" s="476"/>
      <c r="D246" s="477"/>
      <c r="E246" s="477"/>
      <c r="F246" s="477"/>
      <c r="G246" s="478"/>
      <c r="H246" s="485"/>
      <c r="I246" s="486"/>
      <c r="J246" s="486"/>
      <c r="K246" s="486"/>
      <c r="L246" s="486"/>
      <c r="M246" s="486"/>
      <c r="N246" s="486"/>
      <c r="O246" s="486"/>
      <c r="P246" s="487"/>
      <c r="Q246" s="488"/>
      <c r="R246" s="486"/>
      <c r="S246" s="489"/>
      <c r="T246" s="489"/>
      <c r="U246" s="489"/>
      <c r="V246" s="489"/>
      <c r="W246" s="489"/>
      <c r="X246" s="486"/>
      <c r="Y246" s="490"/>
    </row>
    <row r="247" spans="3:25" ht="24.95" customHeight="1" thickBot="1">
      <c r="C247" s="491"/>
      <c r="D247" s="492"/>
      <c r="E247" s="492"/>
      <c r="F247" s="492"/>
      <c r="G247" s="493"/>
      <c r="H247" s="494"/>
      <c r="I247" s="495"/>
      <c r="J247" s="495"/>
      <c r="K247" s="495"/>
      <c r="L247" s="495"/>
      <c r="M247" s="495"/>
      <c r="N247" s="495"/>
      <c r="O247" s="495"/>
      <c r="P247" s="496"/>
      <c r="Q247" s="497"/>
      <c r="R247" s="495"/>
      <c r="S247" s="498"/>
      <c r="T247" s="498"/>
      <c r="U247" s="498"/>
      <c r="V247" s="498"/>
      <c r="W247" s="498"/>
      <c r="X247" s="495"/>
      <c r="Y247" s="499"/>
    </row>
    <row r="248" spans="3:25" ht="24.95" customHeight="1" thickTop="1">
      <c r="C248" s="467">
        <v>61</v>
      </c>
      <c r="D248" s="75" t="str">
        <f>IF(Data!C67="","",Data!C67)</f>
        <v/>
      </c>
      <c r="E248" s="75" t="str">
        <f>IF(Data!E67="","",Data!E67)</f>
        <v/>
      </c>
      <c r="F248" s="75">
        <f>IF(Data!F67="","",Data!F67)</f>
        <v>0</v>
      </c>
      <c r="G248" s="76" t="str">
        <f>IF(Data!G67="","",Data!G67)</f>
        <v/>
      </c>
      <c r="H248" s="470" t="s">
        <v>199</v>
      </c>
      <c r="I248" s="471" t="s">
        <v>1469</v>
      </c>
      <c r="J248" s="471" t="s">
        <v>200</v>
      </c>
      <c r="K248" s="471" t="s">
        <v>348</v>
      </c>
      <c r="L248" s="471" t="s">
        <v>349</v>
      </c>
      <c r="M248" s="471" t="s">
        <v>1600</v>
      </c>
      <c r="N248" s="471" t="s">
        <v>1601</v>
      </c>
      <c r="O248" s="471" t="s">
        <v>1602</v>
      </c>
      <c r="P248" s="472" t="s">
        <v>1603</v>
      </c>
      <c r="Q248" s="473" t="s">
        <v>1193</v>
      </c>
      <c r="R248" s="471" t="s">
        <v>1058</v>
      </c>
      <c r="S248" s="474" t="s">
        <v>782</v>
      </c>
      <c r="T248" s="474" t="s">
        <v>1315</v>
      </c>
      <c r="U248" s="474" t="s">
        <v>1316</v>
      </c>
      <c r="V248" s="474" t="s">
        <v>1317</v>
      </c>
      <c r="W248" s="474" t="s">
        <v>1275</v>
      </c>
      <c r="X248" s="474" t="s">
        <v>1318</v>
      </c>
      <c r="Y248" s="475" t="s">
        <v>937</v>
      </c>
    </row>
    <row r="249" spans="3:25" ht="24.95" customHeight="1">
      <c r="C249" s="476"/>
      <c r="D249" s="477"/>
      <c r="E249" s="477"/>
      <c r="F249" s="477"/>
      <c r="G249" s="478"/>
      <c r="H249" s="479" t="s">
        <v>251</v>
      </c>
      <c r="I249" s="480" t="s">
        <v>1530</v>
      </c>
      <c r="J249" s="480" t="s">
        <v>241</v>
      </c>
      <c r="K249" s="480" t="s">
        <v>350</v>
      </c>
      <c r="L249" s="480" t="s">
        <v>351</v>
      </c>
      <c r="M249" s="480" t="s">
        <v>1605</v>
      </c>
      <c r="N249" s="480" t="s">
        <v>1606</v>
      </c>
      <c r="O249" s="480" t="s">
        <v>1607</v>
      </c>
      <c r="P249" s="481" t="s">
        <v>1608</v>
      </c>
      <c r="Q249" s="482" t="s">
        <v>1319</v>
      </c>
      <c r="R249" s="480" t="s">
        <v>913</v>
      </c>
      <c r="S249" s="483" t="s">
        <v>1059</v>
      </c>
      <c r="T249" s="483" t="s">
        <v>684</v>
      </c>
      <c r="U249" s="483" t="s">
        <v>1049</v>
      </c>
      <c r="V249" s="483" t="s">
        <v>1320</v>
      </c>
      <c r="W249" s="483" t="s">
        <v>1037</v>
      </c>
      <c r="X249" s="483" t="s">
        <v>977</v>
      </c>
      <c r="Y249" s="484" t="s">
        <v>960</v>
      </c>
    </row>
    <row r="250" spans="3:25" ht="24.95" customHeight="1">
      <c r="C250" s="476"/>
      <c r="D250" s="477"/>
      <c r="E250" s="477"/>
      <c r="F250" s="477"/>
      <c r="G250" s="478"/>
      <c r="H250" s="485"/>
      <c r="I250" s="486"/>
      <c r="J250" s="486"/>
      <c r="K250" s="486"/>
      <c r="L250" s="486"/>
      <c r="M250" s="486"/>
      <c r="N250" s="486"/>
      <c r="O250" s="486"/>
      <c r="P250" s="487"/>
      <c r="Q250" s="488"/>
      <c r="R250" s="486"/>
      <c r="S250" s="489"/>
      <c r="T250" s="489"/>
      <c r="U250" s="489"/>
      <c r="V250" s="489"/>
      <c r="W250" s="489"/>
      <c r="X250" s="486"/>
      <c r="Y250" s="490"/>
    </row>
    <row r="251" spans="3:25" ht="24.95" customHeight="1" thickBot="1">
      <c r="C251" s="491"/>
      <c r="D251" s="492"/>
      <c r="E251" s="492"/>
      <c r="F251" s="492"/>
      <c r="G251" s="493"/>
      <c r="H251" s="494"/>
      <c r="I251" s="495"/>
      <c r="J251" s="495"/>
      <c r="K251" s="495"/>
      <c r="L251" s="495"/>
      <c r="M251" s="495"/>
      <c r="N251" s="495"/>
      <c r="O251" s="495"/>
      <c r="P251" s="496"/>
      <c r="Q251" s="497"/>
      <c r="R251" s="495"/>
      <c r="S251" s="498"/>
      <c r="T251" s="498"/>
      <c r="U251" s="498"/>
      <c r="V251" s="498"/>
      <c r="W251" s="498"/>
      <c r="X251" s="495"/>
      <c r="Y251" s="499"/>
    </row>
    <row r="252" spans="3:25" ht="24.95" customHeight="1" thickTop="1">
      <c r="C252" s="467">
        <v>62</v>
      </c>
      <c r="D252" s="75" t="str">
        <f>IF(Data!C68="","",Data!C68)</f>
        <v/>
      </c>
      <c r="E252" s="75" t="str">
        <f>IF(Data!E68="","",Data!E68)</f>
        <v/>
      </c>
      <c r="F252" s="75">
        <f>IF(Data!F68="","",Data!F68)</f>
        <v>0</v>
      </c>
      <c r="G252" s="76" t="str">
        <f>IF(Data!G68="","",Data!G68)</f>
        <v/>
      </c>
      <c r="H252" s="485" t="s">
        <v>252</v>
      </c>
      <c r="I252" s="486" t="s">
        <v>1618</v>
      </c>
      <c r="J252" s="486" t="s">
        <v>242</v>
      </c>
      <c r="K252" s="486" t="s">
        <v>356</v>
      </c>
      <c r="L252" s="486" t="s">
        <v>357</v>
      </c>
      <c r="M252" s="486" t="s">
        <v>1609</v>
      </c>
      <c r="N252" s="486" t="s">
        <v>1610</v>
      </c>
      <c r="O252" s="486" t="s">
        <v>1611</v>
      </c>
      <c r="P252" s="487" t="s">
        <v>1612</v>
      </c>
      <c r="Q252" s="488" t="s">
        <v>1321</v>
      </c>
      <c r="R252" s="486" t="s">
        <v>1126</v>
      </c>
      <c r="S252" s="489" t="s">
        <v>816</v>
      </c>
      <c r="T252" s="489" t="s">
        <v>1322</v>
      </c>
      <c r="U252" s="489" t="s">
        <v>1323</v>
      </c>
      <c r="V252" s="474" t="s">
        <v>1324</v>
      </c>
      <c r="W252" s="474" t="s">
        <v>1325</v>
      </c>
      <c r="X252" s="474" t="s">
        <v>1326</v>
      </c>
      <c r="Y252" s="475" t="s">
        <v>1327</v>
      </c>
    </row>
    <row r="253" spans="3:25" ht="24.95" customHeight="1">
      <c r="C253" s="476"/>
      <c r="D253" s="477"/>
      <c r="E253" s="477"/>
      <c r="F253" s="477"/>
      <c r="G253" s="478"/>
      <c r="H253" s="479" t="s">
        <v>253</v>
      </c>
      <c r="I253" s="480" t="s">
        <v>1619</v>
      </c>
      <c r="J253" s="480" t="s">
        <v>205</v>
      </c>
      <c r="K253" s="480" t="s">
        <v>358</v>
      </c>
      <c r="L253" s="480" t="s">
        <v>359</v>
      </c>
      <c r="M253" s="480" t="s">
        <v>1613</v>
      </c>
      <c r="N253" s="480" t="s">
        <v>1483</v>
      </c>
      <c r="O253" s="480" t="s">
        <v>1614</v>
      </c>
      <c r="P253" s="481" t="s">
        <v>1615</v>
      </c>
      <c r="Q253" s="482" t="s">
        <v>1328</v>
      </c>
      <c r="R253" s="480" t="s">
        <v>897</v>
      </c>
      <c r="S253" s="483" t="s">
        <v>782</v>
      </c>
      <c r="T253" s="483" t="s">
        <v>1119</v>
      </c>
      <c r="U253" s="483" t="s">
        <v>1329</v>
      </c>
      <c r="V253" s="483" t="s">
        <v>1298</v>
      </c>
      <c r="W253" s="483" t="s">
        <v>1330</v>
      </c>
      <c r="X253" s="483" t="s">
        <v>910</v>
      </c>
      <c r="Y253" s="484" t="s">
        <v>1197</v>
      </c>
    </row>
    <row r="254" spans="3:25" ht="24.95" customHeight="1">
      <c r="C254" s="476"/>
      <c r="D254" s="477"/>
      <c r="E254" s="477"/>
      <c r="F254" s="477"/>
      <c r="G254" s="478"/>
      <c r="H254" s="485"/>
      <c r="I254" s="486"/>
      <c r="J254" s="486"/>
      <c r="K254" s="486"/>
      <c r="L254" s="486"/>
      <c r="M254" s="486"/>
      <c r="N254" s="486"/>
      <c r="O254" s="486"/>
      <c r="P254" s="487"/>
      <c r="Q254" s="488"/>
      <c r="R254" s="486"/>
      <c r="S254" s="489"/>
      <c r="T254" s="489"/>
      <c r="U254" s="489"/>
      <c r="V254" s="489"/>
      <c r="W254" s="489"/>
      <c r="X254" s="486"/>
      <c r="Y254" s="490"/>
    </row>
    <row r="255" spans="3:25" ht="24.95" customHeight="1" thickBot="1">
      <c r="C255" s="491"/>
      <c r="D255" s="492"/>
      <c r="E255" s="492"/>
      <c r="F255" s="492"/>
      <c r="G255" s="493"/>
      <c r="H255" s="494"/>
      <c r="I255" s="495"/>
      <c r="J255" s="495"/>
      <c r="K255" s="495"/>
      <c r="L255" s="495"/>
      <c r="M255" s="495"/>
      <c r="N255" s="495"/>
      <c r="O255" s="495"/>
      <c r="P255" s="496"/>
      <c r="Q255" s="497"/>
      <c r="R255" s="495"/>
      <c r="S255" s="498"/>
      <c r="T255" s="498"/>
      <c r="U255" s="498"/>
      <c r="V255" s="498"/>
      <c r="W255" s="498"/>
      <c r="X255" s="495"/>
      <c r="Y255" s="499"/>
    </row>
    <row r="256" spans="3:25" ht="24.95" customHeight="1" thickTop="1">
      <c r="C256" s="467">
        <v>63</v>
      </c>
      <c r="D256" s="75" t="str">
        <f>IF(Data!C69="","",Data!C69)</f>
        <v/>
      </c>
      <c r="E256" s="75" t="str">
        <f>IF(Data!E69="","",Data!E69)</f>
        <v/>
      </c>
      <c r="F256" s="75">
        <f>IF(Data!F69="","",Data!F69)</f>
        <v>0</v>
      </c>
      <c r="G256" s="76" t="str">
        <f>IF(Data!G69="","",Data!G69)</f>
        <v/>
      </c>
      <c r="H256" s="470" t="s">
        <v>256</v>
      </c>
      <c r="I256" s="471" t="s">
        <v>1620</v>
      </c>
      <c r="J256" s="471" t="s">
        <v>207</v>
      </c>
      <c r="K256" s="471" t="s">
        <v>364</v>
      </c>
      <c r="L256" s="471" t="s">
        <v>365</v>
      </c>
      <c r="M256" s="471" t="s">
        <v>208</v>
      </c>
      <c r="N256" s="471" t="s">
        <v>1621</v>
      </c>
      <c r="O256" s="471" t="s">
        <v>1622</v>
      </c>
      <c r="P256" s="472" t="s">
        <v>1623</v>
      </c>
      <c r="Q256" s="473" t="s">
        <v>1331</v>
      </c>
      <c r="R256" s="471" t="s">
        <v>993</v>
      </c>
      <c r="S256" s="474" t="s">
        <v>1002</v>
      </c>
      <c r="T256" s="474" t="s">
        <v>1332</v>
      </c>
      <c r="U256" s="474" t="s">
        <v>1280</v>
      </c>
      <c r="V256" s="474" t="s">
        <v>1333</v>
      </c>
      <c r="W256" s="474" t="s">
        <v>901</v>
      </c>
      <c r="X256" s="474" t="s">
        <v>1270</v>
      </c>
      <c r="Y256" s="475" t="s">
        <v>1334</v>
      </c>
    </row>
    <row r="257" spans="3:25" ht="24.95" customHeight="1">
      <c r="C257" s="476"/>
      <c r="D257" s="477"/>
      <c r="E257" s="477"/>
      <c r="F257" s="477"/>
      <c r="G257" s="478"/>
      <c r="H257" s="479" t="s">
        <v>209</v>
      </c>
      <c r="I257" s="480" t="s">
        <v>1487</v>
      </c>
      <c r="J257" s="480" t="s">
        <v>210</v>
      </c>
      <c r="K257" s="480" t="s">
        <v>366</v>
      </c>
      <c r="L257" s="480" t="s">
        <v>367</v>
      </c>
      <c r="M257" s="480" t="s">
        <v>1624</v>
      </c>
      <c r="N257" s="480" t="s">
        <v>1625</v>
      </c>
      <c r="O257" s="480" t="s">
        <v>1626</v>
      </c>
      <c r="P257" s="481" t="s">
        <v>1627</v>
      </c>
      <c r="Q257" s="482" t="s">
        <v>1154</v>
      </c>
      <c r="R257" s="480" t="s">
        <v>884</v>
      </c>
      <c r="S257" s="483" t="s">
        <v>1335</v>
      </c>
      <c r="T257" s="483" t="s">
        <v>684</v>
      </c>
      <c r="U257" s="483" t="s">
        <v>1207</v>
      </c>
      <c r="V257" s="483" t="s">
        <v>1336</v>
      </c>
      <c r="W257" s="483" t="s">
        <v>1156</v>
      </c>
      <c r="X257" s="483" t="s">
        <v>910</v>
      </c>
      <c r="Y257" s="484" t="s">
        <v>889</v>
      </c>
    </row>
    <row r="258" spans="3:25" ht="24.95" customHeight="1">
      <c r="C258" s="476"/>
      <c r="D258" s="477"/>
      <c r="E258" s="477"/>
      <c r="F258" s="477"/>
      <c r="G258" s="478"/>
      <c r="H258" s="485"/>
      <c r="I258" s="486"/>
      <c r="J258" s="486"/>
      <c r="K258" s="486"/>
      <c r="L258" s="486"/>
      <c r="M258" s="486"/>
      <c r="N258" s="486"/>
      <c r="O258" s="486"/>
      <c r="P258" s="487"/>
      <c r="Q258" s="488"/>
      <c r="R258" s="486"/>
      <c r="S258" s="489"/>
      <c r="T258" s="489"/>
      <c r="U258" s="489"/>
      <c r="V258" s="489"/>
      <c r="W258" s="489"/>
      <c r="X258" s="486"/>
      <c r="Y258" s="490"/>
    </row>
    <row r="259" spans="3:25" ht="24.95" customHeight="1" thickBot="1">
      <c r="C259" s="491"/>
      <c r="D259" s="492"/>
      <c r="E259" s="492"/>
      <c r="F259" s="492"/>
      <c r="G259" s="493"/>
      <c r="H259" s="494"/>
      <c r="I259" s="495"/>
      <c r="J259" s="495"/>
      <c r="K259" s="495"/>
      <c r="L259" s="495"/>
      <c r="M259" s="495"/>
      <c r="N259" s="495"/>
      <c r="O259" s="495"/>
      <c r="P259" s="496"/>
      <c r="Q259" s="497"/>
      <c r="R259" s="495"/>
      <c r="S259" s="498"/>
      <c r="T259" s="498"/>
      <c r="U259" s="498"/>
      <c r="V259" s="498"/>
      <c r="W259" s="498"/>
      <c r="X259" s="495"/>
      <c r="Y259" s="499"/>
    </row>
    <row r="260" spans="3:25" ht="24.95" customHeight="1" thickTop="1">
      <c r="C260" s="467">
        <v>64</v>
      </c>
      <c r="D260" s="75" t="str">
        <f>IF(Data!C70="","",Data!C70)</f>
        <v/>
      </c>
      <c r="E260" s="75" t="str">
        <f>IF(Data!E70="","",Data!E70)</f>
        <v/>
      </c>
      <c r="F260" s="75">
        <f>IF(Data!F70="","",Data!F70)</f>
        <v>0</v>
      </c>
      <c r="G260" s="76" t="str">
        <f>IF(Data!G70="","",Data!G70)</f>
        <v/>
      </c>
      <c r="H260" s="485" t="s">
        <v>257</v>
      </c>
      <c r="I260" s="486" t="s">
        <v>1628</v>
      </c>
      <c r="J260" s="486" t="s">
        <v>215</v>
      </c>
      <c r="K260" s="486" t="s">
        <v>372</v>
      </c>
      <c r="L260" s="486" t="s">
        <v>373</v>
      </c>
      <c r="M260" s="486" t="s">
        <v>1507</v>
      </c>
      <c r="N260" s="486" t="s">
        <v>1629</v>
      </c>
      <c r="O260" s="486" t="s">
        <v>1630</v>
      </c>
      <c r="P260" s="487" t="s">
        <v>1490</v>
      </c>
      <c r="Q260" s="488" t="s">
        <v>251</v>
      </c>
      <c r="R260" s="486" t="s">
        <v>1034</v>
      </c>
      <c r="S260" s="489" t="s">
        <v>1059</v>
      </c>
      <c r="T260" s="489" t="s">
        <v>994</v>
      </c>
      <c r="U260" s="489" t="s">
        <v>1337</v>
      </c>
      <c r="V260" s="474" t="s">
        <v>1338</v>
      </c>
      <c r="W260" s="474" t="s">
        <v>1176</v>
      </c>
      <c r="X260" s="474" t="s">
        <v>971</v>
      </c>
      <c r="Y260" s="475" t="s">
        <v>1339</v>
      </c>
    </row>
    <row r="261" spans="3:25" ht="24.95" customHeight="1">
      <c r="C261" s="476"/>
      <c r="D261" s="477"/>
      <c r="E261" s="477"/>
      <c r="F261" s="477"/>
      <c r="G261" s="478"/>
      <c r="H261" s="479" t="s">
        <v>258</v>
      </c>
      <c r="I261" s="480" t="s">
        <v>1631</v>
      </c>
      <c r="J261" s="480" t="s">
        <v>216</v>
      </c>
      <c r="K261" s="480" t="s">
        <v>374</v>
      </c>
      <c r="L261" s="480" t="s">
        <v>375</v>
      </c>
      <c r="M261" s="480" t="s">
        <v>1632</v>
      </c>
      <c r="N261" s="480" t="s">
        <v>1633</v>
      </c>
      <c r="O261" s="480" t="s">
        <v>1634</v>
      </c>
      <c r="P261" s="481" t="s">
        <v>1635</v>
      </c>
      <c r="Q261" s="482" t="s">
        <v>1340</v>
      </c>
      <c r="R261" s="480" t="s">
        <v>1135</v>
      </c>
      <c r="S261" s="483" t="s">
        <v>829</v>
      </c>
      <c r="T261" s="483" t="s">
        <v>695</v>
      </c>
      <c r="U261" s="483" t="s">
        <v>1313</v>
      </c>
      <c r="V261" s="483" t="s">
        <v>1341</v>
      </c>
      <c r="W261" s="483" t="s">
        <v>1342</v>
      </c>
      <c r="X261" s="483" t="s">
        <v>1072</v>
      </c>
      <c r="Y261" s="484" t="s">
        <v>1139</v>
      </c>
    </row>
    <row r="262" spans="3:25" ht="24.95" customHeight="1">
      <c r="C262" s="476"/>
      <c r="D262" s="477"/>
      <c r="E262" s="477"/>
      <c r="F262" s="477"/>
      <c r="G262" s="478"/>
      <c r="H262" s="485"/>
      <c r="I262" s="486"/>
      <c r="J262" s="486"/>
      <c r="K262" s="486"/>
      <c r="L262" s="486"/>
      <c r="M262" s="486"/>
      <c r="N262" s="486"/>
      <c r="O262" s="486"/>
      <c r="P262" s="487"/>
      <c r="Q262" s="488"/>
      <c r="R262" s="486"/>
      <c r="S262" s="489"/>
      <c r="T262" s="489"/>
      <c r="U262" s="489"/>
      <c r="V262" s="489"/>
      <c r="W262" s="489"/>
      <c r="X262" s="486"/>
      <c r="Y262" s="490"/>
    </row>
    <row r="263" spans="3:25" ht="24.95" customHeight="1" thickBot="1">
      <c r="C263" s="491"/>
      <c r="D263" s="492"/>
      <c r="E263" s="492"/>
      <c r="F263" s="492"/>
      <c r="G263" s="493"/>
      <c r="H263" s="494"/>
      <c r="I263" s="495"/>
      <c r="J263" s="495"/>
      <c r="K263" s="495"/>
      <c r="L263" s="495"/>
      <c r="M263" s="495"/>
      <c r="N263" s="495"/>
      <c r="O263" s="495"/>
      <c r="P263" s="496"/>
      <c r="Q263" s="497"/>
      <c r="R263" s="495"/>
      <c r="S263" s="498"/>
      <c r="T263" s="498"/>
      <c r="U263" s="498"/>
      <c r="V263" s="498"/>
      <c r="W263" s="498"/>
      <c r="X263" s="495"/>
      <c r="Y263" s="499"/>
    </row>
    <row r="264" spans="3:25" ht="24.95" customHeight="1" thickTop="1">
      <c r="C264" s="467">
        <v>65</v>
      </c>
      <c r="D264" s="75" t="str">
        <f>IF(Data!C71="","",Data!C71)</f>
        <v/>
      </c>
      <c r="E264" s="75" t="str">
        <f>IF(Data!E71="","",Data!E71)</f>
        <v/>
      </c>
      <c r="F264" s="75">
        <f>IF(Data!F71="","",Data!F71)</f>
        <v>0</v>
      </c>
      <c r="G264" s="76" t="str">
        <f>IF(Data!G71="","",Data!G71)</f>
        <v/>
      </c>
      <c r="H264" s="470" t="s">
        <v>236</v>
      </c>
      <c r="I264" s="471" t="s">
        <v>1492</v>
      </c>
      <c r="J264" s="471" t="s">
        <v>221</v>
      </c>
      <c r="K264" s="471" t="s">
        <v>380</v>
      </c>
      <c r="L264" s="471" t="s">
        <v>381</v>
      </c>
      <c r="M264" s="471" t="s">
        <v>1517</v>
      </c>
      <c r="N264" s="471" t="s">
        <v>1636</v>
      </c>
      <c r="O264" s="471" t="s">
        <v>1637</v>
      </c>
      <c r="P264" s="472" t="s">
        <v>292</v>
      </c>
      <c r="Q264" s="473" t="s">
        <v>1343</v>
      </c>
      <c r="R264" s="471" t="s">
        <v>891</v>
      </c>
      <c r="S264" s="474" t="s">
        <v>1223</v>
      </c>
      <c r="T264" s="474" t="s">
        <v>1344</v>
      </c>
      <c r="U264" s="474" t="s">
        <v>1345</v>
      </c>
      <c r="V264" s="474" t="s">
        <v>1346</v>
      </c>
      <c r="W264" s="474" t="s">
        <v>1094</v>
      </c>
      <c r="X264" s="474" t="s">
        <v>1347</v>
      </c>
      <c r="Y264" s="475" t="s">
        <v>1291</v>
      </c>
    </row>
    <row r="265" spans="3:25" ht="24.95" customHeight="1">
      <c r="C265" s="476"/>
      <c r="D265" s="477"/>
      <c r="E265" s="477"/>
      <c r="F265" s="477"/>
      <c r="G265" s="478"/>
      <c r="H265" s="479" t="s">
        <v>222</v>
      </c>
      <c r="I265" s="480" t="s">
        <v>1494</v>
      </c>
      <c r="J265" s="480" t="s">
        <v>244</v>
      </c>
      <c r="K265" s="480" t="s">
        <v>382</v>
      </c>
      <c r="L265" s="480" t="s">
        <v>383</v>
      </c>
      <c r="M265" s="480" t="s">
        <v>1638</v>
      </c>
      <c r="N265" s="480" t="s">
        <v>274</v>
      </c>
      <c r="O265" s="480" t="s">
        <v>1639</v>
      </c>
      <c r="P265" s="481" t="s">
        <v>293</v>
      </c>
      <c r="Q265" s="482" t="s">
        <v>883</v>
      </c>
      <c r="R265" s="480" t="s">
        <v>947</v>
      </c>
      <c r="S265" s="483" t="s">
        <v>914</v>
      </c>
      <c r="T265" s="483" t="s">
        <v>695</v>
      </c>
      <c r="U265" s="483" t="s">
        <v>1280</v>
      </c>
      <c r="V265" s="483" t="s">
        <v>1231</v>
      </c>
      <c r="W265" s="483" t="s">
        <v>1348</v>
      </c>
      <c r="X265" s="483" t="s">
        <v>1019</v>
      </c>
      <c r="Y265" s="484" t="s">
        <v>911</v>
      </c>
    </row>
    <row r="266" spans="3:25" ht="24.95" customHeight="1">
      <c r="C266" s="476"/>
      <c r="D266" s="477"/>
      <c r="E266" s="477"/>
      <c r="F266" s="477"/>
      <c r="G266" s="478"/>
      <c r="H266" s="485"/>
      <c r="I266" s="486"/>
      <c r="J266" s="486"/>
      <c r="K266" s="486"/>
      <c r="L266" s="486"/>
      <c r="M266" s="486"/>
      <c r="N266" s="486"/>
      <c r="O266" s="486"/>
      <c r="P266" s="487"/>
      <c r="Q266" s="488"/>
      <c r="R266" s="486"/>
      <c r="S266" s="489"/>
      <c r="T266" s="489"/>
      <c r="U266" s="489"/>
      <c r="V266" s="489"/>
      <c r="W266" s="489"/>
      <c r="X266" s="486"/>
      <c r="Y266" s="490"/>
    </row>
    <row r="267" spans="3:25" ht="24.95" customHeight="1" thickBot="1">
      <c r="C267" s="491"/>
      <c r="D267" s="492"/>
      <c r="E267" s="492"/>
      <c r="F267" s="492"/>
      <c r="G267" s="493"/>
      <c r="H267" s="494"/>
      <c r="I267" s="495"/>
      <c r="J267" s="495"/>
      <c r="K267" s="495"/>
      <c r="L267" s="495"/>
      <c r="M267" s="495"/>
      <c r="N267" s="495"/>
      <c r="O267" s="495"/>
      <c r="P267" s="496"/>
      <c r="Q267" s="497"/>
      <c r="R267" s="495"/>
      <c r="S267" s="498"/>
      <c r="T267" s="498"/>
      <c r="U267" s="498"/>
      <c r="V267" s="498"/>
      <c r="W267" s="498"/>
      <c r="X267" s="495"/>
      <c r="Y267" s="499"/>
    </row>
    <row r="268" spans="3:25" ht="24.95" customHeight="1" thickTop="1">
      <c r="C268" s="467">
        <v>66</v>
      </c>
      <c r="D268" s="75" t="str">
        <f>IF(Data!C72="","",Data!C72)</f>
        <v/>
      </c>
      <c r="E268" s="75" t="str">
        <f>IF(Data!E72="","",Data!E72)</f>
        <v/>
      </c>
      <c r="F268" s="75">
        <f>IF(Data!F72="","",Data!F72)</f>
        <v>0</v>
      </c>
      <c r="G268" s="76" t="str">
        <f>IF(Data!G72="","",Data!G72)</f>
        <v/>
      </c>
      <c r="H268" s="485" t="s">
        <v>224</v>
      </c>
      <c r="I268" s="486" t="s">
        <v>1640</v>
      </c>
      <c r="J268" s="486" t="s">
        <v>262</v>
      </c>
      <c r="K268" s="486" t="s">
        <v>388</v>
      </c>
      <c r="L268" s="486" t="s">
        <v>389</v>
      </c>
      <c r="M268" s="486" t="s">
        <v>268</v>
      </c>
      <c r="N268" s="486" t="s">
        <v>277</v>
      </c>
      <c r="O268" s="486" t="s">
        <v>285</v>
      </c>
      <c r="P268" s="487" t="s">
        <v>296</v>
      </c>
      <c r="Q268" s="488" t="s">
        <v>248</v>
      </c>
      <c r="R268" s="486" t="s">
        <v>867</v>
      </c>
      <c r="S268" s="489" t="s">
        <v>906</v>
      </c>
      <c r="T268" s="489" t="s">
        <v>689</v>
      </c>
      <c r="U268" s="489" t="s">
        <v>1213</v>
      </c>
      <c r="V268" s="474" t="s">
        <v>1349</v>
      </c>
      <c r="W268" s="474" t="s">
        <v>1350</v>
      </c>
      <c r="X268" s="474" t="s">
        <v>1250</v>
      </c>
      <c r="Y268" s="475" t="s">
        <v>1351</v>
      </c>
    </row>
    <row r="269" spans="3:25" ht="24.95" customHeight="1">
      <c r="C269" s="476"/>
      <c r="D269" s="477"/>
      <c r="E269" s="477"/>
      <c r="F269" s="477"/>
      <c r="G269" s="478"/>
      <c r="H269" s="479" t="s">
        <v>225</v>
      </c>
      <c r="I269" s="480" t="s">
        <v>1641</v>
      </c>
      <c r="J269" s="480" t="s">
        <v>263</v>
      </c>
      <c r="K269" s="480" t="s">
        <v>390</v>
      </c>
      <c r="L269" s="480" t="s">
        <v>391</v>
      </c>
      <c r="M269" s="480" t="s">
        <v>269</v>
      </c>
      <c r="N269" s="480" t="s">
        <v>278</v>
      </c>
      <c r="O269" s="480" t="s">
        <v>286</v>
      </c>
      <c r="P269" s="481" t="s">
        <v>297</v>
      </c>
      <c r="Q269" s="482" t="s">
        <v>1352</v>
      </c>
      <c r="R269" s="480" t="s">
        <v>1001</v>
      </c>
      <c r="S269" s="483" t="s">
        <v>782</v>
      </c>
      <c r="T269" s="483" t="s">
        <v>877</v>
      </c>
      <c r="U269" s="483" t="s">
        <v>988</v>
      </c>
      <c r="V269" s="483" t="s">
        <v>1353</v>
      </c>
      <c r="W269" s="483" t="s">
        <v>1354</v>
      </c>
      <c r="X269" s="483" t="s">
        <v>920</v>
      </c>
      <c r="Y269" s="484" t="s">
        <v>944</v>
      </c>
    </row>
    <row r="270" spans="3:25" ht="24.95" customHeight="1">
      <c r="C270" s="476"/>
      <c r="D270" s="477"/>
      <c r="E270" s="477"/>
      <c r="F270" s="477"/>
      <c r="G270" s="478"/>
      <c r="H270" s="485"/>
      <c r="I270" s="486"/>
      <c r="J270" s="486"/>
      <c r="K270" s="486"/>
      <c r="L270" s="486"/>
      <c r="M270" s="486"/>
      <c r="N270" s="486"/>
      <c r="O270" s="486"/>
      <c r="P270" s="487"/>
      <c r="Q270" s="488"/>
      <c r="R270" s="486"/>
      <c r="S270" s="489"/>
      <c r="T270" s="489"/>
      <c r="U270" s="489"/>
      <c r="V270" s="489"/>
      <c r="W270" s="489"/>
      <c r="X270" s="486"/>
      <c r="Y270" s="490"/>
    </row>
    <row r="271" spans="3:25" ht="24.95" customHeight="1" thickBot="1">
      <c r="C271" s="491"/>
      <c r="D271" s="492"/>
      <c r="E271" s="492"/>
      <c r="F271" s="492"/>
      <c r="G271" s="493"/>
      <c r="H271" s="494"/>
      <c r="I271" s="495"/>
      <c r="J271" s="495"/>
      <c r="K271" s="495"/>
      <c r="L271" s="495"/>
      <c r="M271" s="495"/>
      <c r="N271" s="495"/>
      <c r="O271" s="495"/>
      <c r="P271" s="496"/>
      <c r="Q271" s="497"/>
      <c r="R271" s="495"/>
      <c r="S271" s="498"/>
      <c r="T271" s="498"/>
      <c r="U271" s="498"/>
      <c r="V271" s="498"/>
      <c r="W271" s="498"/>
      <c r="X271" s="495"/>
      <c r="Y271" s="499"/>
    </row>
    <row r="272" spans="3:25" ht="24.95" customHeight="1" thickTop="1">
      <c r="C272" s="467">
        <v>67</v>
      </c>
      <c r="D272" s="75" t="str">
        <f>IF(Data!C73="","",Data!C73)</f>
        <v/>
      </c>
      <c r="E272" s="75" t="str">
        <f>IF(Data!E73="","",Data!E73)</f>
        <v/>
      </c>
      <c r="F272" s="75">
        <f>IF(Data!F73="","",Data!F73)</f>
        <v>0</v>
      </c>
      <c r="G272" s="76" t="str">
        <f>IF(Data!G73="","",Data!G73)</f>
        <v/>
      </c>
      <c r="H272" s="470" t="s">
        <v>228</v>
      </c>
      <c r="I272" s="471" t="s">
        <v>1642</v>
      </c>
      <c r="J272" s="471" t="s">
        <v>185</v>
      </c>
      <c r="K272" s="471" t="s">
        <v>396</v>
      </c>
      <c r="L272" s="471" t="s">
        <v>397</v>
      </c>
      <c r="M272" s="471" t="s">
        <v>272</v>
      </c>
      <c r="N272" s="471" t="s">
        <v>280</v>
      </c>
      <c r="O272" s="471" t="s">
        <v>289</v>
      </c>
      <c r="P272" s="472" t="s">
        <v>300</v>
      </c>
      <c r="Q272" s="473" t="s">
        <v>912</v>
      </c>
      <c r="R272" s="471" t="s">
        <v>913</v>
      </c>
      <c r="S272" s="474" t="s">
        <v>940</v>
      </c>
      <c r="T272" s="474" t="s">
        <v>1284</v>
      </c>
      <c r="U272" s="474" t="s">
        <v>1049</v>
      </c>
      <c r="V272" s="474" t="s">
        <v>1355</v>
      </c>
      <c r="W272" s="474" t="s">
        <v>1356</v>
      </c>
      <c r="X272" s="474" t="s">
        <v>1357</v>
      </c>
      <c r="Y272" s="475" t="s">
        <v>1358</v>
      </c>
    </row>
    <row r="273" spans="3:25" ht="24.95" customHeight="1">
      <c r="C273" s="476"/>
      <c r="D273" s="477"/>
      <c r="E273" s="477"/>
      <c r="F273" s="477"/>
      <c r="G273" s="478"/>
      <c r="H273" s="479" t="s">
        <v>238</v>
      </c>
      <c r="I273" s="480" t="s">
        <v>1643</v>
      </c>
      <c r="J273" s="480" t="s">
        <v>229</v>
      </c>
      <c r="K273" s="480" t="s">
        <v>398</v>
      </c>
      <c r="L273" s="480" t="s">
        <v>399</v>
      </c>
      <c r="M273" s="480" t="s">
        <v>273</v>
      </c>
      <c r="N273" s="480" t="s">
        <v>281</v>
      </c>
      <c r="O273" s="480" t="s">
        <v>1637</v>
      </c>
      <c r="P273" s="481" t="s">
        <v>293</v>
      </c>
      <c r="Q273" s="482" t="s">
        <v>985</v>
      </c>
      <c r="R273" s="480" t="s">
        <v>1058</v>
      </c>
      <c r="S273" s="483" t="s">
        <v>701</v>
      </c>
      <c r="T273" s="483" t="s">
        <v>695</v>
      </c>
      <c r="U273" s="483" t="s">
        <v>1359</v>
      </c>
      <c r="V273" s="483" t="s">
        <v>1360</v>
      </c>
      <c r="W273" s="483" t="s">
        <v>1361</v>
      </c>
      <c r="X273" s="483" t="s">
        <v>1109</v>
      </c>
      <c r="Y273" s="484" t="s">
        <v>911</v>
      </c>
    </row>
    <row r="274" spans="3:25" ht="24.95" customHeight="1">
      <c r="C274" s="476"/>
      <c r="D274" s="477"/>
      <c r="E274" s="477"/>
      <c r="F274" s="477"/>
      <c r="G274" s="478"/>
      <c r="H274" s="485"/>
      <c r="I274" s="486"/>
      <c r="J274" s="486"/>
      <c r="K274" s="486"/>
      <c r="L274" s="486"/>
      <c r="M274" s="486"/>
      <c r="N274" s="486"/>
      <c r="O274" s="486"/>
      <c r="P274" s="487"/>
      <c r="Q274" s="488"/>
      <c r="R274" s="486"/>
      <c r="S274" s="489"/>
      <c r="T274" s="489"/>
      <c r="U274" s="489"/>
      <c r="V274" s="489"/>
      <c r="W274" s="489"/>
      <c r="X274" s="486"/>
      <c r="Y274" s="490"/>
    </row>
    <row r="275" spans="3:25" ht="24.95" customHeight="1" thickBot="1">
      <c r="C275" s="491"/>
      <c r="D275" s="492"/>
      <c r="E275" s="492"/>
      <c r="F275" s="492"/>
      <c r="G275" s="493"/>
      <c r="H275" s="494"/>
      <c r="I275" s="495"/>
      <c r="J275" s="495"/>
      <c r="K275" s="495"/>
      <c r="L275" s="495"/>
      <c r="M275" s="495"/>
      <c r="N275" s="495"/>
      <c r="O275" s="495"/>
      <c r="P275" s="496"/>
      <c r="Q275" s="497"/>
      <c r="R275" s="495"/>
      <c r="S275" s="498"/>
      <c r="T275" s="498"/>
      <c r="U275" s="498"/>
      <c r="V275" s="498"/>
      <c r="W275" s="498"/>
      <c r="X275" s="495"/>
      <c r="Y275" s="499"/>
    </row>
    <row r="276" spans="3:25" ht="24.95" customHeight="1" thickTop="1">
      <c r="C276" s="74">
        <f>IF(Data!B74="","",Data!B74)</f>
        <v>0</v>
      </c>
      <c r="D276" s="75" t="str">
        <f>IF(Data!C74="","",Data!C74)</f>
        <v/>
      </c>
      <c r="E276" s="75" t="str">
        <f>IF(Data!E74="","",Data!E74)</f>
        <v/>
      </c>
      <c r="F276" s="75">
        <f>IF(Data!F74="","",Data!F74)</f>
        <v>0</v>
      </c>
      <c r="G276" s="76" t="str">
        <f>IF(Data!G74="","",Data!G74)</f>
        <v/>
      </c>
      <c r="H276" s="485"/>
      <c r="I276" s="486"/>
      <c r="J276" s="486"/>
      <c r="K276" s="486"/>
      <c r="L276" s="486"/>
      <c r="M276" s="486"/>
      <c r="N276" s="486"/>
      <c r="O276" s="486"/>
      <c r="P276" s="487"/>
      <c r="Q276" s="488"/>
      <c r="R276" s="486"/>
      <c r="S276" s="489"/>
      <c r="T276" s="489"/>
      <c r="U276" s="489"/>
      <c r="V276" s="474"/>
      <c r="W276" s="474"/>
      <c r="X276" s="474"/>
      <c r="Y276" s="475"/>
    </row>
    <row r="277" spans="3:25" ht="24.95" customHeight="1">
      <c r="C277" s="476"/>
      <c r="D277" s="477"/>
      <c r="E277" s="477"/>
      <c r="F277" s="477"/>
      <c r="G277" s="478"/>
      <c r="H277" s="479"/>
      <c r="I277" s="480"/>
      <c r="J277" s="480"/>
      <c r="K277" s="480"/>
      <c r="L277" s="480"/>
      <c r="M277" s="480"/>
      <c r="N277" s="480"/>
      <c r="O277" s="480"/>
      <c r="P277" s="481"/>
      <c r="Q277" s="482"/>
      <c r="R277" s="480"/>
      <c r="S277" s="483"/>
      <c r="T277" s="483"/>
      <c r="U277" s="483"/>
      <c r="V277" s="483"/>
      <c r="W277" s="483"/>
      <c r="X277" s="483"/>
      <c r="Y277" s="484"/>
    </row>
    <row r="278" spans="3:25" ht="24.95" customHeight="1">
      <c r="C278" s="476"/>
      <c r="D278" s="477"/>
      <c r="E278" s="477"/>
      <c r="F278" s="477"/>
      <c r="G278" s="478"/>
      <c r="H278" s="485"/>
      <c r="I278" s="486"/>
      <c r="J278" s="486"/>
      <c r="K278" s="486"/>
      <c r="L278" s="486"/>
      <c r="M278" s="486"/>
      <c r="N278" s="486"/>
      <c r="O278" s="486"/>
      <c r="P278" s="487"/>
      <c r="Q278" s="488"/>
      <c r="R278" s="486"/>
      <c r="S278" s="489"/>
      <c r="T278" s="489"/>
      <c r="U278" s="489"/>
      <c r="V278" s="489"/>
      <c r="W278" s="489"/>
      <c r="X278" s="486"/>
      <c r="Y278" s="490"/>
    </row>
    <row r="279" spans="3:25" ht="24.95" customHeight="1" thickBot="1">
      <c r="C279" s="491"/>
      <c r="D279" s="492"/>
      <c r="E279" s="492"/>
      <c r="F279" s="492"/>
      <c r="G279" s="493"/>
      <c r="H279" s="494"/>
      <c r="I279" s="495"/>
      <c r="J279" s="495"/>
      <c r="K279" s="495"/>
      <c r="L279" s="495"/>
      <c r="M279" s="495"/>
      <c r="N279" s="495"/>
      <c r="O279" s="495"/>
      <c r="P279" s="496"/>
      <c r="Q279" s="497"/>
      <c r="R279" s="495"/>
      <c r="S279" s="498"/>
      <c r="T279" s="498"/>
      <c r="U279" s="498"/>
      <c r="V279" s="498"/>
      <c r="W279" s="498"/>
      <c r="X279" s="495"/>
      <c r="Y279" s="499"/>
    </row>
    <row r="280" spans="3:25" ht="24.95" customHeight="1" thickTop="1">
      <c r="C280" s="74">
        <f>IF(Data!B75="","",Data!B75)</f>
        <v>0</v>
      </c>
      <c r="D280" s="75" t="str">
        <f>IF(Data!C75="","",Data!C75)</f>
        <v/>
      </c>
      <c r="E280" s="75" t="str">
        <f>IF(Data!E75="","",Data!E75)</f>
        <v/>
      </c>
      <c r="F280" s="75">
        <f>IF(Data!F75="","",Data!F75)</f>
        <v>0</v>
      </c>
      <c r="G280" s="76" t="str">
        <f>IF(Data!G75="","",Data!G75)</f>
        <v/>
      </c>
      <c r="H280" s="470"/>
      <c r="I280" s="471"/>
      <c r="J280" s="471"/>
      <c r="K280" s="471"/>
      <c r="L280" s="471"/>
      <c r="M280" s="471"/>
      <c r="N280" s="471"/>
      <c r="O280" s="471"/>
      <c r="P280" s="472"/>
      <c r="Q280" s="473"/>
      <c r="R280" s="471"/>
      <c r="S280" s="474"/>
      <c r="T280" s="474"/>
      <c r="U280" s="474"/>
      <c r="V280" s="474"/>
      <c r="W280" s="474"/>
      <c r="X280" s="474"/>
      <c r="Y280" s="475"/>
    </row>
    <row r="281" spans="3:25" ht="24.95" customHeight="1">
      <c r="C281" s="476"/>
      <c r="D281" s="477"/>
      <c r="E281" s="477"/>
      <c r="F281" s="477"/>
      <c r="G281" s="478"/>
      <c r="H281" s="479"/>
      <c r="I281" s="480"/>
      <c r="J281" s="480"/>
      <c r="K281" s="480"/>
      <c r="L281" s="480"/>
      <c r="M281" s="480"/>
      <c r="N281" s="480"/>
      <c r="O281" s="480"/>
      <c r="P281" s="481"/>
      <c r="Q281" s="482"/>
      <c r="R281" s="480"/>
      <c r="S281" s="483"/>
      <c r="T281" s="483"/>
      <c r="U281" s="483"/>
      <c r="V281" s="483"/>
      <c r="W281" s="483"/>
      <c r="X281" s="483"/>
      <c r="Y281" s="484"/>
    </row>
    <row r="282" spans="3:25" ht="24.95" customHeight="1">
      <c r="C282" s="476"/>
      <c r="D282" s="477"/>
      <c r="E282" s="477"/>
      <c r="F282" s="477"/>
      <c r="G282" s="478"/>
      <c r="H282" s="485"/>
      <c r="I282" s="486"/>
      <c r="J282" s="486"/>
      <c r="K282" s="486"/>
      <c r="L282" s="486"/>
      <c r="M282" s="486"/>
      <c r="N282" s="486"/>
      <c r="O282" s="486"/>
      <c r="P282" s="487"/>
      <c r="Q282" s="488"/>
      <c r="R282" s="486"/>
      <c r="S282" s="489"/>
      <c r="T282" s="489"/>
      <c r="U282" s="489"/>
      <c r="V282" s="489"/>
      <c r="W282" s="489"/>
      <c r="X282" s="486"/>
      <c r="Y282" s="490"/>
    </row>
    <row r="283" spans="3:25" ht="24.95" customHeight="1" thickBot="1">
      <c r="C283" s="491"/>
      <c r="D283" s="492"/>
      <c r="E283" s="492"/>
      <c r="F283" s="492"/>
      <c r="G283" s="493"/>
      <c r="H283" s="494"/>
      <c r="I283" s="495"/>
      <c r="J283" s="495"/>
      <c r="K283" s="495"/>
      <c r="L283" s="495"/>
      <c r="M283" s="495"/>
      <c r="N283" s="495"/>
      <c r="O283" s="495"/>
      <c r="P283" s="496"/>
      <c r="Q283" s="497"/>
      <c r="R283" s="495"/>
      <c r="S283" s="498"/>
      <c r="T283" s="498"/>
      <c r="U283" s="498"/>
      <c r="V283" s="498"/>
      <c r="W283" s="498"/>
      <c r="X283" s="495"/>
      <c r="Y283" s="499"/>
    </row>
    <row r="284" spans="3:25" ht="24.95" customHeight="1" thickTop="1">
      <c r="C284" s="74">
        <f>IF(Data!B76="","",Data!B76)</f>
        <v>0</v>
      </c>
      <c r="D284" s="75" t="str">
        <f>IF(Data!C76="","",Data!C76)</f>
        <v/>
      </c>
      <c r="E284" s="75" t="str">
        <f>IF(Data!E76="","",Data!E76)</f>
        <v/>
      </c>
      <c r="F284" s="75">
        <f>IF(Data!F76="","",Data!F76)</f>
        <v>0</v>
      </c>
      <c r="G284" s="76" t="str">
        <f>IF(Data!G76="","",Data!G76)</f>
        <v/>
      </c>
      <c r="H284" s="485"/>
      <c r="I284" s="486"/>
      <c r="J284" s="486"/>
      <c r="K284" s="486"/>
      <c r="L284" s="486"/>
      <c r="M284" s="486"/>
      <c r="N284" s="486"/>
      <c r="O284" s="486"/>
      <c r="P284" s="487"/>
      <c r="Q284" s="488"/>
      <c r="R284" s="486"/>
      <c r="S284" s="489"/>
      <c r="T284" s="489"/>
      <c r="U284" s="489"/>
      <c r="V284" s="474"/>
      <c r="W284" s="474"/>
      <c r="X284" s="474"/>
      <c r="Y284" s="475"/>
    </row>
    <row r="285" spans="3:25" ht="24.95" customHeight="1">
      <c r="C285" s="476"/>
      <c r="D285" s="477"/>
      <c r="E285" s="477"/>
      <c r="F285" s="477"/>
      <c r="G285" s="478"/>
      <c r="H285" s="479"/>
      <c r="I285" s="480"/>
      <c r="J285" s="480"/>
      <c r="K285" s="480"/>
      <c r="L285" s="480"/>
      <c r="M285" s="480"/>
      <c r="N285" s="480"/>
      <c r="O285" s="480"/>
      <c r="P285" s="481"/>
      <c r="Q285" s="482"/>
      <c r="R285" s="480"/>
      <c r="S285" s="483"/>
      <c r="T285" s="483"/>
      <c r="U285" s="483"/>
      <c r="V285" s="483"/>
      <c r="W285" s="483"/>
      <c r="X285" s="483"/>
      <c r="Y285" s="484"/>
    </row>
    <row r="286" spans="3:25" ht="24.95" customHeight="1">
      <c r="C286" s="476"/>
      <c r="D286" s="477"/>
      <c r="E286" s="477"/>
      <c r="F286" s="477"/>
      <c r="G286" s="478"/>
      <c r="H286" s="485"/>
      <c r="I286" s="486"/>
      <c r="J286" s="486"/>
      <c r="K286" s="486"/>
      <c r="L286" s="486"/>
      <c r="M286" s="486"/>
      <c r="N286" s="486"/>
      <c r="O286" s="486"/>
      <c r="P286" s="487"/>
      <c r="Q286" s="488"/>
      <c r="R286" s="486"/>
      <c r="S286" s="489"/>
      <c r="T286" s="489"/>
      <c r="U286" s="489"/>
      <c r="V286" s="489"/>
      <c r="W286" s="489"/>
      <c r="X286" s="486"/>
      <c r="Y286" s="490"/>
    </row>
    <row r="287" spans="3:25" ht="24.95" customHeight="1" thickBot="1">
      <c r="C287" s="491"/>
      <c r="D287" s="492"/>
      <c r="E287" s="492"/>
      <c r="F287" s="492"/>
      <c r="G287" s="493"/>
      <c r="H287" s="494"/>
      <c r="I287" s="495"/>
      <c r="J287" s="495"/>
      <c r="K287" s="495"/>
      <c r="L287" s="495"/>
      <c r="M287" s="495"/>
      <c r="N287" s="495"/>
      <c r="O287" s="495"/>
      <c r="P287" s="496"/>
      <c r="Q287" s="497"/>
      <c r="R287" s="495"/>
      <c r="S287" s="498"/>
      <c r="T287" s="498"/>
      <c r="U287" s="498"/>
      <c r="V287" s="498"/>
      <c r="W287" s="498"/>
      <c r="X287" s="495"/>
      <c r="Y287" s="499"/>
    </row>
    <row r="288" spans="3:25" ht="24.95" customHeight="1" thickTop="1">
      <c r="C288" s="74">
        <f>IF(Data!B77="","",Data!B77)</f>
        <v>0</v>
      </c>
      <c r="D288" s="75" t="str">
        <f>IF(Data!C77="","",Data!C77)</f>
        <v/>
      </c>
      <c r="E288" s="75" t="str">
        <f>IF(Data!E77="","",Data!E77)</f>
        <v/>
      </c>
      <c r="F288" s="75">
        <f>IF(Data!F77="","",Data!F77)</f>
        <v>0</v>
      </c>
      <c r="G288" s="76" t="str">
        <f>IF(Data!G77="","",Data!G77)</f>
        <v/>
      </c>
      <c r="H288" s="470"/>
      <c r="I288" s="471"/>
      <c r="J288" s="471"/>
      <c r="K288" s="471"/>
      <c r="L288" s="471"/>
      <c r="M288" s="471"/>
      <c r="N288" s="471"/>
      <c r="O288" s="471"/>
      <c r="P288" s="472"/>
      <c r="Q288" s="473"/>
      <c r="R288" s="471"/>
      <c r="S288" s="474"/>
      <c r="T288" s="474"/>
      <c r="U288" s="474"/>
      <c r="V288" s="474"/>
      <c r="W288" s="474"/>
      <c r="X288" s="474"/>
      <c r="Y288" s="475"/>
    </row>
    <row r="289" spans="3:25" ht="24.95" customHeight="1">
      <c r="C289" s="476"/>
      <c r="D289" s="477"/>
      <c r="E289" s="477"/>
      <c r="F289" s="477"/>
      <c r="G289" s="478"/>
      <c r="H289" s="479"/>
      <c r="I289" s="480"/>
      <c r="J289" s="480"/>
      <c r="K289" s="480"/>
      <c r="L289" s="480"/>
      <c r="M289" s="480"/>
      <c r="N289" s="480"/>
      <c r="O289" s="480"/>
      <c r="P289" s="481"/>
      <c r="Q289" s="482"/>
      <c r="R289" s="480"/>
      <c r="S289" s="483"/>
      <c r="T289" s="483"/>
      <c r="U289" s="483"/>
      <c r="V289" s="483"/>
      <c r="W289" s="483"/>
      <c r="X289" s="483"/>
      <c r="Y289" s="484"/>
    </row>
    <row r="290" spans="3:25" ht="24.95" customHeight="1">
      <c r="C290" s="476"/>
      <c r="D290" s="477"/>
      <c r="E290" s="477"/>
      <c r="F290" s="477"/>
      <c r="G290" s="478"/>
      <c r="H290" s="485"/>
      <c r="I290" s="486"/>
      <c r="J290" s="486"/>
      <c r="K290" s="486"/>
      <c r="L290" s="486"/>
      <c r="M290" s="486"/>
      <c r="N290" s="486"/>
      <c r="O290" s="486"/>
      <c r="P290" s="487"/>
      <c r="Q290" s="488"/>
      <c r="R290" s="486"/>
      <c r="S290" s="489"/>
      <c r="T290" s="489"/>
      <c r="U290" s="489"/>
      <c r="V290" s="489"/>
      <c r="W290" s="489"/>
      <c r="X290" s="486"/>
      <c r="Y290" s="490"/>
    </row>
    <row r="291" spans="3:25" ht="24.95" customHeight="1" thickBot="1">
      <c r="C291" s="491"/>
      <c r="D291" s="492"/>
      <c r="E291" s="492"/>
      <c r="F291" s="492"/>
      <c r="G291" s="493"/>
      <c r="H291" s="494"/>
      <c r="I291" s="495"/>
      <c r="J291" s="495"/>
      <c r="K291" s="495"/>
      <c r="L291" s="495"/>
      <c r="M291" s="495"/>
      <c r="N291" s="495"/>
      <c r="O291" s="495"/>
      <c r="P291" s="496"/>
      <c r="Q291" s="497"/>
      <c r="R291" s="495"/>
      <c r="S291" s="498"/>
      <c r="T291" s="498"/>
      <c r="U291" s="498"/>
      <c r="V291" s="498"/>
      <c r="W291" s="498"/>
      <c r="X291" s="495"/>
      <c r="Y291" s="499"/>
    </row>
    <row r="292" spans="3:25" ht="24.95" customHeight="1" thickTop="1">
      <c r="C292" s="74">
        <f>IF(Data!B78="","",Data!B78)</f>
        <v>0</v>
      </c>
      <c r="D292" s="75" t="str">
        <f>IF(Data!C78="","",Data!C78)</f>
        <v/>
      </c>
      <c r="E292" s="75" t="str">
        <f>IF(Data!E78="","",Data!E78)</f>
        <v/>
      </c>
      <c r="F292" s="75">
        <f>IF(Data!F78="","",Data!F78)</f>
        <v>0</v>
      </c>
      <c r="G292" s="76" t="str">
        <f>IF(Data!G78="","",Data!G78)</f>
        <v/>
      </c>
      <c r="H292" s="485"/>
      <c r="I292" s="486"/>
      <c r="J292" s="486"/>
      <c r="K292" s="486"/>
      <c r="L292" s="486"/>
      <c r="M292" s="486"/>
      <c r="N292" s="486"/>
      <c r="O292" s="486"/>
      <c r="P292" s="487"/>
      <c r="Q292" s="488"/>
      <c r="R292" s="486"/>
      <c r="S292" s="489"/>
      <c r="T292" s="489"/>
      <c r="U292" s="489"/>
      <c r="V292" s="474"/>
      <c r="W292" s="474"/>
      <c r="X292" s="474"/>
      <c r="Y292" s="475"/>
    </row>
    <row r="293" spans="3:25" ht="24.95" customHeight="1">
      <c r="C293" s="476"/>
      <c r="D293" s="477"/>
      <c r="E293" s="477"/>
      <c r="F293" s="477"/>
      <c r="G293" s="478"/>
      <c r="H293" s="479"/>
      <c r="I293" s="480"/>
      <c r="J293" s="480"/>
      <c r="K293" s="480"/>
      <c r="L293" s="480"/>
      <c r="M293" s="480"/>
      <c r="N293" s="480"/>
      <c r="O293" s="480"/>
      <c r="P293" s="481"/>
      <c r="Q293" s="482"/>
      <c r="R293" s="480"/>
      <c r="S293" s="483"/>
      <c r="T293" s="483"/>
      <c r="U293" s="483"/>
      <c r="V293" s="483"/>
      <c r="W293" s="483"/>
      <c r="X293" s="483"/>
      <c r="Y293" s="484"/>
    </row>
    <row r="294" spans="3:25" ht="24.95" customHeight="1">
      <c r="C294" s="476"/>
      <c r="D294" s="477"/>
      <c r="E294" s="477"/>
      <c r="F294" s="477"/>
      <c r="G294" s="478"/>
      <c r="H294" s="485"/>
      <c r="I294" s="486"/>
      <c r="J294" s="486"/>
      <c r="K294" s="486"/>
      <c r="L294" s="486"/>
      <c r="M294" s="486"/>
      <c r="N294" s="486"/>
      <c r="O294" s="486"/>
      <c r="P294" s="487"/>
      <c r="Q294" s="488"/>
      <c r="R294" s="486"/>
      <c r="S294" s="489"/>
      <c r="T294" s="489"/>
      <c r="U294" s="489"/>
      <c r="V294" s="489"/>
      <c r="W294" s="489"/>
      <c r="X294" s="486"/>
      <c r="Y294" s="490"/>
    </row>
    <row r="295" spans="3:25" ht="24.95" customHeight="1" thickBot="1">
      <c r="C295" s="491"/>
      <c r="D295" s="492"/>
      <c r="E295" s="492"/>
      <c r="F295" s="492"/>
      <c r="G295" s="493"/>
      <c r="H295" s="494"/>
      <c r="I295" s="495"/>
      <c r="J295" s="495"/>
      <c r="K295" s="495"/>
      <c r="L295" s="495"/>
      <c r="M295" s="495"/>
      <c r="N295" s="495"/>
      <c r="O295" s="495"/>
      <c r="P295" s="496"/>
      <c r="Q295" s="497"/>
      <c r="R295" s="495"/>
      <c r="S295" s="498"/>
      <c r="T295" s="498"/>
      <c r="U295" s="498"/>
      <c r="V295" s="498"/>
      <c r="W295" s="498"/>
      <c r="X295" s="495"/>
      <c r="Y295" s="499"/>
    </row>
    <row r="296" spans="3:25" ht="24.95" customHeight="1" thickTop="1">
      <c r="C296" s="74">
        <f>IF(Data!B79="","",Data!B79)</f>
        <v>0</v>
      </c>
      <c r="D296" s="75" t="str">
        <f>IF(Data!C79="","",Data!C79)</f>
        <v/>
      </c>
      <c r="E296" s="75" t="str">
        <f>IF(Data!E79="","",Data!E79)</f>
        <v/>
      </c>
      <c r="F296" s="75">
        <f>IF(Data!F79="","",Data!F79)</f>
        <v>0</v>
      </c>
      <c r="G296" s="76" t="str">
        <f>IF(Data!G79="","",Data!G79)</f>
        <v/>
      </c>
      <c r="H296" s="470"/>
      <c r="I296" s="471"/>
      <c r="J296" s="471"/>
      <c r="K296" s="471"/>
      <c r="L296" s="471"/>
      <c r="M296" s="471"/>
      <c r="N296" s="471"/>
      <c r="O296" s="471"/>
      <c r="P296" s="472"/>
      <c r="Q296" s="473"/>
      <c r="R296" s="471"/>
      <c r="S296" s="474"/>
      <c r="T296" s="474"/>
      <c r="U296" s="474"/>
      <c r="V296" s="474"/>
      <c r="W296" s="474"/>
      <c r="X296" s="474"/>
      <c r="Y296" s="475"/>
    </row>
    <row r="297" spans="3:25" ht="24.95" customHeight="1">
      <c r="C297" s="476"/>
      <c r="D297" s="477"/>
      <c r="E297" s="477"/>
      <c r="F297" s="477"/>
      <c r="G297" s="478"/>
      <c r="H297" s="479"/>
      <c r="I297" s="480"/>
      <c r="J297" s="480"/>
      <c r="K297" s="480"/>
      <c r="L297" s="480"/>
      <c r="M297" s="480"/>
      <c r="N297" s="480"/>
      <c r="O297" s="480"/>
      <c r="P297" s="481"/>
      <c r="Q297" s="482"/>
      <c r="R297" s="480"/>
      <c r="S297" s="483"/>
      <c r="T297" s="483"/>
      <c r="U297" s="483"/>
      <c r="V297" s="483"/>
      <c r="W297" s="483"/>
      <c r="X297" s="483"/>
      <c r="Y297" s="484"/>
    </row>
    <row r="298" spans="3:25" ht="24.95" customHeight="1">
      <c r="C298" s="476"/>
      <c r="D298" s="477"/>
      <c r="E298" s="477"/>
      <c r="F298" s="477"/>
      <c r="G298" s="478"/>
      <c r="H298" s="485"/>
      <c r="I298" s="486"/>
      <c r="J298" s="486"/>
      <c r="K298" s="486"/>
      <c r="L298" s="486"/>
      <c r="M298" s="486"/>
      <c r="N298" s="486"/>
      <c r="O298" s="486"/>
      <c r="P298" s="487"/>
      <c r="Q298" s="488"/>
      <c r="R298" s="486"/>
      <c r="S298" s="489"/>
      <c r="T298" s="489"/>
      <c r="U298" s="489"/>
      <c r="V298" s="489"/>
      <c r="W298" s="489"/>
      <c r="X298" s="486"/>
      <c r="Y298" s="490"/>
    </row>
    <row r="299" spans="3:25" ht="24.95" customHeight="1" thickBot="1">
      <c r="C299" s="491"/>
      <c r="D299" s="492"/>
      <c r="E299" s="492"/>
      <c r="F299" s="492"/>
      <c r="G299" s="493"/>
      <c r="H299" s="494"/>
      <c r="I299" s="495"/>
      <c r="J299" s="495"/>
      <c r="K299" s="495"/>
      <c r="L299" s="495"/>
      <c r="M299" s="495"/>
      <c r="N299" s="495"/>
      <c r="O299" s="495"/>
      <c r="P299" s="496"/>
      <c r="Q299" s="497"/>
      <c r="R299" s="495"/>
      <c r="S299" s="498"/>
      <c r="T299" s="498"/>
      <c r="U299" s="498"/>
      <c r="V299" s="498"/>
      <c r="W299" s="498"/>
      <c r="X299" s="495"/>
      <c r="Y299" s="499"/>
    </row>
    <row r="300" spans="3:25" ht="24.95" customHeight="1" thickTop="1">
      <c r="C300" s="74">
        <f>IF(Data!B80="","",Data!B80)</f>
        <v>0</v>
      </c>
      <c r="D300" s="75" t="str">
        <f>IF(Data!C80="","",Data!C80)</f>
        <v/>
      </c>
      <c r="E300" s="75" t="str">
        <f>IF(Data!E80="","",Data!E80)</f>
        <v/>
      </c>
      <c r="F300" s="75">
        <f>IF(Data!F80="","",Data!F80)</f>
        <v>0</v>
      </c>
      <c r="G300" s="76" t="str">
        <f>IF(Data!G80="","",Data!G80)</f>
        <v/>
      </c>
      <c r="H300" s="485"/>
      <c r="I300" s="486"/>
      <c r="J300" s="486"/>
      <c r="K300" s="486"/>
      <c r="L300" s="486"/>
      <c r="M300" s="486"/>
      <c r="N300" s="486"/>
      <c r="O300" s="486"/>
      <c r="P300" s="487"/>
      <c r="Q300" s="488"/>
      <c r="R300" s="486"/>
      <c r="S300" s="489"/>
      <c r="T300" s="489"/>
      <c r="U300" s="489"/>
      <c r="V300" s="474"/>
      <c r="W300" s="474"/>
      <c r="X300" s="474"/>
      <c r="Y300" s="475"/>
    </row>
    <row r="301" spans="3:25" ht="24.95" customHeight="1">
      <c r="C301" s="476"/>
      <c r="D301" s="477"/>
      <c r="E301" s="477"/>
      <c r="F301" s="477"/>
      <c r="G301" s="478"/>
      <c r="H301" s="479"/>
      <c r="I301" s="480"/>
      <c r="J301" s="480"/>
      <c r="K301" s="480"/>
      <c r="L301" s="480"/>
      <c r="M301" s="480"/>
      <c r="N301" s="480"/>
      <c r="O301" s="480"/>
      <c r="P301" s="481"/>
      <c r="Q301" s="482"/>
      <c r="R301" s="480"/>
      <c r="S301" s="483"/>
      <c r="T301" s="483"/>
      <c r="U301" s="483"/>
      <c r="V301" s="483"/>
      <c r="W301" s="483"/>
      <c r="X301" s="483"/>
      <c r="Y301" s="484"/>
    </row>
    <row r="302" spans="3:25" ht="24.95" customHeight="1">
      <c r="C302" s="476"/>
      <c r="D302" s="477"/>
      <c r="E302" s="477"/>
      <c r="F302" s="477"/>
      <c r="G302" s="478"/>
      <c r="H302" s="485"/>
      <c r="I302" s="486"/>
      <c r="J302" s="486"/>
      <c r="K302" s="486"/>
      <c r="L302" s="486"/>
      <c r="M302" s="486"/>
      <c r="N302" s="486"/>
      <c r="O302" s="486"/>
      <c r="P302" s="487"/>
      <c r="Q302" s="488"/>
      <c r="R302" s="486"/>
      <c r="S302" s="489"/>
      <c r="T302" s="489"/>
      <c r="U302" s="489"/>
      <c r="V302" s="489"/>
      <c r="W302" s="489"/>
      <c r="X302" s="486"/>
      <c r="Y302" s="490"/>
    </row>
    <row r="303" spans="3:25" ht="24.95" customHeight="1" thickBot="1">
      <c r="C303" s="491"/>
      <c r="D303" s="492"/>
      <c r="E303" s="492"/>
      <c r="F303" s="492"/>
      <c r="G303" s="493"/>
      <c r="H303" s="494"/>
      <c r="I303" s="495"/>
      <c r="J303" s="495"/>
      <c r="K303" s="495"/>
      <c r="L303" s="495"/>
      <c r="M303" s="495"/>
      <c r="N303" s="495"/>
      <c r="O303" s="495"/>
      <c r="P303" s="496"/>
      <c r="Q303" s="497"/>
      <c r="R303" s="495"/>
      <c r="S303" s="498"/>
      <c r="T303" s="498"/>
      <c r="U303" s="498"/>
      <c r="V303" s="498"/>
      <c r="W303" s="498"/>
      <c r="X303" s="495"/>
      <c r="Y303" s="499"/>
    </row>
    <row r="304" spans="3:25" ht="24.95" customHeight="1" thickTop="1">
      <c r="C304" s="74">
        <f>IF(Data!B81="","",Data!B81)</f>
        <v>0</v>
      </c>
      <c r="D304" s="75" t="str">
        <f>IF(Data!C81="","",Data!C81)</f>
        <v/>
      </c>
      <c r="E304" s="75" t="str">
        <f>IF(Data!E81="","",Data!E81)</f>
        <v/>
      </c>
      <c r="F304" s="75">
        <f>IF(Data!F81="","",Data!F81)</f>
        <v>0</v>
      </c>
      <c r="G304" s="76" t="str">
        <f>IF(Data!G81="","",Data!G81)</f>
        <v/>
      </c>
      <c r="H304" s="470"/>
      <c r="I304" s="471"/>
      <c r="J304" s="471"/>
      <c r="K304" s="471"/>
      <c r="L304" s="471"/>
      <c r="M304" s="471"/>
      <c r="N304" s="471"/>
      <c r="O304" s="471"/>
      <c r="P304" s="472"/>
      <c r="Q304" s="473"/>
      <c r="R304" s="471"/>
      <c r="S304" s="474"/>
      <c r="T304" s="474"/>
      <c r="U304" s="474"/>
      <c r="V304" s="474"/>
      <c r="W304" s="474"/>
      <c r="X304" s="474"/>
      <c r="Y304" s="475"/>
    </row>
    <row r="305" spans="3:25" ht="24.95" customHeight="1">
      <c r="C305" s="476"/>
      <c r="D305" s="477"/>
      <c r="E305" s="477"/>
      <c r="F305" s="477"/>
      <c r="G305" s="478"/>
      <c r="H305" s="479"/>
      <c r="I305" s="480"/>
      <c r="J305" s="480"/>
      <c r="K305" s="480"/>
      <c r="L305" s="480"/>
      <c r="M305" s="480"/>
      <c r="N305" s="480"/>
      <c r="O305" s="480"/>
      <c r="P305" s="481"/>
      <c r="Q305" s="482"/>
      <c r="R305" s="480"/>
      <c r="S305" s="483"/>
      <c r="T305" s="483"/>
      <c r="U305" s="483"/>
      <c r="V305" s="483"/>
      <c r="W305" s="483"/>
      <c r="X305" s="483"/>
      <c r="Y305" s="484"/>
    </row>
    <row r="306" spans="3:25" ht="24.95" customHeight="1">
      <c r="C306" s="476"/>
      <c r="D306" s="477"/>
      <c r="E306" s="477"/>
      <c r="F306" s="477"/>
      <c r="G306" s="478"/>
      <c r="H306" s="485"/>
      <c r="I306" s="486"/>
      <c r="J306" s="486"/>
      <c r="K306" s="486"/>
      <c r="L306" s="486"/>
      <c r="M306" s="486"/>
      <c r="N306" s="486"/>
      <c r="O306" s="486"/>
      <c r="P306" s="487"/>
      <c r="Q306" s="488"/>
      <c r="R306" s="486"/>
      <c r="S306" s="489"/>
      <c r="T306" s="489"/>
      <c r="U306" s="489"/>
      <c r="V306" s="489"/>
      <c r="W306" s="489"/>
      <c r="X306" s="486"/>
      <c r="Y306" s="490"/>
    </row>
    <row r="307" spans="3:25" ht="24.95" customHeight="1" thickBot="1">
      <c r="C307" s="491"/>
      <c r="D307" s="492"/>
      <c r="E307" s="492"/>
      <c r="F307" s="492"/>
      <c r="G307" s="493"/>
      <c r="H307" s="494"/>
      <c r="I307" s="495"/>
      <c r="J307" s="495"/>
      <c r="K307" s="495"/>
      <c r="L307" s="495"/>
      <c r="M307" s="495"/>
      <c r="N307" s="495"/>
      <c r="O307" s="495"/>
      <c r="P307" s="496"/>
      <c r="Q307" s="497"/>
      <c r="R307" s="495"/>
      <c r="S307" s="498"/>
      <c r="T307" s="498"/>
      <c r="U307" s="498"/>
      <c r="V307" s="498"/>
      <c r="W307" s="498"/>
      <c r="X307" s="495"/>
      <c r="Y307" s="499"/>
    </row>
    <row r="308" spans="3:25" ht="24.95" customHeight="1" thickTop="1">
      <c r="C308" s="74">
        <f>IF(Data!B82="","",Data!B82)</f>
        <v>0</v>
      </c>
      <c r="D308" s="75" t="str">
        <f>IF(Data!C82="","",Data!C82)</f>
        <v/>
      </c>
      <c r="E308" s="75" t="str">
        <f>IF(Data!E82="","",Data!E82)</f>
        <v/>
      </c>
      <c r="F308" s="75">
        <f>IF(Data!F82="","",Data!F82)</f>
        <v>0</v>
      </c>
      <c r="G308" s="76" t="str">
        <f>IF(Data!G82="","",Data!G82)</f>
        <v/>
      </c>
      <c r="H308" s="485"/>
      <c r="I308" s="486"/>
      <c r="J308" s="486"/>
      <c r="K308" s="486"/>
      <c r="L308" s="486"/>
      <c r="M308" s="486"/>
      <c r="N308" s="486"/>
      <c r="O308" s="486"/>
      <c r="P308" s="487"/>
      <c r="Q308" s="488"/>
      <c r="R308" s="486"/>
      <c r="S308" s="489"/>
      <c r="T308" s="489"/>
      <c r="U308" s="489"/>
      <c r="V308" s="474"/>
      <c r="W308" s="474"/>
      <c r="X308" s="474"/>
      <c r="Y308" s="475"/>
    </row>
    <row r="309" spans="3:25" ht="24.95" customHeight="1">
      <c r="C309" s="476"/>
      <c r="D309" s="477"/>
      <c r="E309" s="477"/>
      <c r="F309" s="477"/>
      <c r="G309" s="478"/>
      <c r="H309" s="479"/>
      <c r="I309" s="480"/>
      <c r="J309" s="480"/>
      <c r="K309" s="480"/>
      <c r="L309" s="480"/>
      <c r="M309" s="480"/>
      <c r="N309" s="480"/>
      <c r="O309" s="480"/>
      <c r="P309" s="481"/>
      <c r="Q309" s="482"/>
      <c r="R309" s="480"/>
      <c r="S309" s="483"/>
      <c r="T309" s="483"/>
      <c r="U309" s="483"/>
      <c r="V309" s="483"/>
      <c r="W309" s="483"/>
      <c r="X309" s="483"/>
      <c r="Y309" s="484"/>
    </row>
    <row r="310" spans="3:25" ht="24.95" customHeight="1">
      <c r="C310" s="476"/>
      <c r="D310" s="477"/>
      <c r="E310" s="477"/>
      <c r="F310" s="477"/>
      <c r="G310" s="478"/>
      <c r="H310" s="485"/>
      <c r="I310" s="486"/>
      <c r="J310" s="486"/>
      <c r="K310" s="486"/>
      <c r="L310" s="486"/>
      <c r="M310" s="486"/>
      <c r="N310" s="486"/>
      <c r="O310" s="486"/>
      <c r="P310" s="487"/>
      <c r="Q310" s="488"/>
      <c r="R310" s="486"/>
      <c r="S310" s="489"/>
      <c r="T310" s="489"/>
      <c r="U310" s="489"/>
      <c r="V310" s="489"/>
      <c r="W310" s="489"/>
      <c r="X310" s="486"/>
      <c r="Y310" s="490"/>
    </row>
    <row r="311" spans="3:25" ht="24.95" customHeight="1" thickBot="1">
      <c r="C311" s="491"/>
      <c r="D311" s="492"/>
      <c r="E311" s="492"/>
      <c r="F311" s="492"/>
      <c r="G311" s="493"/>
      <c r="H311" s="494"/>
      <c r="I311" s="495"/>
      <c r="J311" s="495"/>
      <c r="K311" s="495"/>
      <c r="L311" s="495"/>
      <c r="M311" s="495"/>
      <c r="N311" s="495"/>
      <c r="O311" s="495"/>
      <c r="P311" s="496"/>
      <c r="Q311" s="497"/>
      <c r="R311" s="495"/>
      <c r="S311" s="498"/>
      <c r="T311" s="498"/>
      <c r="U311" s="498"/>
      <c r="V311" s="498"/>
      <c r="W311" s="498"/>
      <c r="X311" s="495"/>
      <c r="Y311" s="499"/>
    </row>
    <row r="312" spans="3:25" ht="24.95" customHeight="1" thickTop="1">
      <c r="C312" s="74">
        <f>IF(Data!B83="","",Data!B83)</f>
        <v>0</v>
      </c>
      <c r="D312" s="75" t="str">
        <f>IF(Data!C83="","",Data!C83)</f>
        <v/>
      </c>
      <c r="E312" s="75" t="str">
        <f>IF(Data!E83="","",Data!E83)</f>
        <v/>
      </c>
      <c r="F312" s="75">
        <f>IF(Data!F83="","",Data!F83)</f>
        <v>0</v>
      </c>
      <c r="G312" s="76" t="str">
        <f>IF(Data!G83="","",Data!G83)</f>
        <v/>
      </c>
      <c r="H312" s="470"/>
      <c r="I312" s="471"/>
      <c r="J312" s="471"/>
      <c r="K312" s="471"/>
      <c r="L312" s="471"/>
      <c r="M312" s="471"/>
      <c r="N312" s="471"/>
      <c r="O312" s="471"/>
      <c r="P312" s="472"/>
      <c r="Q312" s="473"/>
      <c r="R312" s="471"/>
      <c r="S312" s="474"/>
      <c r="T312" s="474"/>
      <c r="U312" s="474"/>
      <c r="V312" s="474"/>
      <c r="W312" s="474"/>
      <c r="X312" s="474"/>
      <c r="Y312" s="475"/>
    </row>
    <row r="313" spans="3:25" ht="24.95" customHeight="1">
      <c r="C313" s="476"/>
      <c r="D313" s="477"/>
      <c r="E313" s="477"/>
      <c r="F313" s="477"/>
      <c r="G313" s="478"/>
      <c r="H313" s="479"/>
      <c r="I313" s="480"/>
      <c r="J313" s="480"/>
      <c r="K313" s="480"/>
      <c r="L313" s="480"/>
      <c r="M313" s="480"/>
      <c r="N313" s="480"/>
      <c r="O313" s="480"/>
      <c r="P313" s="481"/>
      <c r="Q313" s="482"/>
      <c r="R313" s="480"/>
      <c r="S313" s="483"/>
      <c r="T313" s="483"/>
      <c r="U313" s="483"/>
      <c r="V313" s="483"/>
      <c r="W313" s="483"/>
      <c r="X313" s="483"/>
      <c r="Y313" s="484"/>
    </row>
    <row r="314" spans="3:25" ht="24.95" customHeight="1">
      <c r="C314" s="476"/>
      <c r="D314" s="477"/>
      <c r="E314" s="477"/>
      <c r="F314" s="477"/>
      <c r="G314" s="478"/>
      <c r="H314" s="485"/>
      <c r="I314" s="486"/>
      <c r="J314" s="486"/>
      <c r="K314" s="486"/>
      <c r="L314" s="486"/>
      <c r="M314" s="486"/>
      <c r="N314" s="486"/>
      <c r="O314" s="486"/>
      <c r="P314" s="487"/>
      <c r="Q314" s="488"/>
      <c r="R314" s="486"/>
      <c r="S314" s="489"/>
      <c r="T314" s="489"/>
      <c r="U314" s="489"/>
      <c r="V314" s="489"/>
      <c r="W314" s="489"/>
      <c r="X314" s="486"/>
      <c r="Y314" s="490"/>
    </row>
    <row r="315" spans="3:25" ht="24.95" customHeight="1" thickBot="1">
      <c r="C315" s="491"/>
      <c r="D315" s="492"/>
      <c r="E315" s="492"/>
      <c r="F315" s="492"/>
      <c r="G315" s="493"/>
      <c r="H315" s="494"/>
      <c r="I315" s="495"/>
      <c r="J315" s="495"/>
      <c r="K315" s="495"/>
      <c r="L315" s="495"/>
      <c r="M315" s="495"/>
      <c r="N315" s="495"/>
      <c r="O315" s="495"/>
      <c r="P315" s="496"/>
      <c r="Q315" s="497"/>
      <c r="R315" s="495"/>
      <c r="S315" s="498"/>
      <c r="T315" s="498"/>
      <c r="U315" s="498"/>
      <c r="V315" s="498"/>
      <c r="W315" s="498"/>
      <c r="X315" s="495"/>
      <c r="Y315" s="499"/>
    </row>
    <row r="316" spans="3:25" ht="24.95" customHeight="1" thickTop="1">
      <c r="C316" s="74">
        <f>IF(Data!B84="","",Data!B84)</f>
        <v>0</v>
      </c>
      <c r="D316" s="75" t="str">
        <f>IF(Data!C84="","",Data!C84)</f>
        <v/>
      </c>
      <c r="E316" s="75" t="str">
        <f>IF(Data!E84="","",Data!E84)</f>
        <v/>
      </c>
      <c r="F316" s="75">
        <f>IF(Data!F84="","",Data!F84)</f>
        <v>0</v>
      </c>
      <c r="G316" s="76" t="str">
        <f>IF(Data!G84="","",Data!G84)</f>
        <v/>
      </c>
      <c r="H316" s="485"/>
      <c r="I316" s="486"/>
      <c r="J316" s="486"/>
      <c r="K316" s="486"/>
      <c r="L316" s="486"/>
      <c r="M316" s="486"/>
      <c r="N316" s="486"/>
      <c r="O316" s="486"/>
      <c r="P316" s="487"/>
      <c r="Q316" s="488"/>
      <c r="R316" s="486"/>
      <c r="S316" s="489"/>
      <c r="T316" s="489"/>
      <c r="U316" s="489"/>
      <c r="V316" s="474"/>
      <c r="W316" s="474"/>
      <c r="X316" s="474"/>
      <c r="Y316" s="475"/>
    </row>
    <row r="317" spans="3:25" ht="24.95" customHeight="1">
      <c r="C317" s="476"/>
      <c r="D317" s="477"/>
      <c r="E317" s="477"/>
      <c r="F317" s="477"/>
      <c r="G317" s="478"/>
      <c r="H317" s="479"/>
      <c r="I317" s="480"/>
      <c r="J317" s="480"/>
      <c r="K317" s="480"/>
      <c r="L317" s="480"/>
      <c r="M317" s="480"/>
      <c r="N317" s="480"/>
      <c r="O317" s="480"/>
      <c r="P317" s="481"/>
      <c r="Q317" s="482"/>
      <c r="R317" s="480"/>
      <c r="S317" s="483"/>
      <c r="T317" s="483"/>
      <c r="U317" s="483"/>
      <c r="V317" s="483"/>
      <c r="W317" s="483"/>
      <c r="X317" s="483"/>
      <c r="Y317" s="484"/>
    </row>
    <row r="318" spans="3:25" ht="24.95" customHeight="1">
      <c r="C318" s="476"/>
      <c r="D318" s="477"/>
      <c r="E318" s="477"/>
      <c r="F318" s="477"/>
      <c r="G318" s="478"/>
      <c r="H318" s="485"/>
      <c r="I318" s="486"/>
      <c r="J318" s="486"/>
      <c r="K318" s="486"/>
      <c r="L318" s="486"/>
      <c r="M318" s="486"/>
      <c r="N318" s="486"/>
      <c r="O318" s="486"/>
      <c r="P318" s="487"/>
      <c r="Q318" s="488"/>
      <c r="R318" s="486"/>
      <c r="S318" s="489"/>
      <c r="T318" s="489"/>
      <c r="U318" s="489"/>
      <c r="V318" s="489"/>
      <c r="W318" s="489"/>
      <c r="X318" s="486"/>
      <c r="Y318" s="490"/>
    </row>
    <row r="319" spans="3:25" ht="24.95" customHeight="1" thickBot="1">
      <c r="C319" s="491"/>
      <c r="D319" s="492"/>
      <c r="E319" s="492"/>
      <c r="F319" s="492"/>
      <c r="G319" s="493"/>
      <c r="H319" s="494"/>
      <c r="I319" s="495"/>
      <c r="J319" s="495"/>
      <c r="K319" s="495"/>
      <c r="L319" s="495"/>
      <c r="M319" s="495"/>
      <c r="N319" s="495"/>
      <c r="O319" s="495"/>
      <c r="P319" s="496"/>
      <c r="Q319" s="497"/>
      <c r="R319" s="495"/>
      <c r="S319" s="498"/>
      <c r="T319" s="498"/>
      <c r="U319" s="498"/>
      <c r="V319" s="498"/>
      <c r="W319" s="498"/>
      <c r="X319" s="495"/>
      <c r="Y319" s="499"/>
    </row>
    <row r="320" spans="3:25" ht="24.95" customHeight="1" thickTop="1">
      <c r="C320" s="74">
        <f>IF(Data!B85="","",Data!B85)</f>
        <v>0</v>
      </c>
      <c r="D320" s="75" t="str">
        <f>IF(Data!C85="","",Data!C85)</f>
        <v/>
      </c>
      <c r="E320" s="75" t="str">
        <f>IF(Data!E85="","",Data!E85)</f>
        <v/>
      </c>
      <c r="F320" s="75">
        <f>IF(Data!F85="","",Data!F85)</f>
        <v>0</v>
      </c>
      <c r="G320" s="76" t="str">
        <f>IF(Data!G85="","",Data!G85)</f>
        <v/>
      </c>
      <c r="H320" s="470"/>
      <c r="I320" s="471"/>
      <c r="J320" s="471"/>
      <c r="K320" s="471"/>
      <c r="L320" s="471"/>
      <c r="M320" s="471"/>
      <c r="N320" s="471"/>
      <c r="O320" s="471"/>
      <c r="P320" s="472"/>
      <c r="Q320" s="473"/>
      <c r="R320" s="471"/>
      <c r="S320" s="474"/>
      <c r="T320" s="474"/>
      <c r="U320" s="474"/>
      <c r="V320" s="474"/>
      <c r="W320" s="474"/>
      <c r="X320" s="474"/>
      <c r="Y320" s="475"/>
    </row>
    <row r="321" spans="3:25" ht="24.95" customHeight="1">
      <c r="C321" s="476"/>
      <c r="D321" s="477"/>
      <c r="E321" s="477"/>
      <c r="F321" s="477"/>
      <c r="G321" s="478"/>
      <c r="H321" s="479"/>
      <c r="I321" s="480"/>
      <c r="J321" s="480"/>
      <c r="K321" s="480"/>
      <c r="L321" s="480"/>
      <c r="M321" s="480"/>
      <c r="N321" s="480"/>
      <c r="O321" s="480"/>
      <c r="P321" s="481"/>
      <c r="Q321" s="482"/>
      <c r="R321" s="480"/>
      <c r="S321" s="483"/>
      <c r="T321" s="483"/>
      <c r="U321" s="483"/>
      <c r="V321" s="483"/>
      <c r="W321" s="483"/>
      <c r="X321" s="483"/>
      <c r="Y321" s="484"/>
    </row>
    <row r="322" spans="3:25" ht="24.95" customHeight="1">
      <c r="C322" s="476"/>
      <c r="D322" s="477"/>
      <c r="E322" s="477"/>
      <c r="F322" s="477"/>
      <c r="G322" s="478"/>
      <c r="H322" s="485"/>
      <c r="I322" s="486"/>
      <c r="J322" s="486"/>
      <c r="K322" s="486"/>
      <c r="L322" s="486"/>
      <c r="M322" s="486"/>
      <c r="N322" s="486"/>
      <c r="O322" s="486"/>
      <c r="P322" s="487"/>
      <c r="Q322" s="488"/>
      <c r="R322" s="486"/>
      <c r="S322" s="489"/>
      <c r="T322" s="489"/>
      <c r="U322" s="489"/>
      <c r="V322" s="489"/>
      <c r="W322" s="489"/>
      <c r="X322" s="486"/>
      <c r="Y322" s="490"/>
    </row>
    <row r="323" spans="3:25" ht="24.95" customHeight="1" thickBot="1">
      <c r="C323" s="491"/>
      <c r="D323" s="492"/>
      <c r="E323" s="492"/>
      <c r="F323" s="492"/>
      <c r="G323" s="493"/>
      <c r="H323" s="494"/>
      <c r="I323" s="495"/>
      <c r="J323" s="495"/>
      <c r="K323" s="495"/>
      <c r="L323" s="495"/>
      <c r="M323" s="495"/>
      <c r="N323" s="495"/>
      <c r="O323" s="495"/>
      <c r="P323" s="496"/>
      <c r="Q323" s="497"/>
      <c r="R323" s="495"/>
      <c r="S323" s="498"/>
      <c r="T323" s="498"/>
      <c r="U323" s="498"/>
      <c r="V323" s="498"/>
      <c r="W323" s="498"/>
      <c r="X323" s="495"/>
      <c r="Y323" s="499"/>
    </row>
    <row r="324" spans="3:25" ht="24.95" customHeight="1" thickTop="1">
      <c r="C324" s="74">
        <f>IF(Data!B86="","",Data!B86)</f>
        <v>0</v>
      </c>
      <c r="D324" s="75" t="str">
        <f>IF(Data!C86="","",Data!C86)</f>
        <v/>
      </c>
      <c r="E324" s="75" t="str">
        <f>IF(Data!E86="","",Data!E86)</f>
        <v/>
      </c>
      <c r="F324" s="75">
        <f>IF(Data!F86="","",Data!F86)</f>
        <v>0</v>
      </c>
      <c r="G324" s="76" t="str">
        <f>IF(Data!G86="","",Data!G86)</f>
        <v/>
      </c>
      <c r="H324" s="485"/>
      <c r="I324" s="486"/>
      <c r="J324" s="486"/>
      <c r="K324" s="486"/>
      <c r="L324" s="486"/>
      <c r="M324" s="486"/>
      <c r="N324" s="486"/>
      <c r="O324" s="486"/>
      <c r="P324" s="487"/>
      <c r="Q324" s="488"/>
      <c r="R324" s="486"/>
      <c r="S324" s="489"/>
      <c r="T324" s="489"/>
      <c r="U324" s="489"/>
      <c r="V324" s="474"/>
      <c r="W324" s="474"/>
      <c r="X324" s="474"/>
      <c r="Y324" s="475"/>
    </row>
    <row r="325" spans="3:25" ht="24.95" customHeight="1">
      <c r="C325" s="476"/>
      <c r="D325" s="477"/>
      <c r="E325" s="477"/>
      <c r="F325" s="477"/>
      <c r="G325" s="478"/>
      <c r="H325" s="479"/>
      <c r="I325" s="480"/>
      <c r="J325" s="480"/>
      <c r="K325" s="480"/>
      <c r="L325" s="480"/>
      <c r="M325" s="480"/>
      <c r="N325" s="480"/>
      <c r="O325" s="480"/>
      <c r="P325" s="481"/>
      <c r="Q325" s="482"/>
      <c r="R325" s="480"/>
      <c r="S325" s="483"/>
      <c r="T325" s="483"/>
      <c r="U325" s="483"/>
      <c r="V325" s="483"/>
      <c r="W325" s="483"/>
      <c r="X325" s="483"/>
      <c r="Y325" s="484"/>
    </row>
    <row r="326" spans="3:25" ht="24.95" customHeight="1">
      <c r="C326" s="476"/>
      <c r="D326" s="477"/>
      <c r="E326" s="477"/>
      <c r="F326" s="477"/>
      <c r="G326" s="478"/>
      <c r="H326" s="485"/>
      <c r="I326" s="486"/>
      <c r="J326" s="486"/>
      <c r="K326" s="486"/>
      <c r="L326" s="486"/>
      <c r="M326" s="486"/>
      <c r="N326" s="486"/>
      <c r="O326" s="486"/>
      <c r="P326" s="487"/>
      <c r="Q326" s="488"/>
      <c r="R326" s="486"/>
      <c r="S326" s="489"/>
      <c r="T326" s="489"/>
      <c r="U326" s="489"/>
      <c r="V326" s="489"/>
      <c r="W326" s="489"/>
      <c r="X326" s="486"/>
      <c r="Y326" s="490"/>
    </row>
    <row r="327" spans="3:25" ht="24.95" customHeight="1" thickBot="1">
      <c r="C327" s="491"/>
      <c r="D327" s="492"/>
      <c r="E327" s="492"/>
      <c r="F327" s="492"/>
      <c r="G327" s="493"/>
      <c r="H327" s="494"/>
      <c r="I327" s="495"/>
      <c r="J327" s="495"/>
      <c r="K327" s="495"/>
      <c r="L327" s="495"/>
      <c r="M327" s="495"/>
      <c r="N327" s="495"/>
      <c r="O327" s="495"/>
      <c r="P327" s="496"/>
      <c r="Q327" s="497"/>
      <c r="R327" s="495"/>
      <c r="S327" s="498"/>
      <c r="T327" s="498"/>
      <c r="U327" s="498"/>
      <c r="V327" s="498"/>
      <c r="W327" s="498"/>
      <c r="X327" s="495"/>
      <c r="Y327" s="499"/>
    </row>
    <row r="328" spans="3:25" ht="24.95" customHeight="1" thickTop="1">
      <c r="C328" s="74">
        <f>IF(Data!B87="","",Data!B87)</f>
        <v>0</v>
      </c>
      <c r="D328" s="75" t="str">
        <f>IF(Data!C87="","",Data!C87)</f>
        <v/>
      </c>
      <c r="E328" s="75" t="str">
        <f>IF(Data!E87="","",Data!E87)</f>
        <v/>
      </c>
      <c r="F328" s="75">
        <f>IF(Data!F87="","",Data!F87)</f>
        <v>0</v>
      </c>
      <c r="G328" s="76" t="str">
        <f>IF(Data!G87="","",Data!G87)</f>
        <v/>
      </c>
      <c r="H328" s="470"/>
      <c r="I328" s="471"/>
      <c r="J328" s="471"/>
      <c r="K328" s="471"/>
      <c r="L328" s="471"/>
      <c r="M328" s="471"/>
      <c r="N328" s="471"/>
      <c r="O328" s="471"/>
      <c r="P328" s="472"/>
      <c r="Q328" s="473"/>
      <c r="R328" s="471"/>
      <c r="S328" s="474"/>
      <c r="T328" s="474"/>
      <c r="U328" s="474"/>
      <c r="V328" s="474"/>
      <c r="W328" s="474"/>
      <c r="X328" s="474"/>
      <c r="Y328" s="475"/>
    </row>
    <row r="329" spans="3:25" ht="24.95" customHeight="1">
      <c r="C329" s="476"/>
      <c r="D329" s="477"/>
      <c r="E329" s="477"/>
      <c r="F329" s="477"/>
      <c r="G329" s="478"/>
      <c r="H329" s="479"/>
      <c r="I329" s="480"/>
      <c r="J329" s="480"/>
      <c r="K329" s="480"/>
      <c r="L329" s="480"/>
      <c r="M329" s="480"/>
      <c r="N329" s="480"/>
      <c r="O329" s="480"/>
      <c r="P329" s="481"/>
      <c r="Q329" s="482"/>
      <c r="R329" s="480"/>
      <c r="S329" s="483"/>
      <c r="T329" s="483"/>
      <c r="U329" s="483"/>
      <c r="V329" s="483"/>
      <c r="W329" s="483"/>
      <c r="X329" s="483"/>
      <c r="Y329" s="484"/>
    </row>
    <row r="330" spans="3:25" ht="24.95" customHeight="1">
      <c r="C330" s="476"/>
      <c r="D330" s="477"/>
      <c r="E330" s="477"/>
      <c r="F330" s="477"/>
      <c r="G330" s="478"/>
      <c r="H330" s="485"/>
      <c r="I330" s="486"/>
      <c r="J330" s="486"/>
      <c r="K330" s="486"/>
      <c r="L330" s="486"/>
      <c r="M330" s="486"/>
      <c r="N330" s="486"/>
      <c r="O330" s="486"/>
      <c r="P330" s="487"/>
      <c r="Q330" s="488"/>
      <c r="R330" s="486"/>
      <c r="S330" s="489"/>
      <c r="T330" s="489"/>
      <c r="U330" s="489"/>
      <c r="V330" s="489"/>
      <c r="W330" s="489"/>
      <c r="X330" s="486"/>
      <c r="Y330" s="490"/>
    </row>
    <row r="331" spans="3:25" ht="24.95" customHeight="1" thickBot="1">
      <c r="C331" s="491"/>
      <c r="D331" s="492"/>
      <c r="E331" s="492"/>
      <c r="F331" s="492"/>
      <c r="G331" s="493"/>
      <c r="H331" s="494"/>
      <c r="I331" s="495"/>
      <c r="J331" s="495"/>
      <c r="K331" s="495"/>
      <c r="L331" s="495"/>
      <c r="M331" s="495"/>
      <c r="N331" s="495"/>
      <c r="O331" s="495"/>
      <c r="P331" s="496"/>
      <c r="Q331" s="497"/>
      <c r="R331" s="495"/>
      <c r="S331" s="498"/>
      <c r="T331" s="498"/>
      <c r="U331" s="498"/>
      <c r="V331" s="498"/>
      <c r="W331" s="498"/>
      <c r="X331" s="495"/>
      <c r="Y331" s="499"/>
    </row>
    <row r="332" spans="3:25" ht="24.95" customHeight="1" thickTop="1">
      <c r="C332" s="74">
        <f>IF(Data!B88="","",Data!B88)</f>
        <v>0</v>
      </c>
      <c r="D332" s="75" t="str">
        <f>IF(Data!C88="","",Data!C88)</f>
        <v/>
      </c>
      <c r="E332" s="75" t="str">
        <f>IF(Data!E88="","",Data!E88)</f>
        <v/>
      </c>
      <c r="F332" s="75">
        <f>IF(Data!F88="","",Data!F88)</f>
        <v>0</v>
      </c>
      <c r="G332" s="76" t="str">
        <f>IF(Data!G88="","",Data!G88)</f>
        <v/>
      </c>
      <c r="H332" s="485"/>
      <c r="I332" s="486"/>
      <c r="J332" s="486"/>
      <c r="K332" s="486"/>
      <c r="L332" s="486"/>
      <c r="M332" s="486"/>
      <c r="N332" s="486"/>
      <c r="O332" s="486"/>
      <c r="P332" s="487"/>
      <c r="Q332" s="488"/>
      <c r="R332" s="486"/>
      <c r="S332" s="489"/>
      <c r="T332" s="489"/>
      <c r="U332" s="489"/>
      <c r="V332" s="474"/>
      <c r="W332" s="474"/>
      <c r="X332" s="474"/>
      <c r="Y332" s="475"/>
    </row>
    <row r="333" spans="3:25" ht="24.95" customHeight="1">
      <c r="C333" s="476"/>
      <c r="D333" s="477"/>
      <c r="E333" s="477"/>
      <c r="F333" s="477"/>
      <c r="G333" s="478"/>
      <c r="H333" s="479"/>
      <c r="I333" s="480"/>
      <c r="J333" s="480"/>
      <c r="K333" s="480"/>
      <c r="L333" s="480"/>
      <c r="M333" s="480"/>
      <c r="N333" s="480"/>
      <c r="O333" s="480"/>
      <c r="P333" s="481"/>
      <c r="Q333" s="482"/>
      <c r="R333" s="480"/>
      <c r="S333" s="483"/>
      <c r="T333" s="483"/>
      <c r="U333" s="483"/>
      <c r="V333" s="483"/>
      <c r="W333" s="483"/>
      <c r="X333" s="483"/>
      <c r="Y333" s="484"/>
    </row>
    <row r="334" spans="3:25" ht="24.95" customHeight="1">
      <c r="C334" s="476"/>
      <c r="D334" s="477"/>
      <c r="E334" s="477"/>
      <c r="F334" s="477"/>
      <c r="G334" s="478"/>
      <c r="H334" s="485"/>
      <c r="I334" s="486"/>
      <c r="J334" s="486"/>
      <c r="K334" s="486"/>
      <c r="L334" s="486"/>
      <c r="M334" s="486"/>
      <c r="N334" s="486"/>
      <c r="O334" s="486"/>
      <c r="P334" s="487"/>
      <c r="Q334" s="488"/>
      <c r="R334" s="486"/>
      <c r="S334" s="489"/>
      <c r="T334" s="489"/>
      <c r="U334" s="489"/>
      <c r="V334" s="489"/>
      <c r="W334" s="489"/>
      <c r="X334" s="486"/>
      <c r="Y334" s="490"/>
    </row>
    <row r="335" spans="3:25" ht="24.95" customHeight="1" thickBot="1">
      <c r="C335" s="491"/>
      <c r="D335" s="492"/>
      <c r="E335" s="492"/>
      <c r="F335" s="492"/>
      <c r="G335" s="493"/>
      <c r="H335" s="494"/>
      <c r="I335" s="495"/>
      <c r="J335" s="495"/>
      <c r="K335" s="495"/>
      <c r="L335" s="495"/>
      <c r="M335" s="495"/>
      <c r="N335" s="495"/>
      <c r="O335" s="495"/>
      <c r="P335" s="496"/>
      <c r="Q335" s="497"/>
      <c r="R335" s="495"/>
      <c r="S335" s="498"/>
      <c r="T335" s="498"/>
      <c r="U335" s="498"/>
      <c r="V335" s="498"/>
      <c r="W335" s="498"/>
      <c r="X335" s="495"/>
      <c r="Y335" s="499"/>
    </row>
    <row r="336" spans="3:25" ht="24.95" customHeight="1" thickTop="1">
      <c r="C336" s="74">
        <f>IF(Data!B89="","",Data!B89)</f>
        <v>0</v>
      </c>
      <c r="D336" s="75" t="str">
        <f>IF(Data!C89="","",Data!C89)</f>
        <v/>
      </c>
      <c r="E336" s="75" t="str">
        <f>IF(Data!E89="","",Data!E89)</f>
        <v/>
      </c>
      <c r="F336" s="75">
        <f>IF(Data!F89="","",Data!F89)</f>
        <v>0</v>
      </c>
      <c r="G336" s="76" t="str">
        <f>IF(Data!G89="","",Data!G89)</f>
        <v/>
      </c>
      <c r="H336" s="470"/>
      <c r="I336" s="471"/>
      <c r="J336" s="471"/>
      <c r="K336" s="471"/>
      <c r="L336" s="471"/>
      <c r="M336" s="471"/>
      <c r="N336" s="471"/>
      <c r="O336" s="471"/>
      <c r="P336" s="472"/>
      <c r="Q336" s="473"/>
      <c r="R336" s="471"/>
      <c r="S336" s="474"/>
      <c r="T336" s="474"/>
      <c r="U336" s="474"/>
      <c r="V336" s="474"/>
      <c r="W336" s="474"/>
      <c r="X336" s="474"/>
      <c r="Y336" s="475"/>
    </row>
    <row r="337" spans="3:25" ht="24.95" customHeight="1">
      <c r="C337" s="476"/>
      <c r="D337" s="477"/>
      <c r="E337" s="477"/>
      <c r="F337" s="477"/>
      <c r="G337" s="478"/>
      <c r="H337" s="479"/>
      <c r="I337" s="480"/>
      <c r="J337" s="480"/>
      <c r="K337" s="480"/>
      <c r="L337" s="480"/>
      <c r="M337" s="480"/>
      <c r="N337" s="480"/>
      <c r="O337" s="480"/>
      <c r="P337" s="481"/>
      <c r="Q337" s="482"/>
      <c r="R337" s="480"/>
      <c r="S337" s="483"/>
      <c r="T337" s="483"/>
      <c r="U337" s="483"/>
      <c r="V337" s="483"/>
      <c r="W337" s="483"/>
      <c r="X337" s="483"/>
      <c r="Y337" s="484"/>
    </row>
    <row r="338" spans="3:25" ht="24.95" customHeight="1">
      <c r="C338" s="476"/>
      <c r="D338" s="477"/>
      <c r="E338" s="477"/>
      <c r="F338" s="477"/>
      <c r="G338" s="478"/>
      <c r="H338" s="485"/>
      <c r="I338" s="486"/>
      <c r="J338" s="486"/>
      <c r="K338" s="486"/>
      <c r="L338" s="486"/>
      <c r="M338" s="486"/>
      <c r="N338" s="486"/>
      <c r="O338" s="486"/>
      <c r="P338" s="487"/>
      <c r="Q338" s="488"/>
      <c r="R338" s="486"/>
      <c r="S338" s="489"/>
      <c r="T338" s="489"/>
      <c r="U338" s="489"/>
      <c r="V338" s="489"/>
      <c r="W338" s="489"/>
      <c r="X338" s="486"/>
      <c r="Y338" s="490"/>
    </row>
    <row r="339" spans="3:25" ht="24.95" customHeight="1" thickBot="1">
      <c r="C339" s="491"/>
      <c r="D339" s="492"/>
      <c r="E339" s="492"/>
      <c r="F339" s="492"/>
      <c r="G339" s="493"/>
      <c r="H339" s="494"/>
      <c r="I339" s="495"/>
      <c r="J339" s="495"/>
      <c r="K339" s="495"/>
      <c r="L339" s="495"/>
      <c r="M339" s="495"/>
      <c r="N339" s="495"/>
      <c r="O339" s="495"/>
      <c r="P339" s="496"/>
      <c r="Q339" s="497"/>
      <c r="R339" s="495"/>
      <c r="S339" s="498"/>
      <c r="T339" s="498"/>
      <c r="U339" s="498"/>
      <c r="V339" s="498"/>
      <c r="W339" s="498"/>
      <c r="X339" s="495"/>
      <c r="Y339" s="499"/>
    </row>
    <row r="340" spans="3:25" ht="24.95" customHeight="1" thickTop="1">
      <c r="C340" s="74">
        <f>IF(Data!B90="","",Data!B90)</f>
        <v>0</v>
      </c>
      <c r="D340" s="75" t="str">
        <f>IF(Data!C90="","",Data!C90)</f>
        <v/>
      </c>
      <c r="E340" s="75" t="str">
        <f>IF(Data!E90="","",Data!E90)</f>
        <v/>
      </c>
      <c r="F340" s="75">
        <f>IF(Data!F90="","",Data!F90)</f>
        <v>0</v>
      </c>
      <c r="G340" s="76" t="str">
        <f>IF(Data!G90="","",Data!G90)</f>
        <v/>
      </c>
      <c r="H340" s="485"/>
      <c r="I340" s="486"/>
      <c r="J340" s="486"/>
      <c r="K340" s="486"/>
      <c r="L340" s="486"/>
      <c r="M340" s="486"/>
      <c r="N340" s="486"/>
      <c r="O340" s="486"/>
      <c r="P340" s="487"/>
      <c r="Q340" s="488"/>
      <c r="R340" s="486"/>
      <c r="S340" s="489"/>
      <c r="T340" s="489"/>
      <c r="U340" s="489"/>
      <c r="V340" s="474"/>
      <c r="W340" s="474"/>
      <c r="X340" s="474"/>
      <c r="Y340" s="475"/>
    </row>
    <row r="341" spans="3:25" ht="24.95" customHeight="1">
      <c r="C341" s="476"/>
      <c r="D341" s="477"/>
      <c r="E341" s="477"/>
      <c r="F341" s="477"/>
      <c r="G341" s="478"/>
      <c r="H341" s="479"/>
      <c r="I341" s="480"/>
      <c r="J341" s="480"/>
      <c r="K341" s="480"/>
      <c r="L341" s="480"/>
      <c r="M341" s="480"/>
      <c r="N341" s="480"/>
      <c r="O341" s="480"/>
      <c r="P341" s="481"/>
      <c r="Q341" s="482"/>
      <c r="R341" s="480"/>
      <c r="S341" s="483"/>
      <c r="T341" s="483"/>
      <c r="U341" s="483"/>
      <c r="V341" s="483"/>
      <c r="W341" s="483"/>
      <c r="X341" s="483"/>
      <c r="Y341" s="484"/>
    </row>
    <row r="342" spans="3:25" ht="24.95" customHeight="1">
      <c r="C342" s="476"/>
      <c r="D342" s="477"/>
      <c r="E342" s="477"/>
      <c r="F342" s="477"/>
      <c r="G342" s="478"/>
      <c r="H342" s="485"/>
      <c r="I342" s="486"/>
      <c r="J342" s="486"/>
      <c r="K342" s="486"/>
      <c r="L342" s="486"/>
      <c r="M342" s="486"/>
      <c r="N342" s="486"/>
      <c r="O342" s="486"/>
      <c r="P342" s="487"/>
      <c r="Q342" s="488"/>
      <c r="R342" s="486"/>
      <c r="S342" s="489"/>
      <c r="T342" s="489"/>
      <c r="U342" s="489"/>
      <c r="V342" s="489"/>
      <c r="W342" s="489"/>
      <c r="X342" s="486"/>
      <c r="Y342" s="490"/>
    </row>
    <row r="343" spans="3:25" ht="24.95" customHeight="1" thickBot="1">
      <c r="C343" s="491"/>
      <c r="D343" s="492"/>
      <c r="E343" s="492"/>
      <c r="F343" s="492"/>
      <c r="G343" s="493"/>
      <c r="H343" s="494"/>
      <c r="I343" s="495"/>
      <c r="J343" s="495"/>
      <c r="K343" s="495"/>
      <c r="L343" s="495"/>
      <c r="M343" s="495"/>
      <c r="N343" s="495"/>
      <c r="O343" s="495"/>
      <c r="P343" s="496"/>
      <c r="Q343" s="497"/>
      <c r="R343" s="495"/>
      <c r="S343" s="498"/>
      <c r="T343" s="498"/>
      <c r="U343" s="498"/>
      <c r="V343" s="498"/>
      <c r="W343" s="498"/>
      <c r="X343" s="495"/>
      <c r="Y343" s="499"/>
    </row>
    <row r="344" spans="3:25" ht="24.95" customHeight="1" thickTop="1">
      <c r="C344" s="74">
        <f>IF(Data!B91="","",Data!B91)</f>
        <v>0</v>
      </c>
      <c r="D344" s="75" t="str">
        <f>IF(Data!C91="","",Data!C91)</f>
        <v/>
      </c>
      <c r="E344" s="75" t="str">
        <f>IF(Data!E91="","",Data!E91)</f>
        <v/>
      </c>
      <c r="F344" s="75">
        <f>IF(Data!F91="","",Data!F91)</f>
        <v>0</v>
      </c>
      <c r="G344" s="76" t="str">
        <f>IF(Data!G91="","",Data!G91)</f>
        <v/>
      </c>
      <c r="H344" s="470"/>
      <c r="I344" s="471"/>
      <c r="J344" s="471"/>
      <c r="K344" s="471"/>
      <c r="L344" s="471"/>
      <c r="M344" s="471"/>
      <c r="N344" s="471"/>
      <c r="O344" s="471"/>
      <c r="P344" s="472"/>
      <c r="Q344" s="473"/>
      <c r="R344" s="471"/>
      <c r="S344" s="474"/>
      <c r="T344" s="474"/>
      <c r="U344" s="474"/>
      <c r="V344" s="474"/>
      <c r="W344" s="474"/>
      <c r="X344" s="474"/>
      <c r="Y344" s="475"/>
    </row>
    <row r="345" spans="3:25" ht="24.95" customHeight="1">
      <c r="C345" s="476"/>
      <c r="D345" s="477"/>
      <c r="E345" s="477"/>
      <c r="F345" s="477"/>
      <c r="G345" s="478"/>
      <c r="H345" s="479"/>
      <c r="I345" s="480"/>
      <c r="J345" s="480"/>
      <c r="K345" s="480"/>
      <c r="L345" s="480"/>
      <c r="M345" s="480"/>
      <c r="N345" s="480"/>
      <c r="O345" s="480"/>
      <c r="P345" s="481"/>
      <c r="Q345" s="482"/>
      <c r="R345" s="480"/>
      <c r="S345" s="483"/>
      <c r="T345" s="483"/>
      <c r="U345" s="483"/>
      <c r="V345" s="483"/>
      <c r="W345" s="483"/>
      <c r="X345" s="483"/>
      <c r="Y345" s="484"/>
    </row>
    <row r="346" spans="3:25" ht="24.95" customHeight="1">
      <c r="C346" s="476"/>
      <c r="D346" s="477"/>
      <c r="E346" s="477"/>
      <c r="F346" s="477"/>
      <c r="G346" s="478"/>
      <c r="H346" s="485"/>
      <c r="I346" s="486"/>
      <c r="J346" s="486"/>
      <c r="K346" s="486"/>
      <c r="L346" s="486"/>
      <c r="M346" s="486"/>
      <c r="N346" s="486"/>
      <c r="O346" s="486"/>
      <c r="P346" s="487"/>
      <c r="Q346" s="488"/>
      <c r="R346" s="486"/>
      <c r="S346" s="489"/>
      <c r="T346" s="489"/>
      <c r="U346" s="489"/>
      <c r="V346" s="489"/>
      <c r="W346" s="489"/>
      <c r="X346" s="486"/>
      <c r="Y346" s="490"/>
    </row>
    <row r="347" spans="3:25" ht="24.95" customHeight="1" thickBot="1">
      <c r="C347" s="491"/>
      <c r="D347" s="492"/>
      <c r="E347" s="492"/>
      <c r="F347" s="492"/>
      <c r="G347" s="493"/>
      <c r="H347" s="494"/>
      <c r="I347" s="495"/>
      <c r="J347" s="495"/>
      <c r="K347" s="495"/>
      <c r="L347" s="495"/>
      <c r="M347" s="495"/>
      <c r="N347" s="495"/>
      <c r="O347" s="495"/>
      <c r="P347" s="496"/>
      <c r="Q347" s="497"/>
      <c r="R347" s="495"/>
      <c r="S347" s="498"/>
      <c r="T347" s="498"/>
      <c r="U347" s="498"/>
      <c r="V347" s="498"/>
      <c r="W347" s="498"/>
      <c r="X347" s="495"/>
      <c r="Y347" s="499"/>
    </row>
    <row r="348" spans="3:25" ht="24.95" customHeight="1" thickTop="1">
      <c r="C348" s="74">
        <f>IF(Data!B92="","",Data!B92)</f>
        <v>0</v>
      </c>
      <c r="D348" s="75" t="str">
        <f>IF(Data!C92="","",Data!C92)</f>
        <v/>
      </c>
      <c r="E348" s="75" t="str">
        <f>IF(Data!E92="","",Data!E92)</f>
        <v/>
      </c>
      <c r="F348" s="75">
        <f>IF(Data!F92="","",Data!F92)</f>
        <v>0</v>
      </c>
      <c r="G348" s="76" t="str">
        <f>IF(Data!G92="","",Data!G92)</f>
        <v/>
      </c>
      <c r="H348" s="485"/>
      <c r="I348" s="486"/>
      <c r="J348" s="486"/>
      <c r="K348" s="486"/>
      <c r="L348" s="486"/>
      <c r="M348" s="486"/>
      <c r="N348" s="486"/>
      <c r="O348" s="486"/>
      <c r="P348" s="487"/>
      <c r="Q348" s="488"/>
      <c r="R348" s="486"/>
      <c r="S348" s="489"/>
      <c r="T348" s="489"/>
      <c r="U348" s="489"/>
      <c r="V348" s="474"/>
      <c r="W348" s="474"/>
      <c r="X348" s="474"/>
      <c r="Y348" s="475"/>
    </row>
    <row r="349" spans="3:25" ht="24.95" customHeight="1">
      <c r="C349" s="476"/>
      <c r="D349" s="477"/>
      <c r="E349" s="477"/>
      <c r="F349" s="477"/>
      <c r="G349" s="478"/>
      <c r="H349" s="479"/>
      <c r="I349" s="480"/>
      <c r="J349" s="480"/>
      <c r="K349" s="480"/>
      <c r="L349" s="480"/>
      <c r="M349" s="480"/>
      <c r="N349" s="480"/>
      <c r="O349" s="480"/>
      <c r="P349" s="481"/>
      <c r="Q349" s="482"/>
      <c r="R349" s="480"/>
      <c r="S349" s="483"/>
      <c r="T349" s="483"/>
      <c r="U349" s="483"/>
      <c r="V349" s="483"/>
      <c r="W349" s="483"/>
      <c r="X349" s="483"/>
      <c r="Y349" s="484"/>
    </row>
    <row r="350" spans="3:25" ht="24.95" customHeight="1">
      <c r="C350" s="476"/>
      <c r="D350" s="477"/>
      <c r="E350" s="477"/>
      <c r="F350" s="477"/>
      <c r="G350" s="478"/>
      <c r="H350" s="485"/>
      <c r="I350" s="486"/>
      <c r="J350" s="486"/>
      <c r="K350" s="486"/>
      <c r="L350" s="486"/>
      <c r="M350" s="486"/>
      <c r="N350" s="486"/>
      <c r="O350" s="486"/>
      <c r="P350" s="487"/>
      <c r="Q350" s="488"/>
      <c r="R350" s="486"/>
      <c r="S350" s="489"/>
      <c r="T350" s="489"/>
      <c r="U350" s="489"/>
      <c r="V350" s="489"/>
      <c r="W350" s="489"/>
      <c r="X350" s="486"/>
      <c r="Y350" s="490"/>
    </row>
    <row r="351" spans="3:25" ht="24.95" customHeight="1" thickBot="1">
      <c r="C351" s="491"/>
      <c r="D351" s="492"/>
      <c r="E351" s="492"/>
      <c r="F351" s="492"/>
      <c r="G351" s="493"/>
      <c r="H351" s="494"/>
      <c r="I351" s="495"/>
      <c r="J351" s="495"/>
      <c r="K351" s="495"/>
      <c r="L351" s="495"/>
      <c r="M351" s="495"/>
      <c r="N351" s="495"/>
      <c r="O351" s="495"/>
      <c r="P351" s="496"/>
      <c r="Q351" s="497"/>
      <c r="R351" s="495"/>
      <c r="S351" s="498"/>
      <c r="T351" s="498"/>
      <c r="U351" s="498"/>
      <c r="V351" s="498"/>
      <c r="W351" s="498"/>
      <c r="X351" s="495"/>
      <c r="Y351" s="499"/>
    </row>
    <row r="352" spans="3:25" ht="24.95" customHeight="1" thickTop="1">
      <c r="C352" s="74">
        <f>IF(Data!B93="","",Data!B93)</f>
        <v>0</v>
      </c>
      <c r="D352" s="75" t="str">
        <f>IF(Data!C93="","",Data!C93)</f>
        <v/>
      </c>
      <c r="E352" s="75" t="str">
        <f>IF(Data!E93="","",Data!E93)</f>
        <v/>
      </c>
      <c r="F352" s="75">
        <f>IF(Data!F93="","",Data!F93)</f>
        <v>0</v>
      </c>
      <c r="G352" s="76" t="str">
        <f>IF(Data!G93="","",Data!G93)</f>
        <v/>
      </c>
      <c r="H352" s="470"/>
      <c r="I352" s="471"/>
      <c r="J352" s="471"/>
      <c r="K352" s="471"/>
      <c r="L352" s="471"/>
      <c r="M352" s="471"/>
      <c r="N352" s="471"/>
      <c r="O352" s="471"/>
      <c r="P352" s="472"/>
      <c r="Q352" s="473"/>
      <c r="R352" s="471"/>
      <c r="S352" s="474"/>
      <c r="T352" s="474"/>
      <c r="U352" s="474"/>
      <c r="V352" s="474"/>
      <c r="W352" s="474"/>
      <c r="X352" s="474"/>
      <c r="Y352" s="475"/>
    </row>
    <row r="353" spans="3:25" ht="24.95" customHeight="1">
      <c r="C353" s="476"/>
      <c r="D353" s="477"/>
      <c r="E353" s="477"/>
      <c r="F353" s="477"/>
      <c r="G353" s="478"/>
      <c r="H353" s="479"/>
      <c r="I353" s="480"/>
      <c r="J353" s="480"/>
      <c r="K353" s="480"/>
      <c r="L353" s="480"/>
      <c r="M353" s="480"/>
      <c r="N353" s="480"/>
      <c r="O353" s="480"/>
      <c r="P353" s="481"/>
      <c r="Q353" s="482"/>
      <c r="R353" s="480"/>
      <c r="S353" s="483"/>
      <c r="T353" s="483"/>
      <c r="U353" s="483"/>
      <c r="V353" s="483"/>
      <c r="W353" s="483"/>
      <c r="X353" s="483"/>
      <c r="Y353" s="484"/>
    </row>
    <row r="354" spans="3:25" ht="24.95" customHeight="1">
      <c r="C354" s="476"/>
      <c r="D354" s="477"/>
      <c r="E354" s="477"/>
      <c r="F354" s="477"/>
      <c r="G354" s="478"/>
      <c r="H354" s="485"/>
      <c r="I354" s="486"/>
      <c r="J354" s="486"/>
      <c r="K354" s="486"/>
      <c r="L354" s="486"/>
      <c r="M354" s="486"/>
      <c r="N354" s="486"/>
      <c r="O354" s="486"/>
      <c r="P354" s="487"/>
      <c r="Q354" s="488"/>
      <c r="R354" s="486"/>
      <c r="S354" s="489"/>
      <c r="T354" s="489"/>
      <c r="U354" s="489"/>
      <c r="V354" s="489"/>
      <c r="W354" s="489"/>
      <c r="X354" s="486"/>
      <c r="Y354" s="490"/>
    </row>
    <row r="355" spans="3:25" ht="24.95" customHeight="1" thickBot="1">
      <c r="C355" s="491"/>
      <c r="D355" s="492"/>
      <c r="E355" s="492"/>
      <c r="F355" s="492"/>
      <c r="G355" s="493"/>
      <c r="H355" s="494"/>
      <c r="I355" s="495"/>
      <c r="J355" s="495"/>
      <c r="K355" s="495"/>
      <c r="L355" s="495"/>
      <c r="M355" s="495"/>
      <c r="N355" s="495"/>
      <c r="O355" s="495"/>
      <c r="P355" s="496"/>
      <c r="Q355" s="497"/>
      <c r="R355" s="495"/>
      <c r="S355" s="498"/>
      <c r="T355" s="498"/>
      <c r="U355" s="498"/>
      <c r="V355" s="498"/>
      <c r="W355" s="498"/>
      <c r="X355" s="495"/>
      <c r="Y355" s="499"/>
    </row>
    <row r="356" spans="3:25" ht="24.95" customHeight="1" thickTop="1">
      <c r="C356" s="74">
        <f>IF(Data!B94="","",Data!B94)</f>
        <v>0</v>
      </c>
      <c r="D356" s="75" t="str">
        <f>IF(Data!C94="","",Data!C94)</f>
        <v/>
      </c>
      <c r="E356" s="75" t="str">
        <f>IF(Data!E94="","",Data!E94)</f>
        <v/>
      </c>
      <c r="F356" s="75">
        <f>IF(Data!F94="","",Data!F94)</f>
        <v>0</v>
      </c>
      <c r="G356" s="76" t="str">
        <f>IF(Data!G94="","",Data!G94)</f>
        <v/>
      </c>
      <c r="H356" s="485"/>
      <c r="I356" s="486"/>
      <c r="J356" s="486"/>
      <c r="K356" s="486"/>
      <c r="L356" s="486"/>
      <c r="M356" s="486"/>
      <c r="N356" s="486"/>
      <c r="O356" s="486"/>
      <c r="P356" s="487"/>
      <c r="Q356" s="488"/>
      <c r="R356" s="486"/>
      <c r="S356" s="489"/>
      <c r="T356" s="489"/>
      <c r="U356" s="489"/>
      <c r="V356" s="474"/>
      <c r="W356" s="474"/>
      <c r="X356" s="474"/>
      <c r="Y356" s="475"/>
    </row>
    <row r="357" spans="3:25" ht="24.95" customHeight="1">
      <c r="C357" s="476"/>
      <c r="D357" s="477"/>
      <c r="E357" s="477"/>
      <c r="F357" s="477"/>
      <c r="G357" s="478"/>
      <c r="H357" s="479"/>
      <c r="I357" s="480"/>
      <c r="J357" s="480"/>
      <c r="K357" s="480"/>
      <c r="L357" s="480"/>
      <c r="M357" s="480"/>
      <c r="N357" s="480"/>
      <c r="O357" s="480"/>
      <c r="P357" s="481"/>
      <c r="Q357" s="482"/>
      <c r="R357" s="480"/>
      <c r="S357" s="483"/>
      <c r="T357" s="483"/>
      <c r="U357" s="483"/>
      <c r="V357" s="483"/>
      <c r="W357" s="483"/>
      <c r="X357" s="483"/>
      <c r="Y357" s="484"/>
    </row>
    <row r="358" spans="3:25" ht="24.95" customHeight="1">
      <c r="C358" s="476"/>
      <c r="D358" s="477"/>
      <c r="E358" s="477"/>
      <c r="F358" s="477"/>
      <c r="G358" s="478"/>
      <c r="H358" s="485"/>
      <c r="I358" s="486"/>
      <c r="J358" s="486"/>
      <c r="K358" s="486"/>
      <c r="L358" s="486"/>
      <c r="M358" s="486"/>
      <c r="N358" s="486"/>
      <c r="O358" s="486"/>
      <c r="P358" s="487"/>
      <c r="Q358" s="488"/>
      <c r="R358" s="486"/>
      <c r="S358" s="489"/>
      <c r="T358" s="489"/>
      <c r="U358" s="489"/>
      <c r="V358" s="489"/>
      <c r="W358" s="489"/>
      <c r="X358" s="486"/>
      <c r="Y358" s="490"/>
    </row>
    <row r="359" spans="3:25" ht="24.95" customHeight="1" thickBot="1">
      <c r="C359" s="491"/>
      <c r="D359" s="492"/>
      <c r="E359" s="492"/>
      <c r="F359" s="492"/>
      <c r="G359" s="493"/>
      <c r="H359" s="494"/>
      <c r="I359" s="495"/>
      <c r="J359" s="495"/>
      <c r="K359" s="495"/>
      <c r="L359" s="495"/>
      <c r="M359" s="495"/>
      <c r="N359" s="495"/>
      <c r="O359" s="495"/>
      <c r="P359" s="496"/>
      <c r="Q359" s="497"/>
      <c r="R359" s="495"/>
      <c r="S359" s="498"/>
      <c r="T359" s="498"/>
      <c r="U359" s="498"/>
      <c r="V359" s="498"/>
      <c r="W359" s="498"/>
      <c r="X359" s="495"/>
      <c r="Y359" s="499"/>
    </row>
    <row r="360" spans="3:25" ht="24.95" customHeight="1" thickTop="1">
      <c r="C360" s="74">
        <f>IF(Data!B95="","",Data!B95)</f>
        <v>0</v>
      </c>
      <c r="D360" s="75" t="str">
        <f>IF(Data!C95="","",Data!C95)</f>
        <v/>
      </c>
      <c r="E360" s="75" t="str">
        <f>IF(Data!E95="","",Data!E95)</f>
        <v/>
      </c>
      <c r="F360" s="75">
        <f>IF(Data!F95="","",Data!F95)</f>
        <v>0</v>
      </c>
      <c r="G360" s="76" t="str">
        <f>IF(Data!G95="","",Data!G95)</f>
        <v/>
      </c>
      <c r="H360" s="470"/>
      <c r="I360" s="471"/>
      <c r="J360" s="471"/>
      <c r="K360" s="471"/>
      <c r="L360" s="471"/>
      <c r="M360" s="471"/>
      <c r="N360" s="471"/>
      <c r="O360" s="471"/>
      <c r="P360" s="472"/>
      <c r="Q360" s="473"/>
      <c r="R360" s="471"/>
      <c r="S360" s="474"/>
      <c r="T360" s="474"/>
      <c r="U360" s="474"/>
      <c r="V360" s="474"/>
      <c r="W360" s="474"/>
      <c r="X360" s="474"/>
      <c r="Y360" s="475"/>
    </row>
    <row r="361" spans="3:25" ht="24.95" customHeight="1">
      <c r="C361" s="476"/>
      <c r="D361" s="477"/>
      <c r="E361" s="477"/>
      <c r="F361" s="477"/>
      <c r="G361" s="478"/>
      <c r="H361" s="479"/>
      <c r="I361" s="480"/>
      <c r="J361" s="480"/>
      <c r="K361" s="480"/>
      <c r="L361" s="480"/>
      <c r="M361" s="480"/>
      <c r="N361" s="480"/>
      <c r="O361" s="480"/>
      <c r="P361" s="481"/>
      <c r="Q361" s="482"/>
      <c r="R361" s="480"/>
      <c r="S361" s="483"/>
      <c r="T361" s="483"/>
      <c r="U361" s="483"/>
      <c r="V361" s="483"/>
      <c r="W361" s="483"/>
      <c r="X361" s="483"/>
      <c r="Y361" s="484"/>
    </row>
    <row r="362" spans="3:25" ht="24.95" customHeight="1">
      <c r="C362" s="476"/>
      <c r="D362" s="477"/>
      <c r="E362" s="477"/>
      <c r="F362" s="477"/>
      <c r="G362" s="478"/>
      <c r="H362" s="485"/>
      <c r="I362" s="486"/>
      <c r="J362" s="486"/>
      <c r="K362" s="486"/>
      <c r="L362" s="486"/>
      <c r="M362" s="486"/>
      <c r="N362" s="486"/>
      <c r="O362" s="486"/>
      <c r="P362" s="487"/>
      <c r="Q362" s="488"/>
      <c r="R362" s="486"/>
      <c r="S362" s="489"/>
      <c r="T362" s="489"/>
      <c r="U362" s="489"/>
      <c r="V362" s="489"/>
      <c r="W362" s="489"/>
      <c r="X362" s="486"/>
      <c r="Y362" s="490"/>
    </row>
    <row r="363" spans="3:25" ht="24.95" customHeight="1" thickBot="1">
      <c r="C363" s="491"/>
      <c r="D363" s="492"/>
      <c r="E363" s="492"/>
      <c r="F363" s="492"/>
      <c r="G363" s="493"/>
      <c r="H363" s="494"/>
      <c r="I363" s="495"/>
      <c r="J363" s="495"/>
      <c r="K363" s="495"/>
      <c r="L363" s="495"/>
      <c r="M363" s="495"/>
      <c r="N363" s="495"/>
      <c r="O363" s="495"/>
      <c r="P363" s="496"/>
      <c r="Q363" s="497"/>
      <c r="R363" s="495"/>
      <c r="S363" s="498"/>
      <c r="T363" s="498"/>
      <c r="U363" s="498"/>
      <c r="V363" s="498"/>
      <c r="W363" s="498"/>
      <c r="X363" s="495"/>
      <c r="Y363" s="499"/>
    </row>
    <row r="364" spans="3:25" ht="24.95" customHeight="1" thickTop="1">
      <c r="C364" s="74">
        <f>IF(Data!B96="","",Data!B96)</f>
        <v>0</v>
      </c>
      <c r="D364" s="75" t="str">
        <f>IF(Data!C96="","",Data!C96)</f>
        <v/>
      </c>
      <c r="E364" s="75" t="str">
        <f>IF(Data!E96="","",Data!E96)</f>
        <v/>
      </c>
      <c r="F364" s="75">
        <f>IF(Data!F96="","",Data!F96)</f>
        <v>0</v>
      </c>
      <c r="G364" s="76" t="str">
        <f>IF(Data!G96="","",Data!G96)</f>
        <v/>
      </c>
      <c r="H364" s="485"/>
      <c r="I364" s="486"/>
      <c r="J364" s="486"/>
      <c r="K364" s="486"/>
      <c r="L364" s="486"/>
      <c r="M364" s="486"/>
      <c r="N364" s="486"/>
      <c r="O364" s="486"/>
      <c r="P364" s="487"/>
      <c r="Q364" s="488"/>
      <c r="R364" s="486"/>
      <c r="S364" s="489"/>
      <c r="T364" s="489"/>
      <c r="U364" s="489"/>
      <c r="V364" s="474"/>
      <c r="W364" s="474"/>
      <c r="X364" s="474"/>
      <c r="Y364" s="475"/>
    </row>
    <row r="365" spans="3:25" ht="24.95" customHeight="1">
      <c r="C365" s="476"/>
      <c r="D365" s="477"/>
      <c r="E365" s="477"/>
      <c r="F365" s="477"/>
      <c r="G365" s="478"/>
      <c r="H365" s="479"/>
      <c r="I365" s="480"/>
      <c r="J365" s="480"/>
      <c r="K365" s="480"/>
      <c r="L365" s="480"/>
      <c r="M365" s="480"/>
      <c r="N365" s="480"/>
      <c r="O365" s="480"/>
      <c r="P365" s="481"/>
      <c r="Q365" s="482"/>
      <c r="R365" s="480"/>
      <c r="S365" s="483"/>
      <c r="T365" s="483"/>
      <c r="U365" s="483"/>
      <c r="V365" s="483"/>
      <c r="W365" s="483"/>
      <c r="X365" s="483"/>
      <c r="Y365" s="484"/>
    </row>
    <row r="366" spans="3:25" ht="24.95" customHeight="1">
      <c r="C366" s="476"/>
      <c r="D366" s="477"/>
      <c r="E366" s="477"/>
      <c r="F366" s="477"/>
      <c r="G366" s="478"/>
      <c r="H366" s="485"/>
      <c r="I366" s="486"/>
      <c r="J366" s="486"/>
      <c r="K366" s="486"/>
      <c r="L366" s="486"/>
      <c r="M366" s="486"/>
      <c r="N366" s="486"/>
      <c r="O366" s="486"/>
      <c r="P366" s="487"/>
      <c r="Q366" s="488"/>
      <c r="R366" s="486"/>
      <c r="S366" s="489"/>
      <c r="T366" s="489"/>
      <c r="U366" s="489"/>
      <c r="V366" s="489"/>
      <c r="W366" s="489"/>
      <c r="X366" s="486"/>
      <c r="Y366" s="490"/>
    </row>
    <row r="367" spans="3:25" ht="24.95" customHeight="1" thickBot="1">
      <c r="C367" s="491"/>
      <c r="D367" s="492"/>
      <c r="E367" s="492"/>
      <c r="F367" s="492"/>
      <c r="G367" s="493"/>
      <c r="H367" s="494"/>
      <c r="I367" s="495"/>
      <c r="J367" s="495"/>
      <c r="K367" s="495"/>
      <c r="L367" s="495"/>
      <c r="M367" s="495"/>
      <c r="N367" s="495"/>
      <c r="O367" s="495"/>
      <c r="P367" s="496"/>
      <c r="Q367" s="497"/>
      <c r="R367" s="495"/>
      <c r="S367" s="498"/>
      <c r="T367" s="498"/>
      <c r="U367" s="498"/>
      <c r="V367" s="498"/>
      <c r="W367" s="498"/>
      <c r="X367" s="495"/>
      <c r="Y367" s="499"/>
    </row>
    <row r="368" spans="3:25" ht="24.95" customHeight="1" thickTop="1">
      <c r="C368" s="74">
        <f>IF(Data!B97="","",Data!B97)</f>
        <v>0</v>
      </c>
      <c r="D368" s="75" t="str">
        <f>IF(Data!C97="","",Data!C97)</f>
        <v/>
      </c>
      <c r="E368" s="75" t="str">
        <f>IF(Data!E97="","",Data!E97)</f>
        <v/>
      </c>
      <c r="F368" s="75">
        <f>IF(Data!F97="","",Data!F97)</f>
        <v>0</v>
      </c>
      <c r="G368" s="76" t="str">
        <f>IF(Data!G97="","",Data!G97)</f>
        <v/>
      </c>
      <c r="H368" s="470"/>
      <c r="I368" s="471"/>
      <c r="J368" s="471"/>
      <c r="K368" s="471"/>
      <c r="L368" s="471"/>
      <c r="M368" s="471"/>
      <c r="N368" s="471"/>
      <c r="O368" s="471"/>
      <c r="P368" s="472"/>
      <c r="Q368" s="473"/>
      <c r="R368" s="471"/>
      <c r="S368" s="474"/>
      <c r="T368" s="474"/>
      <c r="U368" s="474"/>
      <c r="V368" s="474"/>
      <c r="W368" s="474"/>
      <c r="X368" s="474"/>
      <c r="Y368" s="475"/>
    </row>
    <row r="369" spans="3:25" ht="24.95" customHeight="1">
      <c r="C369" s="476"/>
      <c r="D369" s="477"/>
      <c r="E369" s="477"/>
      <c r="F369" s="477"/>
      <c r="G369" s="478"/>
      <c r="H369" s="479"/>
      <c r="I369" s="480"/>
      <c r="J369" s="480"/>
      <c r="K369" s="480"/>
      <c r="L369" s="480"/>
      <c r="M369" s="480"/>
      <c r="N369" s="480"/>
      <c r="O369" s="480"/>
      <c r="P369" s="481"/>
      <c r="Q369" s="482"/>
      <c r="R369" s="480"/>
      <c r="S369" s="483"/>
      <c r="T369" s="483"/>
      <c r="U369" s="483"/>
      <c r="V369" s="483"/>
      <c r="W369" s="483"/>
      <c r="X369" s="483"/>
      <c r="Y369" s="484"/>
    </row>
    <row r="370" spans="3:25" ht="24.95" customHeight="1">
      <c r="C370" s="476"/>
      <c r="D370" s="477"/>
      <c r="E370" s="477"/>
      <c r="F370" s="477"/>
      <c r="G370" s="478"/>
      <c r="H370" s="485"/>
      <c r="I370" s="486"/>
      <c r="J370" s="486"/>
      <c r="K370" s="486"/>
      <c r="L370" s="486"/>
      <c r="M370" s="486"/>
      <c r="N370" s="486"/>
      <c r="O370" s="486"/>
      <c r="P370" s="487"/>
      <c r="Q370" s="488"/>
      <c r="R370" s="486"/>
      <c r="S370" s="489"/>
      <c r="T370" s="489"/>
      <c r="U370" s="489"/>
      <c r="V370" s="489"/>
      <c r="W370" s="489"/>
      <c r="X370" s="486"/>
      <c r="Y370" s="490"/>
    </row>
    <row r="371" spans="3:25" ht="24.95" customHeight="1" thickBot="1">
      <c r="C371" s="491"/>
      <c r="D371" s="492"/>
      <c r="E371" s="492"/>
      <c r="F371" s="492"/>
      <c r="G371" s="493"/>
      <c r="H371" s="494"/>
      <c r="I371" s="495"/>
      <c r="J371" s="495"/>
      <c r="K371" s="495"/>
      <c r="L371" s="495"/>
      <c r="M371" s="495"/>
      <c r="N371" s="495"/>
      <c r="O371" s="495"/>
      <c r="P371" s="496"/>
      <c r="Q371" s="497"/>
      <c r="R371" s="495"/>
      <c r="S371" s="498"/>
      <c r="T371" s="498"/>
      <c r="U371" s="498"/>
      <c r="V371" s="498"/>
      <c r="W371" s="498"/>
      <c r="X371" s="495"/>
      <c r="Y371" s="499"/>
    </row>
    <row r="372" spans="3:25" ht="24.95" customHeight="1" thickTop="1">
      <c r="C372" s="74">
        <f>IF(Data!B98="","",Data!B98)</f>
        <v>0</v>
      </c>
      <c r="D372" s="75" t="str">
        <f>IF(Data!C98="","",Data!C98)</f>
        <v/>
      </c>
      <c r="E372" s="75" t="str">
        <f>IF(Data!E98="","",Data!E98)</f>
        <v/>
      </c>
      <c r="F372" s="75">
        <f>IF(Data!F98="","",Data!F98)</f>
        <v>0</v>
      </c>
      <c r="G372" s="76" t="str">
        <f>IF(Data!G98="","",Data!G98)</f>
        <v/>
      </c>
      <c r="H372" s="485"/>
      <c r="I372" s="486"/>
      <c r="J372" s="486"/>
      <c r="K372" s="486"/>
      <c r="L372" s="486"/>
      <c r="M372" s="486"/>
      <c r="N372" s="486"/>
      <c r="O372" s="486"/>
      <c r="P372" s="487"/>
      <c r="Q372" s="488"/>
      <c r="R372" s="486"/>
      <c r="S372" s="489"/>
      <c r="T372" s="489"/>
      <c r="U372" s="489"/>
      <c r="V372" s="474"/>
      <c r="W372" s="474"/>
      <c r="X372" s="474"/>
      <c r="Y372" s="475"/>
    </row>
    <row r="373" spans="3:25" ht="24.95" customHeight="1">
      <c r="C373" s="476"/>
      <c r="D373" s="477"/>
      <c r="E373" s="477"/>
      <c r="F373" s="477"/>
      <c r="G373" s="478"/>
      <c r="H373" s="479"/>
      <c r="I373" s="480"/>
      <c r="J373" s="480"/>
      <c r="K373" s="480"/>
      <c r="L373" s="480"/>
      <c r="M373" s="480"/>
      <c r="N373" s="480"/>
      <c r="O373" s="480"/>
      <c r="P373" s="481"/>
      <c r="Q373" s="482"/>
      <c r="R373" s="480"/>
      <c r="S373" s="483"/>
      <c r="T373" s="483"/>
      <c r="U373" s="483"/>
      <c r="V373" s="483"/>
      <c r="W373" s="483"/>
      <c r="X373" s="483"/>
      <c r="Y373" s="484"/>
    </row>
    <row r="374" spans="3:25" ht="24.95" customHeight="1">
      <c r="C374" s="476"/>
      <c r="D374" s="477"/>
      <c r="E374" s="477"/>
      <c r="F374" s="477"/>
      <c r="G374" s="478"/>
      <c r="H374" s="485"/>
      <c r="I374" s="486"/>
      <c r="J374" s="486"/>
      <c r="K374" s="486"/>
      <c r="L374" s="486"/>
      <c r="M374" s="486"/>
      <c r="N374" s="486"/>
      <c r="O374" s="486"/>
      <c r="P374" s="487"/>
      <c r="Q374" s="488"/>
      <c r="R374" s="486"/>
      <c r="S374" s="489"/>
      <c r="T374" s="489"/>
      <c r="U374" s="489"/>
      <c r="V374" s="489"/>
      <c r="W374" s="489"/>
      <c r="X374" s="486"/>
      <c r="Y374" s="490"/>
    </row>
    <row r="375" spans="3:25" ht="24.95" customHeight="1" thickBot="1">
      <c r="C375" s="491"/>
      <c r="D375" s="492"/>
      <c r="E375" s="492"/>
      <c r="F375" s="492"/>
      <c r="G375" s="493"/>
      <c r="H375" s="494"/>
      <c r="I375" s="495"/>
      <c r="J375" s="495"/>
      <c r="K375" s="495"/>
      <c r="L375" s="495"/>
      <c r="M375" s="495"/>
      <c r="N375" s="495"/>
      <c r="O375" s="495"/>
      <c r="P375" s="496"/>
      <c r="Q375" s="497"/>
      <c r="R375" s="495"/>
      <c r="S375" s="498"/>
      <c r="T375" s="498"/>
      <c r="U375" s="498"/>
      <c r="V375" s="498"/>
      <c r="W375" s="498"/>
      <c r="X375" s="495"/>
      <c r="Y375" s="499"/>
    </row>
    <row r="376" spans="3:25" ht="24.95" customHeight="1" thickTop="1">
      <c r="C376" s="74">
        <f>IF(Data!B99="","",Data!B99)</f>
        <v>0</v>
      </c>
      <c r="D376" s="75" t="str">
        <f>IF(Data!C99="","",Data!C99)</f>
        <v/>
      </c>
      <c r="E376" s="75" t="str">
        <f>IF(Data!E99="","",Data!E99)</f>
        <v/>
      </c>
      <c r="F376" s="75">
        <f>IF(Data!F99="","",Data!F99)</f>
        <v>0</v>
      </c>
      <c r="G376" s="76" t="str">
        <f>IF(Data!G99="","",Data!G99)</f>
        <v/>
      </c>
      <c r="H376" s="470"/>
      <c r="I376" s="471"/>
      <c r="J376" s="471"/>
      <c r="K376" s="471"/>
      <c r="L376" s="471"/>
      <c r="M376" s="471"/>
      <c r="N376" s="471"/>
      <c r="O376" s="471"/>
      <c r="P376" s="472"/>
      <c r="Q376" s="473"/>
      <c r="R376" s="471"/>
      <c r="S376" s="474"/>
      <c r="T376" s="474"/>
      <c r="U376" s="474"/>
      <c r="V376" s="474"/>
      <c r="W376" s="474"/>
      <c r="X376" s="474"/>
      <c r="Y376" s="475"/>
    </row>
    <row r="377" spans="3:25" ht="24.95" customHeight="1">
      <c r="C377" s="476"/>
      <c r="D377" s="477"/>
      <c r="E377" s="477"/>
      <c r="F377" s="477"/>
      <c r="G377" s="478"/>
      <c r="H377" s="479"/>
      <c r="I377" s="480"/>
      <c r="J377" s="480"/>
      <c r="K377" s="480"/>
      <c r="L377" s="480"/>
      <c r="M377" s="480"/>
      <c r="N377" s="480"/>
      <c r="O377" s="480"/>
      <c r="P377" s="481"/>
      <c r="Q377" s="482"/>
      <c r="R377" s="480"/>
      <c r="S377" s="483"/>
      <c r="T377" s="483"/>
      <c r="U377" s="483"/>
      <c r="V377" s="483"/>
      <c r="W377" s="483"/>
      <c r="X377" s="483"/>
      <c r="Y377" s="484"/>
    </row>
    <row r="378" spans="3:25" ht="24.95" customHeight="1">
      <c r="C378" s="476"/>
      <c r="D378" s="477"/>
      <c r="E378" s="477"/>
      <c r="F378" s="477"/>
      <c r="G378" s="478"/>
      <c r="H378" s="485"/>
      <c r="I378" s="486"/>
      <c r="J378" s="486"/>
      <c r="K378" s="486"/>
      <c r="L378" s="486"/>
      <c r="M378" s="486"/>
      <c r="N378" s="486"/>
      <c r="O378" s="486"/>
      <c r="P378" s="487"/>
      <c r="Q378" s="488"/>
      <c r="R378" s="486"/>
      <c r="S378" s="489"/>
      <c r="T378" s="489"/>
      <c r="U378" s="489"/>
      <c r="V378" s="489"/>
      <c r="W378" s="489"/>
      <c r="X378" s="486"/>
      <c r="Y378" s="490"/>
    </row>
    <row r="379" spans="3:25" ht="24.95" customHeight="1" thickBot="1">
      <c r="C379" s="491"/>
      <c r="D379" s="492"/>
      <c r="E379" s="492"/>
      <c r="F379" s="492"/>
      <c r="G379" s="493"/>
      <c r="H379" s="494"/>
      <c r="I379" s="495"/>
      <c r="J379" s="495"/>
      <c r="K379" s="495"/>
      <c r="L379" s="495"/>
      <c r="M379" s="495"/>
      <c r="N379" s="495"/>
      <c r="O379" s="495"/>
      <c r="P379" s="496"/>
      <c r="Q379" s="497"/>
      <c r="R379" s="495"/>
      <c r="S379" s="498"/>
      <c r="T379" s="498"/>
      <c r="U379" s="498"/>
      <c r="V379" s="498"/>
      <c r="W379" s="498"/>
      <c r="X379" s="495"/>
      <c r="Y379" s="499"/>
    </row>
    <row r="380" spans="3:25" ht="24.95" customHeight="1" thickTop="1">
      <c r="C380" s="74">
        <f>IF(Data!B100="","",Data!B100)</f>
        <v>0</v>
      </c>
      <c r="D380" s="75" t="str">
        <f>IF(Data!C100="","",Data!C100)</f>
        <v/>
      </c>
      <c r="E380" s="75" t="str">
        <f>IF(Data!E100="","",Data!E100)</f>
        <v/>
      </c>
      <c r="F380" s="75">
        <f>IF(Data!F100="","",Data!F100)</f>
        <v>0</v>
      </c>
      <c r="G380" s="76" t="str">
        <f>IF(Data!G100="","",Data!G100)</f>
        <v/>
      </c>
      <c r="H380" s="485"/>
      <c r="I380" s="486"/>
      <c r="J380" s="486"/>
      <c r="K380" s="486"/>
      <c r="L380" s="486"/>
      <c r="M380" s="486"/>
      <c r="N380" s="486"/>
      <c r="O380" s="486"/>
      <c r="P380" s="487"/>
      <c r="Q380" s="488"/>
      <c r="R380" s="486"/>
      <c r="S380" s="489"/>
      <c r="T380" s="489"/>
      <c r="U380" s="489"/>
      <c r="V380" s="474"/>
      <c r="W380" s="474"/>
      <c r="X380" s="474"/>
      <c r="Y380" s="475"/>
    </row>
    <row r="381" spans="3:25" ht="24.95" customHeight="1">
      <c r="C381" s="476"/>
      <c r="D381" s="477"/>
      <c r="E381" s="477"/>
      <c r="F381" s="477"/>
      <c r="G381" s="478"/>
      <c r="H381" s="479"/>
      <c r="I381" s="480"/>
      <c r="J381" s="480"/>
      <c r="K381" s="480"/>
      <c r="L381" s="480"/>
      <c r="M381" s="480"/>
      <c r="N381" s="480"/>
      <c r="O381" s="480"/>
      <c r="P381" s="481"/>
      <c r="Q381" s="482"/>
      <c r="R381" s="480"/>
      <c r="S381" s="483"/>
      <c r="T381" s="483"/>
      <c r="U381" s="483"/>
      <c r="V381" s="483"/>
      <c r="W381" s="483"/>
      <c r="X381" s="483"/>
      <c r="Y381" s="484"/>
    </row>
    <row r="382" spans="3:25" ht="24.95" customHeight="1">
      <c r="C382" s="476"/>
      <c r="D382" s="477"/>
      <c r="E382" s="477"/>
      <c r="F382" s="477"/>
      <c r="G382" s="478"/>
      <c r="H382" s="485"/>
      <c r="I382" s="486"/>
      <c r="J382" s="486"/>
      <c r="K382" s="486"/>
      <c r="L382" s="486"/>
      <c r="M382" s="486"/>
      <c r="N382" s="486"/>
      <c r="O382" s="486"/>
      <c r="P382" s="487"/>
      <c r="Q382" s="488"/>
      <c r="R382" s="486"/>
      <c r="S382" s="489"/>
      <c r="T382" s="489"/>
      <c r="U382" s="489"/>
      <c r="V382" s="489"/>
      <c r="W382" s="489"/>
      <c r="X382" s="486"/>
      <c r="Y382" s="490"/>
    </row>
    <row r="383" spans="3:25" ht="24.95" customHeight="1" thickBot="1">
      <c r="C383" s="491"/>
      <c r="D383" s="492"/>
      <c r="E383" s="492"/>
      <c r="F383" s="492"/>
      <c r="G383" s="493"/>
      <c r="H383" s="494"/>
      <c r="I383" s="495"/>
      <c r="J383" s="495"/>
      <c r="K383" s="495"/>
      <c r="L383" s="495"/>
      <c r="M383" s="495"/>
      <c r="N383" s="495"/>
      <c r="O383" s="495"/>
      <c r="P383" s="496"/>
      <c r="Q383" s="497"/>
      <c r="R383" s="495"/>
      <c r="S383" s="498"/>
      <c r="T383" s="498"/>
      <c r="U383" s="498"/>
      <c r="V383" s="498"/>
      <c r="W383" s="498"/>
      <c r="X383" s="495"/>
      <c r="Y383" s="499"/>
    </row>
    <row r="384" spans="3:25" ht="24.95" customHeight="1" thickTop="1">
      <c r="C384" s="74">
        <f>IF(Data!B101="","",Data!B101)</f>
        <v>0</v>
      </c>
      <c r="D384" s="75" t="str">
        <f>IF(Data!C101="","",Data!C101)</f>
        <v/>
      </c>
      <c r="E384" s="75" t="str">
        <f>IF(Data!E101="","",Data!E101)</f>
        <v/>
      </c>
      <c r="F384" s="75">
        <f>IF(Data!F101="","",Data!F101)</f>
        <v>0</v>
      </c>
      <c r="G384" s="76" t="str">
        <f>IF(Data!G101="","",Data!G101)</f>
        <v/>
      </c>
      <c r="H384" s="470"/>
      <c r="I384" s="471"/>
      <c r="J384" s="471"/>
      <c r="K384" s="471"/>
      <c r="L384" s="471"/>
      <c r="M384" s="471"/>
      <c r="N384" s="471"/>
      <c r="O384" s="471"/>
      <c r="P384" s="472"/>
      <c r="Q384" s="473"/>
      <c r="R384" s="471"/>
      <c r="S384" s="474"/>
      <c r="T384" s="474"/>
      <c r="U384" s="474"/>
      <c r="V384" s="474"/>
      <c r="W384" s="474"/>
      <c r="X384" s="474"/>
      <c r="Y384" s="475"/>
    </row>
    <row r="385" spans="3:25" ht="24.95" customHeight="1">
      <c r="C385" s="476"/>
      <c r="D385" s="477"/>
      <c r="E385" s="477"/>
      <c r="F385" s="477"/>
      <c r="G385" s="478"/>
      <c r="H385" s="479"/>
      <c r="I385" s="480"/>
      <c r="J385" s="480"/>
      <c r="K385" s="480"/>
      <c r="L385" s="480"/>
      <c r="M385" s="480"/>
      <c r="N385" s="480"/>
      <c r="O385" s="480"/>
      <c r="P385" s="481"/>
      <c r="Q385" s="482"/>
      <c r="R385" s="480"/>
      <c r="S385" s="483"/>
      <c r="T385" s="483"/>
      <c r="U385" s="483"/>
      <c r="V385" s="483"/>
      <c r="W385" s="483"/>
      <c r="X385" s="483"/>
      <c r="Y385" s="484"/>
    </row>
    <row r="386" spans="3:25" ht="24.95" customHeight="1">
      <c r="C386" s="476"/>
      <c r="D386" s="477"/>
      <c r="E386" s="477"/>
      <c r="F386" s="477"/>
      <c r="G386" s="478"/>
      <c r="H386" s="485"/>
      <c r="I386" s="486"/>
      <c r="J386" s="486"/>
      <c r="K386" s="486"/>
      <c r="L386" s="486"/>
      <c r="M386" s="486"/>
      <c r="N386" s="486"/>
      <c r="O386" s="486"/>
      <c r="P386" s="487"/>
      <c r="Q386" s="488"/>
      <c r="R386" s="486"/>
      <c r="S386" s="489"/>
      <c r="T386" s="489"/>
      <c r="U386" s="489"/>
      <c r="V386" s="489"/>
      <c r="W386" s="489"/>
      <c r="X386" s="486"/>
      <c r="Y386" s="490"/>
    </row>
    <row r="387" spans="3:25" ht="24.95" customHeight="1" thickBot="1">
      <c r="C387" s="491"/>
      <c r="D387" s="492"/>
      <c r="E387" s="492"/>
      <c r="F387" s="492"/>
      <c r="G387" s="79" t="str">
        <f>IF(Data!G102="","",Data!G102)</f>
        <v/>
      </c>
      <c r="H387" s="494"/>
      <c r="I387" s="495"/>
      <c r="J387" s="495"/>
      <c r="K387" s="495"/>
      <c r="L387" s="495"/>
      <c r="M387" s="495"/>
      <c r="N387" s="495"/>
      <c r="O387" s="495"/>
      <c r="P387" s="496"/>
      <c r="Q387" s="497"/>
      <c r="R387" s="495"/>
      <c r="S387" s="498"/>
      <c r="T387" s="498"/>
      <c r="U387" s="498"/>
      <c r="V387" s="498"/>
      <c r="W387" s="498"/>
      <c r="X387" s="495"/>
      <c r="Y387" s="499"/>
    </row>
    <row r="388" spans="3:25" ht="24.95" customHeight="1" thickTop="1">
      <c r="C388" s="74">
        <f>IF(Data!B102="","",Data!B102)</f>
        <v>0</v>
      </c>
      <c r="D388" s="75" t="str">
        <f>IF(Data!C102="","",Data!C102)</f>
        <v/>
      </c>
      <c r="E388" s="75" t="str">
        <f>IF(Data!E102="","",Data!E102)</f>
        <v/>
      </c>
      <c r="F388" s="75">
        <f>IF(Data!F102="","",Data!F102)</f>
        <v>0</v>
      </c>
      <c r="G388" s="469"/>
      <c r="H388" s="485"/>
      <c r="I388" s="486"/>
      <c r="J388" s="486"/>
      <c r="K388" s="486"/>
      <c r="L388" s="486"/>
      <c r="M388" s="486"/>
      <c r="N388" s="486"/>
      <c r="O388" s="486"/>
      <c r="P388" s="487"/>
      <c r="Q388" s="488"/>
      <c r="R388" s="486"/>
      <c r="S388" s="489"/>
      <c r="T388" s="489"/>
      <c r="U388" s="489"/>
      <c r="V388" s="474"/>
      <c r="W388" s="474"/>
      <c r="X388" s="474"/>
      <c r="Y388" s="475"/>
    </row>
    <row r="389" spans="3:25" ht="24.95" customHeight="1">
      <c r="C389" s="476"/>
      <c r="D389" s="477"/>
      <c r="E389" s="477"/>
      <c r="F389" s="477"/>
      <c r="G389" s="478"/>
      <c r="H389" s="479"/>
      <c r="I389" s="480"/>
      <c r="J389" s="480"/>
      <c r="K389" s="480"/>
      <c r="L389" s="480"/>
      <c r="M389" s="480"/>
      <c r="N389" s="480"/>
      <c r="O389" s="480"/>
      <c r="P389" s="481"/>
      <c r="Q389" s="482"/>
      <c r="R389" s="480"/>
      <c r="S389" s="483"/>
      <c r="T389" s="483"/>
      <c r="U389" s="483"/>
      <c r="V389" s="483"/>
      <c r="W389" s="483"/>
      <c r="X389" s="483"/>
      <c r="Y389" s="484"/>
    </row>
    <row r="390" spans="3:25" ht="24.95" customHeight="1">
      <c r="C390" s="476"/>
      <c r="D390" s="477"/>
      <c r="E390" s="477"/>
      <c r="F390" s="477"/>
      <c r="G390" s="478"/>
      <c r="H390" s="485"/>
      <c r="I390" s="486"/>
      <c r="J390" s="486"/>
      <c r="K390" s="486"/>
      <c r="L390" s="486"/>
      <c r="M390" s="486"/>
      <c r="N390" s="486"/>
      <c r="O390" s="486"/>
      <c r="P390" s="487"/>
      <c r="Q390" s="488"/>
      <c r="R390" s="486"/>
      <c r="S390" s="489"/>
      <c r="T390" s="489"/>
      <c r="U390" s="489"/>
      <c r="V390" s="489"/>
      <c r="W390" s="489"/>
      <c r="X390" s="486"/>
      <c r="Y390" s="490"/>
    </row>
    <row r="391" spans="3:25" ht="24.95" customHeight="1" thickBot="1">
      <c r="C391" s="491"/>
      <c r="D391" s="492"/>
      <c r="E391" s="492"/>
      <c r="F391" s="492"/>
      <c r="G391" s="79" t="str">
        <f>IF(Data!G106="","",Data!G106)</f>
        <v/>
      </c>
      <c r="H391" s="494"/>
      <c r="I391" s="495"/>
      <c r="J391" s="495"/>
      <c r="K391" s="495"/>
      <c r="L391" s="495"/>
      <c r="M391" s="495"/>
      <c r="N391" s="495"/>
      <c r="O391" s="495"/>
      <c r="P391" s="496"/>
      <c r="Q391" s="497"/>
      <c r="R391" s="495"/>
      <c r="S391" s="498"/>
      <c r="T391" s="498"/>
      <c r="U391" s="498"/>
      <c r="V391" s="498"/>
      <c r="W391" s="498"/>
      <c r="X391" s="495"/>
      <c r="Y391" s="499"/>
    </row>
    <row r="392" spans="3:25" ht="24.95" customHeight="1" thickTop="1">
      <c r="C392" s="74">
        <f>IF(Data!B103="","",Data!B103)</f>
        <v>0</v>
      </c>
      <c r="D392" s="75" t="str">
        <f>IF(Data!C103="","",Data!C103)</f>
        <v/>
      </c>
      <c r="E392" s="75" t="str">
        <f>IF(Data!E103="","",Data!E103)</f>
        <v/>
      </c>
      <c r="F392" s="75">
        <f>IF(Data!F103="","",Data!F103)</f>
        <v>0</v>
      </c>
      <c r="G392" s="469"/>
      <c r="H392" s="470"/>
      <c r="I392" s="471"/>
      <c r="J392" s="471"/>
      <c r="K392" s="471"/>
      <c r="L392" s="471"/>
      <c r="M392" s="471"/>
      <c r="N392" s="471"/>
      <c r="O392" s="471"/>
      <c r="P392" s="472"/>
      <c r="Q392" s="473"/>
      <c r="R392" s="471"/>
      <c r="S392" s="474"/>
      <c r="T392" s="474"/>
      <c r="U392" s="474"/>
      <c r="V392" s="474"/>
      <c r="W392" s="474"/>
      <c r="X392" s="474"/>
      <c r="Y392" s="475"/>
    </row>
    <row r="393" spans="3:25" ht="24.95" customHeight="1">
      <c r="C393" s="476"/>
      <c r="D393" s="477"/>
      <c r="E393" s="477"/>
      <c r="F393" s="477"/>
      <c r="G393" s="478"/>
      <c r="H393" s="479"/>
      <c r="I393" s="480"/>
      <c r="J393" s="480"/>
      <c r="K393" s="480"/>
      <c r="L393" s="480"/>
      <c r="M393" s="480"/>
      <c r="N393" s="480"/>
      <c r="O393" s="480"/>
      <c r="P393" s="481"/>
      <c r="Q393" s="482"/>
      <c r="R393" s="480"/>
      <c r="S393" s="483"/>
      <c r="T393" s="483"/>
      <c r="U393" s="483"/>
      <c r="V393" s="483"/>
      <c r="W393" s="483"/>
      <c r="X393" s="483"/>
      <c r="Y393" s="484"/>
    </row>
    <row r="394" spans="3:25" ht="24.95" customHeight="1">
      <c r="C394" s="476"/>
      <c r="D394" s="477"/>
      <c r="E394" s="477"/>
      <c r="F394" s="477"/>
      <c r="G394" s="478"/>
      <c r="H394" s="485"/>
      <c r="I394" s="486"/>
      <c r="J394" s="486"/>
      <c r="K394" s="486"/>
      <c r="L394" s="486"/>
      <c r="M394" s="486"/>
      <c r="N394" s="486"/>
      <c r="O394" s="486"/>
      <c r="P394" s="487"/>
      <c r="Q394" s="488"/>
      <c r="R394" s="486"/>
      <c r="S394" s="489"/>
      <c r="T394" s="489"/>
      <c r="U394" s="489"/>
      <c r="V394" s="489"/>
      <c r="W394" s="489"/>
      <c r="X394" s="486"/>
      <c r="Y394" s="490"/>
    </row>
    <row r="395" spans="3:25" ht="24.95" customHeight="1" thickBot="1">
      <c r="C395" s="491"/>
      <c r="D395" s="492"/>
      <c r="E395" s="492"/>
      <c r="F395" s="492"/>
      <c r="G395" s="493"/>
      <c r="H395" s="494"/>
      <c r="I395" s="495"/>
      <c r="J395" s="495"/>
      <c r="K395" s="495"/>
      <c r="L395" s="495"/>
      <c r="M395" s="495"/>
      <c r="N395" s="495"/>
      <c r="O395" s="495"/>
      <c r="P395" s="496"/>
      <c r="Q395" s="497"/>
      <c r="R395" s="495"/>
      <c r="S395" s="498"/>
      <c r="T395" s="498"/>
      <c r="U395" s="498"/>
      <c r="V395" s="498"/>
      <c r="W395" s="498"/>
      <c r="X395" s="495"/>
      <c r="Y395" s="499"/>
    </row>
    <row r="396" spans="3:25" ht="24.95" customHeight="1" thickTop="1">
      <c r="C396" s="74">
        <f>IF(Data!B104="","",Data!B104)</f>
        <v>0</v>
      </c>
      <c r="D396" s="75" t="str">
        <f>IF(Data!C104="","",Data!C104)</f>
        <v/>
      </c>
      <c r="E396" s="75" t="str">
        <f>IF(Data!E104="","",Data!E104)</f>
        <v/>
      </c>
      <c r="F396" s="75">
        <f>IF(Data!F104="","",Data!F104)</f>
        <v>0</v>
      </c>
      <c r="G396" s="76" t="str">
        <f>IF(Data!G104="","",Data!G104)</f>
        <v/>
      </c>
      <c r="H396" s="485"/>
      <c r="I396" s="486"/>
      <c r="J396" s="486"/>
      <c r="K396" s="486"/>
      <c r="L396" s="486"/>
      <c r="M396" s="486"/>
      <c r="N396" s="486"/>
      <c r="O396" s="486"/>
      <c r="P396" s="487"/>
      <c r="Q396" s="488"/>
      <c r="R396" s="486"/>
      <c r="S396" s="489"/>
      <c r="T396" s="489"/>
      <c r="U396" s="489"/>
      <c r="V396" s="474"/>
      <c r="W396" s="474"/>
      <c r="X396" s="474"/>
      <c r="Y396" s="475"/>
    </row>
    <row r="397" spans="3:25" ht="24.95" customHeight="1">
      <c r="C397" s="476"/>
      <c r="D397" s="477"/>
      <c r="E397" s="477"/>
      <c r="F397" s="477"/>
      <c r="G397" s="478"/>
      <c r="H397" s="479"/>
      <c r="I397" s="480"/>
      <c r="J397" s="480"/>
      <c r="K397" s="480"/>
      <c r="L397" s="480"/>
      <c r="M397" s="480"/>
      <c r="N397" s="480"/>
      <c r="O397" s="480"/>
      <c r="P397" s="481"/>
      <c r="Q397" s="482"/>
      <c r="R397" s="480"/>
      <c r="S397" s="483"/>
      <c r="T397" s="483"/>
      <c r="U397" s="483"/>
      <c r="V397" s="483"/>
      <c r="W397" s="483"/>
      <c r="X397" s="483"/>
      <c r="Y397" s="484"/>
    </row>
    <row r="398" spans="3:25" ht="24.95" customHeight="1">
      <c r="C398" s="476"/>
      <c r="D398" s="477"/>
      <c r="E398" s="477"/>
      <c r="F398" s="477"/>
      <c r="G398" s="478"/>
      <c r="H398" s="485"/>
      <c r="I398" s="486"/>
      <c r="J398" s="486"/>
      <c r="K398" s="486"/>
      <c r="L398" s="486"/>
      <c r="M398" s="486"/>
      <c r="N398" s="486"/>
      <c r="O398" s="486"/>
      <c r="P398" s="487"/>
      <c r="Q398" s="488"/>
      <c r="R398" s="486"/>
      <c r="S398" s="489"/>
      <c r="T398" s="489"/>
      <c r="U398" s="489"/>
      <c r="V398" s="489"/>
      <c r="W398" s="489"/>
      <c r="X398" s="486"/>
      <c r="Y398" s="490"/>
    </row>
    <row r="399" spans="3:25" ht="24.95" customHeight="1" thickBot="1">
      <c r="C399" s="491"/>
      <c r="D399" s="492"/>
      <c r="E399" s="492"/>
      <c r="F399" s="492"/>
      <c r="G399" s="493"/>
      <c r="H399" s="494"/>
      <c r="I399" s="495"/>
      <c r="J399" s="495"/>
      <c r="K399" s="495"/>
      <c r="L399" s="495"/>
      <c r="M399" s="495"/>
      <c r="N399" s="495"/>
      <c r="O399" s="495"/>
      <c r="P399" s="496"/>
      <c r="Q399" s="497"/>
      <c r="R399" s="495"/>
      <c r="S399" s="498"/>
      <c r="T399" s="498"/>
      <c r="U399" s="498"/>
      <c r="V399" s="498"/>
      <c r="W399" s="498"/>
      <c r="X399" s="495"/>
      <c r="Y399" s="499"/>
    </row>
    <row r="400" spans="3:25" ht="24.95" customHeight="1" thickTop="1">
      <c r="C400" s="74">
        <f>IF(Data!B105="","",Data!B105)</f>
        <v>0</v>
      </c>
      <c r="D400" s="75" t="str">
        <f>IF(Data!C105="","",Data!C105)</f>
        <v/>
      </c>
      <c r="E400" s="75" t="str">
        <f>IF(Data!E105="","",Data!E105)</f>
        <v/>
      </c>
      <c r="F400" s="75">
        <f>IF(Data!F105="","",Data!F105)</f>
        <v>0</v>
      </c>
      <c r="G400" s="76" t="str">
        <f>IF(Data!G105="","",Data!G105)</f>
        <v/>
      </c>
      <c r="H400" s="470"/>
      <c r="I400" s="471"/>
      <c r="J400" s="471"/>
      <c r="K400" s="471"/>
      <c r="L400" s="471"/>
      <c r="M400" s="471"/>
      <c r="N400" s="471"/>
      <c r="O400" s="471"/>
      <c r="P400" s="472"/>
      <c r="Q400" s="473"/>
      <c r="R400" s="471"/>
      <c r="S400" s="474"/>
      <c r="T400" s="474"/>
      <c r="U400" s="474"/>
      <c r="V400" s="474"/>
      <c r="W400" s="474"/>
      <c r="X400" s="474"/>
      <c r="Y400" s="475"/>
    </row>
    <row r="401" spans="3:25" ht="24.95" customHeight="1">
      <c r="C401" s="476"/>
      <c r="D401" s="477"/>
      <c r="E401" s="477"/>
      <c r="F401" s="477"/>
      <c r="G401" s="478"/>
      <c r="H401" s="479"/>
      <c r="I401" s="480"/>
      <c r="J401" s="480"/>
      <c r="K401" s="480"/>
      <c r="L401" s="480"/>
      <c r="M401" s="480"/>
      <c r="N401" s="480"/>
      <c r="O401" s="480"/>
      <c r="P401" s="481"/>
      <c r="Q401" s="482"/>
      <c r="R401" s="480"/>
      <c r="S401" s="483"/>
      <c r="T401" s="483"/>
      <c r="U401" s="483"/>
      <c r="V401" s="483"/>
      <c r="W401" s="483"/>
      <c r="X401" s="483"/>
      <c r="Y401" s="484"/>
    </row>
    <row r="402" spans="3:25" ht="24.95" customHeight="1">
      <c r="C402" s="476"/>
      <c r="D402" s="477"/>
      <c r="E402" s="477"/>
      <c r="F402" s="477"/>
      <c r="G402" s="478"/>
      <c r="H402" s="485"/>
      <c r="I402" s="486"/>
      <c r="J402" s="486"/>
      <c r="K402" s="486"/>
      <c r="L402" s="486"/>
      <c r="M402" s="486"/>
      <c r="N402" s="486"/>
      <c r="O402" s="486"/>
      <c r="P402" s="487"/>
      <c r="Q402" s="488"/>
      <c r="R402" s="486"/>
      <c r="S402" s="489"/>
      <c r="T402" s="489"/>
      <c r="U402" s="489"/>
      <c r="V402" s="489"/>
      <c r="W402" s="489"/>
      <c r="X402" s="486"/>
      <c r="Y402" s="490"/>
    </row>
    <row r="403" spans="3:25" ht="24.95" customHeight="1" thickBot="1">
      <c r="C403" s="491"/>
      <c r="D403" s="492"/>
      <c r="E403" s="492"/>
      <c r="F403" s="492"/>
      <c r="G403" s="493"/>
      <c r="H403" s="494"/>
      <c r="I403" s="495"/>
      <c r="J403" s="495"/>
      <c r="K403" s="495"/>
      <c r="L403" s="495"/>
      <c r="M403" s="495"/>
      <c r="N403" s="495"/>
      <c r="O403" s="495"/>
      <c r="P403" s="496"/>
      <c r="Q403" s="497"/>
      <c r="R403" s="495"/>
      <c r="S403" s="498"/>
      <c r="T403" s="498"/>
      <c r="U403" s="498"/>
      <c r="V403" s="498"/>
      <c r="W403" s="498"/>
      <c r="X403" s="495"/>
      <c r="Y403" s="499"/>
    </row>
    <row r="404" spans="3:25" ht="24.95" customHeight="1" thickTop="1">
      <c r="C404" s="74">
        <f>IF(Data!B106="","",Data!B106)</f>
        <v>0</v>
      </c>
      <c r="D404" s="75" t="str">
        <f>IF(Data!C106="","",Data!C106)</f>
        <v/>
      </c>
      <c r="E404" s="75" t="str">
        <f>IF(Data!E106="","",Data!E106)</f>
        <v/>
      </c>
      <c r="F404" s="75">
        <f>IF(Data!F106="","",Data!F106)</f>
        <v>0</v>
      </c>
      <c r="G404" s="76" t="str">
        <f>IF(Data!G106="","",Data!G106)</f>
        <v/>
      </c>
      <c r="H404" s="485"/>
      <c r="I404" s="486"/>
      <c r="J404" s="486"/>
      <c r="K404" s="486"/>
      <c r="L404" s="486"/>
      <c r="M404" s="486"/>
      <c r="N404" s="486"/>
      <c r="O404" s="486"/>
      <c r="P404" s="487"/>
      <c r="Q404" s="488"/>
      <c r="R404" s="486"/>
      <c r="S404" s="489"/>
      <c r="T404" s="489"/>
      <c r="U404" s="489"/>
      <c r="V404" s="474"/>
      <c r="W404" s="474"/>
      <c r="X404" s="474"/>
      <c r="Y404" s="475"/>
    </row>
    <row r="405" spans="3:25" ht="24.95" customHeight="1">
      <c r="C405" s="476"/>
      <c r="D405" s="477"/>
      <c r="E405" s="477"/>
      <c r="F405" s="477"/>
      <c r="G405" s="478"/>
      <c r="H405" s="479"/>
      <c r="I405" s="480"/>
      <c r="J405" s="480"/>
      <c r="K405" s="480"/>
      <c r="L405" s="480"/>
      <c r="M405" s="480"/>
      <c r="N405" s="480"/>
      <c r="O405" s="480"/>
      <c r="P405" s="481"/>
      <c r="Q405" s="482"/>
      <c r="R405" s="480"/>
      <c r="S405" s="483"/>
      <c r="T405" s="483"/>
      <c r="U405" s="483"/>
      <c r="V405" s="483"/>
      <c r="W405" s="483"/>
      <c r="X405" s="483"/>
      <c r="Y405" s="484"/>
    </row>
    <row r="406" spans="3:25" ht="24.95" customHeight="1">
      <c r="C406" s="476"/>
      <c r="D406" s="477"/>
      <c r="E406" s="477"/>
      <c r="F406" s="477"/>
      <c r="G406" s="478"/>
      <c r="H406" s="485"/>
      <c r="I406" s="486"/>
      <c r="J406" s="486"/>
      <c r="K406" s="486"/>
      <c r="L406" s="486"/>
      <c r="M406" s="486"/>
      <c r="N406" s="486"/>
      <c r="O406" s="486"/>
      <c r="P406" s="487"/>
      <c r="Q406" s="488"/>
      <c r="R406" s="486"/>
      <c r="S406" s="489"/>
      <c r="T406" s="489"/>
      <c r="U406" s="489"/>
      <c r="V406" s="489"/>
      <c r="W406" s="489"/>
      <c r="X406" s="486"/>
      <c r="Y406" s="490"/>
    </row>
    <row r="407" spans="3:25" ht="24.95" customHeight="1" thickBot="1">
      <c r="C407" s="491"/>
      <c r="D407" s="492"/>
      <c r="E407" s="492"/>
      <c r="F407" s="492"/>
      <c r="G407" s="493"/>
      <c r="H407" s="494"/>
      <c r="I407" s="495"/>
      <c r="J407" s="495"/>
      <c r="K407" s="495"/>
      <c r="L407" s="495"/>
      <c r="M407" s="495"/>
      <c r="N407" s="495"/>
      <c r="O407" s="495"/>
      <c r="P407" s="496"/>
      <c r="Q407" s="497"/>
      <c r="R407" s="495"/>
      <c r="S407" s="498"/>
      <c r="T407" s="498"/>
      <c r="U407" s="498"/>
      <c r="V407" s="498"/>
      <c r="W407" s="498"/>
      <c r="X407" s="495"/>
      <c r="Y407" s="499"/>
    </row>
    <row r="408" spans="3:25" ht="24.95" customHeight="1" thickTop="1">
      <c r="C408" s="74">
        <f>IF(Data!B107="","",Data!B107)</f>
        <v>0</v>
      </c>
      <c r="D408" s="75" t="str">
        <f>IF(Data!C107="","",Data!C107)</f>
        <v/>
      </c>
      <c r="E408" s="75" t="str">
        <f>IF(Data!E107="","",Data!E107)</f>
        <v/>
      </c>
      <c r="F408" s="75">
        <f>IF(Data!F107="","",Data!F107)</f>
        <v>0</v>
      </c>
      <c r="G408" s="76" t="str">
        <f>IF(Data!G107="","",Data!G107)</f>
        <v/>
      </c>
      <c r="H408" s="470"/>
      <c r="I408" s="471"/>
      <c r="J408" s="471"/>
      <c r="K408" s="471"/>
      <c r="L408" s="471"/>
      <c r="M408" s="471"/>
      <c r="N408" s="471"/>
      <c r="O408" s="471"/>
      <c r="P408" s="472"/>
      <c r="Q408" s="473"/>
      <c r="R408" s="471"/>
      <c r="S408" s="474"/>
      <c r="T408" s="474"/>
      <c r="U408" s="474"/>
      <c r="V408" s="474"/>
      <c r="W408" s="474"/>
      <c r="X408" s="474"/>
      <c r="Y408" s="475"/>
    </row>
    <row r="409" spans="3:25" ht="24.95" customHeight="1">
      <c r="C409" s="476"/>
      <c r="D409" s="477"/>
      <c r="E409" s="477"/>
      <c r="F409" s="477"/>
      <c r="G409" s="478"/>
      <c r="H409" s="479"/>
      <c r="I409" s="480"/>
      <c r="J409" s="480"/>
      <c r="K409" s="480"/>
      <c r="L409" s="480"/>
      <c r="M409" s="480"/>
      <c r="N409" s="480"/>
      <c r="O409" s="480"/>
      <c r="P409" s="481"/>
      <c r="Q409" s="482"/>
      <c r="R409" s="480"/>
      <c r="S409" s="483"/>
      <c r="T409" s="483"/>
      <c r="U409" s="483"/>
      <c r="V409" s="483"/>
      <c r="W409" s="483"/>
      <c r="X409" s="483"/>
      <c r="Y409" s="484"/>
    </row>
    <row r="410" spans="3:25" ht="24.95" customHeight="1">
      <c r="C410" s="476"/>
      <c r="D410" s="477"/>
      <c r="E410" s="477"/>
      <c r="F410" s="477"/>
      <c r="G410" s="478"/>
      <c r="H410" s="485"/>
      <c r="I410" s="486"/>
      <c r="J410" s="486"/>
      <c r="K410" s="486"/>
      <c r="L410" s="486"/>
      <c r="M410" s="486"/>
      <c r="N410" s="486"/>
      <c r="O410" s="486"/>
      <c r="P410" s="487"/>
      <c r="Q410" s="488"/>
      <c r="R410" s="486"/>
      <c r="S410" s="489"/>
      <c r="T410" s="489"/>
      <c r="U410" s="489"/>
      <c r="V410" s="489"/>
      <c r="W410" s="489"/>
      <c r="X410" s="486"/>
      <c r="Y410" s="490"/>
    </row>
    <row r="411" spans="3:25" ht="24.95" customHeight="1" thickBot="1">
      <c r="C411" s="491"/>
      <c r="D411" s="492"/>
      <c r="E411" s="492"/>
      <c r="F411" s="492"/>
      <c r="G411" s="493"/>
      <c r="H411" s="494"/>
      <c r="I411" s="495"/>
      <c r="J411" s="495"/>
      <c r="K411" s="495"/>
      <c r="L411" s="495"/>
      <c r="M411" s="495"/>
      <c r="N411" s="495"/>
      <c r="O411" s="495"/>
      <c r="P411" s="496"/>
      <c r="Q411" s="497"/>
      <c r="R411" s="495"/>
      <c r="S411" s="498"/>
      <c r="T411" s="498"/>
      <c r="U411" s="498"/>
      <c r="V411" s="498"/>
      <c r="W411" s="498"/>
      <c r="X411" s="495"/>
      <c r="Y411" s="499"/>
    </row>
    <row r="412" spans="3:25" ht="24.95" customHeight="1" thickTop="1">
      <c r="C412" s="74">
        <f>IF(Data!B108="","",Data!B108)</f>
        <v>0</v>
      </c>
      <c r="D412" s="75" t="str">
        <f>IF(Data!C108="","",Data!C108)</f>
        <v/>
      </c>
      <c r="E412" s="75" t="str">
        <f>IF(Data!E108="","",Data!E108)</f>
        <v/>
      </c>
      <c r="F412" s="75">
        <f>IF(Data!F108="","",Data!F108)</f>
        <v>0</v>
      </c>
      <c r="G412" s="76" t="str">
        <f>IF(Data!G108="","",Data!G108)</f>
        <v/>
      </c>
      <c r="H412" s="485"/>
      <c r="I412" s="486"/>
      <c r="J412" s="486"/>
      <c r="K412" s="486"/>
      <c r="L412" s="486"/>
      <c r="M412" s="486"/>
      <c r="N412" s="486"/>
      <c r="O412" s="486"/>
      <c r="P412" s="487"/>
      <c r="Q412" s="488"/>
      <c r="R412" s="486"/>
      <c r="S412" s="489"/>
      <c r="T412" s="489"/>
      <c r="U412" s="489"/>
      <c r="V412" s="474"/>
      <c r="W412" s="474"/>
      <c r="X412" s="474"/>
      <c r="Y412" s="475"/>
    </row>
    <row r="413" spans="3:25" ht="24.95" customHeight="1">
      <c r="C413" s="476"/>
      <c r="D413" s="477"/>
      <c r="E413" s="477"/>
      <c r="F413" s="477"/>
      <c r="G413" s="478"/>
      <c r="H413" s="479"/>
      <c r="I413" s="480"/>
      <c r="J413" s="480"/>
      <c r="K413" s="480"/>
      <c r="L413" s="480"/>
      <c r="M413" s="480"/>
      <c r="N413" s="480"/>
      <c r="O413" s="480"/>
      <c r="P413" s="481"/>
      <c r="Q413" s="482"/>
      <c r="R413" s="480"/>
      <c r="S413" s="483"/>
      <c r="T413" s="483"/>
      <c r="U413" s="483"/>
      <c r="V413" s="483"/>
      <c r="W413" s="483"/>
      <c r="X413" s="483"/>
      <c r="Y413" s="484"/>
    </row>
    <row r="414" spans="3:25" ht="24.95" customHeight="1">
      <c r="C414" s="476"/>
      <c r="D414" s="477"/>
      <c r="E414" s="477"/>
      <c r="F414" s="477"/>
      <c r="G414" s="478"/>
      <c r="H414" s="485"/>
      <c r="I414" s="486"/>
      <c r="J414" s="486"/>
      <c r="K414" s="486"/>
      <c r="L414" s="486"/>
      <c r="M414" s="486"/>
      <c r="N414" s="486"/>
      <c r="O414" s="486"/>
      <c r="P414" s="487"/>
      <c r="Q414" s="488"/>
      <c r="R414" s="486"/>
      <c r="S414" s="489"/>
      <c r="T414" s="489"/>
      <c r="U414" s="489"/>
      <c r="V414" s="489"/>
      <c r="W414" s="489"/>
      <c r="X414" s="486"/>
      <c r="Y414" s="490"/>
    </row>
    <row r="415" spans="3:25" ht="24.95" customHeight="1" thickBot="1">
      <c r="C415" s="491"/>
      <c r="D415" s="492"/>
      <c r="E415" s="492"/>
      <c r="F415" s="492"/>
      <c r="G415" s="493"/>
      <c r="H415" s="494"/>
      <c r="I415" s="495"/>
      <c r="J415" s="495"/>
      <c r="K415" s="495"/>
      <c r="L415" s="495"/>
      <c r="M415" s="495"/>
      <c r="N415" s="495"/>
      <c r="O415" s="495"/>
      <c r="P415" s="496"/>
      <c r="Q415" s="497"/>
      <c r="R415" s="495"/>
      <c r="S415" s="498"/>
      <c r="T415" s="498"/>
      <c r="U415" s="498"/>
      <c r="V415" s="498"/>
      <c r="W415" s="498"/>
      <c r="X415" s="495"/>
      <c r="Y415" s="499"/>
    </row>
    <row r="416" spans="3:25" ht="24.95" customHeight="1" thickTop="1">
      <c r="C416" s="74">
        <f>IF(Data!B109="","",Data!B109)</f>
        <v>0</v>
      </c>
      <c r="D416" s="75" t="str">
        <f>IF(Data!C109="","",Data!C109)</f>
        <v/>
      </c>
      <c r="E416" s="75" t="str">
        <f>IF(Data!E109="","",Data!E109)</f>
        <v/>
      </c>
      <c r="F416" s="75">
        <f>IF(Data!F109="","",Data!F109)</f>
        <v>0</v>
      </c>
      <c r="G416" s="76" t="str">
        <f>IF(Data!G109="","",Data!G109)</f>
        <v/>
      </c>
      <c r="H416" s="470"/>
      <c r="I416" s="471"/>
      <c r="J416" s="471"/>
      <c r="K416" s="471"/>
      <c r="L416" s="471"/>
      <c r="M416" s="471"/>
      <c r="N416" s="471"/>
      <c r="O416" s="471"/>
      <c r="P416" s="472"/>
      <c r="Q416" s="473"/>
      <c r="R416" s="471"/>
      <c r="S416" s="474"/>
      <c r="T416" s="474"/>
      <c r="U416" s="474"/>
      <c r="V416" s="474"/>
      <c r="W416" s="474"/>
      <c r="X416" s="474"/>
      <c r="Y416" s="475"/>
    </row>
    <row r="417" spans="3:25" ht="24.95" customHeight="1">
      <c r="C417" s="476"/>
      <c r="D417" s="477"/>
      <c r="E417" s="477"/>
      <c r="F417" s="477"/>
      <c r="G417" s="478"/>
      <c r="H417" s="479"/>
      <c r="I417" s="480"/>
      <c r="J417" s="480"/>
      <c r="K417" s="480"/>
      <c r="L417" s="480"/>
      <c r="M417" s="480"/>
      <c r="N417" s="480"/>
      <c r="O417" s="480"/>
      <c r="P417" s="481"/>
      <c r="Q417" s="482"/>
      <c r="R417" s="480"/>
      <c r="S417" s="483"/>
      <c r="T417" s="483"/>
      <c r="U417" s="483"/>
      <c r="V417" s="483"/>
      <c r="W417" s="483"/>
      <c r="X417" s="483"/>
      <c r="Y417" s="484"/>
    </row>
    <row r="418" spans="3:25" ht="24.95" customHeight="1">
      <c r="C418" s="476"/>
      <c r="D418" s="477"/>
      <c r="E418" s="477"/>
      <c r="F418" s="477"/>
      <c r="G418" s="478"/>
      <c r="H418" s="485"/>
      <c r="I418" s="486"/>
      <c r="J418" s="486"/>
      <c r="K418" s="486"/>
      <c r="L418" s="486"/>
      <c r="M418" s="486"/>
      <c r="N418" s="486"/>
      <c r="O418" s="486"/>
      <c r="P418" s="487"/>
      <c r="Q418" s="488"/>
      <c r="R418" s="486"/>
      <c r="S418" s="489"/>
      <c r="T418" s="489"/>
      <c r="U418" s="489"/>
      <c r="V418" s="489"/>
      <c r="W418" s="489"/>
      <c r="X418" s="486"/>
      <c r="Y418" s="490"/>
    </row>
    <row r="419" spans="3:25" ht="24.95" customHeight="1" thickBot="1">
      <c r="C419" s="491"/>
      <c r="D419" s="492"/>
      <c r="E419" s="492"/>
      <c r="F419" s="492"/>
      <c r="G419" s="493"/>
      <c r="H419" s="494"/>
      <c r="I419" s="495"/>
      <c r="J419" s="495"/>
      <c r="K419" s="495"/>
      <c r="L419" s="495"/>
      <c r="M419" s="495"/>
      <c r="N419" s="495"/>
      <c r="O419" s="495"/>
      <c r="P419" s="496"/>
      <c r="Q419" s="497"/>
      <c r="R419" s="495"/>
      <c r="S419" s="498"/>
      <c r="T419" s="498"/>
      <c r="U419" s="498"/>
      <c r="V419" s="498"/>
      <c r="W419" s="498"/>
      <c r="X419" s="495"/>
      <c r="Y419" s="499"/>
    </row>
    <row r="420" spans="3:25" ht="24.95" customHeight="1" thickTop="1">
      <c r="C420" s="74">
        <f>IF(Data!B110="","",Data!B110)</f>
        <v>0</v>
      </c>
      <c r="D420" s="75" t="str">
        <f>IF(Data!C110="","",Data!C110)</f>
        <v/>
      </c>
      <c r="E420" s="75" t="str">
        <f>IF(Data!E110="","",Data!E110)</f>
        <v/>
      </c>
      <c r="F420" s="75">
        <f>IF(Data!F110="","",Data!F110)</f>
        <v>0</v>
      </c>
      <c r="G420" s="76" t="str">
        <f>IF(Data!G110="","",Data!G110)</f>
        <v/>
      </c>
      <c r="H420" s="485"/>
      <c r="I420" s="486"/>
      <c r="J420" s="486"/>
      <c r="K420" s="486"/>
      <c r="L420" s="486"/>
      <c r="M420" s="486"/>
      <c r="N420" s="486"/>
      <c r="O420" s="486"/>
      <c r="P420" s="487"/>
      <c r="Q420" s="488"/>
      <c r="R420" s="486"/>
      <c r="S420" s="489"/>
      <c r="T420" s="489"/>
      <c r="U420" s="489"/>
      <c r="V420" s="474"/>
      <c r="W420" s="474"/>
      <c r="X420" s="474"/>
      <c r="Y420" s="475"/>
    </row>
    <row r="421" spans="3:25" ht="24.95" customHeight="1">
      <c r="C421" s="476"/>
      <c r="D421" s="477"/>
      <c r="E421" s="477"/>
      <c r="F421" s="477"/>
      <c r="G421" s="478"/>
      <c r="H421" s="479"/>
      <c r="I421" s="480"/>
      <c r="J421" s="480"/>
      <c r="K421" s="480"/>
      <c r="L421" s="480"/>
      <c r="M421" s="480"/>
      <c r="N421" s="480"/>
      <c r="O421" s="480"/>
      <c r="P421" s="481"/>
      <c r="Q421" s="482"/>
      <c r="R421" s="480"/>
      <c r="S421" s="483"/>
      <c r="T421" s="483"/>
      <c r="U421" s="483"/>
      <c r="V421" s="483"/>
      <c r="W421" s="483"/>
      <c r="X421" s="483"/>
      <c r="Y421" s="484"/>
    </row>
    <row r="422" spans="3:25" ht="24.95" customHeight="1">
      <c r="C422" s="476"/>
      <c r="D422" s="477"/>
      <c r="E422" s="477"/>
      <c r="F422" s="477"/>
      <c r="G422" s="478"/>
      <c r="H422" s="485"/>
      <c r="I422" s="486"/>
      <c r="J422" s="486"/>
      <c r="K422" s="486"/>
      <c r="L422" s="486"/>
      <c r="M422" s="486"/>
      <c r="N422" s="486"/>
      <c r="O422" s="486"/>
      <c r="P422" s="487"/>
      <c r="Q422" s="488"/>
      <c r="R422" s="486"/>
      <c r="S422" s="489"/>
      <c r="T422" s="489"/>
      <c r="U422" s="489"/>
      <c r="V422" s="489"/>
      <c r="W422" s="489"/>
      <c r="X422" s="486"/>
      <c r="Y422" s="490"/>
    </row>
    <row r="423" spans="3:25" ht="24.95" customHeight="1" thickBot="1">
      <c r="C423" s="491"/>
      <c r="D423" s="492"/>
      <c r="E423" s="492"/>
      <c r="F423" s="492"/>
      <c r="G423" s="493"/>
      <c r="H423" s="494"/>
      <c r="I423" s="495"/>
      <c r="J423" s="495"/>
      <c r="K423" s="495"/>
      <c r="L423" s="495"/>
      <c r="M423" s="495"/>
      <c r="N423" s="495"/>
      <c r="O423" s="495"/>
      <c r="P423" s="496"/>
      <c r="Q423" s="497"/>
      <c r="R423" s="495"/>
      <c r="S423" s="498"/>
      <c r="T423" s="498"/>
      <c r="U423" s="498"/>
      <c r="V423" s="498"/>
      <c r="W423" s="498"/>
      <c r="X423" s="495"/>
      <c r="Y423" s="499"/>
    </row>
    <row r="424" spans="3:25" ht="24.95" customHeight="1" thickTop="1">
      <c r="C424" s="74">
        <f>IF(Data!B111="","",Data!B111)</f>
        <v>0</v>
      </c>
      <c r="D424" s="75" t="str">
        <f>IF(Data!C111="","",Data!C111)</f>
        <v/>
      </c>
      <c r="E424" s="75" t="str">
        <f>IF(Data!E111="","",Data!E111)</f>
        <v/>
      </c>
      <c r="F424" s="75">
        <f>IF(Data!F111="","",Data!F111)</f>
        <v>0</v>
      </c>
      <c r="G424" s="76" t="str">
        <f>IF(Data!G111="","",Data!G111)</f>
        <v/>
      </c>
      <c r="H424" s="470"/>
      <c r="I424" s="471"/>
      <c r="J424" s="471"/>
      <c r="K424" s="471"/>
      <c r="L424" s="471"/>
      <c r="M424" s="471"/>
      <c r="N424" s="471"/>
      <c r="O424" s="471"/>
      <c r="P424" s="472"/>
      <c r="Q424" s="473"/>
      <c r="R424" s="471"/>
      <c r="S424" s="474"/>
      <c r="T424" s="474"/>
      <c r="U424" s="474"/>
      <c r="V424" s="474"/>
      <c r="W424" s="474"/>
      <c r="X424" s="474"/>
      <c r="Y424" s="475"/>
    </row>
    <row r="425" spans="3:25" ht="24.95" customHeight="1">
      <c r="C425" s="476"/>
      <c r="D425" s="477"/>
      <c r="E425" s="477"/>
      <c r="F425" s="477"/>
      <c r="G425" s="478"/>
      <c r="H425" s="479"/>
      <c r="I425" s="480"/>
      <c r="J425" s="480"/>
      <c r="K425" s="480"/>
      <c r="L425" s="480"/>
      <c r="M425" s="480"/>
      <c r="N425" s="480"/>
      <c r="O425" s="480"/>
      <c r="P425" s="481"/>
      <c r="Q425" s="482"/>
      <c r="R425" s="480"/>
      <c r="S425" s="483"/>
      <c r="T425" s="483"/>
      <c r="U425" s="483"/>
      <c r="V425" s="483"/>
      <c r="W425" s="483"/>
      <c r="X425" s="483"/>
      <c r="Y425" s="484"/>
    </row>
    <row r="426" spans="3:25" ht="24.95" customHeight="1">
      <c r="C426" s="476"/>
      <c r="D426" s="477"/>
      <c r="E426" s="477"/>
      <c r="F426" s="477"/>
      <c r="G426" s="478"/>
      <c r="H426" s="485"/>
      <c r="I426" s="486"/>
      <c r="J426" s="486"/>
      <c r="K426" s="486"/>
      <c r="L426" s="486"/>
      <c r="M426" s="486"/>
      <c r="N426" s="486"/>
      <c r="O426" s="486"/>
      <c r="P426" s="487"/>
      <c r="Q426" s="488"/>
      <c r="R426" s="486"/>
      <c r="S426" s="489"/>
      <c r="T426" s="489"/>
      <c r="U426" s="489"/>
      <c r="V426" s="489"/>
      <c r="W426" s="489"/>
      <c r="X426" s="486"/>
      <c r="Y426" s="490"/>
    </row>
    <row r="427" spans="3:25" ht="24.95" customHeight="1" thickBot="1">
      <c r="C427" s="491"/>
      <c r="D427" s="492"/>
      <c r="E427" s="492"/>
      <c r="F427" s="492"/>
      <c r="G427" s="493"/>
      <c r="H427" s="494"/>
      <c r="I427" s="495"/>
      <c r="J427" s="495"/>
      <c r="K427" s="495"/>
      <c r="L427" s="495"/>
      <c r="M427" s="495"/>
      <c r="N427" s="495"/>
      <c r="O427" s="495"/>
      <c r="P427" s="496"/>
      <c r="Q427" s="497"/>
      <c r="R427" s="495"/>
      <c r="S427" s="498"/>
      <c r="T427" s="498"/>
      <c r="U427" s="498"/>
      <c r="V427" s="498"/>
      <c r="W427" s="498"/>
      <c r="X427" s="495"/>
      <c r="Y427" s="499"/>
    </row>
    <row r="428" spans="3:25" ht="24.95" customHeight="1" thickTop="1">
      <c r="C428" s="74">
        <f>IF(Data!B112="","",Data!B112)</f>
        <v>0</v>
      </c>
      <c r="D428" s="75" t="str">
        <f>IF(Data!C112="","",Data!C112)</f>
        <v/>
      </c>
      <c r="E428" s="75" t="str">
        <f>IF(Data!E112="","",Data!E112)</f>
        <v/>
      </c>
      <c r="F428" s="75">
        <f>IF(Data!F112="","",Data!F112)</f>
        <v>0</v>
      </c>
      <c r="G428" s="76" t="str">
        <f>IF(Data!G112="","",Data!G112)</f>
        <v/>
      </c>
      <c r="H428" s="485"/>
      <c r="I428" s="486"/>
      <c r="J428" s="486"/>
      <c r="K428" s="486"/>
      <c r="L428" s="486"/>
      <c r="M428" s="486"/>
      <c r="N428" s="486"/>
      <c r="O428" s="486"/>
      <c r="P428" s="487"/>
      <c r="Q428" s="488"/>
      <c r="R428" s="486"/>
      <c r="S428" s="489"/>
      <c r="T428" s="489"/>
      <c r="U428" s="489"/>
      <c r="V428" s="474"/>
      <c r="W428" s="474"/>
      <c r="X428" s="474"/>
      <c r="Y428" s="475"/>
    </row>
    <row r="429" spans="3:25" ht="24.95" customHeight="1">
      <c r="C429" s="476"/>
      <c r="D429" s="477"/>
      <c r="E429" s="477"/>
      <c r="F429" s="477"/>
      <c r="G429" s="478"/>
      <c r="H429" s="479"/>
      <c r="I429" s="480"/>
      <c r="J429" s="480"/>
      <c r="K429" s="480"/>
      <c r="L429" s="480"/>
      <c r="M429" s="480"/>
      <c r="N429" s="480"/>
      <c r="O429" s="480"/>
      <c r="P429" s="481"/>
      <c r="Q429" s="482"/>
      <c r="R429" s="480"/>
      <c r="S429" s="483"/>
      <c r="T429" s="483"/>
      <c r="U429" s="483"/>
      <c r="V429" s="483"/>
      <c r="W429" s="483"/>
      <c r="X429" s="483"/>
      <c r="Y429" s="484"/>
    </row>
    <row r="430" spans="3:25" ht="24.95" customHeight="1">
      <c r="C430" s="476"/>
      <c r="D430" s="477"/>
      <c r="E430" s="477"/>
      <c r="F430" s="477"/>
      <c r="G430" s="478"/>
      <c r="H430" s="485"/>
      <c r="I430" s="486"/>
      <c r="J430" s="486"/>
      <c r="K430" s="486"/>
      <c r="L430" s="486"/>
      <c r="M430" s="486"/>
      <c r="N430" s="486"/>
      <c r="O430" s="486"/>
      <c r="P430" s="487"/>
      <c r="Q430" s="488"/>
      <c r="R430" s="486"/>
      <c r="S430" s="489"/>
      <c r="T430" s="489"/>
      <c r="U430" s="489"/>
      <c r="V430" s="489"/>
      <c r="W430" s="489"/>
      <c r="X430" s="486"/>
      <c r="Y430" s="490"/>
    </row>
    <row r="431" spans="3:25" ht="24.95" customHeight="1" thickBot="1">
      <c r="C431" s="491"/>
      <c r="D431" s="492"/>
      <c r="E431" s="492"/>
      <c r="F431" s="492"/>
      <c r="G431" s="493"/>
      <c r="H431" s="494"/>
      <c r="I431" s="495"/>
      <c r="J431" s="495"/>
      <c r="K431" s="495"/>
      <c r="L431" s="495"/>
      <c r="M431" s="495"/>
      <c r="N431" s="495"/>
      <c r="O431" s="495"/>
      <c r="P431" s="496"/>
      <c r="Q431" s="497"/>
      <c r="R431" s="495"/>
      <c r="S431" s="498"/>
      <c r="T431" s="498"/>
      <c r="U431" s="498"/>
      <c r="V431" s="498"/>
      <c r="W431" s="498"/>
      <c r="X431" s="495"/>
      <c r="Y431" s="499"/>
    </row>
    <row r="432" spans="3:25" ht="24.95" customHeight="1" thickTop="1">
      <c r="C432" s="74">
        <f>IF(Data!B113="","",Data!B113)</f>
        <v>0</v>
      </c>
      <c r="D432" s="75" t="str">
        <f>IF(Data!C113="","",Data!C113)</f>
        <v/>
      </c>
      <c r="E432" s="75" t="str">
        <f>IF(Data!E113="","",Data!E113)</f>
        <v/>
      </c>
      <c r="F432" s="75">
        <f>IF(Data!F113="","",Data!F113)</f>
        <v>0</v>
      </c>
      <c r="G432" s="76" t="str">
        <f>IF(Data!G113="","",Data!G113)</f>
        <v/>
      </c>
      <c r="H432" s="470"/>
      <c r="I432" s="471"/>
      <c r="J432" s="471"/>
      <c r="K432" s="471"/>
      <c r="L432" s="471"/>
      <c r="M432" s="471"/>
      <c r="N432" s="471"/>
      <c r="O432" s="471"/>
      <c r="P432" s="472"/>
      <c r="Q432" s="473"/>
      <c r="R432" s="471"/>
      <c r="S432" s="474"/>
      <c r="T432" s="474"/>
      <c r="U432" s="474"/>
      <c r="V432" s="474"/>
      <c r="W432" s="474"/>
      <c r="X432" s="474"/>
      <c r="Y432" s="475"/>
    </row>
    <row r="433" spans="3:25" ht="24.95" customHeight="1">
      <c r="C433" s="476"/>
      <c r="D433" s="477"/>
      <c r="E433" s="477"/>
      <c r="F433" s="477"/>
      <c r="G433" s="478"/>
      <c r="H433" s="479"/>
      <c r="I433" s="480"/>
      <c r="J433" s="480"/>
      <c r="K433" s="480"/>
      <c r="L433" s="480"/>
      <c r="M433" s="480"/>
      <c r="N433" s="480"/>
      <c r="O433" s="480"/>
      <c r="P433" s="481"/>
      <c r="Q433" s="482"/>
      <c r="R433" s="480"/>
      <c r="S433" s="483"/>
      <c r="T433" s="483"/>
      <c r="U433" s="483"/>
      <c r="V433" s="483"/>
      <c r="W433" s="483"/>
      <c r="X433" s="483"/>
      <c r="Y433" s="484"/>
    </row>
    <row r="434" spans="3:25" ht="24.95" customHeight="1">
      <c r="C434" s="476"/>
      <c r="D434" s="477"/>
      <c r="E434" s="477"/>
      <c r="F434" s="477"/>
      <c r="G434" s="478"/>
      <c r="H434" s="485"/>
      <c r="I434" s="486"/>
      <c r="J434" s="486"/>
      <c r="K434" s="486"/>
      <c r="L434" s="486"/>
      <c r="M434" s="486"/>
      <c r="N434" s="486"/>
      <c r="O434" s="486"/>
      <c r="P434" s="487"/>
      <c r="Q434" s="488"/>
      <c r="R434" s="486"/>
      <c r="S434" s="489"/>
      <c r="T434" s="489"/>
      <c r="U434" s="489"/>
      <c r="V434" s="489"/>
      <c r="W434" s="489"/>
      <c r="X434" s="486"/>
      <c r="Y434" s="490"/>
    </row>
    <row r="435" spans="3:25" ht="24.95" customHeight="1" thickBot="1">
      <c r="C435" s="491"/>
      <c r="D435" s="492"/>
      <c r="E435" s="492"/>
      <c r="F435" s="492"/>
      <c r="G435" s="493"/>
      <c r="H435" s="494"/>
      <c r="I435" s="495"/>
      <c r="J435" s="495"/>
      <c r="K435" s="495"/>
      <c r="L435" s="495"/>
      <c r="M435" s="495"/>
      <c r="N435" s="495"/>
      <c r="O435" s="495"/>
      <c r="P435" s="496"/>
      <c r="Q435" s="497"/>
      <c r="R435" s="495"/>
      <c r="S435" s="498"/>
      <c r="T435" s="498"/>
      <c r="U435" s="498"/>
      <c r="V435" s="498"/>
      <c r="W435" s="498"/>
      <c r="X435" s="495"/>
      <c r="Y435" s="499"/>
    </row>
    <row r="436" spans="3:25" ht="24.95" customHeight="1" thickTop="1">
      <c r="C436" s="74">
        <f>IF(Data!B114="","",Data!B114)</f>
        <v>0</v>
      </c>
      <c r="D436" s="75" t="str">
        <f>IF(Data!C114="","",Data!C114)</f>
        <v/>
      </c>
      <c r="E436" s="75" t="str">
        <f>IF(Data!E114="","",Data!E114)</f>
        <v/>
      </c>
      <c r="F436" s="75">
        <f>IF(Data!F114="","",Data!F114)</f>
        <v>0</v>
      </c>
      <c r="G436" s="76" t="str">
        <f>IF(Data!G114="","",Data!G114)</f>
        <v/>
      </c>
      <c r="H436" s="485"/>
      <c r="I436" s="486"/>
      <c r="J436" s="486"/>
      <c r="K436" s="486"/>
      <c r="L436" s="486"/>
      <c r="M436" s="486"/>
      <c r="N436" s="486"/>
      <c r="O436" s="486"/>
      <c r="P436" s="487"/>
      <c r="Q436" s="488"/>
      <c r="R436" s="486"/>
      <c r="S436" s="489"/>
      <c r="T436" s="489"/>
      <c r="U436" s="489"/>
      <c r="V436" s="474"/>
      <c r="W436" s="474"/>
      <c r="X436" s="474"/>
      <c r="Y436" s="475"/>
    </row>
    <row r="437" spans="3:25" ht="24.95" customHeight="1">
      <c r="C437" s="476"/>
      <c r="D437" s="477"/>
      <c r="E437" s="477"/>
      <c r="F437" s="477"/>
      <c r="G437" s="478"/>
      <c r="H437" s="479"/>
      <c r="I437" s="480"/>
      <c r="J437" s="480"/>
      <c r="K437" s="480"/>
      <c r="L437" s="480"/>
      <c r="M437" s="480"/>
      <c r="N437" s="480"/>
      <c r="O437" s="480"/>
      <c r="P437" s="481"/>
      <c r="Q437" s="482"/>
      <c r="R437" s="480"/>
      <c r="S437" s="483"/>
      <c r="T437" s="483"/>
      <c r="U437" s="483"/>
      <c r="V437" s="483"/>
      <c r="W437" s="483"/>
      <c r="X437" s="483"/>
      <c r="Y437" s="484"/>
    </row>
    <row r="438" spans="3:25" ht="24.95" customHeight="1">
      <c r="C438" s="476"/>
      <c r="D438" s="477"/>
      <c r="E438" s="477"/>
      <c r="F438" s="477"/>
      <c r="G438" s="478"/>
      <c r="H438" s="485"/>
      <c r="I438" s="486"/>
      <c r="J438" s="486"/>
      <c r="K438" s="486"/>
      <c r="L438" s="486"/>
      <c r="M438" s="486"/>
      <c r="N438" s="486"/>
      <c r="O438" s="486"/>
      <c r="P438" s="487"/>
      <c r="Q438" s="488"/>
      <c r="R438" s="486"/>
      <c r="S438" s="489"/>
      <c r="T438" s="489"/>
      <c r="U438" s="489"/>
      <c r="V438" s="489"/>
      <c r="W438" s="489"/>
      <c r="X438" s="486"/>
      <c r="Y438" s="490"/>
    </row>
    <row r="439" spans="3:25" ht="24.95" customHeight="1" thickBot="1">
      <c r="C439" s="491"/>
      <c r="D439" s="492"/>
      <c r="E439" s="492"/>
      <c r="F439" s="492"/>
      <c r="G439" s="493"/>
      <c r="H439" s="494"/>
      <c r="I439" s="495"/>
      <c r="J439" s="495"/>
      <c r="K439" s="495"/>
      <c r="L439" s="495"/>
      <c r="M439" s="495"/>
      <c r="N439" s="495"/>
      <c r="O439" s="495"/>
      <c r="P439" s="496"/>
      <c r="Q439" s="497"/>
      <c r="R439" s="495"/>
      <c r="S439" s="498"/>
      <c r="T439" s="498"/>
      <c r="U439" s="498"/>
      <c r="V439" s="498"/>
      <c r="W439" s="498"/>
      <c r="X439" s="495"/>
      <c r="Y439" s="499"/>
    </row>
    <row r="440" spans="3:25" ht="24.95" customHeight="1" thickTop="1">
      <c r="C440" s="74">
        <f>IF(Data!B115="","",Data!B115)</f>
        <v>0</v>
      </c>
      <c r="D440" s="75" t="str">
        <f>IF(Data!C115="","",Data!C115)</f>
        <v/>
      </c>
      <c r="E440" s="75" t="str">
        <f>IF(Data!E115="","",Data!E115)</f>
        <v/>
      </c>
      <c r="F440" s="75">
        <f>IF(Data!F115="","",Data!F115)</f>
        <v>0</v>
      </c>
      <c r="G440" s="76" t="str">
        <f>IF(Data!G115="","",Data!G115)</f>
        <v/>
      </c>
      <c r="H440" s="470"/>
      <c r="I440" s="471"/>
      <c r="J440" s="471"/>
      <c r="K440" s="471"/>
      <c r="L440" s="471"/>
      <c r="M440" s="471"/>
      <c r="N440" s="471"/>
      <c r="O440" s="471"/>
      <c r="P440" s="472"/>
      <c r="Q440" s="473"/>
      <c r="R440" s="471"/>
      <c r="S440" s="474"/>
      <c r="T440" s="474"/>
      <c r="U440" s="474"/>
      <c r="V440" s="474"/>
      <c r="W440" s="474"/>
      <c r="X440" s="474"/>
      <c r="Y440" s="475"/>
    </row>
    <row r="441" spans="3:25" ht="24.95" customHeight="1">
      <c r="C441" s="476"/>
      <c r="D441" s="477"/>
      <c r="E441" s="477"/>
      <c r="F441" s="477"/>
      <c r="G441" s="478"/>
      <c r="H441" s="479"/>
      <c r="I441" s="480"/>
      <c r="J441" s="480"/>
      <c r="K441" s="480"/>
      <c r="L441" s="480"/>
      <c r="M441" s="480"/>
      <c r="N441" s="480"/>
      <c r="O441" s="480"/>
      <c r="P441" s="481"/>
      <c r="Q441" s="482"/>
      <c r="R441" s="480"/>
      <c r="S441" s="483"/>
      <c r="T441" s="483"/>
      <c r="U441" s="483"/>
      <c r="V441" s="483"/>
      <c r="W441" s="483"/>
      <c r="X441" s="483"/>
      <c r="Y441" s="484"/>
    </row>
    <row r="442" spans="3:25" ht="24.95" customHeight="1">
      <c r="C442" s="476"/>
      <c r="D442" s="477"/>
      <c r="E442" s="477"/>
      <c r="F442" s="477"/>
      <c r="G442" s="478"/>
      <c r="H442" s="485"/>
      <c r="I442" s="486"/>
      <c r="J442" s="486"/>
      <c r="K442" s="486"/>
      <c r="L442" s="486"/>
      <c r="M442" s="486"/>
      <c r="N442" s="486"/>
      <c r="O442" s="486"/>
      <c r="P442" s="487"/>
      <c r="Q442" s="488"/>
      <c r="R442" s="486"/>
      <c r="S442" s="489"/>
      <c r="T442" s="489"/>
      <c r="U442" s="489"/>
      <c r="V442" s="489"/>
      <c r="W442" s="489"/>
      <c r="X442" s="486"/>
      <c r="Y442" s="490"/>
    </row>
    <row r="443" spans="3:25" ht="24.95" customHeight="1" thickBot="1">
      <c r="C443" s="491"/>
      <c r="D443" s="492"/>
      <c r="E443" s="492"/>
      <c r="F443" s="492"/>
      <c r="G443" s="493"/>
      <c r="H443" s="494"/>
      <c r="I443" s="495"/>
      <c r="J443" s="495"/>
      <c r="K443" s="495"/>
      <c r="L443" s="495"/>
      <c r="M443" s="495"/>
      <c r="N443" s="495"/>
      <c r="O443" s="495"/>
      <c r="P443" s="496"/>
      <c r="Q443" s="497"/>
      <c r="R443" s="495"/>
      <c r="S443" s="498"/>
      <c r="T443" s="498"/>
      <c r="U443" s="498"/>
      <c r="V443" s="498"/>
      <c r="W443" s="498"/>
      <c r="X443" s="495"/>
      <c r="Y443" s="499"/>
    </row>
    <row r="444" spans="3:25" ht="24.95" customHeight="1" thickTop="1">
      <c r="C444" s="74">
        <f>IF(Data!B116="","",Data!B116)</f>
        <v>0</v>
      </c>
      <c r="D444" s="75" t="str">
        <f>IF(Data!C116="","",Data!C116)</f>
        <v/>
      </c>
      <c r="E444" s="75" t="str">
        <f>IF(Data!E116="","",Data!E116)</f>
        <v/>
      </c>
      <c r="F444" s="75">
        <f>IF(Data!F116="","",Data!F116)</f>
        <v>0</v>
      </c>
      <c r="G444" s="76" t="str">
        <f>IF(Data!G116="","",Data!G116)</f>
        <v/>
      </c>
      <c r="H444" s="485"/>
      <c r="I444" s="486"/>
      <c r="J444" s="486"/>
      <c r="K444" s="486"/>
      <c r="L444" s="486"/>
      <c r="M444" s="486"/>
      <c r="N444" s="486"/>
      <c r="O444" s="486"/>
      <c r="P444" s="487"/>
      <c r="Q444" s="488"/>
      <c r="R444" s="486"/>
      <c r="S444" s="489"/>
      <c r="T444" s="489"/>
      <c r="U444" s="489"/>
      <c r="V444" s="474"/>
      <c r="W444" s="474"/>
      <c r="X444" s="474"/>
      <c r="Y444" s="475"/>
    </row>
    <row r="445" spans="3:25" ht="24.95" customHeight="1">
      <c r="C445" s="476"/>
      <c r="D445" s="477"/>
      <c r="E445" s="477"/>
      <c r="F445" s="477"/>
      <c r="G445" s="478"/>
      <c r="H445" s="479"/>
      <c r="I445" s="480"/>
      <c r="J445" s="480"/>
      <c r="K445" s="480"/>
      <c r="L445" s="480"/>
      <c r="M445" s="480"/>
      <c r="N445" s="480"/>
      <c r="O445" s="480"/>
      <c r="P445" s="481"/>
      <c r="Q445" s="482"/>
      <c r="R445" s="480"/>
      <c r="S445" s="483"/>
      <c r="T445" s="483"/>
      <c r="U445" s="483"/>
      <c r="V445" s="483"/>
      <c r="W445" s="483"/>
      <c r="X445" s="483"/>
      <c r="Y445" s="484"/>
    </row>
    <row r="446" spans="3:25" ht="24.95" customHeight="1">
      <c r="C446" s="476"/>
      <c r="D446" s="477"/>
      <c r="E446" s="477"/>
      <c r="F446" s="477"/>
      <c r="G446" s="478"/>
      <c r="H446" s="485"/>
      <c r="I446" s="486"/>
      <c r="J446" s="486"/>
      <c r="K446" s="486"/>
      <c r="L446" s="486"/>
      <c r="M446" s="486"/>
      <c r="N446" s="486"/>
      <c r="O446" s="486"/>
      <c r="P446" s="487"/>
      <c r="Q446" s="488"/>
      <c r="R446" s="486"/>
      <c r="S446" s="489"/>
      <c r="T446" s="489"/>
      <c r="U446" s="489"/>
      <c r="V446" s="489"/>
      <c r="W446" s="489"/>
      <c r="X446" s="486"/>
      <c r="Y446" s="490"/>
    </row>
    <row r="447" spans="3:25" ht="24.95" customHeight="1" thickBot="1">
      <c r="C447" s="491"/>
      <c r="D447" s="492"/>
      <c r="E447" s="492"/>
      <c r="F447" s="492"/>
      <c r="G447" s="493"/>
      <c r="H447" s="494"/>
      <c r="I447" s="495"/>
      <c r="J447" s="495"/>
      <c r="K447" s="495"/>
      <c r="L447" s="495"/>
      <c r="M447" s="495"/>
      <c r="N447" s="495"/>
      <c r="O447" s="495"/>
      <c r="P447" s="496"/>
      <c r="Q447" s="497"/>
      <c r="R447" s="495"/>
      <c r="S447" s="498"/>
      <c r="T447" s="498"/>
      <c r="U447" s="498"/>
      <c r="V447" s="498"/>
      <c r="W447" s="498"/>
      <c r="X447" s="495"/>
      <c r="Y447" s="499"/>
    </row>
    <row r="448" spans="3:25" ht="24.95" customHeight="1" thickTop="1">
      <c r="C448" s="74">
        <f>IF(Data!B117="","",Data!B117)</f>
        <v>0</v>
      </c>
      <c r="D448" s="75" t="str">
        <f>IF(Data!C117="","",Data!C117)</f>
        <v/>
      </c>
      <c r="E448" s="75" t="str">
        <f>IF(Data!E117="","",Data!E117)</f>
        <v/>
      </c>
      <c r="F448" s="75">
        <f>IF(Data!F117="","",Data!F117)</f>
        <v>0</v>
      </c>
      <c r="G448" s="76" t="str">
        <f>IF(Data!G117="","",Data!G117)</f>
        <v/>
      </c>
      <c r="H448" s="470"/>
      <c r="I448" s="471"/>
      <c r="J448" s="471"/>
      <c r="K448" s="471"/>
      <c r="L448" s="471"/>
      <c r="M448" s="471"/>
      <c r="N448" s="471"/>
      <c r="O448" s="471"/>
      <c r="P448" s="472"/>
      <c r="Q448" s="473"/>
      <c r="R448" s="471"/>
      <c r="S448" s="474"/>
      <c r="T448" s="474"/>
      <c r="U448" s="474"/>
      <c r="V448" s="474"/>
      <c r="W448" s="474"/>
      <c r="X448" s="474"/>
      <c r="Y448" s="475"/>
    </row>
    <row r="449" spans="3:25" ht="24.95" customHeight="1">
      <c r="C449" s="476"/>
      <c r="D449" s="477"/>
      <c r="E449" s="477"/>
      <c r="F449" s="477"/>
      <c r="G449" s="478"/>
      <c r="H449" s="479"/>
      <c r="I449" s="480"/>
      <c r="J449" s="480"/>
      <c r="K449" s="480"/>
      <c r="L449" s="480"/>
      <c r="M449" s="480"/>
      <c r="N449" s="480"/>
      <c r="O449" s="480"/>
      <c r="P449" s="481"/>
      <c r="Q449" s="482"/>
      <c r="R449" s="480"/>
      <c r="S449" s="483"/>
      <c r="T449" s="483"/>
      <c r="U449" s="483"/>
      <c r="V449" s="483"/>
      <c r="W449" s="483"/>
      <c r="X449" s="483"/>
      <c r="Y449" s="484"/>
    </row>
    <row r="450" spans="3:25" ht="24.95" customHeight="1">
      <c r="C450" s="476"/>
      <c r="D450" s="477"/>
      <c r="E450" s="477"/>
      <c r="F450" s="477"/>
      <c r="G450" s="478"/>
      <c r="H450" s="485"/>
      <c r="I450" s="486"/>
      <c r="J450" s="486"/>
      <c r="K450" s="486"/>
      <c r="L450" s="486"/>
      <c r="M450" s="486"/>
      <c r="N450" s="486"/>
      <c r="O450" s="486"/>
      <c r="P450" s="487"/>
      <c r="Q450" s="488"/>
      <c r="R450" s="486"/>
      <c r="S450" s="489"/>
      <c r="T450" s="489"/>
      <c r="U450" s="489"/>
      <c r="V450" s="489"/>
      <c r="W450" s="489"/>
      <c r="X450" s="486"/>
      <c r="Y450" s="490"/>
    </row>
    <row r="451" spans="3:25" ht="24.95" customHeight="1" thickBot="1">
      <c r="C451" s="491"/>
      <c r="D451" s="492"/>
      <c r="E451" s="492"/>
      <c r="F451" s="492"/>
      <c r="G451" s="493"/>
      <c r="H451" s="494"/>
      <c r="I451" s="495"/>
      <c r="J451" s="495"/>
      <c r="K451" s="495"/>
      <c r="L451" s="495"/>
      <c r="M451" s="495"/>
      <c r="N451" s="495"/>
      <c r="O451" s="495"/>
      <c r="P451" s="496"/>
      <c r="Q451" s="497"/>
      <c r="R451" s="495"/>
      <c r="S451" s="498"/>
      <c r="T451" s="498"/>
      <c r="U451" s="498"/>
      <c r="V451" s="498"/>
      <c r="W451" s="498"/>
      <c r="X451" s="495"/>
      <c r="Y451" s="499"/>
    </row>
    <row r="452" spans="3:25" ht="24.95" customHeight="1" thickTop="1">
      <c r="C452" s="74">
        <f>IF(Data!B118="","",Data!B118)</f>
        <v>0</v>
      </c>
      <c r="D452" s="75" t="str">
        <f>IF(Data!C118="","",Data!C118)</f>
        <v/>
      </c>
      <c r="E452" s="75" t="str">
        <f>IF(Data!E118="","",Data!E118)</f>
        <v/>
      </c>
      <c r="F452" s="75">
        <f>IF(Data!F118="","",Data!F118)</f>
        <v>0</v>
      </c>
      <c r="G452" s="76" t="str">
        <f>IF(Data!G118="","",Data!G118)</f>
        <v/>
      </c>
      <c r="H452" s="485"/>
      <c r="I452" s="486"/>
      <c r="J452" s="486"/>
      <c r="K452" s="486"/>
      <c r="L452" s="486"/>
      <c r="M452" s="486"/>
      <c r="N452" s="486"/>
      <c r="O452" s="486"/>
      <c r="P452" s="487"/>
      <c r="Q452" s="488"/>
      <c r="R452" s="486"/>
      <c r="S452" s="489"/>
      <c r="T452" s="489"/>
      <c r="U452" s="489"/>
      <c r="V452" s="474"/>
      <c r="W452" s="474"/>
      <c r="X452" s="474"/>
      <c r="Y452" s="475"/>
    </row>
    <row r="453" spans="3:25" ht="24.95" customHeight="1">
      <c r="C453" s="476"/>
      <c r="D453" s="477"/>
      <c r="E453" s="477"/>
      <c r="F453" s="477"/>
      <c r="G453" s="478"/>
      <c r="H453" s="479"/>
      <c r="I453" s="480"/>
      <c r="J453" s="480"/>
      <c r="K453" s="480"/>
      <c r="L453" s="480"/>
      <c r="M453" s="480"/>
      <c r="N453" s="480"/>
      <c r="O453" s="480"/>
      <c r="P453" s="481"/>
      <c r="Q453" s="482"/>
      <c r="R453" s="480"/>
      <c r="S453" s="483"/>
      <c r="T453" s="483"/>
      <c r="U453" s="483"/>
      <c r="V453" s="483"/>
      <c r="W453" s="483"/>
      <c r="X453" s="483"/>
      <c r="Y453" s="484"/>
    </row>
    <row r="454" spans="3:25" ht="24.95" customHeight="1">
      <c r="C454" s="476"/>
      <c r="D454" s="477"/>
      <c r="E454" s="477"/>
      <c r="F454" s="477"/>
      <c r="G454" s="478"/>
      <c r="H454" s="485"/>
      <c r="I454" s="486"/>
      <c r="J454" s="486"/>
      <c r="K454" s="486"/>
      <c r="L454" s="486"/>
      <c r="M454" s="486"/>
      <c r="N454" s="486"/>
      <c r="O454" s="486"/>
      <c r="P454" s="487"/>
      <c r="Q454" s="488"/>
      <c r="R454" s="486"/>
      <c r="S454" s="489"/>
      <c r="T454" s="489"/>
      <c r="U454" s="489"/>
      <c r="V454" s="489"/>
      <c r="W454" s="489"/>
      <c r="X454" s="486"/>
      <c r="Y454" s="490"/>
    </row>
    <row r="455" spans="3:25" ht="24.95" customHeight="1" thickBot="1">
      <c r="C455" s="491"/>
      <c r="D455" s="492"/>
      <c r="E455" s="492"/>
      <c r="F455" s="492"/>
      <c r="G455" s="493"/>
      <c r="H455" s="494"/>
      <c r="I455" s="495"/>
      <c r="J455" s="495"/>
      <c r="K455" s="495"/>
      <c r="L455" s="495"/>
      <c r="M455" s="495"/>
      <c r="N455" s="495"/>
      <c r="O455" s="495"/>
      <c r="P455" s="496"/>
      <c r="Q455" s="497"/>
      <c r="R455" s="495"/>
      <c r="S455" s="498"/>
      <c r="T455" s="498"/>
      <c r="U455" s="498"/>
      <c r="V455" s="498"/>
      <c r="W455" s="498"/>
      <c r="X455" s="495"/>
      <c r="Y455" s="499"/>
    </row>
    <row r="456" spans="3:25" ht="24.95" customHeight="1" thickTop="1">
      <c r="C456" s="74">
        <f>IF(Data!B119="","",Data!B119)</f>
        <v>0</v>
      </c>
      <c r="D456" s="75" t="str">
        <f>IF(Data!C119="","",Data!C119)</f>
        <v/>
      </c>
      <c r="E456" s="75" t="str">
        <f>IF(Data!E119="","",Data!E119)</f>
        <v/>
      </c>
      <c r="F456" s="75">
        <f>IF(Data!F119="","",Data!F119)</f>
        <v>0</v>
      </c>
      <c r="G456" s="76" t="str">
        <f>IF(Data!G119="","",Data!G119)</f>
        <v/>
      </c>
      <c r="H456" s="470"/>
      <c r="I456" s="471"/>
      <c r="J456" s="471"/>
      <c r="K456" s="471"/>
      <c r="L456" s="471"/>
      <c r="M456" s="471"/>
      <c r="N456" s="471"/>
      <c r="O456" s="471"/>
      <c r="P456" s="472"/>
      <c r="Q456" s="473"/>
      <c r="R456" s="471"/>
      <c r="S456" s="474"/>
      <c r="T456" s="474"/>
      <c r="U456" s="474"/>
      <c r="V456" s="474"/>
      <c r="W456" s="474"/>
      <c r="X456" s="474"/>
      <c r="Y456" s="475"/>
    </row>
    <row r="457" spans="3:25" ht="24.95" customHeight="1">
      <c r="C457" s="476"/>
      <c r="D457" s="477"/>
      <c r="E457" s="477"/>
      <c r="F457" s="477"/>
      <c r="G457" s="478"/>
      <c r="H457" s="479"/>
      <c r="I457" s="480"/>
      <c r="J457" s="480"/>
      <c r="K457" s="480"/>
      <c r="L457" s="480"/>
      <c r="M457" s="480"/>
      <c r="N457" s="480"/>
      <c r="O457" s="480"/>
      <c r="P457" s="481"/>
      <c r="Q457" s="482"/>
      <c r="R457" s="480"/>
      <c r="S457" s="483"/>
      <c r="T457" s="483"/>
      <c r="U457" s="483"/>
      <c r="V457" s="483"/>
      <c r="W457" s="483"/>
      <c r="X457" s="483"/>
      <c r="Y457" s="484"/>
    </row>
    <row r="458" spans="3:25" ht="24.95" customHeight="1">
      <c r="C458" s="476"/>
      <c r="D458" s="477"/>
      <c r="E458" s="477"/>
      <c r="F458" s="477"/>
      <c r="G458" s="478"/>
      <c r="H458" s="485"/>
      <c r="I458" s="486"/>
      <c r="J458" s="486"/>
      <c r="K458" s="486"/>
      <c r="L458" s="486"/>
      <c r="M458" s="486"/>
      <c r="N458" s="486"/>
      <c r="O458" s="486"/>
      <c r="P458" s="487"/>
      <c r="Q458" s="488"/>
      <c r="R458" s="486"/>
      <c r="S458" s="489"/>
      <c r="T458" s="489"/>
      <c r="U458" s="489"/>
      <c r="V458" s="489"/>
      <c r="W458" s="489"/>
      <c r="X458" s="486"/>
      <c r="Y458" s="490"/>
    </row>
    <row r="459" spans="3:25" ht="24.95" customHeight="1" thickBot="1">
      <c r="C459" s="491"/>
      <c r="D459" s="492"/>
      <c r="E459" s="492"/>
      <c r="F459" s="492"/>
      <c r="G459" s="493"/>
      <c r="H459" s="494"/>
      <c r="I459" s="495"/>
      <c r="J459" s="495"/>
      <c r="K459" s="495"/>
      <c r="L459" s="495"/>
      <c r="M459" s="495"/>
      <c r="N459" s="495"/>
      <c r="O459" s="495"/>
      <c r="P459" s="496"/>
      <c r="Q459" s="497"/>
      <c r="R459" s="495"/>
      <c r="S459" s="498"/>
      <c r="T459" s="498"/>
      <c r="U459" s="498"/>
      <c r="V459" s="498"/>
      <c r="W459" s="498"/>
      <c r="X459" s="495"/>
      <c r="Y459" s="499"/>
    </row>
    <row r="460" spans="3:25" ht="24.95" customHeight="1" thickTop="1">
      <c r="C460" s="74">
        <f>IF(Data!B120="","",Data!B120)</f>
        <v>0</v>
      </c>
      <c r="D460" s="75" t="str">
        <f>IF(Data!C120="","",Data!C120)</f>
        <v/>
      </c>
      <c r="E460" s="75" t="str">
        <f>IF(Data!E120="","",Data!E120)</f>
        <v/>
      </c>
      <c r="F460" s="75">
        <f>IF(Data!F120="","",Data!F120)</f>
        <v>0</v>
      </c>
      <c r="G460" s="76" t="str">
        <f>IF(Data!G120="","",Data!G120)</f>
        <v/>
      </c>
      <c r="H460" s="485"/>
      <c r="I460" s="486"/>
      <c r="J460" s="486"/>
      <c r="K460" s="486"/>
      <c r="L460" s="486"/>
      <c r="M460" s="486"/>
      <c r="N460" s="486"/>
      <c r="O460" s="486"/>
      <c r="P460" s="487"/>
      <c r="Q460" s="488"/>
      <c r="R460" s="486"/>
      <c r="S460" s="489"/>
      <c r="T460" s="489"/>
      <c r="U460" s="489"/>
      <c r="V460" s="474"/>
      <c r="W460" s="474"/>
      <c r="X460" s="474"/>
      <c r="Y460" s="475"/>
    </row>
    <row r="461" spans="3:25" ht="24.95" customHeight="1">
      <c r="C461" s="476"/>
      <c r="D461" s="477"/>
      <c r="E461" s="477"/>
      <c r="F461" s="477"/>
      <c r="G461" s="478"/>
      <c r="H461" s="479"/>
      <c r="I461" s="480"/>
      <c r="J461" s="480"/>
      <c r="K461" s="480"/>
      <c r="L461" s="480"/>
      <c r="M461" s="480"/>
      <c r="N461" s="480"/>
      <c r="O461" s="480"/>
      <c r="P461" s="481"/>
      <c r="Q461" s="482"/>
      <c r="R461" s="480"/>
      <c r="S461" s="483"/>
      <c r="T461" s="483"/>
      <c r="U461" s="483"/>
      <c r="V461" s="483"/>
      <c r="W461" s="483"/>
      <c r="X461" s="483"/>
      <c r="Y461" s="484"/>
    </row>
    <row r="462" spans="3:25" ht="24.95" customHeight="1">
      <c r="C462" s="476"/>
      <c r="D462" s="477"/>
      <c r="E462" s="477"/>
      <c r="F462" s="477"/>
      <c r="G462" s="478"/>
      <c r="H462" s="485"/>
      <c r="I462" s="486"/>
      <c r="J462" s="486"/>
      <c r="K462" s="486"/>
      <c r="L462" s="486"/>
      <c r="M462" s="486"/>
      <c r="N462" s="486"/>
      <c r="O462" s="486"/>
      <c r="P462" s="487"/>
      <c r="Q462" s="488"/>
      <c r="R462" s="486"/>
      <c r="S462" s="489"/>
      <c r="T462" s="489"/>
      <c r="U462" s="489"/>
      <c r="V462" s="489"/>
      <c r="W462" s="489"/>
      <c r="X462" s="486"/>
      <c r="Y462" s="490"/>
    </row>
    <row r="463" spans="3:25" ht="24.95" customHeight="1" thickBot="1">
      <c r="C463" s="491"/>
      <c r="D463" s="492"/>
      <c r="E463" s="492"/>
      <c r="F463" s="492"/>
      <c r="G463" s="493"/>
      <c r="H463" s="494"/>
      <c r="I463" s="495"/>
      <c r="J463" s="495"/>
      <c r="K463" s="495"/>
      <c r="L463" s="495"/>
      <c r="M463" s="495"/>
      <c r="N463" s="495"/>
      <c r="O463" s="495"/>
      <c r="P463" s="496"/>
      <c r="Q463" s="497"/>
      <c r="R463" s="495"/>
      <c r="S463" s="498"/>
      <c r="T463" s="498"/>
      <c r="U463" s="498"/>
      <c r="V463" s="498"/>
      <c r="W463" s="498"/>
      <c r="X463" s="495"/>
      <c r="Y463" s="499"/>
    </row>
    <row r="464" spans="3:25" ht="24.95" customHeight="1" thickTop="1">
      <c r="C464" s="74">
        <f>IF(Data!B121="","",Data!B121)</f>
        <v>0</v>
      </c>
      <c r="D464" s="75" t="str">
        <f>IF(Data!C121="","",Data!C121)</f>
        <v/>
      </c>
      <c r="E464" s="75" t="str">
        <f>IF(Data!E121="","",Data!E121)</f>
        <v/>
      </c>
      <c r="F464" s="75">
        <f>IF(Data!F121="","",Data!F121)</f>
        <v>0</v>
      </c>
      <c r="G464" s="76" t="str">
        <f>IF(Data!G121="","",Data!G121)</f>
        <v/>
      </c>
      <c r="H464" s="470"/>
      <c r="I464" s="471"/>
      <c r="J464" s="471"/>
      <c r="K464" s="471"/>
      <c r="L464" s="471"/>
      <c r="M464" s="471"/>
      <c r="N464" s="471"/>
      <c r="O464" s="471"/>
      <c r="P464" s="472"/>
      <c r="Q464" s="473"/>
      <c r="R464" s="471"/>
      <c r="S464" s="474"/>
      <c r="T464" s="474"/>
      <c r="U464" s="474"/>
      <c r="V464" s="474"/>
      <c r="W464" s="474"/>
      <c r="X464" s="474"/>
      <c r="Y464" s="475"/>
    </row>
    <row r="465" spans="3:25" ht="24.95" customHeight="1">
      <c r="C465" s="476"/>
      <c r="D465" s="477"/>
      <c r="E465" s="477"/>
      <c r="F465" s="477"/>
      <c r="G465" s="478"/>
      <c r="H465" s="479"/>
      <c r="I465" s="480"/>
      <c r="J465" s="480"/>
      <c r="K465" s="480"/>
      <c r="L465" s="480"/>
      <c r="M465" s="480"/>
      <c r="N465" s="480"/>
      <c r="O465" s="480"/>
      <c r="P465" s="481"/>
      <c r="Q465" s="482"/>
      <c r="R465" s="480"/>
      <c r="S465" s="483"/>
      <c r="T465" s="483"/>
      <c r="U465" s="483"/>
      <c r="V465" s="483"/>
      <c r="W465" s="483"/>
      <c r="X465" s="483"/>
      <c r="Y465" s="484"/>
    </row>
    <row r="466" spans="3:25" ht="24.95" customHeight="1">
      <c r="C466" s="476"/>
      <c r="D466" s="477"/>
      <c r="E466" s="477"/>
      <c r="F466" s="477"/>
      <c r="G466" s="478"/>
      <c r="H466" s="485"/>
      <c r="I466" s="486"/>
      <c r="J466" s="486"/>
      <c r="K466" s="486"/>
      <c r="L466" s="486"/>
      <c r="M466" s="486"/>
      <c r="N466" s="486"/>
      <c r="O466" s="486"/>
      <c r="P466" s="487"/>
      <c r="Q466" s="488"/>
      <c r="R466" s="486"/>
      <c r="S466" s="489"/>
      <c r="T466" s="489"/>
      <c r="U466" s="489"/>
      <c r="V466" s="489"/>
      <c r="W466" s="489"/>
      <c r="X466" s="486"/>
      <c r="Y466" s="490"/>
    </row>
    <row r="467" spans="3:25" ht="24.95" customHeight="1" thickBot="1">
      <c r="C467" s="491"/>
      <c r="D467" s="492"/>
      <c r="E467" s="492"/>
      <c r="F467" s="492"/>
      <c r="G467" s="493"/>
      <c r="H467" s="494"/>
      <c r="I467" s="495"/>
      <c r="J467" s="495"/>
      <c r="K467" s="495"/>
      <c r="L467" s="495"/>
      <c r="M467" s="495"/>
      <c r="N467" s="495"/>
      <c r="O467" s="495"/>
      <c r="P467" s="496"/>
      <c r="Q467" s="497"/>
      <c r="R467" s="495"/>
      <c r="S467" s="498"/>
      <c r="T467" s="498"/>
      <c r="U467" s="498"/>
      <c r="V467" s="498"/>
      <c r="W467" s="498"/>
      <c r="X467" s="495"/>
      <c r="Y467" s="499"/>
    </row>
    <row r="468" spans="3:25" ht="24.95" customHeight="1" thickTop="1">
      <c r="C468" s="74">
        <f>IF(Data!B122="","",Data!B122)</f>
        <v>0</v>
      </c>
      <c r="D468" s="75" t="str">
        <f>IF(Data!C122="","",Data!C122)</f>
        <v/>
      </c>
      <c r="E468" s="75" t="str">
        <f>IF(Data!E122="","",Data!E122)</f>
        <v/>
      </c>
      <c r="F468" s="75">
        <f>IF(Data!F122="","",Data!F122)</f>
        <v>0</v>
      </c>
      <c r="G468" s="76" t="str">
        <f>IF(Data!G122="","",Data!G122)</f>
        <v/>
      </c>
      <c r="H468" s="485"/>
      <c r="I468" s="486"/>
      <c r="J468" s="486"/>
      <c r="K468" s="486"/>
      <c r="L468" s="486"/>
      <c r="M468" s="486"/>
      <c r="N468" s="486"/>
      <c r="O468" s="486"/>
      <c r="P468" s="487"/>
      <c r="Q468" s="488"/>
      <c r="R468" s="486"/>
      <c r="S468" s="489"/>
      <c r="T468" s="489"/>
      <c r="U468" s="489"/>
      <c r="V468" s="474"/>
      <c r="W468" s="474"/>
      <c r="X468" s="474"/>
      <c r="Y468" s="475"/>
    </row>
    <row r="469" spans="3:25" ht="24.95" customHeight="1">
      <c r="C469" s="476"/>
      <c r="D469" s="477"/>
      <c r="E469" s="477"/>
      <c r="F469" s="477"/>
      <c r="G469" s="478"/>
      <c r="H469" s="479"/>
      <c r="I469" s="480"/>
      <c r="J469" s="480"/>
      <c r="K469" s="480"/>
      <c r="L469" s="480"/>
      <c r="M469" s="480"/>
      <c r="N469" s="480"/>
      <c r="O469" s="480"/>
      <c r="P469" s="481"/>
      <c r="Q469" s="482"/>
      <c r="R469" s="480"/>
      <c r="S469" s="483"/>
      <c r="T469" s="483"/>
      <c r="U469" s="483"/>
      <c r="V469" s="483"/>
      <c r="W469" s="483"/>
      <c r="X469" s="483"/>
      <c r="Y469" s="484"/>
    </row>
    <row r="470" spans="3:25" ht="24.95" customHeight="1">
      <c r="C470" s="476"/>
      <c r="D470" s="477"/>
      <c r="E470" s="477"/>
      <c r="F470" s="477"/>
      <c r="G470" s="478"/>
      <c r="H470" s="485"/>
      <c r="I470" s="486"/>
      <c r="J470" s="486"/>
      <c r="K470" s="486"/>
      <c r="L470" s="486"/>
      <c r="M470" s="486"/>
      <c r="N470" s="486"/>
      <c r="O470" s="486"/>
      <c r="P470" s="487"/>
      <c r="Q470" s="488"/>
      <c r="R470" s="486"/>
      <c r="S470" s="489"/>
      <c r="T470" s="489"/>
      <c r="U470" s="489"/>
      <c r="V470" s="489"/>
      <c r="W470" s="489"/>
      <c r="X470" s="486"/>
      <c r="Y470" s="490"/>
    </row>
    <row r="471" spans="3:25" ht="24.95" customHeight="1" thickBot="1">
      <c r="C471" s="491"/>
      <c r="D471" s="492"/>
      <c r="E471" s="492"/>
      <c r="F471" s="492"/>
      <c r="G471" s="493"/>
      <c r="H471" s="494"/>
      <c r="I471" s="495"/>
      <c r="J471" s="495"/>
      <c r="K471" s="495"/>
      <c r="L471" s="495"/>
      <c r="M471" s="495"/>
      <c r="N471" s="495"/>
      <c r="O471" s="495"/>
      <c r="P471" s="496"/>
      <c r="Q471" s="497"/>
      <c r="R471" s="495"/>
      <c r="S471" s="498"/>
      <c r="T471" s="498"/>
      <c r="U471" s="498"/>
      <c r="V471" s="498"/>
      <c r="W471" s="498"/>
      <c r="X471" s="495"/>
      <c r="Y471" s="499"/>
    </row>
    <row r="472" spans="3:25" ht="24.95" customHeight="1" thickTop="1">
      <c r="C472" s="74">
        <f>IF(Data!B123="","",Data!B123)</f>
        <v>0</v>
      </c>
      <c r="D472" s="75" t="str">
        <f>IF(Data!C123="","",Data!C123)</f>
        <v/>
      </c>
      <c r="E472" s="75" t="str">
        <f>IF(Data!E123="","",Data!E123)</f>
        <v/>
      </c>
      <c r="F472" s="75">
        <f>IF(Data!F123="","",Data!F123)</f>
        <v>0</v>
      </c>
      <c r="G472" s="76" t="str">
        <f>IF(Data!G123="","",Data!G123)</f>
        <v/>
      </c>
      <c r="H472" s="470"/>
      <c r="I472" s="471"/>
      <c r="J472" s="471"/>
      <c r="K472" s="471"/>
      <c r="L472" s="471"/>
      <c r="M472" s="471"/>
      <c r="N472" s="471"/>
      <c r="O472" s="471"/>
      <c r="P472" s="472"/>
      <c r="Q472" s="473"/>
      <c r="R472" s="471"/>
      <c r="S472" s="474"/>
      <c r="T472" s="474"/>
      <c r="U472" s="474"/>
      <c r="V472" s="474"/>
      <c r="W472" s="474"/>
      <c r="X472" s="474"/>
      <c r="Y472" s="475"/>
    </row>
    <row r="473" spans="3:25" ht="24.95" customHeight="1">
      <c r="C473" s="476"/>
      <c r="D473" s="477"/>
      <c r="E473" s="477"/>
      <c r="F473" s="477"/>
      <c r="G473" s="478"/>
      <c r="H473" s="479"/>
      <c r="I473" s="480"/>
      <c r="J473" s="480"/>
      <c r="K473" s="480"/>
      <c r="L473" s="480"/>
      <c r="M473" s="480"/>
      <c r="N473" s="480"/>
      <c r="O473" s="480"/>
      <c r="P473" s="481"/>
      <c r="Q473" s="482"/>
      <c r="R473" s="480"/>
      <c r="S473" s="483"/>
      <c r="T473" s="483"/>
      <c r="U473" s="483"/>
      <c r="V473" s="483"/>
      <c r="W473" s="483"/>
      <c r="X473" s="483"/>
      <c r="Y473" s="484"/>
    </row>
    <row r="474" spans="3:25" ht="24.95" customHeight="1">
      <c r="C474" s="476"/>
      <c r="D474" s="477"/>
      <c r="E474" s="477"/>
      <c r="F474" s="477"/>
      <c r="G474" s="478"/>
      <c r="H474" s="485"/>
      <c r="I474" s="486"/>
      <c r="J474" s="486"/>
      <c r="K474" s="486"/>
      <c r="L474" s="486"/>
      <c r="M474" s="486"/>
      <c r="N474" s="486"/>
      <c r="O474" s="486"/>
      <c r="P474" s="487"/>
      <c r="Q474" s="488"/>
      <c r="R474" s="486"/>
      <c r="S474" s="489"/>
      <c r="T474" s="489"/>
      <c r="U474" s="489"/>
      <c r="V474" s="489"/>
      <c r="W474" s="489"/>
      <c r="X474" s="486"/>
      <c r="Y474" s="490"/>
    </row>
    <row r="475" spans="3:25" ht="24.95" customHeight="1" thickBot="1">
      <c r="C475" s="491"/>
      <c r="D475" s="492"/>
      <c r="E475" s="492"/>
      <c r="F475" s="492"/>
      <c r="G475" s="493"/>
      <c r="H475" s="494"/>
      <c r="I475" s="495"/>
      <c r="J475" s="495"/>
      <c r="K475" s="495"/>
      <c r="L475" s="495"/>
      <c r="M475" s="495"/>
      <c r="N475" s="495"/>
      <c r="O475" s="495"/>
      <c r="P475" s="496"/>
      <c r="Q475" s="497"/>
      <c r="R475" s="495"/>
      <c r="S475" s="498"/>
      <c r="T475" s="498"/>
      <c r="U475" s="498"/>
      <c r="V475" s="498"/>
      <c r="W475" s="498"/>
      <c r="X475" s="495"/>
      <c r="Y475" s="499"/>
    </row>
    <row r="476" spans="3:25" ht="24.95" customHeight="1" thickTop="1">
      <c r="C476" s="74">
        <f>IF(Data!B124="","",Data!B124)</f>
        <v>0</v>
      </c>
      <c r="D476" s="75" t="str">
        <f>IF(Data!C124="","",Data!C124)</f>
        <v/>
      </c>
      <c r="E476" s="75" t="str">
        <f>IF(Data!E124="","",Data!E124)</f>
        <v/>
      </c>
      <c r="F476" s="75">
        <f>IF(Data!F124="","",Data!F124)</f>
        <v>0</v>
      </c>
      <c r="G476" s="76" t="str">
        <f>IF(Data!G124="","",Data!G124)</f>
        <v/>
      </c>
      <c r="H476" s="485"/>
      <c r="I476" s="486"/>
      <c r="J476" s="486"/>
      <c r="K476" s="486"/>
      <c r="L476" s="486"/>
      <c r="M476" s="486"/>
      <c r="N476" s="486"/>
      <c r="O476" s="486"/>
      <c r="P476" s="487"/>
      <c r="Q476" s="488"/>
      <c r="R476" s="486"/>
      <c r="S476" s="489"/>
      <c r="T476" s="489"/>
      <c r="U476" s="489"/>
      <c r="V476" s="474"/>
      <c r="W476" s="474"/>
      <c r="X476" s="474"/>
      <c r="Y476" s="475"/>
    </row>
    <row r="477" spans="3:25" ht="24.95" customHeight="1">
      <c r="C477" s="476"/>
      <c r="D477" s="477"/>
      <c r="E477" s="477"/>
      <c r="F477" s="477"/>
      <c r="G477" s="478"/>
      <c r="H477" s="479"/>
      <c r="I477" s="480"/>
      <c r="J477" s="480"/>
      <c r="K477" s="480"/>
      <c r="L477" s="480"/>
      <c r="M477" s="480"/>
      <c r="N477" s="480"/>
      <c r="O477" s="480"/>
      <c r="P477" s="481"/>
      <c r="Q477" s="482"/>
      <c r="R477" s="480"/>
      <c r="S477" s="483"/>
      <c r="T477" s="483"/>
      <c r="U477" s="483"/>
      <c r="V477" s="483"/>
      <c r="W477" s="483"/>
      <c r="X477" s="483"/>
      <c r="Y477" s="484"/>
    </row>
    <row r="478" spans="3:25" ht="24.95" customHeight="1">
      <c r="C478" s="476"/>
      <c r="D478" s="477"/>
      <c r="E478" s="477"/>
      <c r="F478" s="477"/>
      <c r="G478" s="478"/>
      <c r="H478" s="485"/>
      <c r="I478" s="486"/>
      <c r="J478" s="486"/>
      <c r="K478" s="486"/>
      <c r="L478" s="486"/>
      <c r="M478" s="486"/>
      <c r="N478" s="486"/>
      <c r="O478" s="486"/>
      <c r="P478" s="487"/>
      <c r="Q478" s="488"/>
      <c r="R478" s="486"/>
      <c r="S478" s="489"/>
      <c r="T478" s="489"/>
      <c r="U478" s="489"/>
      <c r="V478" s="489"/>
      <c r="W478" s="489"/>
      <c r="X478" s="486"/>
      <c r="Y478" s="490"/>
    </row>
    <row r="479" spans="3:25" ht="24.95" customHeight="1" thickBot="1">
      <c r="C479" s="491"/>
      <c r="D479" s="492"/>
      <c r="E479" s="492"/>
      <c r="F479" s="492"/>
      <c r="G479" s="493"/>
      <c r="H479" s="494"/>
      <c r="I479" s="495"/>
      <c r="J479" s="495"/>
      <c r="K479" s="495"/>
      <c r="L479" s="495"/>
      <c r="M479" s="495"/>
      <c r="N479" s="495"/>
      <c r="O479" s="495"/>
      <c r="P479" s="496"/>
      <c r="Q479" s="497"/>
      <c r="R479" s="495"/>
      <c r="S479" s="498"/>
      <c r="T479" s="498"/>
      <c r="U479" s="498"/>
      <c r="V479" s="498"/>
      <c r="W479" s="498"/>
      <c r="X479" s="495"/>
      <c r="Y479" s="499"/>
    </row>
    <row r="480" spans="3:25" ht="24.95" customHeight="1" thickTop="1">
      <c r="C480" s="74">
        <f>IF(Data!B125="","",Data!B125)</f>
        <v>0</v>
      </c>
      <c r="D480" s="75" t="str">
        <f>IF(Data!C125="","",Data!C125)</f>
        <v/>
      </c>
      <c r="E480" s="75" t="str">
        <f>IF(Data!E125="","",Data!E125)</f>
        <v/>
      </c>
      <c r="F480" s="75">
        <f>IF(Data!F125="","",Data!F125)</f>
        <v>0</v>
      </c>
      <c r="G480" s="76" t="str">
        <f>IF(Data!G125="","",Data!G125)</f>
        <v/>
      </c>
      <c r="H480" s="470"/>
      <c r="I480" s="471"/>
      <c r="J480" s="471"/>
      <c r="K480" s="471"/>
      <c r="L480" s="471"/>
      <c r="M480" s="471"/>
      <c r="N480" s="471"/>
      <c r="O480" s="471"/>
      <c r="P480" s="472"/>
      <c r="Q480" s="473"/>
      <c r="R480" s="471"/>
      <c r="S480" s="474"/>
      <c r="T480" s="474"/>
      <c r="U480" s="474"/>
      <c r="V480" s="474"/>
      <c r="W480" s="474"/>
      <c r="X480" s="474"/>
      <c r="Y480" s="475"/>
    </row>
    <row r="481" spans="3:25" ht="24.95" customHeight="1">
      <c r="C481" s="476"/>
      <c r="D481" s="477"/>
      <c r="E481" s="477"/>
      <c r="F481" s="477"/>
      <c r="G481" s="478"/>
      <c r="H481" s="479"/>
      <c r="I481" s="480"/>
      <c r="J481" s="480"/>
      <c r="K481" s="480"/>
      <c r="L481" s="480"/>
      <c r="M481" s="480"/>
      <c r="N481" s="480"/>
      <c r="O481" s="480"/>
      <c r="P481" s="481"/>
      <c r="Q481" s="482"/>
      <c r="R481" s="480"/>
      <c r="S481" s="483"/>
      <c r="T481" s="483"/>
      <c r="U481" s="483"/>
      <c r="V481" s="483"/>
      <c r="W481" s="483"/>
      <c r="X481" s="483"/>
      <c r="Y481" s="484"/>
    </row>
    <row r="482" spans="3:25" ht="24.95" customHeight="1">
      <c r="C482" s="476"/>
      <c r="D482" s="477"/>
      <c r="E482" s="477"/>
      <c r="F482" s="477"/>
      <c r="G482" s="478"/>
      <c r="H482" s="485"/>
      <c r="I482" s="486"/>
      <c r="J482" s="486"/>
      <c r="K482" s="486"/>
      <c r="L482" s="486"/>
      <c r="M482" s="486"/>
      <c r="N482" s="486"/>
      <c r="O482" s="486"/>
      <c r="P482" s="487"/>
      <c r="Q482" s="488"/>
      <c r="R482" s="486"/>
      <c r="S482" s="489"/>
      <c r="T482" s="489"/>
      <c r="U482" s="489"/>
      <c r="V482" s="489"/>
      <c r="W482" s="489"/>
      <c r="X482" s="486"/>
      <c r="Y482" s="490"/>
    </row>
    <row r="483" spans="3:25" ht="24.95" customHeight="1" thickBot="1">
      <c r="C483" s="491"/>
      <c r="D483" s="492"/>
      <c r="E483" s="492"/>
      <c r="F483" s="492"/>
      <c r="G483" s="493"/>
      <c r="H483" s="494"/>
      <c r="I483" s="495"/>
      <c r="J483" s="495"/>
      <c r="K483" s="495"/>
      <c r="L483" s="495"/>
      <c r="M483" s="495"/>
      <c r="N483" s="495"/>
      <c r="O483" s="495"/>
      <c r="P483" s="496"/>
      <c r="Q483" s="497"/>
      <c r="R483" s="495"/>
      <c r="S483" s="498"/>
      <c r="T483" s="498"/>
      <c r="U483" s="498"/>
      <c r="V483" s="498"/>
      <c r="W483" s="498"/>
      <c r="X483" s="495"/>
      <c r="Y483" s="499"/>
    </row>
    <row r="484" spans="3:25" ht="24.95" customHeight="1" thickTop="1">
      <c r="C484" s="74">
        <f>IF(Data!B126="","",Data!B126)</f>
        <v>0</v>
      </c>
      <c r="D484" s="75" t="str">
        <f>IF(Data!C126="","",Data!C126)</f>
        <v/>
      </c>
      <c r="E484" s="75" t="str">
        <f>IF(Data!E126="","",Data!E126)</f>
        <v/>
      </c>
      <c r="F484" s="75">
        <f>IF(Data!F126="","",Data!F126)</f>
        <v>0</v>
      </c>
      <c r="G484" s="76" t="str">
        <f>IF(Data!G126="","",Data!G126)</f>
        <v/>
      </c>
      <c r="H484" s="485"/>
      <c r="I484" s="486"/>
      <c r="J484" s="486"/>
      <c r="K484" s="486"/>
      <c r="L484" s="486"/>
      <c r="M484" s="486"/>
      <c r="N484" s="486"/>
      <c r="O484" s="486"/>
      <c r="P484" s="487"/>
      <c r="Q484" s="488"/>
      <c r="R484" s="486"/>
      <c r="S484" s="489"/>
      <c r="T484" s="489"/>
      <c r="U484" s="489"/>
      <c r="V484" s="474"/>
      <c r="W484" s="474"/>
      <c r="X484" s="474"/>
      <c r="Y484" s="475"/>
    </row>
    <row r="485" spans="3:25" ht="24.95" customHeight="1">
      <c r="C485" s="476"/>
      <c r="D485" s="477"/>
      <c r="E485" s="477"/>
      <c r="F485" s="477"/>
      <c r="G485" s="478"/>
      <c r="H485" s="479"/>
      <c r="I485" s="480"/>
      <c r="J485" s="480"/>
      <c r="K485" s="480"/>
      <c r="L485" s="480"/>
      <c r="M485" s="480"/>
      <c r="N485" s="480"/>
      <c r="O485" s="480"/>
      <c r="P485" s="481"/>
      <c r="Q485" s="482"/>
      <c r="R485" s="480"/>
      <c r="S485" s="483"/>
      <c r="T485" s="483"/>
      <c r="U485" s="483"/>
      <c r="V485" s="483"/>
      <c r="W485" s="483"/>
      <c r="X485" s="483"/>
      <c r="Y485" s="484"/>
    </row>
    <row r="486" spans="3:25" ht="24.95" customHeight="1">
      <c r="C486" s="476"/>
      <c r="D486" s="477"/>
      <c r="E486" s="477"/>
      <c r="F486" s="477"/>
      <c r="G486" s="478"/>
      <c r="H486" s="485"/>
      <c r="I486" s="486"/>
      <c r="J486" s="486"/>
      <c r="K486" s="486"/>
      <c r="L486" s="486"/>
      <c r="M486" s="486"/>
      <c r="N486" s="486"/>
      <c r="O486" s="486"/>
      <c r="P486" s="487"/>
      <c r="Q486" s="488"/>
      <c r="R486" s="486"/>
      <c r="S486" s="489"/>
      <c r="T486" s="489"/>
      <c r="U486" s="489"/>
      <c r="V486" s="489"/>
      <c r="W486" s="489"/>
      <c r="X486" s="486"/>
      <c r="Y486" s="490"/>
    </row>
    <row r="487" spans="3:25" ht="24.95" customHeight="1" thickBot="1">
      <c r="C487" s="491"/>
      <c r="D487" s="492"/>
      <c r="E487" s="492"/>
      <c r="F487" s="492"/>
      <c r="G487" s="493"/>
      <c r="H487" s="494"/>
      <c r="I487" s="495"/>
      <c r="J487" s="495"/>
      <c r="K487" s="495"/>
      <c r="L487" s="495"/>
      <c r="M487" s="495"/>
      <c r="N487" s="495"/>
      <c r="O487" s="495"/>
      <c r="P487" s="496"/>
      <c r="Q487" s="497"/>
      <c r="R487" s="495"/>
      <c r="S487" s="498"/>
      <c r="T487" s="498"/>
      <c r="U487" s="498"/>
      <c r="V487" s="498"/>
      <c r="W487" s="498"/>
      <c r="X487" s="495"/>
      <c r="Y487" s="499"/>
    </row>
    <row r="488" spans="3:25" ht="24.95" customHeight="1" thickTop="1">
      <c r="C488" s="74">
        <f>IF(Data!B127="","",Data!B127)</f>
        <v>0</v>
      </c>
      <c r="D488" s="75" t="str">
        <f>IF(Data!C127="","",Data!C127)</f>
        <v/>
      </c>
      <c r="E488" s="75" t="str">
        <f>IF(Data!E127="","",Data!E127)</f>
        <v/>
      </c>
      <c r="F488" s="75">
        <f>IF(Data!F127="","",Data!F127)</f>
        <v>0</v>
      </c>
      <c r="G488" s="76" t="str">
        <f>IF(Data!G127="","",Data!G127)</f>
        <v/>
      </c>
      <c r="H488" s="470"/>
      <c r="I488" s="471"/>
      <c r="J488" s="471"/>
      <c r="K488" s="471"/>
      <c r="L488" s="471"/>
      <c r="M488" s="471"/>
      <c r="N488" s="471"/>
      <c r="O488" s="471"/>
      <c r="P488" s="472"/>
      <c r="Q488" s="473"/>
      <c r="R488" s="471"/>
      <c r="S488" s="474"/>
      <c r="T488" s="474"/>
      <c r="U488" s="474"/>
      <c r="V488" s="474"/>
      <c r="W488" s="474"/>
      <c r="X488" s="474"/>
      <c r="Y488" s="475"/>
    </row>
    <row r="489" spans="3:25" ht="24.95" customHeight="1">
      <c r="C489" s="476"/>
      <c r="D489" s="477"/>
      <c r="E489" s="477"/>
      <c r="F489" s="477"/>
      <c r="G489" s="478"/>
      <c r="H489" s="479"/>
      <c r="I489" s="480"/>
      <c r="J489" s="480"/>
      <c r="K489" s="480"/>
      <c r="L489" s="480"/>
      <c r="M489" s="480"/>
      <c r="N489" s="480"/>
      <c r="O489" s="480"/>
      <c r="P489" s="481"/>
      <c r="Q489" s="482"/>
      <c r="R489" s="480"/>
      <c r="S489" s="483"/>
      <c r="T489" s="483"/>
      <c r="U489" s="483"/>
      <c r="V489" s="483"/>
      <c r="W489" s="483"/>
      <c r="X489" s="483"/>
      <c r="Y489" s="484"/>
    </row>
    <row r="490" spans="3:25" ht="24.95" customHeight="1">
      <c r="C490" s="476"/>
      <c r="D490" s="477"/>
      <c r="E490" s="477"/>
      <c r="F490" s="477"/>
      <c r="G490" s="478"/>
      <c r="H490" s="485"/>
      <c r="I490" s="486"/>
      <c r="J490" s="486"/>
      <c r="K490" s="486"/>
      <c r="L490" s="486"/>
      <c r="M490" s="486"/>
      <c r="N490" s="486"/>
      <c r="O490" s="486"/>
      <c r="P490" s="487"/>
      <c r="Q490" s="488"/>
      <c r="R490" s="486"/>
      <c r="S490" s="489"/>
      <c r="T490" s="489"/>
      <c r="U490" s="489"/>
      <c r="V490" s="489"/>
      <c r="W490" s="489"/>
      <c r="X490" s="486"/>
      <c r="Y490" s="490"/>
    </row>
    <row r="491" spans="3:25" ht="24.95" customHeight="1" thickBot="1">
      <c r="C491" s="491"/>
      <c r="D491" s="492"/>
      <c r="E491" s="492"/>
      <c r="F491" s="492"/>
      <c r="G491" s="493"/>
      <c r="H491" s="494"/>
      <c r="I491" s="495"/>
      <c r="J491" s="495"/>
      <c r="K491" s="495"/>
      <c r="L491" s="495"/>
      <c r="M491" s="495"/>
      <c r="N491" s="495"/>
      <c r="O491" s="495"/>
      <c r="P491" s="496"/>
      <c r="Q491" s="497"/>
      <c r="R491" s="495"/>
      <c r="S491" s="498"/>
      <c r="T491" s="498"/>
      <c r="U491" s="498"/>
      <c r="V491" s="498"/>
      <c r="W491" s="498"/>
      <c r="X491" s="495"/>
      <c r="Y491" s="499"/>
    </row>
    <row r="492" spans="3:25" ht="24.95" customHeight="1" thickTop="1">
      <c r="C492" s="74">
        <f>IF(Data!B128="","",Data!B128)</f>
        <v>0</v>
      </c>
      <c r="D492" s="75" t="str">
        <f>IF(Data!C128="","",Data!C128)</f>
        <v/>
      </c>
      <c r="E492" s="75" t="str">
        <f>IF(Data!E128="","",Data!E128)</f>
        <v/>
      </c>
      <c r="F492" s="75">
        <f>IF(Data!F128="","",Data!F128)</f>
        <v>0</v>
      </c>
      <c r="G492" s="76" t="str">
        <f>IF(Data!G128="","",Data!G128)</f>
        <v/>
      </c>
      <c r="H492" s="485"/>
      <c r="I492" s="486"/>
      <c r="J492" s="486"/>
      <c r="K492" s="486"/>
      <c r="L492" s="486"/>
      <c r="M492" s="486"/>
      <c r="N492" s="486"/>
      <c r="O492" s="486"/>
      <c r="P492" s="487"/>
      <c r="Q492" s="488"/>
      <c r="R492" s="486"/>
      <c r="S492" s="489"/>
      <c r="T492" s="489"/>
      <c r="U492" s="489"/>
      <c r="V492" s="474"/>
      <c r="W492" s="474"/>
      <c r="X492" s="474"/>
      <c r="Y492" s="475"/>
    </row>
    <row r="493" spans="3:25" ht="24.95" customHeight="1">
      <c r="C493" s="476"/>
      <c r="D493" s="477"/>
      <c r="E493" s="477"/>
      <c r="F493" s="477"/>
      <c r="G493" s="478"/>
      <c r="H493" s="479"/>
      <c r="I493" s="480"/>
      <c r="J493" s="480"/>
      <c r="K493" s="480"/>
      <c r="L493" s="480"/>
      <c r="M493" s="480"/>
      <c r="N493" s="480"/>
      <c r="O493" s="480"/>
      <c r="P493" s="481"/>
      <c r="Q493" s="482"/>
      <c r="R493" s="480"/>
      <c r="S493" s="483"/>
      <c r="T493" s="483"/>
      <c r="U493" s="483"/>
      <c r="V493" s="483"/>
      <c r="W493" s="483"/>
      <c r="X493" s="483"/>
      <c r="Y493" s="484"/>
    </row>
    <row r="494" spans="3:25" ht="24.95" customHeight="1">
      <c r="C494" s="476"/>
      <c r="D494" s="477"/>
      <c r="E494" s="477"/>
      <c r="F494" s="477"/>
      <c r="G494" s="478"/>
      <c r="H494" s="485"/>
      <c r="I494" s="486"/>
      <c r="J494" s="486"/>
      <c r="K494" s="486"/>
      <c r="L494" s="486"/>
      <c r="M494" s="486"/>
      <c r="N494" s="486"/>
      <c r="O494" s="486"/>
      <c r="P494" s="487"/>
      <c r="Q494" s="488"/>
      <c r="R494" s="486"/>
      <c r="S494" s="489"/>
      <c r="T494" s="489"/>
      <c r="U494" s="489"/>
      <c r="V494" s="489"/>
      <c r="W494" s="489"/>
      <c r="X494" s="486"/>
      <c r="Y494" s="490"/>
    </row>
    <row r="495" spans="3:25" ht="24.95" customHeight="1" thickBot="1">
      <c r="C495" s="491"/>
      <c r="D495" s="492"/>
      <c r="E495" s="492"/>
      <c r="F495" s="492"/>
      <c r="G495" s="493"/>
      <c r="H495" s="494"/>
      <c r="I495" s="495"/>
      <c r="J495" s="495"/>
      <c r="K495" s="495"/>
      <c r="L495" s="495"/>
      <c r="M495" s="495"/>
      <c r="N495" s="495"/>
      <c r="O495" s="495"/>
      <c r="P495" s="496"/>
      <c r="Q495" s="497"/>
      <c r="R495" s="495"/>
      <c r="S495" s="498"/>
      <c r="T495" s="498"/>
      <c r="U495" s="498"/>
      <c r="V495" s="498"/>
      <c r="W495" s="498"/>
      <c r="X495" s="495"/>
      <c r="Y495" s="499"/>
    </row>
    <row r="496" spans="3:25" ht="24.95" customHeight="1" thickTop="1">
      <c r="C496" s="74">
        <f>IF(Data!B129="","",Data!B129)</f>
        <v>0</v>
      </c>
      <c r="D496" s="75" t="str">
        <f>IF(Data!C129="","",Data!C129)</f>
        <v/>
      </c>
      <c r="E496" s="75" t="str">
        <f>IF(Data!E129="","",Data!E129)</f>
        <v/>
      </c>
      <c r="F496" s="75">
        <f>IF(Data!F129="","",Data!F129)</f>
        <v>0</v>
      </c>
      <c r="G496" s="76" t="str">
        <f>IF(Data!G129="","",Data!G129)</f>
        <v/>
      </c>
      <c r="H496" s="470"/>
      <c r="I496" s="471"/>
      <c r="J496" s="471"/>
      <c r="K496" s="471"/>
      <c r="L496" s="471"/>
      <c r="M496" s="471"/>
      <c r="N496" s="471"/>
      <c r="O496" s="471"/>
      <c r="P496" s="472"/>
      <c r="Q496" s="473"/>
      <c r="R496" s="471"/>
      <c r="S496" s="474"/>
      <c r="T496" s="474"/>
      <c r="U496" s="474"/>
      <c r="V496" s="474"/>
      <c r="W496" s="474"/>
      <c r="X496" s="474"/>
      <c r="Y496" s="475"/>
    </row>
    <row r="497" spans="3:25" ht="24.95" customHeight="1">
      <c r="C497" s="476"/>
      <c r="D497" s="477"/>
      <c r="E497" s="477"/>
      <c r="F497" s="477"/>
      <c r="G497" s="478"/>
      <c r="H497" s="479"/>
      <c r="I497" s="480"/>
      <c r="J497" s="480"/>
      <c r="K497" s="480"/>
      <c r="L497" s="480"/>
      <c r="M497" s="480"/>
      <c r="N497" s="480"/>
      <c r="O497" s="480"/>
      <c r="P497" s="481"/>
      <c r="Q497" s="482"/>
      <c r="R497" s="480"/>
      <c r="S497" s="483"/>
      <c r="T497" s="483"/>
      <c r="U497" s="483"/>
      <c r="V497" s="483"/>
      <c r="W497" s="483"/>
      <c r="X497" s="483"/>
      <c r="Y497" s="484"/>
    </row>
    <row r="498" spans="3:25" ht="24.95" customHeight="1">
      <c r="C498" s="476"/>
      <c r="D498" s="477"/>
      <c r="E498" s="477"/>
      <c r="F498" s="477"/>
      <c r="G498" s="478"/>
      <c r="H498" s="485"/>
      <c r="I498" s="486"/>
      <c r="J498" s="486"/>
      <c r="K498" s="486"/>
      <c r="L498" s="486"/>
      <c r="M498" s="486"/>
      <c r="N498" s="486"/>
      <c r="O498" s="486"/>
      <c r="P498" s="487"/>
      <c r="Q498" s="488"/>
      <c r="R498" s="486"/>
      <c r="S498" s="489"/>
      <c r="T498" s="489"/>
      <c r="U498" s="489"/>
      <c r="V498" s="489"/>
      <c r="W498" s="489"/>
      <c r="X498" s="486"/>
      <c r="Y498" s="490"/>
    </row>
    <row r="499" spans="3:25" ht="24.95" customHeight="1" thickBot="1">
      <c r="C499" s="491"/>
      <c r="D499" s="492"/>
      <c r="E499" s="492"/>
      <c r="F499" s="492"/>
      <c r="G499" s="493"/>
      <c r="H499" s="494"/>
      <c r="I499" s="495"/>
      <c r="J499" s="495"/>
      <c r="K499" s="495"/>
      <c r="L499" s="495"/>
      <c r="M499" s="495"/>
      <c r="N499" s="495"/>
      <c r="O499" s="495"/>
      <c r="P499" s="496"/>
      <c r="Q499" s="497"/>
      <c r="R499" s="495"/>
      <c r="S499" s="498"/>
      <c r="T499" s="498"/>
      <c r="U499" s="498"/>
      <c r="V499" s="498"/>
      <c r="W499" s="498"/>
      <c r="X499" s="495"/>
      <c r="Y499" s="499"/>
    </row>
    <row r="500" spans="3:25" ht="24.95" customHeight="1" thickTop="1">
      <c r="C500" s="74">
        <f>IF(Data!B130="","",Data!B130)</f>
        <v>0</v>
      </c>
      <c r="D500" s="75" t="str">
        <f>IF(Data!C130="","",Data!C130)</f>
        <v/>
      </c>
      <c r="E500" s="75" t="str">
        <f>IF(Data!E130="","",Data!E130)</f>
        <v/>
      </c>
      <c r="F500" s="75">
        <f>IF(Data!F130="","",Data!F130)</f>
        <v>0</v>
      </c>
      <c r="G500" s="76" t="str">
        <f>IF(Data!G130="","",Data!G130)</f>
        <v/>
      </c>
      <c r="H500" s="485"/>
      <c r="I500" s="486"/>
      <c r="J500" s="486"/>
      <c r="K500" s="486"/>
      <c r="L500" s="486"/>
      <c r="M500" s="486"/>
      <c r="N500" s="486"/>
      <c r="O500" s="486"/>
      <c r="P500" s="487"/>
      <c r="Q500" s="488"/>
      <c r="R500" s="486"/>
      <c r="S500" s="489"/>
      <c r="T500" s="489"/>
      <c r="U500" s="489"/>
      <c r="V500" s="474"/>
      <c r="W500" s="474"/>
      <c r="X500" s="474"/>
      <c r="Y500" s="475"/>
    </row>
    <row r="501" spans="3:25" ht="24.95" customHeight="1">
      <c r="C501" s="476"/>
      <c r="D501" s="477"/>
      <c r="E501" s="477"/>
      <c r="F501" s="477"/>
      <c r="G501" s="478"/>
      <c r="H501" s="479"/>
      <c r="I501" s="480"/>
      <c r="J501" s="480"/>
      <c r="K501" s="480"/>
      <c r="L501" s="480"/>
      <c r="M501" s="480"/>
      <c r="N501" s="480"/>
      <c r="O501" s="480"/>
      <c r="P501" s="481"/>
      <c r="Q501" s="482"/>
      <c r="R501" s="480"/>
      <c r="S501" s="483"/>
      <c r="T501" s="483"/>
      <c r="U501" s="483"/>
      <c r="V501" s="483"/>
      <c r="W501" s="483"/>
      <c r="X501" s="483"/>
      <c r="Y501" s="484"/>
    </row>
    <row r="502" spans="3:25" ht="24.95" customHeight="1">
      <c r="C502" s="476"/>
      <c r="D502" s="477"/>
      <c r="E502" s="477"/>
      <c r="F502" s="477"/>
      <c r="G502" s="478"/>
      <c r="H502" s="485"/>
      <c r="I502" s="486"/>
      <c r="J502" s="486"/>
      <c r="K502" s="486"/>
      <c r="L502" s="486"/>
      <c r="M502" s="486"/>
      <c r="N502" s="486"/>
      <c r="O502" s="486"/>
      <c r="P502" s="487"/>
      <c r="Q502" s="488"/>
      <c r="R502" s="486"/>
      <c r="S502" s="489"/>
      <c r="T502" s="489"/>
      <c r="U502" s="489"/>
      <c r="V502" s="489"/>
      <c r="W502" s="489"/>
      <c r="X502" s="486"/>
      <c r="Y502" s="490"/>
    </row>
    <row r="503" spans="3:25" ht="24.95" customHeight="1" thickBot="1">
      <c r="C503" s="491"/>
      <c r="D503" s="492"/>
      <c r="E503" s="492"/>
      <c r="F503" s="492"/>
      <c r="G503" s="493"/>
      <c r="H503" s="494"/>
      <c r="I503" s="495"/>
      <c r="J503" s="495"/>
      <c r="K503" s="495"/>
      <c r="L503" s="495"/>
      <c r="M503" s="495"/>
      <c r="N503" s="495"/>
      <c r="O503" s="495"/>
      <c r="P503" s="496"/>
      <c r="Q503" s="497"/>
      <c r="R503" s="495"/>
      <c r="S503" s="498"/>
      <c r="T503" s="498"/>
      <c r="U503" s="498"/>
      <c r="V503" s="498"/>
      <c r="W503" s="498"/>
      <c r="X503" s="495"/>
      <c r="Y503" s="499"/>
    </row>
    <row r="504" spans="3:25" ht="24.95" customHeight="1" thickTop="1">
      <c r="C504" s="74">
        <f>IF(Data!B131="","",Data!B131)</f>
        <v>0</v>
      </c>
      <c r="D504" s="75" t="str">
        <f>IF(Data!C131="","",Data!C131)</f>
        <v/>
      </c>
      <c r="E504" s="75" t="str">
        <f>IF(Data!E131="","",Data!E131)</f>
        <v/>
      </c>
      <c r="F504" s="75">
        <f>IF(Data!F131="","",Data!F131)</f>
        <v>0</v>
      </c>
      <c r="G504" s="76" t="str">
        <f>IF(Data!G131="","",Data!G131)</f>
        <v/>
      </c>
      <c r="H504" s="470"/>
      <c r="I504" s="471"/>
      <c r="J504" s="471"/>
      <c r="K504" s="471"/>
      <c r="L504" s="471"/>
      <c r="M504" s="471"/>
      <c r="N504" s="471"/>
      <c r="O504" s="471"/>
      <c r="P504" s="472"/>
      <c r="Q504" s="473"/>
      <c r="R504" s="471"/>
      <c r="S504" s="474"/>
      <c r="T504" s="474"/>
      <c r="U504" s="474"/>
      <c r="V504" s="474"/>
      <c r="W504" s="474"/>
      <c r="X504" s="474"/>
      <c r="Y504" s="475"/>
    </row>
    <row r="505" spans="3:25" ht="24.95" customHeight="1">
      <c r="C505" s="476"/>
      <c r="D505" s="477"/>
      <c r="E505" s="477"/>
      <c r="F505" s="477"/>
      <c r="G505" s="478"/>
      <c r="H505" s="479"/>
      <c r="I505" s="480"/>
      <c r="J505" s="480"/>
      <c r="K505" s="480"/>
      <c r="L505" s="480"/>
      <c r="M505" s="480"/>
      <c r="N505" s="480"/>
      <c r="O505" s="480"/>
      <c r="P505" s="481"/>
      <c r="Q505" s="482"/>
      <c r="R505" s="480"/>
      <c r="S505" s="483"/>
      <c r="T505" s="483"/>
      <c r="U505" s="483"/>
      <c r="V505" s="483"/>
      <c r="W505" s="483"/>
      <c r="X505" s="483"/>
      <c r="Y505" s="484"/>
    </row>
    <row r="506" spans="3:25" ht="24.95" customHeight="1">
      <c r="C506" s="476"/>
      <c r="D506" s="477"/>
      <c r="E506" s="477"/>
      <c r="F506" s="477"/>
      <c r="G506" s="478"/>
      <c r="H506" s="485"/>
      <c r="I506" s="486"/>
      <c r="J506" s="486"/>
      <c r="K506" s="486"/>
      <c r="L506" s="486"/>
      <c r="M506" s="486"/>
      <c r="N506" s="486"/>
      <c r="O506" s="486"/>
      <c r="P506" s="487"/>
      <c r="Q506" s="488"/>
      <c r="R506" s="486"/>
      <c r="S506" s="489"/>
      <c r="T506" s="489"/>
      <c r="U506" s="489"/>
      <c r="V506" s="489"/>
      <c r="W506" s="489"/>
      <c r="X506" s="486"/>
      <c r="Y506" s="490"/>
    </row>
    <row r="507" spans="3:25" ht="24.95" customHeight="1" thickBot="1">
      <c r="C507" s="491"/>
      <c r="D507" s="492"/>
      <c r="E507" s="492"/>
      <c r="F507" s="492"/>
      <c r="G507" s="493"/>
      <c r="H507" s="494"/>
      <c r="I507" s="495"/>
      <c r="J507" s="495"/>
      <c r="K507" s="495"/>
      <c r="L507" s="495"/>
      <c r="M507" s="495"/>
      <c r="N507" s="495"/>
      <c r="O507" s="495"/>
      <c r="P507" s="496"/>
      <c r="Q507" s="497"/>
      <c r="R507" s="495"/>
      <c r="S507" s="498"/>
      <c r="T507" s="498"/>
      <c r="U507" s="498"/>
      <c r="V507" s="498"/>
      <c r="W507" s="498"/>
      <c r="X507" s="495"/>
      <c r="Y507" s="499"/>
    </row>
    <row r="508" spans="3:25" ht="24.95" customHeight="1" thickTop="1">
      <c r="C508" s="74">
        <f>IF(Data!B132="","",Data!B132)</f>
        <v>0</v>
      </c>
      <c r="D508" s="75" t="str">
        <f>IF(Data!C132="","",Data!C132)</f>
        <v/>
      </c>
      <c r="E508" s="75" t="str">
        <f>IF(Data!E132="","",Data!E132)</f>
        <v/>
      </c>
      <c r="F508" s="75">
        <f>IF(Data!F132="","",Data!F132)</f>
        <v>0</v>
      </c>
      <c r="G508" s="76" t="str">
        <f>IF(Data!G132="","",Data!G132)</f>
        <v/>
      </c>
      <c r="H508" s="485"/>
      <c r="I508" s="486"/>
      <c r="J508" s="486"/>
      <c r="K508" s="486"/>
      <c r="L508" s="486"/>
      <c r="M508" s="486"/>
      <c r="N508" s="486"/>
      <c r="O508" s="486"/>
      <c r="P508" s="487"/>
      <c r="Q508" s="488"/>
      <c r="R508" s="486"/>
      <c r="S508" s="489"/>
      <c r="T508" s="489"/>
      <c r="U508" s="489"/>
      <c r="V508" s="474"/>
      <c r="W508" s="474"/>
      <c r="X508" s="474"/>
      <c r="Y508" s="475"/>
    </row>
    <row r="509" spans="3:25" ht="24.95" customHeight="1">
      <c r="C509" s="476"/>
      <c r="D509" s="477"/>
      <c r="E509" s="477"/>
      <c r="F509" s="477"/>
      <c r="G509" s="478"/>
      <c r="H509" s="479"/>
      <c r="I509" s="480"/>
      <c r="J509" s="480"/>
      <c r="K509" s="480"/>
      <c r="L509" s="480"/>
      <c r="M509" s="480"/>
      <c r="N509" s="480"/>
      <c r="O509" s="480"/>
      <c r="P509" s="481"/>
      <c r="Q509" s="482"/>
      <c r="R509" s="480"/>
      <c r="S509" s="483"/>
      <c r="T509" s="483"/>
      <c r="U509" s="483"/>
      <c r="V509" s="483"/>
      <c r="W509" s="483"/>
      <c r="X509" s="483"/>
      <c r="Y509" s="484"/>
    </row>
    <row r="510" spans="3:25" ht="24.95" customHeight="1">
      <c r="C510" s="476"/>
      <c r="D510" s="477"/>
      <c r="E510" s="477"/>
      <c r="F510" s="477"/>
      <c r="G510" s="478"/>
      <c r="H510" s="485"/>
      <c r="I510" s="486"/>
      <c r="J510" s="486"/>
      <c r="K510" s="486"/>
      <c r="L510" s="486"/>
      <c r="M510" s="486"/>
      <c r="N510" s="486"/>
      <c r="O510" s="486"/>
      <c r="P510" s="487"/>
      <c r="Q510" s="488"/>
      <c r="R510" s="486"/>
      <c r="S510" s="489"/>
      <c r="T510" s="489"/>
      <c r="U510" s="489"/>
      <c r="V510" s="489"/>
      <c r="W510" s="489"/>
      <c r="X510" s="486"/>
      <c r="Y510" s="490"/>
    </row>
    <row r="511" spans="3:25" ht="24.95" customHeight="1" thickBot="1">
      <c r="C511" s="491"/>
      <c r="D511" s="492"/>
      <c r="E511" s="492"/>
      <c r="F511" s="492"/>
      <c r="G511" s="493"/>
      <c r="H511" s="494"/>
      <c r="I511" s="495"/>
      <c r="J511" s="495"/>
      <c r="K511" s="495"/>
      <c r="L511" s="495"/>
      <c r="M511" s="495"/>
      <c r="N511" s="495"/>
      <c r="O511" s="495"/>
      <c r="P511" s="496"/>
      <c r="Q511" s="497"/>
      <c r="R511" s="495"/>
      <c r="S511" s="498"/>
      <c r="T511" s="498"/>
      <c r="U511" s="498"/>
      <c r="V511" s="498"/>
      <c r="W511" s="498"/>
      <c r="X511" s="495"/>
      <c r="Y511" s="499"/>
    </row>
    <row r="512" spans="3:25" ht="24.95" customHeight="1" thickTop="1">
      <c r="C512" s="74">
        <f>IF(Data!B133="","",Data!B133)</f>
        <v>0</v>
      </c>
      <c r="D512" s="75" t="str">
        <f>IF(Data!C133="","",Data!C133)</f>
        <v/>
      </c>
      <c r="E512" s="75" t="str">
        <f>IF(Data!E133="","",Data!E133)</f>
        <v/>
      </c>
      <c r="F512" s="75">
        <f>IF(Data!F133="","",Data!F133)</f>
        <v>0</v>
      </c>
      <c r="G512" s="76" t="str">
        <f>IF(Data!G133="","",Data!G133)</f>
        <v/>
      </c>
      <c r="H512" s="470"/>
      <c r="I512" s="471"/>
      <c r="J512" s="471"/>
      <c r="K512" s="471"/>
      <c r="L512" s="471"/>
      <c r="M512" s="471"/>
      <c r="N512" s="471"/>
      <c r="O512" s="471"/>
      <c r="P512" s="472"/>
      <c r="Q512" s="473"/>
      <c r="R512" s="471"/>
      <c r="S512" s="474"/>
      <c r="T512" s="474"/>
      <c r="U512" s="474"/>
      <c r="V512" s="474"/>
      <c r="W512" s="474"/>
      <c r="X512" s="474"/>
      <c r="Y512" s="475"/>
    </row>
    <row r="513" spans="3:25" ht="24.95" customHeight="1">
      <c r="C513" s="476"/>
      <c r="D513" s="477"/>
      <c r="E513" s="477"/>
      <c r="F513" s="477"/>
      <c r="G513" s="478"/>
      <c r="H513" s="479"/>
      <c r="I513" s="480"/>
      <c r="J513" s="480"/>
      <c r="K513" s="480"/>
      <c r="L513" s="480"/>
      <c r="M513" s="480"/>
      <c r="N513" s="480"/>
      <c r="O513" s="480"/>
      <c r="P513" s="481"/>
      <c r="Q513" s="482"/>
      <c r="R513" s="480"/>
      <c r="S513" s="483"/>
      <c r="T513" s="483"/>
      <c r="U513" s="483"/>
      <c r="V513" s="483"/>
      <c r="W513" s="483"/>
      <c r="X513" s="483"/>
      <c r="Y513" s="484"/>
    </row>
    <row r="514" spans="3:25" ht="24.95" customHeight="1">
      <c r="C514" s="476"/>
      <c r="D514" s="477"/>
      <c r="E514" s="477"/>
      <c r="F514" s="477"/>
      <c r="G514" s="478"/>
      <c r="H514" s="485"/>
      <c r="I514" s="486"/>
      <c r="J514" s="486"/>
      <c r="K514" s="486"/>
      <c r="L514" s="486"/>
      <c r="M514" s="486"/>
      <c r="N514" s="486"/>
      <c r="O514" s="486"/>
      <c r="P514" s="487"/>
      <c r="Q514" s="488"/>
      <c r="R514" s="486"/>
      <c r="S514" s="489"/>
      <c r="T514" s="489"/>
      <c r="U514" s="489"/>
      <c r="V514" s="489"/>
      <c r="W514" s="489"/>
      <c r="X514" s="486"/>
      <c r="Y514" s="490"/>
    </row>
    <row r="515" spans="3:25" ht="24.95" customHeight="1" thickBot="1">
      <c r="C515" s="491"/>
      <c r="D515" s="492"/>
      <c r="E515" s="492"/>
      <c r="F515" s="492"/>
      <c r="G515" s="493"/>
      <c r="H515" s="494"/>
      <c r="I515" s="495"/>
      <c r="J515" s="495"/>
      <c r="K515" s="495"/>
      <c r="L515" s="495"/>
      <c r="M515" s="495"/>
      <c r="N515" s="495"/>
      <c r="O515" s="495"/>
      <c r="P515" s="496"/>
      <c r="Q515" s="497"/>
      <c r="R515" s="495"/>
      <c r="S515" s="498"/>
      <c r="T515" s="498"/>
      <c r="U515" s="498"/>
      <c r="V515" s="498"/>
      <c r="W515" s="498"/>
      <c r="X515" s="495"/>
      <c r="Y515" s="499"/>
    </row>
    <row r="516" spans="3:25" ht="24.95" customHeight="1" thickTop="1">
      <c r="C516" s="74">
        <f>IF(Data!B134="","",Data!B134)</f>
        <v>0</v>
      </c>
      <c r="D516" s="75" t="str">
        <f>IF(Data!C134="","",Data!C134)</f>
        <v/>
      </c>
      <c r="E516" s="75" t="str">
        <f>IF(Data!E134="","",Data!E134)</f>
        <v/>
      </c>
      <c r="F516" s="75">
        <f>IF(Data!F134="","",Data!F134)</f>
        <v>0</v>
      </c>
      <c r="G516" s="76" t="str">
        <f>IF(Data!G134="","",Data!G134)</f>
        <v/>
      </c>
      <c r="H516" s="485"/>
      <c r="I516" s="486"/>
      <c r="J516" s="486"/>
      <c r="K516" s="486"/>
      <c r="L516" s="486"/>
      <c r="M516" s="486"/>
      <c r="N516" s="486"/>
      <c r="O516" s="486"/>
      <c r="P516" s="487"/>
      <c r="Q516" s="488"/>
      <c r="R516" s="486"/>
      <c r="S516" s="489"/>
      <c r="T516" s="489"/>
      <c r="U516" s="489"/>
      <c r="V516" s="474"/>
      <c r="W516" s="474"/>
      <c r="X516" s="474"/>
      <c r="Y516" s="475"/>
    </row>
    <row r="517" spans="3:25" ht="24.95" customHeight="1">
      <c r="C517" s="476"/>
      <c r="D517" s="477"/>
      <c r="E517" s="477"/>
      <c r="F517" s="477"/>
      <c r="G517" s="478"/>
      <c r="H517" s="479"/>
      <c r="I517" s="480"/>
      <c r="J517" s="480"/>
      <c r="K517" s="480"/>
      <c r="L517" s="480"/>
      <c r="M517" s="480"/>
      <c r="N517" s="480"/>
      <c r="O517" s="480"/>
      <c r="P517" s="481"/>
      <c r="Q517" s="482"/>
      <c r="R517" s="480"/>
      <c r="S517" s="483"/>
      <c r="T517" s="483"/>
      <c r="U517" s="483"/>
      <c r="V517" s="483"/>
      <c r="W517" s="483"/>
      <c r="X517" s="483"/>
      <c r="Y517" s="484"/>
    </row>
    <row r="518" spans="3:25" ht="24.95" customHeight="1">
      <c r="C518" s="476"/>
      <c r="D518" s="477"/>
      <c r="E518" s="477"/>
      <c r="F518" s="477"/>
      <c r="G518" s="478"/>
      <c r="H518" s="485"/>
      <c r="I518" s="486"/>
      <c r="J518" s="486"/>
      <c r="K518" s="486"/>
      <c r="L518" s="486"/>
      <c r="M518" s="486"/>
      <c r="N518" s="486"/>
      <c r="O518" s="486"/>
      <c r="P518" s="487"/>
      <c r="Q518" s="488"/>
      <c r="R518" s="486"/>
      <c r="S518" s="489"/>
      <c r="T518" s="489"/>
      <c r="U518" s="489"/>
      <c r="V518" s="489"/>
      <c r="W518" s="489"/>
      <c r="X518" s="486"/>
      <c r="Y518" s="490"/>
    </row>
    <row r="519" spans="3:25" ht="24.95" customHeight="1" thickBot="1">
      <c r="C519" s="491"/>
      <c r="D519" s="492"/>
      <c r="E519" s="492"/>
      <c r="F519" s="492"/>
      <c r="G519" s="493"/>
      <c r="H519" s="494"/>
      <c r="I519" s="495"/>
      <c r="J519" s="495"/>
      <c r="K519" s="495"/>
      <c r="L519" s="495"/>
      <c r="M519" s="495"/>
      <c r="N519" s="495"/>
      <c r="O519" s="495"/>
      <c r="P519" s="496"/>
      <c r="Q519" s="497"/>
      <c r="R519" s="495"/>
      <c r="S519" s="498"/>
      <c r="T519" s="498"/>
      <c r="U519" s="498"/>
      <c r="V519" s="498"/>
      <c r="W519" s="498"/>
      <c r="X519" s="495"/>
      <c r="Y519" s="499"/>
    </row>
    <row r="520" spans="3:25" ht="24.95" customHeight="1" thickTop="1">
      <c r="C520" s="74">
        <f>IF(Data!B135="","",Data!B135)</f>
        <v>0</v>
      </c>
      <c r="D520" s="75" t="str">
        <f>IF(Data!C135="","",Data!C135)</f>
        <v/>
      </c>
      <c r="E520" s="75" t="str">
        <f>IF(Data!E135="","",Data!E135)</f>
        <v/>
      </c>
      <c r="F520" s="75">
        <f>IF(Data!F135="","",Data!F135)</f>
        <v>0</v>
      </c>
      <c r="G520" s="76" t="str">
        <f>IF(Data!G135="","",Data!G135)</f>
        <v/>
      </c>
      <c r="H520" s="470"/>
      <c r="I520" s="471"/>
      <c r="J520" s="471"/>
      <c r="K520" s="471"/>
      <c r="L520" s="471"/>
      <c r="M520" s="471"/>
      <c r="N520" s="471"/>
      <c r="O520" s="471"/>
      <c r="P520" s="472"/>
      <c r="Q520" s="473"/>
      <c r="R520" s="471"/>
      <c r="S520" s="474"/>
      <c r="T520" s="474"/>
      <c r="U520" s="474"/>
      <c r="V520" s="474"/>
      <c r="W520" s="474"/>
      <c r="X520" s="474"/>
      <c r="Y520" s="475"/>
    </row>
    <row r="521" spans="3:25" ht="24.95" customHeight="1">
      <c r="C521" s="476"/>
      <c r="D521" s="477"/>
      <c r="E521" s="477"/>
      <c r="F521" s="477"/>
      <c r="G521" s="478"/>
      <c r="H521" s="479"/>
      <c r="I521" s="480"/>
      <c r="J521" s="480"/>
      <c r="K521" s="480"/>
      <c r="L521" s="480"/>
      <c r="M521" s="480"/>
      <c r="N521" s="480"/>
      <c r="O521" s="480"/>
      <c r="P521" s="481"/>
      <c r="Q521" s="482"/>
      <c r="R521" s="480"/>
      <c r="S521" s="483"/>
      <c r="T521" s="483"/>
      <c r="U521" s="483"/>
      <c r="V521" s="483"/>
      <c r="W521" s="483"/>
      <c r="X521" s="483"/>
      <c r="Y521" s="484"/>
    </row>
    <row r="522" spans="3:25" ht="24.95" customHeight="1">
      <c r="C522" s="476"/>
      <c r="D522" s="477"/>
      <c r="E522" s="477"/>
      <c r="F522" s="477"/>
      <c r="G522" s="478"/>
      <c r="H522" s="485"/>
      <c r="I522" s="486"/>
      <c r="J522" s="486"/>
      <c r="K522" s="486"/>
      <c r="L522" s="486"/>
      <c r="M522" s="486"/>
      <c r="N522" s="486"/>
      <c r="O522" s="486"/>
      <c r="P522" s="487"/>
      <c r="Q522" s="488"/>
      <c r="R522" s="486"/>
      <c r="S522" s="489"/>
      <c r="T522" s="489"/>
      <c r="U522" s="489"/>
      <c r="V522" s="489"/>
      <c r="W522" s="489"/>
      <c r="X522" s="486"/>
      <c r="Y522" s="490"/>
    </row>
    <row r="523" spans="3:25" ht="24.95" customHeight="1" thickBot="1">
      <c r="C523" s="491"/>
      <c r="D523" s="492"/>
      <c r="E523" s="492"/>
      <c r="F523" s="492"/>
      <c r="G523" s="493"/>
      <c r="H523" s="494"/>
      <c r="I523" s="495"/>
      <c r="J523" s="495"/>
      <c r="K523" s="495"/>
      <c r="L523" s="495"/>
      <c r="M523" s="495"/>
      <c r="N523" s="495"/>
      <c r="O523" s="495"/>
      <c r="P523" s="496"/>
      <c r="Q523" s="497"/>
      <c r="R523" s="495"/>
      <c r="S523" s="498"/>
      <c r="T523" s="498"/>
      <c r="U523" s="498"/>
      <c r="V523" s="498"/>
      <c r="W523" s="498"/>
      <c r="X523" s="495"/>
      <c r="Y523" s="499"/>
    </row>
    <row r="524" spans="3:25" ht="24.95" customHeight="1" thickTop="1">
      <c r="C524" s="74">
        <f>IF(Data!B136="","",Data!B136)</f>
        <v>0</v>
      </c>
      <c r="D524" s="75" t="str">
        <f>IF(Data!C136="","",Data!C136)</f>
        <v/>
      </c>
      <c r="E524" s="75" t="str">
        <f>IF(Data!E136="","",Data!E136)</f>
        <v/>
      </c>
      <c r="F524" s="75">
        <f>IF(Data!F136="","",Data!F136)</f>
        <v>0</v>
      </c>
      <c r="G524" s="76" t="str">
        <f>IF(Data!G136="","",Data!G136)</f>
        <v/>
      </c>
      <c r="H524" s="485"/>
      <c r="I524" s="486"/>
      <c r="J524" s="486"/>
      <c r="K524" s="486"/>
      <c r="L524" s="486"/>
      <c r="M524" s="486"/>
      <c r="N524" s="486"/>
      <c r="O524" s="486"/>
      <c r="P524" s="487"/>
      <c r="Q524" s="488"/>
      <c r="R524" s="486"/>
      <c r="S524" s="489"/>
      <c r="T524" s="489"/>
      <c r="U524" s="489"/>
      <c r="V524" s="474"/>
      <c r="W524" s="474"/>
      <c r="X524" s="474"/>
      <c r="Y524" s="475"/>
    </row>
    <row r="525" spans="3:25" ht="24.95" customHeight="1">
      <c r="C525" s="476"/>
      <c r="D525" s="477"/>
      <c r="E525" s="477"/>
      <c r="F525" s="477"/>
      <c r="G525" s="478"/>
      <c r="H525" s="479"/>
      <c r="I525" s="480"/>
      <c r="J525" s="480"/>
      <c r="K525" s="480"/>
      <c r="L525" s="480"/>
      <c r="M525" s="480"/>
      <c r="N525" s="480"/>
      <c r="O525" s="480"/>
      <c r="P525" s="481"/>
      <c r="Q525" s="482"/>
      <c r="R525" s="480"/>
      <c r="S525" s="483"/>
      <c r="T525" s="483"/>
      <c r="U525" s="483"/>
      <c r="V525" s="483"/>
      <c r="W525" s="483"/>
      <c r="X525" s="483"/>
      <c r="Y525" s="484"/>
    </row>
    <row r="526" spans="3:25" ht="24.95" customHeight="1">
      <c r="C526" s="476"/>
      <c r="D526" s="477"/>
      <c r="E526" s="477"/>
      <c r="F526" s="477"/>
      <c r="G526" s="478"/>
      <c r="H526" s="485"/>
      <c r="I526" s="486"/>
      <c r="J526" s="486"/>
      <c r="K526" s="486"/>
      <c r="L526" s="486"/>
      <c r="M526" s="486"/>
      <c r="N526" s="486"/>
      <c r="O526" s="486"/>
      <c r="P526" s="487"/>
      <c r="Q526" s="488"/>
      <c r="R526" s="486"/>
      <c r="S526" s="489"/>
      <c r="T526" s="489"/>
      <c r="U526" s="489"/>
      <c r="V526" s="489"/>
      <c r="W526" s="489"/>
      <c r="X526" s="486"/>
      <c r="Y526" s="490"/>
    </row>
    <row r="527" spans="3:25" ht="24.95" customHeight="1" thickBot="1">
      <c r="C527" s="491"/>
      <c r="D527" s="492"/>
      <c r="E527" s="492"/>
      <c r="F527" s="492"/>
      <c r="G527" s="493"/>
      <c r="H527" s="494"/>
      <c r="I527" s="495"/>
      <c r="J527" s="495"/>
      <c r="K527" s="495"/>
      <c r="L527" s="495"/>
      <c r="M527" s="495"/>
      <c r="N527" s="495"/>
      <c r="O527" s="495"/>
      <c r="P527" s="496"/>
      <c r="Q527" s="497"/>
      <c r="R527" s="495"/>
      <c r="S527" s="498"/>
      <c r="T527" s="498"/>
      <c r="U527" s="498"/>
      <c r="V527" s="498"/>
      <c r="W527" s="498"/>
      <c r="X527" s="495"/>
      <c r="Y527" s="499"/>
    </row>
    <row r="528" spans="3:25" ht="24.95" customHeight="1" thickTop="1">
      <c r="C528" s="74">
        <f>IF(Data!B137="","",Data!B137)</f>
        <v>0</v>
      </c>
      <c r="D528" s="75" t="str">
        <f>IF(Data!C137="","",Data!C137)</f>
        <v/>
      </c>
      <c r="E528" s="75" t="str">
        <f>IF(Data!E137="","",Data!E137)</f>
        <v/>
      </c>
      <c r="F528" s="75">
        <f>IF(Data!F137="","",Data!F137)</f>
        <v>0</v>
      </c>
      <c r="G528" s="76" t="str">
        <f>IF(Data!G137="","",Data!G137)</f>
        <v/>
      </c>
      <c r="H528" s="470"/>
      <c r="I528" s="471"/>
      <c r="J528" s="471"/>
      <c r="K528" s="471"/>
      <c r="L528" s="471"/>
      <c r="M528" s="471"/>
      <c r="N528" s="471"/>
      <c r="O528" s="471"/>
      <c r="P528" s="472"/>
      <c r="Q528" s="473"/>
      <c r="R528" s="471"/>
      <c r="S528" s="474"/>
      <c r="T528" s="474"/>
      <c r="U528" s="474"/>
      <c r="V528" s="474"/>
      <c r="W528" s="474"/>
      <c r="X528" s="474"/>
      <c r="Y528" s="475"/>
    </row>
    <row r="529" spans="3:25" ht="24.95" customHeight="1">
      <c r="C529" s="476"/>
      <c r="D529" s="477"/>
      <c r="E529" s="477"/>
      <c r="F529" s="477"/>
      <c r="G529" s="478"/>
      <c r="H529" s="479"/>
      <c r="I529" s="480"/>
      <c r="J529" s="480"/>
      <c r="K529" s="480"/>
      <c r="L529" s="480"/>
      <c r="M529" s="480"/>
      <c r="N529" s="480"/>
      <c r="O529" s="480"/>
      <c r="P529" s="481"/>
      <c r="Q529" s="482"/>
      <c r="R529" s="480"/>
      <c r="S529" s="483"/>
      <c r="T529" s="483"/>
      <c r="U529" s="483"/>
      <c r="V529" s="483"/>
      <c r="W529" s="483"/>
      <c r="X529" s="483"/>
      <c r="Y529" s="484"/>
    </row>
    <row r="530" spans="3:25" ht="24.95" customHeight="1">
      <c r="C530" s="476"/>
      <c r="D530" s="477"/>
      <c r="E530" s="477"/>
      <c r="F530" s="477"/>
      <c r="G530" s="478"/>
      <c r="H530" s="485"/>
      <c r="I530" s="486"/>
      <c r="J530" s="486"/>
      <c r="K530" s="486"/>
      <c r="L530" s="486"/>
      <c r="M530" s="486"/>
      <c r="N530" s="486"/>
      <c r="O530" s="486"/>
      <c r="P530" s="487"/>
      <c r="Q530" s="488"/>
      <c r="R530" s="486"/>
      <c r="S530" s="489"/>
      <c r="T530" s="489"/>
      <c r="U530" s="489"/>
      <c r="V530" s="489"/>
      <c r="W530" s="489"/>
      <c r="X530" s="486"/>
      <c r="Y530" s="490"/>
    </row>
    <row r="531" spans="3:25" ht="24.95" customHeight="1" thickBot="1">
      <c r="C531" s="491"/>
      <c r="D531" s="492"/>
      <c r="E531" s="492"/>
      <c r="F531" s="492"/>
      <c r="G531" s="493"/>
      <c r="H531" s="494"/>
      <c r="I531" s="495"/>
      <c r="J531" s="495"/>
      <c r="K531" s="495"/>
      <c r="L531" s="495"/>
      <c r="M531" s="495"/>
      <c r="N531" s="495"/>
      <c r="O531" s="495"/>
      <c r="P531" s="496"/>
      <c r="Q531" s="497"/>
      <c r="R531" s="495"/>
      <c r="S531" s="498"/>
      <c r="T531" s="498"/>
      <c r="U531" s="498"/>
      <c r="V531" s="498"/>
      <c r="W531" s="498"/>
      <c r="X531" s="495"/>
      <c r="Y531" s="499"/>
    </row>
    <row r="532" spans="3:25" ht="24.95" customHeight="1" thickTop="1">
      <c r="C532" s="74">
        <f>IF(Data!B138="","",Data!B138)</f>
        <v>0</v>
      </c>
      <c r="D532" s="75" t="str">
        <f>IF(Data!C138="","",Data!C138)</f>
        <v/>
      </c>
      <c r="E532" s="75" t="str">
        <f>IF(Data!E138="","",Data!E138)</f>
        <v/>
      </c>
      <c r="F532" s="75">
        <f>IF(Data!F138="","",Data!F138)</f>
        <v>0</v>
      </c>
      <c r="G532" s="76" t="str">
        <f>IF(Data!G138="","",Data!G138)</f>
        <v/>
      </c>
      <c r="H532" s="485"/>
      <c r="I532" s="486"/>
      <c r="J532" s="486"/>
      <c r="K532" s="486"/>
      <c r="L532" s="486"/>
      <c r="M532" s="486"/>
      <c r="N532" s="486"/>
      <c r="O532" s="486"/>
      <c r="P532" s="487"/>
      <c r="Q532" s="488"/>
      <c r="R532" s="486"/>
      <c r="S532" s="489"/>
      <c r="T532" s="489"/>
      <c r="U532" s="489"/>
      <c r="V532" s="474"/>
      <c r="W532" s="474"/>
      <c r="X532" s="474"/>
      <c r="Y532" s="475"/>
    </row>
    <row r="533" spans="3:25" ht="24.95" customHeight="1">
      <c r="C533" s="476"/>
      <c r="D533" s="477"/>
      <c r="E533" s="477"/>
      <c r="F533" s="477"/>
      <c r="G533" s="478"/>
      <c r="H533" s="479"/>
      <c r="I533" s="480"/>
      <c r="J533" s="480"/>
      <c r="K533" s="480"/>
      <c r="L533" s="480"/>
      <c r="M533" s="480"/>
      <c r="N533" s="480"/>
      <c r="O533" s="480"/>
      <c r="P533" s="481"/>
      <c r="Q533" s="482"/>
      <c r="R533" s="480"/>
      <c r="S533" s="483"/>
      <c r="T533" s="483"/>
      <c r="U533" s="483"/>
      <c r="V533" s="483"/>
      <c r="W533" s="483"/>
      <c r="X533" s="483"/>
      <c r="Y533" s="484"/>
    </row>
    <row r="534" spans="3:25" ht="24.95" customHeight="1">
      <c r="C534" s="476"/>
      <c r="D534" s="477"/>
      <c r="E534" s="477"/>
      <c r="F534" s="477"/>
      <c r="G534" s="478"/>
      <c r="H534" s="485"/>
      <c r="I534" s="486"/>
      <c r="J534" s="486"/>
      <c r="K534" s="486"/>
      <c r="L534" s="486"/>
      <c r="M534" s="486"/>
      <c r="N534" s="486"/>
      <c r="O534" s="486"/>
      <c r="P534" s="487"/>
      <c r="Q534" s="488"/>
      <c r="R534" s="486"/>
      <c r="S534" s="489"/>
      <c r="T534" s="489"/>
      <c r="U534" s="489"/>
      <c r="V534" s="489"/>
      <c r="W534" s="489"/>
      <c r="X534" s="486"/>
      <c r="Y534" s="490"/>
    </row>
    <row r="535" spans="3:25" ht="24.95" customHeight="1" thickBot="1">
      <c r="C535" s="491"/>
      <c r="D535" s="492"/>
      <c r="E535" s="492"/>
      <c r="F535" s="492"/>
      <c r="G535" s="493"/>
      <c r="H535" s="494"/>
      <c r="I535" s="495"/>
      <c r="J535" s="495"/>
      <c r="K535" s="495"/>
      <c r="L535" s="495"/>
      <c r="M535" s="495"/>
      <c r="N535" s="495"/>
      <c r="O535" s="495"/>
      <c r="P535" s="496"/>
      <c r="Q535" s="497"/>
      <c r="R535" s="495"/>
      <c r="S535" s="498"/>
      <c r="T535" s="498"/>
      <c r="U535" s="498"/>
      <c r="V535" s="498"/>
      <c r="W535" s="498"/>
      <c r="X535" s="495"/>
      <c r="Y535" s="499"/>
    </row>
    <row r="536" spans="3:25" ht="24.95" customHeight="1" thickTop="1">
      <c r="C536" s="74">
        <f>IF(Data!B139="","",Data!B139)</f>
        <v>0</v>
      </c>
      <c r="D536" s="75" t="str">
        <f>IF(Data!C139="","",Data!C139)</f>
        <v/>
      </c>
      <c r="E536" s="75" t="str">
        <f>IF(Data!E139="","",Data!E139)</f>
        <v/>
      </c>
      <c r="F536" s="75">
        <f>IF(Data!F139="","",Data!F139)</f>
        <v>0</v>
      </c>
      <c r="G536" s="76" t="str">
        <f>IF(Data!G139="","",Data!G139)</f>
        <v/>
      </c>
      <c r="H536" s="470"/>
      <c r="I536" s="471"/>
      <c r="J536" s="471"/>
      <c r="K536" s="471"/>
      <c r="L536" s="471"/>
      <c r="M536" s="471"/>
      <c r="N536" s="471"/>
      <c r="O536" s="471"/>
      <c r="P536" s="472"/>
      <c r="Q536" s="473"/>
      <c r="R536" s="471"/>
      <c r="S536" s="474"/>
      <c r="T536" s="474"/>
      <c r="U536" s="474"/>
      <c r="V536" s="474"/>
      <c r="W536" s="474"/>
      <c r="X536" s="474"/>
      <c r="Y536" s="475"/>
    </row>
    <row r="537" spans="3:25" ht="24.95" customHeight="1">
      <c r="C537" s="476"/>
      <c r="D537" s="477"/>
      <c r="E537" s="477"/>
      <c r="F537" s="477"/>
      <c r="G537" s="478"/>
      <c r="H537" s="479"/>
      <c r="I537" s="480"/>
      <c r="J537" s="480"/>
      <c r="K537" s="480"/>
      <c r="L537" s="480"/>
      <c r="M537" s="480"/>
      <c r="N537" s="480"/>
      <c r="O537" s="480"/>
      <c r="P537" s="481"/>
      <c r="Q537" s="482"/>
      <c r="R537" s="480"/>
      <c r="S537" s="483"/>
      <c r="T537" s="483"/>
      <c r="U537" s="483"/>
      <c r="V537" s="483"/>
      <c r="W537" s="483"/>
      <c r="X537" s="483"/>
      <c r="Y537" s="484"/>
    </row>
    <row r="538" spans="3:25" ht="24.95" customHeight="1">
      <c r="C538" s="476"/>
      <c r="D538" s="477"/>
      <c r="E538" s="477"/>
      <c r="F538" s="477"/>
      <c r="G538" s="478"/>
      <c r="H538" s="485"/>
      <c r="I538" s="486"/>
      <c r="J538" s="486"/>
      <c r="K538" s="486"/>
      <c r="L538" s="486"/>
      <c r="M538" s="486"/>
      <c r="N538" s="486"/>
      <c r="O538" s="486"/>
      <c r="P538" s="487"/>
      <c r="Q538" s="488"/>
      <c r="R538" s="486"/>
      <c r="S538" s="489"/>
      <c r="T538" s="489"/>
      <c r="U538" s="489"/>
      <c r="V538" s="489"/>
      <c r="W538" s="489"/>
      <c r="X538" s="486"/>
      <c r="Y538" s="490"/>
    </row>
    <row r="539" spans="3:25" ht="24.95" customHeight="1" thickBot="1">
      <c r="C539" s="491"/>
      <c r="D539" s="492"/>
      <c r="E539" s="492"/>
      <c r="F539" s="492"/>
      <c r="G539" s="493"/>
      <c r="H539" s="494"/>
      <c r="I539" s="495"/>
      <c r="J539" s="495"/>
      <c r="K539" s="495"/>
      <c r="L539" s="495"/>
      <c r="M539" s="495"/>
      <c r="N539" s="495"/>
      <c r="O539" s="495"/>
      <c r="P539" s="496"/>
      <c r="Q539" s="497"/>
      <c r="R539" s="495"/>
      <c r="S539" s="498"/>
      <c r="T539" s="498"/>
      <c r="U539" s="498"/>
      <c r="V539" s="498"/>
      <c r="W539" s="498"/>
      <c r="X539" s="495"/>
      <c r="Y539" s="499"/>
    </row>
    <row r="540" spans="3:25" ht="24.95" customHeight="1" thickTop="1">
      <c r="C540" s="74">
        <f>IF(Data!B140="","",Data!B140)</f>
        <v>0</v>
      </c>
      <c r="D540" s="75" t="str">
        <f>IF(Data!C140="","",Data!C140)</f>
        <v/>
      </c>
      <c r="E540" s="75" t="str">
        <f>IF(Data!E140="","",Data!E140)</f>
        <v/>
      </c>
      <c r="F540" s="75">
        <f>IF(Data!F140="","",Data!F140)</f>
        <v>0</v>
      </c>
      <c r="G540" s="76" t="str">
        <f>IF(Data!G140="","",Data!G140)</f>
        <v/>
      </c>
      <c r="H540" s="485"/>
      <c r="I540" s="486"/>
      <c r="J540" s="486"/>
      <c r="K540" s="486"/>
      <c r="L540" s="486"/>
      <c r="M540" s="486"/>
      <c r="N540" s="486"/>
      <c r="O540" s="486"/>
      <c r="P540" s="487"/>
      <c r="Q540" s="488"/>
      <c r="R540" s="486"/>
      <c r="S540" s="489"/>
      <c r="T540" s="489"/>
      <c r="U540" s="489"/>
      <c r="V540" s="474"/>
      <c r="W540" s="474"/>
      <c r="X540" s="474"/>
      <c r="Y540" s="475"/>
    </row>
    <row r="541" spans="3:25" ht="24.95" customHeight="1">
      <c r="C541" s="476"/>
      <c r="D541" s="477"/>
      <c r="E541" s="477"/>
      <c r="F541" s="477"/>
      <c r="G541" s="478"/>
      <c r="H541" s="479"/>
      <c r="I541" s="480"/>
      <c r="J541" s="480"/>
      <c r="K541" s="480"/>
      <c r="L541" s="480"/>
      <c r="M541" s="480"/>
      <c r="N541" s="480"/>
      <c r="O541" s="480"/>
      <c r="P541" s="481"/>
      <c r="Q541" s="482"/>
      <c r="R541" s="480"/>
      <c r="S541" s="483"/>
      <c r="T541" s="483"/>
      <c r="U541" s="483"/>
      <c r="V541" s="483"/>
      <c r="W541" s="483"/>
      <c r="X541" s="483"/>
      <c r="Y541" s="484"/>
    </row>
    <row r="542" spans="3:25" ht="24.95" customHeight="1">
      <c r="C542" s="476"/>
      <c r="D542" s="477"/>
      <c r="E542" s="477"/>
      <c r="F542" s="477"/>
      <c r="G542" s="478"/>
      <c r="H542" s="485"/>
      <c r="I542" s="486"/>
      <c r="J542" s="486"/>
      <c r="K542" s="486"/>
      <c r="L542" s="486"/>
      <c r="M542" s="486"/>
      <c r="N542" s="486"/>
      <c r="O542" s="486"/>
      <c r="P542" s="487"/>
      <c r="Q542" s="488"/>
      <c r="R542" s="486"/>
      <c r="S542" s="489"/>
      <c r="T542" s="489"/>
      <c r="U542" s="489"/>
      <c r="V542" s="489"/>
      <c r="W542" s="489"/>
      <c r="X542" s="486"/>
      <c r="Y542" s="490"/>
    </row>
    <row r="543" spans="3:25" ht="24.95" customHeight="1" thickBot="1">
      <c r="C543" s="491"/>
      <c r="D543" s="492"/>
      <c r="E543" s="492"/>
      <c r="F543" s="492"/>
      <c r="G543" s="493"/>
      <c r="H543" s="494"/>
      <c r="I543" s="495"/>
      <c r="J543" s="495"/>
      <c r="K543" s="495"/>
      <c r="L543" s="495"/>
      <c r="M543" s="495"/>
      <c r="N543" s="495"/>
      <c r="O543" s="495"/>
      <c r="P543" s="496"/>
      <c r="Q543" s="497"/>
      <c r="R543" s="495"/>
      <c r="S543" s="498"/>
      <c r="T543" s="498"/>
      <c r="U543" s="498"/>
      <c r="V543" s="498"/>
      <c r="W543" s="498"/>
      <c r="X543" s="495"/>
      <c r="Y543" s="499"/>
    </row>
    <row r="544" spans="3:25" ht="24.95" customHeight="1" thickTop="1">
      <c r="C544" s="74">
        <f>IF(Data!B141="","",Data!B141)</f>
        <v>0</v>
      </c>
      <c r="D544" s="75" t="str">
        <f>IF(Data!C141="","",Data!C141)</f>
        <v/>
      </c>
      <c r="E544" s="75" t="str">
        <f>IF(Data!E141="","",Data!E141)</f>
        <v/>
      </c>
      <c r="F544" s="75">
        <f>IF(Data!F141="","",Data!F141)</f>
        <v>0</v>
      </c>
      <c r="G544" s="76" t="str">
        <f>IF(Data!G141="","",Data!G141)</f>
        <v/>
      </c>
      <c r="H544" s="470"/>
      <c r="I544" s="471"/>
      <c r="J544" s="471"/>
      <c r="K544" s="471"/>
      <c r="L544" s="471"/>
      <c r="M544" s="471"/>
      <c r="N544" s="471"/>
      <c r="O544" s="471"/>
      <c r="P544" s="472"/>
      <c r="Q544" s="473"/>
      <c r="R544" s="471"/>
      <c r="S544" s="474"/>
      <c r="T544" s="474"/>
      <c r="U544" s="474"/>
      <c r="V544" s="474"/>
      <c r="W544" s="474"/>
      <c r="X544" s="474"/>
      <c r="Y544" s="475"/>
    </row>
    <row r="545" spans="3:25" ht="24.95" customHeight="1">
      <c r="C545" s="476"/>
      <c r="D545" s="477"/>
      <c r="E545" s="477"/>
      <c r="F545" s="477"/>
      <c r="G545" s="478"/>
      <c r="H545" s="479"/>
      <c r="I545" s="480"/>
      <c r="J545" s="480"/>
      <c r="K545" s="480"/>
      <c r="L545" s="480"/>
      <c r="M545" s="480"/>
      <c r="N545" s="480"/>
      <c r="O545" s="480"/>
      <c r="P545" s="481"/>
      <c r="Q545" s="482"/>
      <c r="R545" s="480"/>
      <c r="S545" s="483"/>
      <c r="T545" s="483"/>
      <c r="U545" s="483"/>
      <c r="V545" s="483"/>
      <c r="W545" s="483"/>
      <c r="X545" s="483"/>
      <c r="Y545" s="484"/>
    </row>
    <row r="546" spans="3:25" ht="24.95" customHeight="1">
      <c r="C546" s="476"/>
      <c r="D546" s="477"/>
      <c r="E546" s="477"/>
      <c r="F546" s="477"/>
      <c r="G546" s="478"/>
      <c r="H546" s="485"/>
      <c r="I546" s="486"/>
      <c r="J546" s="486"/>
      <c r="K546" s="486"/>
      <c r="L546" s="486"/>
      <c r="M546" s="486"/>
      <c r="N546" s="486"/>
      <c r="O546" s="486"/>
      <c r="P546" s="487"/>
      <c r="Q546" s="488"/>
      <c r="R546" s="486"/>
      <c r="S546" s="489"/>
      <c r="T546" s="489"/>
      <c r="U546" s="489"/>
      <c r="V546" s="489"/>
      <c r="W546" s="489"/>
      <c r="X546" s="486"/>
      <c r="Y546" s="490"/>
    </row>
    <row r="547" spans="3:25" ht="24.95" customHeight="1" thickBot="1">
      <c r="C547" s="491"/>
      <c r="D547" s="492"/>
      <c r="E547" s="492"/>
      <c r="F547" s="492"/>
      <c r="G547" s="493"/>
      <c r="H547" s="494"/>
      <c r="I547" s="495"/>
      <c r="J547" s="495"/>
      <c r="K547" s="495"/>
      <c r="L547" s="495"/>
      <c r="M547" s="495"/>
      <c r="N547" s="495"/>
      <c r="O547" s="495"/>
      <c r="P547" s="496"/>
      <c r="Q547" s="497"/>
      <c r="R547" s="495"/>
      <c r="S547" s="498"/>
      <c r="T547" s="498"/>
      <c r="U547" s="498"/>
      <c r="V547" s="498"/>
      <c r="W547" s="498"/>
      <c r="X547" s="495"/>
      <c r="Y547" s="499"/>
    </row>
    <row r="548" spans="3:25" ht="24.95" customHeight="1" thickTop="1">
      <c r="C548" s="74">
        <f>IF(Data!B142="","",Data!B142)</f>
        <v>0</v>
      </c>
      <c r="D548" s="75" t="str">
        <f>IF(Data!C142="","",Data!C142)</f>
        <v/>
      </c>
      <c r="E548" s="75" t="str">
        <f>IF(Data!E142="","",Data!E142)</f>
        <v/>
      </c>
      <c r="F548" s="75">
        <f>IF(Data!F142="","",Data!F142)</f>
        <v>0</v>
      </c>
      <c r="G548" s="76" t="str">
        <f>IF(Data!G142="","",Data!G142)</f>
        <v/>
      </c>
      <c r="H548" s="485"/>
      <c r="I548" s="486"/>
      <c r="J548" s="486"/>
      <c r="K548" s="486"/>
      <c r="L548" s="486"/>
      <c r="M548" s="486"/>
      <c r="N548" s="486"/>
      <c r="O548" s="486"/>
      <c r="P548" s="487"/>
      <c r="Q548" s="488"/>
      <c r="R548" s="486"/>
      <c r="S548" s="489"/>
      <c r="T548" s="489"/>
      <c r="U548" s="489"/>
      <c r="V548" s="474"/>
      <c r="W548" s="474"/>
      <c r="X548" s="474"/>
      <c r="Y548" s="475"/>
    </row>
    <row r="549" spans="3:25" ht="24.95" customHeight="1">
      <c r="C549" s="476"/>
      <c r="D549" s="477"/>
      <c r="E549" s="477"/>
      <c r="F549" s="477"/>
      <c r="G549" s="478"/>
      <c r="H549" s="479"/>
      <c r="I549" s="480"/>
      <c r="J549" s="480"/>
      <c r="K549" s="480"/>
      <c r="L549" s="480"/>
      <c r="M549" s="480"/>
      <c r="N549" s="480"/>
      <c r="O549" s="480"/>
      <c r="P549" s="481"/>
      <c r="Q549" s="482"/>
      <c r="R549" s="480"/>
      <c r="S549" s="483"/>
      <c r="T549" s="483"/>
      <c r="U549" s="483"/>
      <c r="V549" s="483"/>
      <c r="W549" s="483"/>
      <c r="X549" s="483"/>
      <c r="Y549" s="484"/>
    </row>
    <row r="550" spans="3:25" ht="24.95" customHeight="1">
      <c r="C550" s="476"/>
      <c r="D550" s="477"/>
      <c r="E550" s="477"/>
      <c r="F550" s="477"/>
      <c r="G550" s="478"/>
      <c r="H550" s="485"/>
      <c r="I550" s="486"/>
      <c r="J550" s="486"/>
      <c r="K550" s="486"/>
      <c r="L550" s="486"/>
      <c r="M550" s="486"/>
      <c r="N550" s="486"/>
      <c r="O550" s="486"/>
      <c r="P550" s="487"/>
      <c r="Q550" s="488"/>
      <c r="R550" s="486"/>
      <c r="S550" s="489"/>
      <c r="T550" s="489"/>
      <c r="U550" s="489"/>
      <c r="V550" s="489"/>
      <c r="W550" s="489"/>
      <c r="X550" s="486"/>
      <c r="Y550" s="490"/>
    </row>
    <row r="551" spans="3:25" ht="24.95" customHeight="1" thickBot="1">
      <c r="C551" s="491"/>
      <c r="D551" s="492"/>
      <c r="E551" s="492"/>
      <c r="F551" s="492"/>
      <c r="G551" s="493"/>
      <c r="H551" s="494"/>
      <c r="I551" s="495"/>
      <c r="J551" s="495"/>
      <c r="K551" s="495"/>
      <c r="L551" s="495"/>
      <c r="M551" s="495"/>
      <c r="N551" s="495"/>
      <c r="O551" s="495"/>
      <c r="P551" s="496"/>
      <c r="Q551" s="497"/>
      <c r="R551" s="495"/>
      <c r="S551" s="498"/>
      <c r="T551" s="498"/>
      <c r="U551" s="498"/>
      <c r="V551" s="498"/>
      <c r="W551" s="498"/>
      <c r="X551" s="495"/>
      <c r="Y551" s="499"/>
    </row>
    <row r="552" spans="3:25" ht="24.95" customHeight="1" thickTop="1">
      <c r="C552" s="74">
        <f>IF(Data!B143="","",Data!B143)</f>
        <v>0</v>
      </c>
      <c r="D552" s="75" t="str">
        <f>IF(Data!C143="","",Data!C143)</f>
        <v/>
      </c>
      <c r="E552" s="75" t="str">
        <f>IF(Data!E143="","",Data!E143)</f>
        <v/>
      </c>
      <c r="F552" s="75">
        <f>IF(Data!F143="","",Data!F143)</f>
        <v>0</v>
      </c>
      <c r="G552" s="76" t="str">
        <f>IF(Data!G143="","",Data!G143)</f>
        <v/>
      </c>
      <c r="H552" s="470"/>
      <c r="I552" s="471"/>
      <c r="J552" s="471"/>
      <c r="K552" s="471"/>
      <c r="L552" s="471"/>
      <c r="M552" s="471"/>
      <c r="N552" s="471"/>
      <c r="O552" s="471"/>
      <c r="P552" s="472"/>
      <c r="Q552" s="473"/>
      <c r="R552" s="471"/>
      <c r="S552" s="474"/>
      <c r="T552" s="474"/>
      <c r="U552" s="474"/>
      <c r="V552" s="474"/>
      <c r="W552" s="474"/>
      <c r="X552" s="474"/>
      <c r="Y552" s="475"/>
    </row>
    <row r="553" spans="3:25" ht="24.95" customHeight="1">
      <c r="C553" s="476"/>
      <c r="D553" s="477"/>
      <c r="E553" s="477"/>
      <c r="F553" s="477"/>
      <c r="G553" s="478"/>
      <c r="H553" s="479"/>
      <c r="I553" s="480"/>
      <c r="J553" s="480"/>
      <c r="K553" s="480"/>
      <c r="L553" s="480"/>
      <c r="M553" s="480"/>
      <c r="N553" s="480"/>
      <c r="O553" s="480"/>
      <c r="P553" s="481"/>
      <c r="Q553" s="482"/>
      <c r="R553" s="480"/>
      <c r="S553" s="483"/>
      <c r="T553" s="483"/>
      <c r="U553" s="483"/>
      <c r="V553" s="483"/>
      <c r="W553" s="483"/>
      <c r="X553" s="483"/>
      <c r="Y553" s="484"/>
    </row>
    <row r="554" spans="3:25" ht="24.95" customHeight="1">
      <c r="C554" s="476"/>
      <c r="D554" s="477"/>
      <c r="E554" s="477"/>
      <c r="F554" s="477"/>
      <c r="G554" s="478"/>
      <c r="H554" s="485"/>
      <c r="I554" s="486"/>
      <c r="J554" s="486"/>
      <c r="K554" s="486"/>
      <c r="L554" s="486"/>
      <c r="M554" s="486"/>
      <c r="N554" s="486"/>
      <c r="O554" s="486"/>
      <c r="P554" s="487"/>
      <c r="Q554" s="488"/>
      <c r="R554" s="486"/>
      <c r="S554" s="489"/>
      <c r="T554" s="489"/>
      <c r="U554" s="489"/>
      <c r="V554" s="489"/>
      <c r="W554" s="489"/>
      <c r="X554" s="486"/>
      <c r="Y554" s="490"/>
    </row>
    <row r="555" spans="3:25" ht="24.95" customHeight="1" thickBot="1">
      <c r="C555" s="491"/>
      <c r="D555" s="492"/>
      <c r="E555" s="492"/>
      <c r="F555" s="492"/>
      <c r="G555" s="493"/>
      <c r="H555" s="494"/>
      <c r="I555" s="495"/>
      <c r="J555" s="495"/>
      <c r="K555" s="495"/>
      <c r="L555" s="495"/>
      <c r="M555" s="495"/>
      <c r="N555" s="495"/>
      <c r="O555" s="495"/>
      <c r="P555" s="496"/>
      <c r="Q555" s="497"/>
      <c r="R555" s="495"/>
      <c r="S555" s="498"/>
      <c r="T555" s="498"/>
      <c r="U555" s="498"/>
      <c r="V555" s="498"/>
      <c r="W555" s="498"/>
      <c r="X555" s="495"/>
      <c r="Y555" s="499"/>
    </row>
    <row r="556" spans="3:25" ht="24.95" customHeight="1" thickTop="1">
      <c r="C556" s="74">
        <f>IF(Data!B144="","",Data!B144)</f>
        <v>0</v>
      </c>
      <c r="D556" s="75" t="str">
        <f>IF(Data!C144="","",Data!C144)</f>
        <v/>
      </c>
      <c r="E556" s="75" t="str">
        <f>IF(Data!E144="","",Data!E144)</f>
        <v/>
      </c>
      <c r="F556" s="75">
        <f>IF(Data!F144="","",Data!F144)</f>
        <v>0</v>
      </c>
      <c r="G556" s="76" t="str">
        <f>IF(Data!G144="","",Data!G144)</f>
        <v/>
      </c>
      <c r="H556" s="485"/>
      <c r="I556" s="486"/>
      <c r="J556" s="486"/>
      <c r="K556" s="486"/>
      <c r="L556" s="486"/>
      <c r="M556" s="486"/>
      <c r="N556" s="486"/>
      <c r="O556" s="486"/>
      <c r="P556" s="487"/>
      <c r="Q556" s="488"/>
      <c r="R556" s="486"/>
      <c r="S556" s="489"/>
      <c r="T556" s="489"/>
      <c r="U556" s="489"/>
      <c r="V556" s="474"/>
      <c r="W556" s="474"/>
      <c r="X556" s="474"/>
      <c r="Y556" s="475"/>
    </row>
    <row r="557" spans="3:25" ht="24.95" customHeight="1">
      <c r="C557" s="476"/>
      <c r="D557" s="477"/>
      <c r="E557" s="477"/>
      <c r="F557" s="477"/>
      <c r="G557" s="478"/>
      <c r="H557" s="479"/>
      <c r="I557" s="480"/>
      <c r="J557" s="480"/>
      <c r="K557" s="480"/>
      <c r="L557" s="480"/>
      <c r="M557" s="480"/>
      <c r="N557" s="480"/>
      <c r="O557" s="480"/>
      <c r="P557" s="481"/>
      <c r="Q557" s="482"/>
      <c r="R557" s="480"/>
      <c r="S557" s="483"/>
      <c r="T557" s="483"/>
      <c r="U557" s="483"/>
      <c r="V557" s="483"/>
      <c r="W557" s="483"/>
      <c r="X557" s="483"/>
      <c r="Y557" s="484"/>
    </row>
    <row r="558" spans="3:25" ht="24.95" customHeight="1">
      <c r="C558" s="476"/>
      <c r="D558" s="477"/>
      <c r="E558" s="477"/>
      <c r="F558" s="477"/>
      <c r="G558" s="478"/>
      <c r="H558" s="485"/>
      <c r="I558" s="486"/>
      <c r="J558" s="486"/>
      <c r="K558" s="486"/>
      <c r="L558" s="486"/>
      <c r="M558" s="486"/>
      <c r="N558" s="486"/>
      <c r="O558" s="486"/>
      <c r="P558" s="487"/>
      <c r="Q558" s="488"/>
      <c r="R558" s="486"/>
      <c r="S558" s="489"/>
      <c r="T558" s="489"/>
      <c r="U558" s="489"/>
      <c r="V558" s="489"/>
      <c r="W558" s="489"/>
      <c r="X558" s="486"/>
      <c r="Y558" s="490"/>
    </row>
    <row r="559" spans="3:25" ht="24.95" customHeight="1" thickBot="1">
      <c r="C559" s="491"/>
      <c r="D559" s="492"/>
      <c r="E559" s="492"/>
      <c r="F559" s="492"/>
      <c r="G559" s="493"/>
      <c r="H559" s="494"/>
      <c r="I559" s="495"/>
      <c r="J559" s="495"/>
      <c r="K559" s="495"/>
      <c r="L559" s="495"/>
      <c r="M559" s="495"/>
      <c r="N559" s="495"/>
      <c r="O559" s="495"/>
      <c r="P559" s="496"/>
      <c r="Q559" s="497"/>
      <c r="R559" s="495"/>
      <c r="S559" s="498"/>
      <c r="T559" s="498"/>
      <c r="U559" s="498"/>
      <c r="V559" s="498"/>
      <c r="W559" s="498"/>
      <c r="X559" s="495"/>
      <c r="Y559" s="499"/>
    </row>
    <row r="560" spans="3:25" ht="24.95" customHeight="1" thickTop="1">
      <c r="C560" s="74">
        <f>IF(Data!B145="","",Data!B145)</f>
        <v>0</v>
      </c>
      <c r="D560" s="75" t="str">
        <f>IF(Data!C145="","",Data!C145)</f>
        <v/>
      </c>
      <c r="E560" s="75" t="str">
        <f>IF(Data!E145="","",Data!E145)</f>
        <v/>
      </c>
      <c r="F560" s="75">
        <f>IF(Data!F145="","",Data!F145)</f>
        <v>0</v>
      </c>
      <c r="G560" s="76" t="str">
        <f>IF(Data!G145="","",Data!G145)</f>
        <v/>
      </c>
      <c r="H560" s="470"/>
      <c r="I560" s="471"/>
      <c r="J560" s="471"/>
      <c r="K560" s="471"/>
      <c r="L560" s="471"/>
      <c r="M560" s="471"/>
      <c r="N560" s="471"/>
      <c r="O560" s="471"/>
      <c r="P560" s="472"/>
      <c r="Q560" s="473"/>
      <c r="R560" s="471"/>
      <c r="S560" s="474"/>
      <c r="T560" s="474"/>
      <c r="U560" s="474"/>
      <c r="V560" s="474"/>
      <c r="W560" s="474"/>
      <c r="X560" s="474"/>
      <c r="Y560" s="475"/>
    </row>
    <row r="561" spans="3:25" ht="24.95" customHeight="1">
      <c r="C561" s="476"/>
      <c r="D561" s="477"/>
      <c r="E561" s="477"/>
      <c r="F561" s="477"/>
      <c r="G561" s="478"/>
      <c r="H561" s="479"/>
      <c r="I561" s="480"/>
      <c r="J561" s="480"/>
      <c r="K561" s="480"/>
      <c r="L561" s="480"/>
      <c r="M561" s="480"/>
      <c r="N561" s="480"/>
      <c r="O561" s="480"/>
      <c r="P561" s="481"/>
      <c r="Q561" s="482"/>
      <c r="R561" s="480"/>
      <c r="S561" s="483"/>
      <c r="T561" s="483"/>
      <c r="U561" s="483"/>
      <c r="V561" s="483"/>
      <c r="W561" s="483"/>
      <c r="X561" s="483"/>
      <c r="Y561" s="484"/>
    </row>
    <row r="562" spans="3:25" ht="24.95" customHeight="1">
      <c r="C562" s="476"/>
      <c r="D562" s="477"/>
      <c r="E562" s="477"/>
      <c r="F562" s="477"/>
      <c r="G562" s="478"/>
      <c r="H562" s="485"/>
      <c r="I562" s="486"/>
      <c r="J562" s="486"/>
      <c r="K562" s="486"/>
      <c r="L562" s="486"/>
      <c r="M562" s="486"/>
      <c r="N562" s="486"/>
      <c r="O562" s="486"/>
      <c r="P562" s="487"/>
      <c r="Q562" s="488"/>
      <c r="R562" s="486"/>
      <c r="S562" s="489"/>
      <c r="T562" s="489"/>
      <c r="U562" s="489"/>
      <c r="V562" s="489"/>
      <c r="W562" s="489"/>
      <c r="X562" s="486"/>
      <c r="Y562" s="490"/>
    </row>
    <row r="563" spans="3:25" ht="24.95" customHeight="1" thickBot="1">
      <c r="C563" s="491"/>
      <c r="D563" s="492"/>
      <c r="E563" s="492"/>
      <c r="F563" s="492"/>
      <c r="G563" s="493"/>
      <c r="H563" s="494"/>
      <c r="I563" s="495"/>
      <c r="J563" s="495"/>
      <c r="K563" s="495"/>
      <c r="L563" s="495"/>
      <c r="M563" s="495"/>
      <c r="N563" s="495"/>
      <c r="O563" s="495"/>
      <c r="P563" s="496"/>
      <c r="Q563" s="497"/>
      <c r="R563" s="495"/>
      <c r="S563" s="498"/>
      <c r="T563" s="498"/>
      <c r="U563" s="498"/>
      <c r="V563" s="498"/>
      <c r="W563" s="498"/>
      <c r="X563" s="495"/>
      <c r="Y563" s="499"/>
    </row>
    <row r="564" spans="3:25" ht="24.95" customHeight="1" thickTop="1">
      <c r="C564" s="74">
        <f>IF(Data!B146="","",Data!B146)</f>
        <v>0</v>
      </c>
      <c r="D564" s="75" t="str">
        <f>IF(Data!C146="","",Data!C146)</f>
        <v/>
      </c>
      <c r="E564" s="75" t="str">
        <f>IF(Data!E146="","",Data!E146)</f>
        <v/>
      </c>
      <c r="F564" s="75">
        <f>IF(Data!F146="","",Data!F146)</f>
        <v>0</v>
      </c>
      <c r="G564" s="76" t="str">
        <f>IF(Data!G146="","",Data!G146)</f>
        <v/>
      </c>
      <c r="H564" s="485"/>
      <c r="I564" s="486"/>
      <c r="J564" s="486"/>
      <c r="K564" s="486"/>
      <c r="L564" s="486"/>
      <c r="M564" s="486"/>
      <c r="N564" s="486"/>
      <c r="O564" s="486"/>
      <c r="P564" s="487"/>
      <c r="Q564" s="488"/>
      <c r="R564" s="486"/>
      <c r="S564" s="489"/>
      <c r="T564" s="489"/>
      <c r="U564" s="489"/>
      <c r="V564" s="474"/>
      <c r="W564" s="474"/>
      <c r="X564" s="474"/>
      <c r="Y564" s="475"/>
    </row>
    <row r="565" spans="3:25" ht="24.95" customHeight="1">
      <c r="C565" s="476"/>
      <c r="D565" s="477"/>
      <c r="E565" s="477"/>
      <c r="F565" s="477"/>
      <c r="G565" s="478"/>
      <c r="H565" s="479"/>
      <c r="I565" s="480"/>
      <c r="J565" s="480"/>
      <c r="K565" s="480"/>
      <c r="L565" s="480"/>
      <c r="M565" s="480"/>
      <c r="N565" s="480"/>
      <c r="O565" s="480"/>
      <c r="P565" s="481"/>
      <c r="Q565" s="482"/>
      <c r="R565" s="480"/>
      <c r="S565" s="483"/>
      <c r="T565" s="483"/>
      <c r="U565" s="483"/>
      <c r="V565" s="483"/>
      <c r="W565" s="483"/>
      <c r="X565" s="483"/>
      <c r="Y565" s="484"/>
    </row>
    <row r="566" spans="3:25" ht="24.95" customHeight="1">
      <c r="C566" s="476"/>
      <c r="D566" s="477"/>
      <c r="E566" s="477"/>
      <c r="F566" s="477"/>
      <c r="G566" s="478"/>
      <c r="H566" s="485"/>
      <c r="I566" s="486"/>
      <c r="J566" s="486"/>
      <c r="K566" s="486"/>
      <c r="L566" s="486"/>
      <c r="M566" s="486"/>
      <c r="N566" s="486"/>
      <c r="O566" s="486"/>
      <c r="P566" s="487"/>
      <c r="Q566" s="488"/>
      <c r="R566" s="486"/>
      <c r="S566" s="489"/>
      <c r="T566" s="489"/>
      <c r="U566" s="489"/>
      <c r="V566" s="489"/>
      <c r="W566" s="489"/>
      <c r="X566" s="486"/>
      <c r="Y566" s="490"/>
    </row>
    <row r="567" spans="3:25" ht="24.95" customHeight="1" thickBot="1">
      <c r="C567" s="491"/>
      <c r="D567" s="492"/>
      <c r="E567" s="492"/>
      <c r="F567" s="492"/>
      <c r="G567" s="493"/>
      <c r="H567" s="494"/>
      <c r="I567" s="495"/>
      <c r="J567" s="495"/>
      <c r="K567" s="495"/>
      <c r="L567" s="495"/>
      <c r="M567" s="495"/>
      <c r="N567" s="495"/>
      <c r="O567" s="495"/>
      <c r="P567" s="496"/>
      <c r="Q567" s="497"/>
      <c r="R567" s="495"/>
      <c r="S567" s="498"/>
      <c r="T567" s="498"/>
      <c r="U567" s="498"/>
      <c r="V567" s="498"/>
      <c r="W567" s="498"/>
      <c r="X567" s="495"/>
      <c r="Y567" s="499"/>
    </row>
    <row r="568" spans="3:25" ht="24.95" customHeight="1" thickTop="1">
      <c r="C568" s="74">
        <f>IF(Data!B147="","",Data!B147)</f>
        <v>0</v>
      </c>
      <c r="D568" s="75" t="str">
        <f>IF(Data!C147="","",Data!C147)</f>
        <v/>
      </c>
      <c r="E568" s="75" t="str">
        <f>IF(Data!E147="","",Data!E147)</f>
        <v/>
      </c>
      <c r="F568" s="75">
        <f>IF(Data!F147="","",Data!F147)</f>
        <v>0</v>
      </c>
      <c r="G568" s="76" t="str">
        <f>IF(Data!G147="","",Data!G147)</f>
        <v/>
      </c>
      <c r="H568" s="470"/>
      <c r="I568" s="471"/>
      <c r="J568" s="471"/>
      <c r="K568" s="471"/>
      <c r="L568" s="471"/>
      <c r="M568" s="471"/>
      <c r="N568" s="471"/>
      <c r="O568" s="471"/>
      <c r="P568" s="472"/>
      <c r="Q568" s="473"/>
      <c r="R568" s="471"/>
      <c r="S568" s="474"/>
      <c r="T568" s="474"/>
      <c r="U568" s="474"/>
      <c r="V568" s="474"/>
      <c r="W568" s="474"/>
      <c r="X568" s="474"/>
      <c r="Y568" s="475"/>
    </row>
    <row r="569" spans="3:25" ht="24.95" customHeight="1">
      <c r="C569" s="476"/>
      <c r="D569" s="477"/>
      <c r="E569" s="477"/>
      <c r="F569" s="477"/>
      <c r="G569" s="478"/>
      <c r="H569" s="479"/>
      <c r="I569" s="480"/>
      <c r="J569" s="480"/>
      <c r="K569" s="480"/>
      <c r="L569" s="480"/>
      <c r="M569" s="480"/>
      <c r="N569" s="480"/>
      <c r="O569" s="480"/>
      <c r="P569" s="481"/>
      <c r="Q569" s="482"/>
      <c r="R569" s="480"/>
      <c r="S569" s="483"/>
      <c r="T569" s="483"/>
      <c r="U569" s="483"/>
      <c r="V569" s="483"/>
      <c r="W569" s="483"/>
      <c r="X569" s="483"/>
      <c r="Y569" s="484"/>
    </row>
    <row r="570" spans="3:25" ht="24.95" customHeight="1">
      <c r="C570" s="476"/>
      <c r="D570" s="477"/>
      <c r="E570" s="477"/>
      <c r="F570" s="477"/>
      <c r="G570" s="478"/>
      <c r="H570" s="485"/>
      <c r="I570" s="486"/>
      <c r="J570" s="486"/>
      <c r="K570" s="486"/>
      <c r="L570" s="486"/>
      <c r="M570" s="486"/>
      <c r="N570" s="486"/>
      <c r="O570" s="486"/>
      <c r="P570" s="487"/>
      <c r="Q570" s="488"/>
      <c r="R570" s="486"/>
      <c r="S570" s="489"/>
      <c r="T570" s="489"/>
      <c r="U570" s="489"/>
      <c r="V570" s="489"/>
      <c r="W570" s="489"/>
      <c r="X570" s="486"/>
      <c r="Y570" s="490"/>
    </row>
    <row r="571" spans="3:25" ht="24.95" customHeight="1" thickBot="1">
      <c r="C571" s="491"/>
      <c r="D571" s="492"/>
      <c r="E571" s="492"/>
      <c r="F571" s="492"/>
      <c r="G571" s="493"/>
      <c r="H571" s="494"/>
      <c r="I571" s="495"/>
      <c r="J571" s="495"/>
      <c r="K571" s="495"/>
      <c r="L571" s="495"/>
      <c r="M571" s="495"/>
      <c r="N571" s="495"/>
      <c r="O571" s="495"/>
      <c r="P571" s="496"/>
      <c r="Q571" s="497"/>
      <c r="R571" s="495"/>
      <c r="S571" s="498"/>
      <c r="T571" s="498"/>
      <c r="U571" s="498"/>
      <c r="V571" s="498"/>
      <c r="W571" s="498"/>
      <c r="X571" s="495"/>
      <c r="Y571" s="499"/>
    </row>
    <row r="572" spans="3:25" ht="24.95" customHeight="1" thickTop="1">
      <c r="C572" s="74">
        <f>IF(Data!B148="","",Data!B148)</f>
        <v>0</v>
      </c>
      <c r="D572" s="75" t="str">
        <f>IF(Data!C148="","",Data!C148)</f>
        <v/>
      </c>
      <c r="E572" s="75" t="str">
        <f>IF(Data!E148="","",Data!E148)</f>
        <v/>
      </c>
      <c r="F572" s="75">
        <f>IF(Data!F148="","",Data!F148)</f>
        <v>0</v>
      </c>
      <c r="G572" s="76" t="str">
        <f>IF(Data!G148="","",Data!G148)</f>
        <v/>
      </c>
      <c r="H572" s="485"/>
      <c r="I572" s="486"/>
      <c r="J572" s="486"/>
      <c r="K572" s="486"/>
      <c r="L572" s="486"/>
      <c r="M572" s="486"/>
      <c r="N572" s="486"/>
      <c r="O572" s="486"/>
      <c r="P572" s="487"/>
      <c r="Q572" s="488"/>
      <c r="R572" s="486"/>
      <c r="S572" s="489"/>
      <c r="T572" s="489"/>
      <c r="U572" s="489"/>
      <c r="V572" s="474"/>
      <c r="W572" s="474"/>
      <c r="X572" s="474"/>
      <c r="Y572" s="475"/>
    </row>
    <row r="573" spans="3:25" ht="24.95" customHeight="1">
      <c r="C573" s="476"/>
      <c r="D573" s="477"/>
      <c r="E573" s="477"/>
      <c r="F573" s="477"/>
      <c r="G573" s="478"/>
      <c r="H573" s="479"/>
      <c r="I573" s="480"/>
      <c r="J573" s="480"/>
      <c r="K573" s="480"/>
      <c r="L573" s="480"/>
      <c r="M573" s="480"/>
      <c r="N573" s="480"/>
      <c r="O573" s="480"/>
      <c r="P573" s="481"/>
      <c r="Q573" s="482"/>
      <c r="R573" s="480"/>
      <c r="S573" s="483"/>
      <c r="T573" s="483"/>
      <c r="U573" s="483"/>
      <c r="V573" s="483"/>
      <c r="W573" s="483"/>
      <c r="X573" s="483"/>
      <c r="Y573" s="484"/>
    </row>
    <row r="574" spans="3:25" ht="24.95" customHeight="1">
      <c r="C574" s="476"/>
      <c r="D574" s="477"/>
      <c r="E574" s="477"/>
      <c r="F574" s="477"/>
      <c r="G574" s="478"/>
      <c r="H574" s="485"/>
      <c r="I574" s="486"/>
      <c r="J574" s="486"/>
      <c r="K574" s="486"/>
      <c r="L574" s="486"/>
      <c r="M574" s="486"/>
      <c r="N574" s="486"/>
      <c r="O574" s="486"/>
      <c r="P574" s="487"/>
      <c r="Q574" s="488"/>
      <c r="R574" s="486"/>
      <c r="S574" s="489"/>
      <c r="T574" s="489"/>
      <c r="U574" s="489"/>
      <c r="V574" s="489"/>
      <c r="W574" s="489"/>
      <c r="X574" s="486"/>
      <c r="Y574" s="490"/>
    </row>
    <row r="575" spans="3:25" ht="24.95" customHeight="1" thickBot="1">
      <c r="C575" s="491"/>
      <c r="D575" s="492"/>
      <c r="E575" s="492"/>
      <c r="F575" s="492"/>
      <c r="G575" s="493"/>
      <c r="H575" s="494"/>
      <c r="I575" s="495"/>
      <c r="J575" s="495"/>
      <c r="K575" s="495"/>
      <c r="L575" s="495"/>
      <c r="M575" s="495"/>
      <c r="N575" s="495"/>
      <c r="O575" s="495"/>
      <c r="P575" s="496"/>
      <c r="Q575" s="497"/>
      <c r="R575" s="495"/>
      <c r="S575" s="498"/>
      <c r="T575" s="498"/>
      <c r="U575" s="498"/>
      <c r="V575" s="498"/>
      <c r="W575" s="498"/>
      <c r="X575" s="495"/>
      <c r="Y575" s="499"/>
    </row>
    <row r="576" spans="3:25" ht="24.95" customHeight="1" thickTop="1">
      <c r="C576" s="74">
        <f>IF(Data!B149="","",Data!B149)</f>
        <v>0</v>
      </c>
      <c r="D576" s="75" t="str">
        <f>IF(Data!C149="","",Data!C149)</f>
        <v/>
      </c>
      <c r="E576" s="75" t="str">
        <f>IF(Data!E149="","",Data!E149)</f>
        <v/>
      </c>
      <c r="F576" s="75">
        <f>IF(Data!F149="","",Data!F149)</f>
        <v>0</v>
      </c>
      <c r="G576" s="76" t="str">
        <f>IF(Data!G149="","",Data!G149)</f>
        <v/>
      </c>
      <c r="H576" s="470"/>
      <c r="I576" s="471"/>
      <c r="J576" s="471"/>
      <c r="K576" s="471"/>
      <c r="L576" s="471"/>
      <c r="M576" s="471"/>
      <c r="N576" s="471"/>
      <c r="O576" s="471"/>
      <c r="P576" s="472"/>
      <c r="Q576" s="473"/>
      <c r="R576" s="471"/>
      <c r="S576" s="474"/>
      <c r="T576" s="474"/>
      <c r="U576" s="474"/>
      <c r="V576" s="474"/>
      <c r="W576" s="474"/>
      <c r="X576" s="474"/>
      <c r="Y576" s="475"/>
    </row>
    <row r="577" spans="3:25" ht="24.95" customHeight="1">
      <c r="C577" s="476"/>
      <c r="D577" s="477"/>
      <c r="E577" s="477"/>
      <c r="F577" s="477"/>
      <c r="G577" s="478"/>
      <c r="H577" s="479"/>
      <c r="I577" s="480"/>
      <c r="J577" s="480"/>
      <c r="K577" s="480"/>
      <c r="L577" s="480"/>
      <c r="M577" s="480"/>
      <c r="N577" s="480"/>
      <c r="O577" s="480"/>
      <c r="P577" s="481"/>
      <c r="Q577" s="482"/>
      <c r="R577" s="480"/>
      <c r="S577" s="483"/>
      <c r="T577" s="483"/>
      <c r="U577" s="483"/>
      <c r="V577" s="483"/>
      <c r="W577" s="483"/>
      <c r="X577" s="483"/>
      <c r="Y577" s="484"/>
    </row>
    <row r="578" spans="3:25" ht="24.95" customHeight="1">
      <c r="C578" s="476"/>
      <c r="D578" s="477"/>
      <c r="E578" s="477"/>
      <c r="F578" s="477"/>
      <c r="G578" s="478"/>
      <c r="H578" s="485"/>
      <c r="I578" s="486"/>
      <c r="J578" s="486"/>
      <c r="K578" s="486"/>
      <c r="L578" s="486"/>
      <c r="M578" s="486"/>
      <c r="N578" s="486"/>
      <c r="O578" s="486"/>
      <c r="P578" s="487"/>
      <c r="Q578" s="488"/>
      <c r="R578" s="486"/>
      <c r="S578" s="489"/>
      <c r="T578" s="489"/>
      <c r="U578" s="489"/>
      <c r="V578" s="489"/>
      <c r="W578" s="489"/>
      <c r="X578" s="486"/>
      <c r="Y578" s="490"/>
    </row>
    <row r="579" spans="3:25" ht="24.95" customHeight="1" thickBot="1">
      <c r="C579" s="491"/>
      <c r="D579" s="492"/>
      <c r="E579" s="492"/>
      <c r="F579" s="492"/>
      <c r="G579" s="493"/>
      <c r="H579" s="494"/>
      <c r="I579" s="495"/>
      <c r="J579" s="495"/>
      <c r="K579" s="495"/>
      <c r="L579" s="495"/>
      <c r="M579" s="495"/>
      <c r="N579" s="495"/>
      <c r="O579" s="495"/>
      <c r="P579" s="496"/>
      <c r="Q579" s="497"/>
      <c r="R579" s="495"/>
      <c r="S579" s="498"/>
      <c r="T579" s="498"/>
      <c r="U579" s="498"/>
      <c r="V579" s="498"/>
      <c r="W579" s="498"/>
      <c r="X579" s="495"/>
      <c r="Y579" s="499"/>
    </row>
    <row r="580" spans="3:25" ht="24.95" customHeight="1" thickTop="1">
      <c r="C580" s="74">
        <f>IF(Data!B150="","",Data!B150)</f>
        <v>0</v>
      </c>
      <c r="D580" s="75" t="str">
        <f>IF(Data!C150="","",Data!C150)</f>
        <v/>
      </c>
      <c r="E580" s="75" t="str">
        <f>IF(Data!E150="","",Data!E150)</f>
        <v/>
      </c>
      <c r="F580" s="75">
        <f>IF(Data!F150="","",Data!F150)</f>
        <v>0</v>
      </c>
      <c r="G580" s="76" t="str">
        <f>IF(Data!G150="","",Data!G150)</f>
        <v/>
      </c>
      <c r="H580" s="485"/>
      <c r="I580" s="486"/>
      <c r="J580" s="486"/>
      <c r="K580" s="486"/>
      <c r="L580" s="486"/>
      <c r="M580" s="486"/>
      <c r="N580" s="486"/>
      <c r="O580" s="486"/>
      <c r="P580" s="487"/>
      <c r="Q580" s="488"/>
      <c r="R580" s="486"/>
      <c r="S580" s="489"/>
      <c r="T580" s="489"/>
      <c r="U580" s="489"/>
      <c r="V580" s="474"/>
      <c r="W580" s="474"/>
      <c r="X580" s="474"/>
      <c r="Y580" s="475"/>
    </row>
    <row r="581" spans="3:25" ht="24.95" customHeight="1">
      <c r="C581" s="476"/>
      <c r="D581" s="477"/>
      <c r="E581" s="477"/>
      <c r="F581" s="477"/>
      <c r="G581" s="478"/>
      <c r="H581" s="479"/>
      <c r="I581" s="480"/>
      <c r="J581" s="480"/>
      <c r="K581" s="480"/>
      <c r="L581" s="480"/>
      <c r="M581" s="480"/>
      <c r="N581" s="480"/>
      <c r="O581" s="480"/>
      <c r="P581" s="481"/>
      <c r="Q581" s="482"/>
      <c r="R581" s="480"/>
      <c r="S581" s="483"/>
      <c r="T581" s="483"/>
      <c r="U581" s="483"/>
      <c r="V581" s="483"/>
      <c r="W581" s="483"/>
      <c r="X581" s="483"/>
      <c r="Y581" s="484"/>
    </row>
    <row r="582" spans="3:25" ht="24.95" customHeight="1">
      <c r="C582" s="476"/>
      <c r="D582" s="477"/>
      <c r="E582" s="477"/>
      <c r="F582" s="477"/>
      <c r="G582" s="478"/>
      <c r="H582" s="485"/>
      <c r="I582" s="486"/>
      <c r="J582" s="486"/>
      <c r="K582" s="486"/>
      <c r="L582" s="486"/>
      <c r="M582" s="486"/>
      <c r="N582" s="486"/>
      <c r="O582" s="486"/>
      <c r="P582" s="487"/>
      <c r="Q582" s="488"/>
      <c r="R582" s="486"/>
      <c r="S582" s="489"/>
      <c r="T582" s="489"/>
      <c r="U582" s="489"/>
      <c r="V582" s="489"/>
      <c r="W582" s="489"/>
      <c r="X582" s="486"/>
      <c r="Y582" s="490"/>
    </row>
    <row r="583" spans="3:25" ht="24.95" customHeight="1" thickBot="1">
      <c r="C583" s="491"/>
      <c r="D583" s="492"/>
      <c r="E583" s="492"/>
      <c r="F583" s="492"/>
      <c r="G583" s="493"/>
      <c r="H583" s="494"/>
      <c r="I583" s="495"/>
      <c r="J583" s="495"/>
      <c r="K583" s="495"/>
      <c r="L583" s="495"/>
      <c r="M583" s="495"/>
      <c r="N583" s="495"/>
      <c r="O583" s="495"/>
      <c r="P583" s="496"/>
      <c r="Q583" s="497"/>
      <c r="R583" s="495"/>
      <c r="S583" s="498"/>
      <c r="T583" s="498"/>
      <c r="U583" s="498"/>
      <c r="V583" s="498"/>
      <c r="W583" s="498"/>
      <c r="X583" s="495"/>
      <c r="Y583" s="499"/>
    </row>
    <row r="584" spans="3:25" ht="24.95" customHeight="1" thickTop="1">
      <c r="C584" s="74">
        <f>IF(Data!B151="","",Data!B151)</f>
        <v>0</v>
      </c>
      <c r="D584" s="75" t="str">
        <f>IF(Data!C151="","",Data!C151)</f>
        <v/>
      </c>
      <c r="E584" s="75" t="str">
        <f>IF(Data!E151="","",Data!E151)</f>
        <v/>
      </c>
      <c r="F584" s="75">
        <f>IF(Data!F151="","",Data!F151)</f>
        <v>0</v>
      </c>
      <c r="G584" s="76" t="str">
        <f>IF(Data!G151="","",Data!G151)</f>
        <v/>
      </c>
      <c r="H584" s="470"/>
      <c r="I584" s="471"/>
      <c r="J584" s="471"/>
      <c r="K584" s="471"/>
      <c r="L584" s="471"/>
      <c r="M584" s="471"/>
      <c r="N584" s="471"/>
      <c r="O584" s="471"/>
      <c r="P584" s="472"/>
      <c r="Q584" s="473"/>
      <c r="R584" s="471"/>
      <c r="S584" s="474"/>
      <c r="T584" s="474"/>
      <c r="U584" s="474"/>
      <c r="V584" s="474"/>
      <c r="W584" s="474"/>
      <c r="X584" s="474"/>
      <c r="Y584" s="475"/>
    </row>
    <row r="585" spans="3:25" ht="24.95" customHeight="1">
      <c r="C585" s="476"/>
      <c r="D585" s="477"/>
      <c r="E585" s="477"/>
      <c r="F585" s="477"/>
      <c r="G585" s="478"/>
      <c r="H585" s="479"/>
      <c r="I585" s="480"/>
      <c r="J585" s="480"/>
      <c r="K585" s="480"/>
      <c r="L585" s="480"/>
      <c r="M585" s="480"/>
      <c r="N585" s="480"/>
      <c r="O585" s="480"/>
      <c r="P585" s="481"/>
      <c r="Q585" s="482"/>
      <c r="R585" s="480"/>
      <c r="S585" s="483"/>
      <c r="T585" s="483"/>
      <c r="U585" s="483"/>
      <c r="V585" s="483"/>
      <c r="W585" s="483"/>
      <c r="X585" s="483"/>
      <c r="Y585" s="484"/>
    </row>
    <row r="586" spans="3:25" ht="24.95" customHeight="1">
      <c r="C586" s="476"/>
      <c r="D586" s="477"/>
      <c r="E586" s="477"/>
      <c r="F586" s="477"/>
      <c r="G586" s="478"/>
      <c r="H586" s="485"/>
      <c r="I586" s="486"/>
      <c r="J586" s="486"/>
      <c r="K586" s="486"/>
      <c r="L586" s="486"/>
      <c r="M586" s="486"/>
      <c r="N586" s="486"/>
      <c r="O586" s="486"/>
      <c r="P586" s="487"/>
      <c r="Q586" s="488"/>
      <c r="R586" s="486"/>
      <c r="S586" s="489"/>
      <c r="T586" s="489"/>
      <c r="U586" s="489"/>
      <c r="V586" s="489"/>
      <c r="W586" s="489"/>
      <c r="X586" s="486"/>
      <c r="Y586" s="490"/>
    </row>
    <row r="587" spans="3:25" ht="24.95" customHeight="1" thickBot="1">
      <c r="C587" s="491"/>
      <c r="D587" s="492"/>
      <c r="E587" s="492"/>
      <c r="F587" s="492"/>
      <c r="G587" s="493"/>
      <c r="H587" s="494"/>
      <c r="I587" s="495"/>
      <c r="J587" s="495"/>
      <c r="K587" s="495"/>
      <c r="L587" s="495"/>
      <c r="M587" s="495"/>
      <c r="N587" s="495"/>
      <c r="O587" s="495"/>
      <c r="P587" s="496"/>
      <c r="Q587" s="497"/>
      <c r="R587" s="495"/>
      <c r="S587" s="498"/>
      <c r="T587" s="498"/>
      <c r="U587" s="498"/>
      <c r="V587" s="498"/>
      <c r="W587" s="498"/>
      <c r="X587" s="495"/>
      <c r="Y587" s="499"/>
    </row>
    <row r="588" spans="3:25" ht="24.95" customHeight="1" thickTop="1">
      <c r="C588" s="74">
        <f>IF(Data!B152="","",Data!B152)</f>
        <v>0</v>
      </c>
      <c r="D588" s="75" t="str">
        <f>IF(Data!C152="","",Data!C152)</f>
        <v/>
      </c>
      <c r="E588" s="75" t="str">
        <f>IF(Data!E152="","",Data!E152)</f>
        <v/>
      </c>
      <c r="F588" s="75">
        <f>IF(Data!F152="","",Data!F152)</f>
        <v>0</v>
      </c>
      <c r="G588" s="76" t="str">
        <f>IF(Data!G152="","",Data!G152)</f>
        <v/>
      </c>
      <c r="H588" s="485"/>
      <c r="I588" s="486"/>
      <c r="J588" s="486"/>
      <c r="K588" s="486"/>
      <c r="L588" s="486"/>
      <c r="M588" s="486"/>
      <c r="N588" s="486"/>
      <c r="O588" s="486"/>
      <c r="P588" s="487"/>
      <c r="Q588" s="488"/>
      <c r="R588" s="486"/>
      <c r="S588" s="489"/>
      <c r="T588" s="489"/>
      <c r="U588" s="489"/>
      <c r="V588" s="474"/>
      <c r="W588" s="474"/>
      <c r="X588" s="474"/>
      <c r="Y588" s="475"/>
    </row>
    <row r="589" spans="3:25" ht="24.95" customHeight="1">
      <c r="C589" s="476"/>
      <c r="D589" s="477"/>
      <c r="E589" s="477"/>
      <c r="F589" s="477"/>
      <c r="G589" s="478"/>
      <c r="H589" s="479"/>
      <c r="I589" s="480"/>
      <c r="J589" s="480"/>
      <c r="K589" s="480"/>
      <c r="L589" s="480"/>
      <c r="M589" s="480"/>
      <c r="N589" s="480"/>
      <c r="O589" s="480"/>
      <c r="P589" s="481"/>
      <c r="Q589" s="482"/>
      <c r="R589" s="480"/>
      <c r="S589" s="483"/>
      <c r="T589" s="483"/>
      <c r="U589" s="483"/>
      <c r="V589" s="483"/>
      <c r="W589" s="483"/>
      <c r="X589" s="483"/>
      <c r="Y589" s="484"/>
    </row>
    <row r="590" spans="3:25" ht="24.95" customHeight="1">
      <c r="C590" s="476"/>
      <c r="D590" s="477"/>
      <c r="E590" s="477"/>
      <c r="F590" s="477"/>
      <c r="G590" s="478"/>
      <c r="H590" s="485"/>
      <c r="I590" s="486"/>
      <c r="J590" s="486"/>
      <c r="K590" s="486"/>
      <c r="L590" s="486"/>
      <c r="M590" s="486"/>
      <c r="N590" s="486"/>
      <c r="O590" s="486"/>
      <c r="P590" s="487"/>
      <c r="Q590" s="488"/>
      <c r="R590" s="486"/>
      <c r="S590" s="489"/>
      <c r="T590" s="489"/>
      <c r="U590" s="489"/>
      <c r="V590" s="489"/>
      <c r="W590" s="489"/>
      <c r="X590" s="486"/>
      <c r="Y590" s="490"/>
    </row>
    <row r="591" spans="3:25" ht="24.95" customHeight="1" thickBot="1">
      <c r="C591" s="491"/>
      <c r="D591" s="492"/>
      <c r="E591" s="492"/>
      <c r="F591" s="492"/>
      <c r="G591" s="493"/>
      <c r="H591" s="494"/>
      <c r="I591" s="495"/>
      <c r="J591" s="495"/>
      <c r="K591" s="495"/>
      <c r="L591" s="495"/>
      <c r="M591" s="495"/>
      <c r="N591" s="495"/>
      <c r="O591" s="495"/>
      <c r="P591" s="496"/>
      <c r="Q591" s="497"/>
      <c r="R591" s="495"/>
      <c r="S591" s="498"/>
      <c r="T591" s="498"/>
      <c r="U591" s="498"/>
      <c r="V591" s="498"/>
      <c r="W591" s="498"/>
      <c r="X591" s="495"/>
      <c r="Y591" s="499"/>
    </row>
    <row r="592" spans="3:25" ht="24.95" customHeight="1" thickTop="1">
      <c r="C592" s="74">
        <f>IF(Data!B153="","",Data!B153)</f>
        <v>0</v>
      </c>
      <c r="D592" s="75" t="str">
        <f>IF(Data!C153="","",Data!C153)</f>
        <v/>
      </c>
      <c r="E592" s="75" t="str">
        <f>IF(Data!E153="","",Data!E153)</f>
        <v/>
      </c>
      <c r="F592" s="75">
        <f>IF(Data!F153="","",Data!F153)</f>
        <v>0</v>
      </c>
      <c r="G592" s="76" t="str">
        <f>IF(Data!G153="","",Data!G153)</f>
        <v/>
      </c>
      <c r="H592" s="470"/>
      <c r="I592" s="471"/>
      <c r="J592" s="471"/>
      <c r="K592" s="471"/>
      <c r="L592" s="471"/>
      <c r="M592" s="471"/>
      <c r="N592" s="471"/>
      <c r="O592" s="471"/>
      <c r="P592" s="472"/>
      <c r="Q592" s="473"/>
      <c r="R592" s="471"/>
      <c r="S592" s="474"/>
      <c r="T592" s="474"/>
      <c r="U592" s="474"/>
      <c r="V592" s="474"/>
      <c r="W592" s="474"/>
      <c r="X592" s="474"/>
      <c r="Y592" s="475"/>
    </row>
    <row r="593" spans="3:25" ht="24.95" customHeight="1">
      <c r="C593" s="476"/>
      <c r="D593" s="477"/>
      <c r="E593" s="477"/>
      <c r="F593" s="477"/>
      <c r="G593" s="478"/>
      <c r="H593" s="479"/>
      <c r="I593" s="480"/>
      <c r="J593" s="480"/>
      <c r="K593" s="480"/>
      <c r="L593" s="480"/>
      <c r="M593" s="480"/>
      <c r="N593" s="480"/>
      <c r="O593" s="480"/>
      <c r="P593" s="481"/>
      <c r="Q593" s="482"/>
      <c r="R593" s="480"/>
      <c r="S593" s="483"/>
      <c r="T593" s="483"/>
      <c r="U593" s="483"/>
      <c r="V593" s="483"/>
      <c r="W593" s="483"/>
      <c r="X593" s="483"/>
      <c r="Y593" s="484"/>
    </row>
    <row r="594" spans="3:25" ht="24.95" customHeight="1">
      <c r="C594" s="476"/>
      <c r="D594" s="477"/>
      <c r="E594" s="477"/>
      <c r="F594" s="477"/>
      <c r="G594" s="478"/>
      <c r="H594" s="485"/>
      <c r="I594" s="486"/>
      <c r="J594" s="486"/>
      <c r="K594" s="486"/>
      <c r="L594" s="486"/>
      <c r="M594" s="486"/>
      <c r="N594" s="486"/>
      <c r="O594" s="486"/>
      <c r="P594" s="487"/>
      <c r="Q594" s="488"/>
      <c r="R594" s="486"/>
      <c r="S594" s="489"/>
      <c r="T594" s="489"/>
      <c r="U594" s="489"/>
      <c r="V594" s="489"/>
      <c r="W594" s="489"/>
      <c r="X594" s="486"/>
      <c r="Y594" s="490"/>
    </row>
    <row r="595" spans="3:25" ht="24.95" customHeight="1" thickBot="1">
      <c r="C595" s="491"/>
      <c r="D595" s="492"/>
      <c r="E595" s="492"/>
      <c r="F595" s="492"/>
      <c r="G595" s="493"/>
      <c r="H595" s="494"/>
      <c r="I595" s="495"/>
      <c r="J595" s="495"/>
      <c r="K595" s="495"/>
      <c r="L595" s="495"/>
      <c r="M595" s="495"/>
      <c r="N595" s="495"/>
      <c r="O595" s="495"/>
      <c r="P595" s="496"/>
      <c r="Q595" s="497"/>
      <c r="R595" s="495"/>
      <c r="S595" s="498"/>
      <c r="T595" s="498"/>
      <c r="U595" s="498"/>
      <c r="V595" s="498"/>
      <c r="W595" s="498"/>
      <c r="X595" s="495"/>
      <c r="Y595" s="499"/>
    </row>
    <row r="596" spans="3:25" ht="24.95" customHeight="1" thickTop="1">
      <c r="C596" s="74">
        <f>IF(Data!B154="","",Data!B154)</f>
        <v>0</v>
      </c>
      <c r="D596" s="75" t="str">
        <f>IF(Data!C154="","",Data!C154)</f>
        <v/>
      </c>
      <c r="E596" s="75" t="str">
        <f>IF(Data!E154="","",Data!E154)</f>
        <v/>
      </c>
      <c r="F596" s="75">
        <f>IF(Data!F154="","",Data!F154)</f>
        <v>0</v>
      </c>
      <c r="G596" s="76" t="str">
        <f>IF(Data!G154="","",Data!G154)</f>
        <v/>
      </c>
      <c r="H596" s="485"/>
      <c r="I596" s="486"/>
      <c r="J596" s="486"/>
      <c r="K596" s="486"/>
      <c r="L596" s="486"/>
      <c r="M596" s="486"/>
      <c r="N596" s="486"/>
      <c r="O596" s="486"/>
      <c r="P596" s="487"/>
      <c r="Q596" s="488"/>
      <c r="R596" s="486"/>
      <c r="S596" s="489"/>
      <c r="T596" s="489"/>
      <c r="U596" s="489"/>
      <c r="V596" s="474"/>
      <c r="W596" s="474"/>
      <c r="X596" s="474"/>
      <c r="Y596" s="475"/>
    </row>
    <row r="597" spans="3:25" ht="24.95" customHeight="1">
      <c r="C597" s="476"/>
      <c r="D597" s="477"/>
      <c r="E597" s="477"/>
      <c r="F597" s="477"/>
      <c r="G597" s="478"/>
      <c r="H597" s="479"/>
      <c r="I597" s="480"/>
      <c r="J597" s="480"/>
      <c r="K597" s="480"/>
      <c r="L597" s="480"/>
      <c r="M597" s="480"/>
      <c r="N597" s="480"/>
      <c r="O597" s="480"/>
      <c r="P597" s="481"/>
      <c r="Q597" s="482"/>
      <c r="R597" s="480"/>
      <c r="S597" s="483"/>
      <c r="T597" s="483"/>
      <c r="U597" s="483"/>
      <c r="V597" s="483"/>
      <c r="W597" s="483"/>
      <c r="X597" s="483"/>
      <c r="Y597" s="484"/>
    </row>
    <row r="598" spans="3:25" ht="24.95" customHeight="1">
      <c r="C598" s="476"/>
      <c r="D598" s="477"/>
      <c r="E598" s="477"/>
      <c r="F598" s="477"/>
      <c r="G598" s="478"/>
      <c r="H598" s="485"/>
      <c r="I598" s="486"/>
      <c r="J598" s="486"/>
      <c r="K598" s="486"/>
      <c r="L598" s="486"/>
      <c r="M598" s="486"/>
      <c r="N598" s="486"/>
      <c r="O598" s="486"/>
      <c r="P598" s="487"/>
      <c r="Q598" s="488"/>
      <c r="R598" s="486"/>
      <c r="S598" s="489"/>
      <c r="T598" s="489"/>
      <c r="U598" s="489"/>
      <c r="V598" s="489"/>
      <c r="W598" s="489"/>
      <c r="X598" s="486"/>
      <c r="Y598" s="490"/>
    </row>
    <row r="599" spans="3:25" ht="24.95" customHeight="1" thickBot="1">
      <c r="C599" s="491"/>
      <c r="D599" s="492"/>
      <c r="E599" s="492"/>
      <c r="F599" s="492"/>
      <c r="G599" s="493"/>
      <c r="H599" s="494"/>
      <c r="I599" s="495"/>
      <c r="J599" s="495"/>
      <c r="K599" s="495"/>
      <c r="L599" s="495"/>
      <c r="M599" s="495"/>
      <c r="N599" s="495"/>
      <c r="O599" s="495"/>
      <c r="P599" s="496"/>
      <c r="Q599" s="497"/>
      <c r="R599" s="495"/>
      <c r="S599" s="498"/>
      <c r="T599" s="498"/>
      <c r="U599" s="498"/>
      <c r="V599" s="498"/>
      <c r="W599" s="498"/>
      <c r="X599" s="495"/>
      <c r="Y599" s="499"/>
    </row>
    <row r="600" spans="3:25" ht="24.95" customHeight="1" thickTop="1">
      <c r="C600" s="74">
        <f>IF(Data!B155="","",Data!B155)</f>
        <v>0</v>
      </c>
      <c r="D600" s="75" t="str">
        <f>IF(Data!C155="","",Data!C155)</f>
        <v/>
      </c>
      <c r="E600" s="75" t="str">
        <f>IF(Data!E155="","",Data!E155)</f>
        <v/>
      </c>
      <c r="F600" s="75">
        <f>IF(Data!F155="","",Data!F155)</f>
        <v>0</v>
      </c>
      <c r="G600" s="76" t="str">
        <f>IF(Data!G155="","",Data!G155)</f>
        <v/>
      </c>
      <c r="H600" s="470"/>
      <c r="I600" s="471"/>
      <c r="J600" s="471"/>
      <c r="K600" s="471"/>
      <c r="L600" s="471"/>
      <c r="M600" s="471"/>
      <c r="N600" s="471"/>
      <c r="O600" s="471"/>
      <c r="P600" s="472"/>
      <c r="Q600" s="473"/>
      <c r="R600" s="471"/>
      <c r="S600" s="474"/>
      <c r="T600" s="474"/>
      <c r="U600" s="474"/>
      <c r="V600" s="474"/>
      <c r="W600" s="474"/>
      <c r="X600" s="474"/>
      <c r="Y600" s="475"/>
    </row>
    <row r="601" spans="3:25" ht="24.95" customHeight="1">
      <c r="C601" s="476"/>
      <c r="D601" s="477"/>
      <c r="E601" s="477"/>
      <c r="F601" s="477"/>
      <c r="G601" s="478"/>
      <c r="H601" s="479"/>
      <c r="I601" s="480"/>
      <c r="J601" s="480"/>
      <c r="K601" s="480"/>
      <c r="L601" s="480"/>
      <c r="M601" s="480"/>
      <c r="N601" s="480"/>
      <c r="O601" s="480"/>
      <c r="P601" s="481"/>
      <c r="Q601" s="482"/>
      <c r="R601" s="480"/>
      <c r="S601" s="483"/>
      <c r="T601" s="483"/>
      <c r="U601" s="483"/>
      <c r="V601" s="483"/>
      <c r="W601" s="483"/>
      <c r="X601" s="483"/>
      <c r="Y601" s="484"/>
    </row>
    <row r="602" spans="3:25" ht="24.95" customHeight="1">
      <c r="C602" s="476"/>
      <c r="D602" s="477"/>
      <c r="E602" s="477"/>
      <c r="F602" s="477"/>
      <c r="G602" s="478"/>
      <c r="H602" s="485"/>
      <c r="I602" s="486"/>
      <c r="J602" s="486"/>
      <c r="K602" s="486"/>
      <c r="L602" s="486"/>
      <c r="M602" s="486"/>
      <c r="N602" s="486"/>
      <c r="O602" s="486"/>
      <c r="P602" s="487"/>
      <c r="Q602" s="488"/>
      <c r="R602" s="486"/>
      <c r="S602" s="489"/>
      <c r="T602" s="489"/>
      <c r="U602" s="489"/>
      <c r="V602" s="489"/>
      <c r="W602" s="489"/>
      <c r="X602" s="486"/>
      <c r="Y602" s="490"/>
    </row>
    <row r="603" spans="3:25" ht="24.95" customHeight="1" thickBot="1">
      <c r="C603" s="491"/>
      <c r="D603" s="492"/>
      <c r="E603" s="492"/>
      <c r="F603" s="492"/>
      <c r="G603" s="493"/>
      <c r="H603" s="494"/>
      <c r="I603" s="495"/>
      <c r="J603" s="495"/>
      <c r="K603" s="495"/>
      <c r="L603" s="495"/>
      <c r="M603" s="495"/>
      <c r="N603" s="495"/>
      <c r="O603" s="495"/>
      <c r="P603" s="496"/>
      <c r="Q603" s="497"/>
      <c r="R603" s="495"/>
      <c r="S603" s="498"/>
      <c r="T603" s="498"/>
      <c r="U603" s="498"/>
      <c r="V603" s="498"/>
      <c r="W603" s="498"/>
      <c r="X603" s="495"/>
      <c r="Y603" s="499"/>
    </row>
    <row r="604" spans="3:25" ht="24.95" customHeight="1" thickTop="1">
      <c r="C604" s="74">
        <f>IF(Data!B156="","",Data!B156)</f>
        <v>0</v>
      </c>
      <c r="D604" s="75" t="str">
        <f>IF(Data!C156="","",Data!C156)</f>
        <v/>
      </c>
      <c r="E604" s="75" t="str">
        <f>IF(Data!E156="","",Data!E156)</f>
        <v/>
      </c>
      <c r="F604" s="75">
        <f>IF(Data!F156="","",Data!F156)</f>
        <v>0</v>
      </c>
      <c r="G604" s="76" t="str">
        <f>IF(Data!G156="","",Data!G156)</f>
        <v/>
      </c>
      <c r="H604" s="485"/>
      <c r="I604" s="486"/>
      <c r="J604" s="486"/>
      <c r="K604" s="486"/>
      <c r="L604" s="486"/>
      <c r="M604" s="486"/>
      <c r="N604" s="486"/>
      <c r="O604" s="486"/>
      <c r="P604" s="487"/>
      <c r="Q604" s="488"/>
      <c r="R604" s="486"/>
      <c r="S604" s="489"/>
      <c r="T604" s="489"/>
      <c r="U604" s="489"/>
      <c r="V604" s="474"/>
      <c r="W604" s="474"/>
      <c r="X604" s="474"/>
      <c r="Y604" s="475"/>
    </row>
    <row r="605" spans="3:25" ht="24.95" customHeight="1">
      <c r="C605" s="476"/>
      <c r="D605" s="477"/>
      <c r="E605" s="477"/>
      <c r="F605" s="477"/>
      <c r="G605" s="478"/>
      <c r="H605" s="479"/>
      <c r="I605" s="480"/>
      <c r="J605" s="480"/>
      <c r="K605" s="480"/>
      <c r="L605" s="480"/>
      <c r="M605" s="480"/>
      <c r="N605" s="480"/>
      <c r="O605" s="480"/>
      <c r="P605" s="481"/>
      <c r="Q605" s="482"/>
      <c r="R605" s="480"/>
      <c r="S605" s="483"/>
      <c r="T605" s="483"/>
      <c r="U605" s="483"/>
      <c r="V605" s="483"/>
      <c r="W605" s="483"/>
      <c r="X605" s="483"/>
      <c r="Y605" s="484"/>
    </row>
    <row r="606" spans="3:25" ht="24.95" customHeight="1">
      <c r="C606" s="476"/>
      <c r="D606" s="477"/>
      <c r="E606" s="477"/>
      <c r="F606" s="477"/>
      <c r="G606" s="478"/>
      <c r="H606" s="485"/>
      <c r="I606" s="486"/>
      <c r="J606" s="486"/>
      <c r="K606" s="486"/>
      <c r="L606" s="486"/>
      <c r="M606" s="486"/>
      <c r="N606" s="486"/>
      <c r="O606" s="486"/>
      <c r="P606" s="487"/>
      <c r="Q606" s="488"/>
      <c r="R606" s="486"/>
      <c r="S606" s="489"/>
      <c r="T606" s="489"/>
      <c r="U606" s="489"/>
      <c r="V606" s="489"/>
      <c r="W606" s="489"/>
      <c r="X606" s="486"/>
      <c r="Y606" s="490"/>
    </row>
    <row r="607" spans="3:25" ht="24.95" customHeight="1" thickBot="1">
      <c r="C607" s="491"/>
      <c r="D607" s="492"/>
      <c r="E607" s="492"/>
      <c r="F607" s="492"/>
      <c r="G607" s="493"/>
      <c r="H607" s="494"/>
      <c r="I607" s="495"/>
      <c r="J607" s="495"/>
      <c r="K607" s="495"/>
      <c r="L607" s="495"/>
      <c r="M607" s="495"/>
      <c r="N607" s="495"/>
      <c r="O607" s="495"/>
      <c r="P607" s="496"/>
      <c r="Q607" s="497"/>
      <c r="R607" s="495"/>
      <c r="S607" s="498"/>
      <c r="T607" s="498"/>
      <c r="U607" s="498"/>
      <c r="V607" s="498"/>
      <c r="W607" s="498"/>
      <c r="X607" s="495"/>
      <c r="Y607" s="499"/>
    </row>
    <row r="608" spans="3:25" ht="24.95" customHeight="1" thickTop="1">
      <c r="C608" s="74">
        <f>IF(Data!B157="","",Data!B157)</f>
        <v>0</v>
      </c>
      <c r="D608" s="75" t="str">
        <f>IF(Data!C157="","",Data!C157)</f>
        <v/>
      </c>
      <c r="E608" s="75" t="str">
        <f>IF(Data!E157="","",Data!E157)</f>
        <v/>
      </c>
      <c r="F608" s="75">
        <f>IF(Data!F157="","",Data!F157)</f>
        <v>0</v>
      </c>
      <c r="G608" s="76" t="str">
        <f>IF(Data!G157="","",Data!G157)</f>
        <v/>
      </c>
      <c r="H608" s="470"/>
      <c r="I608" s="471"/>
      <c r="J608" s="471"/>
      <c r="K608" s="471"/>
      <c r="L608" s="471"/>
      <c r="M608" s="471"/>
      <c r="N608" s="471"/>
      <c r="O608" s="471"/>
      <c r="P608" s="472"/>
      <c r="Q608" s="473"/>
      <c r="R608" s="471"/>
      <c r="S608" s="474"/>
      <c r="T608" s="474"/>
      <c r="U608" s="474"/>
      <c r="V608" s="474"/>
      <c r="W608" s="474"/>
      <c r="X608" s="474"/>
      <c r="Y608" s="475"/>
    </row>
    <row r="609" spans="3:25" ht="24.95" customHeight="1">
      <c r="C609" s="476"/>
      <c r="D609" s="477"/>
      <c r="E609" s="477"/>
      <c r="F609" s="477"/>
      <c r="G609" s="478"/>
      <c r="H609" s="479"/>
      <c r="I609" s="480"/>
      <c r="J609" s="480"/>
      <c r="K609" s="480"/>
      <c r="L609" s="480"/>
      <c r="M609" s="480"/>
      <c r="N609" s="480"/>
      <c r="O609" s="480"/>
      <c r="P609" s="481"/>
      <c r="Q609" s="482"/>
      <c r="R609" s="480"/>
      <c r="S609" s="483"/>
      <c r="T609" s="483"/>
      <c r="U609" s="483"/>
      <c r="V609" s="483"/>
      <c r="W609" s="483"/>
      <c r="X609" s="483"/>
      <c r="Y609" s="484"/>
    </row>
    <row r="610" spans="3:25" ht="24.95" customHeight="1">
      <c r="C610" s="476"/>
      <c r="D610" s="477"/>
      <c r="E610" s="477"/>
      <c r="F610" s="477"/>
      <c r="G610" s="478"/>
      <c r="H610" s="485"/>
      <c r="I610" s="486"/>
      <c r="J610" s="486"/>
      <c r="K610" s="486"/>
      <c r="L610" s="486"/>
      <c r="M610" s="486"/>
      <c r="N610" s="486"/>
      <c r="O610" s="486"/>
      <c r="P610" s="487"/>
      <c r="Q610" s="488"/>
      <c r="R610" s="486"/>
      <c r="S610" s="489"/>
      <c r="T610" s="489"/>
      <c r="U610" s="489"/>
      <c r="V610" s="489"/>
      <c r="W610" s="489"/>
      <c r="X610" s="486"/>
      <c r="Y610" s="490"/>
    </row>
    <row r="611" spans="3:25" ht="24.95" customHeight="1" thickBot="1">
      <c r="C611" s="491"/>
      <c r="D611" s="492"/>
      <c r="E611" s="492"/>
      <c r="F611" s="492"/>
      <c r="G611" s="493"/>
      <c r="H611" s="494"/>
      <c r="I611" s="495"/>
      <c r="J611" s="495"/>
      <c r="K611" s="495"/>
      <c r="L611" s="495"/>
      <c r="M611" s="495"/>
      <c r="N611" s="495"/>
      <c r="O611" s="495"/>
      <c r="P611" s="496"/>
      <c r="Q611" s="497"/>
      <c r="R611" s="495"/>
      <c r="S611" s="498"/>
      <c r="T611" s="498"/>
      <c r="U611" s="498"/>
      <c r="V611" s="498"/>
      <c r="W611" s="498"/>
      <c r="X611" s="495"/>
      <c r="Y611" s="499"/>
    </row>
    <row r="612" spans="3:25" ht="24.95" customHeight="1" thickTop="1">
      <c r="C612" s="74">
        <f>IF(Data!B158="","",Data!B158)</f>
        <v>0</v>
      </c>
      <c r="D612" s="75" t="str">
        <f>IF(Data!C158="","",Data!C158)</f>
        <v/>
      </c>
      <c r="E612" s="75" t="str">
        <f>IF(Data!E158="","",Data!E158)</f>
        <v/>
      </c>
      <c r="F612" s="75">
        <f>IF(Data!F158="","",Data!F158)</f>
        <v>0</v>
      </c>
      <c r="G612" s="76" t="str">
        <f>IF(Data!G158="","",Data!G158)</f>
        <v/>
      </c>
      <c r="H612" s="485"/>
      <c r="I612" s="486"/>
      <c r="J612" s="486"/>
      <c r="K612" s="486"/>
      <c r="L612" s="486"/>
      <c r="M612" s="486"/>
      <c r="N612" s="486"/>
      <c r="O612" s="486"/>
      <c r="P612" s="487"/>
      <c r="Q612" s="488"/>
      <c r="R612" s="486"/>
      <c r="S612" s="489"/>
      <c r="T612" s="489"/>
      <c r="U612" s="489"/>
      <c r="V612" s="474"/>
      <c r="W612" s="474"/>
      <c r="X612" s="474"/>
      <c r="Y612" s="475"/>
    </row>
    <row r="613" spans="3:25" ht="24.95" customHeight="1">
      <c r="C613" s="476"/>
      <c r="D613" s="477"/>
      <c r="E613" s="477"/>
      <c r="F613" s="477"/>
      <c r="G613" s="478"/>
      <c r="H613" s="479"/>
      <c r="I613" s="480"/>
      <c r="J613" s="480"/>
      <c r="K613" s="480"/>
      <c r="L613" s="480"/>
      <c r="M613" s="480"/>
      <c r="N613" s="480"/>
      <c r="O613" s="480"/>
      <c r="P613" s="481"/>
      <c r="Q613" s="482"/>
      <c r="R613" s="480"/>
      <c r="S613" s="483"/>
      <c r="T613" s="483"/>
      <c r="U613" s="483"/>
      <c r="V613" s="483"/>
      <c r="W613" s="483"/>
      <c r="X613" s="483"/>
      <c r="Y613" s="484"/>
    </row>
    <row r="614" spans="3:25" ht="24.95" customHeight="1">
      <c r="C614" s="476"/>
      <c r="D614" s="477"/>
      <c r="E614" s="477"/>
      <c r="F614" s="477"/>
      <c r="G614" s="478"/>
      <c r="H614" s="485"/>
      <c r="I614" s="486"/>
      <c r="J614" s="486"/>
      <c r="K614" s="486"/>
      <c r="L614" s="486"/>
      <c r="M614" s="486"/>
      <c r="N614" s="486"/>
      <c r="O614" s="486"/>
      <c r="P614" s="487"/>
      <c r="Q614" s="488"/>
      <c r="R614" s="486"/>
      <c r="S614" s="489"/>
      <c r="T614" s="489"/>
      <c r="U614" s="489"/>
      <c r="V614" s="489"/>
      <c r="W614" s="489"/>
      <c r="X614" s="486"/>
      <c r="Y614" s="490"/>
    </row>
    <row r="615" spans="3:25" ht="24.95" customHeight="1" thickBot="1">
      <c r="C615" s="491"/>
      <c r="D615" s="492"/>
      <c r="E615" s="492"/>
      <c r="F615" s="492"/>
      <c r="G615" s="493"/>
      <c r="H615" s="494"/>
      <c r="I615" s="495"/>
      <c r="J615" s="495"/>
      <c r="K615" s="495"/>
      <c r="L615" s="495"/>
      <c r="M615" s="495"/>
      <c r="N615" s="495"/>
      <c r="O615" s="495"/>
      <c r="P615" s="496"/>
      <c r="Q615" s="497"/>
      <c r="R615" s="495"/>
      <c r="S615" s="498"/>
      <c r="T615" s="498"/>
      <c r="U615" s="498"/>
      <c r="V615" s="498"/>
      <c r="W615" s="498"/>
      <c r="X615" s="495"/>
      <c r="Y615" s="499"/>
    </row>
    <row r="616" spans="3:25" ht="24.95" customHeight="1" thickTop="1">
      <c r="C616" s="74">
        <f>IF(Data!B159="","",Data!B159)</f>
        <v>0</v>
      </c>
      <c r="D616" s="75" t="str">
        <f>IF(Data!C159="","",Data!C159)</f>
        <v/>
      </c>
      <c r="E616" s="75" t="str">
        <f>IF(Data!E159="","",Data!E159)</f>
        <v/>
      </c>
      <c r="F616" s="75">
        <f>IF(Data!F159="","",Data!F159)</f>
        <v>0</v>
      </c>
      <c r="G616" s="76" t="str">
        <f>IF(Data!G159="","",Data!G159)</f>
        <v/>
      </c>
      <c r="H616" s="470"/>
      <c r="I616" s="471"/>
      <c r="J616" s="471"/>
      <c r="K616" s="471"/>
      <c r="L616" s="471"/>
      <c r="M616" s="471"/>
      <c r="N616" s="471"/>
      <c r="O616" s="471"/>
      <c r="P616" s="472"/>
      <c r="Q616" s="473"/>
      <c r="R616" s="471"/>
      <c r="S616" s="474"/>
      <c r="T616" s="474"/>
      <c r="U616" s="474"/>
      <c r="V616" s="474"/>
      <c r="W616" s="474"/>
      <c r="X616" s="474"/>
      <c r="Y616" s="475"/>
    </row>
    <row r="617" spans="3:25" ht="24.95" customHeight="1">
      <c r="C617" s="476"/>
      <c r="D617" s="477"/>
      <c r="E617" s="477"/>
      <c r="F617" s="477"/>
      <c r="G617" s="478"/>
      <c r="H617" s="479"/>
      <c r="I617" s="480"/>
      <c r="J617" s="480"/>
      <c r="K617" s="480"/>
      <c r="L617" s="480"/>
      <c r="M617" s="480"/>
      <c r="N617" s="480"/>
      <c r="O617" s="480"/>
      <c r="P617" s="481"/>
      <c r="Q617" s="482"/>
      <c r="R617" s="480"/>
      <c r="S617" s="483"/>
      <c r="T617" s="483"/>
      <c r="U617" s="483"/>
      <c r="V617" s="483"/>
      <c r="W617" s="483"/>
      <c r="X617" s="483"/>
      <c r="Y617" s="484"/>
    </row>
    <row r="618" spans="3:25" ht="24.95" customHeight="1">
      <c r="C618" s="476"/>
      <c r="D618" s="477"/>
      <c r="E618" s="477"/>
      <c r="F618" s="477"/>
      <c r="G618" s="478"/>
      <c r="H618" s="485"/>
      <c r="I618" s="486"/>
      <c r="J618" s="486"/>
      <c r="K618" s="486"/>
      <c r="L618" s="486"/>
      <c r="M618" s="486"/>
      <c r="N618" s="486"/>
      <c r="O618" s="486"/>
      <c r="P618" s="487"/>
      <c r="Q618" s="488"/>
      <c r="R618" s="486"/>
      <c r="S618" s="489"/>
      <c r="T618" s="489"/>
      <c r="U618" s="489"/>
      <c r="V618" s="489"/>
      <c r="W618" s="489"/>
      <c r="X618" s="486"/>
      <c r="Y618" s="490"/>
    </row>
    <row r="619" spans="3:25" ht="24.95" customHeight="1" thickBot="1">
      <c r="C619" s="491"/>
      <c r="D619" s="492"/>
      <c r="E619" s="492"/>
      <c r="F619" s="492"/>
      <c r="G619" s="493"/>
      <c r="H619" s="494"/>
      <c r="I619" s="495"/>
      <c r="J619" s="495"/>
      <c r="K619" s="495"/>
      <c r="L619" s="495"/>
      <c r="M619" s="495"/>
      <c r="N619" s="495"/>
      <c r="O619" s="495"/>
      <c r="P619" s="496"/>
      <c r="Q619" s="497"/>
      <c r="R619" s="495"/>
      <c r="S619" s="498"/>
      <c r="T619" s="498"/>
      <c r="U619" s="498"/>
      <c r="V619" s="498"/>
      <c r="W619" s="498"/>
      <c r="X619" s="495"/>
      <c r="Y619" s="499"/>
    </row>
    <row r="620" spans="3:25" ht="24.95" customHeight="1" thickTop="1">
      <c r="C620" s="74">
        <f>IF(Data!B160="","",Data!B160)</f>
        <v>0</v>
      </c>
      <c r="D620" s="75" t="str">
        <f>IF(Data!C160="","",Data!C160)</f>
        <v/>
      </c>
      <c r="E620" s="75" t="str">
        <f>IF(Data!E160="","",Data!E160)</f>
        <v/>
      </c>
      <c r="F620" s="75">
        <f>IF(Data!F160="","",Data!F160)</f>
        <v>0</v>
      </c>
      <c r="G620" s="76" t="str">
        <f>IF(Data!G160="","",Data!G160)</f>
        <v/>
      </c>
      <c r="H620" s="485"/>
      <c r="I620" s="486"/>
      <c r="J620" s="486"/>
      <c r="K620" s="486"/>
      <c r="L620" s="486"/>
      <c r="M620" s="486"/>
      <c r="N620" s="486"/>
      <c r="O620" s="486"/>
      <c r="P620" s="487"/>
      <c r="Q620" s="488"/>
      <c r="R620" s="486"/>
      <c r="S620" s="489"/>
      <c r="T620" s="489"/>
      <c r="U620" s="489"/>
      <c r="V620" s="474"/>
      <c r="W620" s="474"/>
      <c r="X620" s="474"/>
      <c r="Y620" s="475"/>
    </row>
    <row r="621" spans="3:25" ht="24.95" customHeight="1">
      <c r="C621" s="476"/>
      <c r="D621" s="477"/>
      <c r="E621" s="477"/>
      <c r="F621" s="477"/>
      <c r="G621" s="478"/>
      <c r="H621" s="479"/>
      <c r="I621" s="480"/>
      <c r="J621" s="480"/>
      <c r="K621" s="480"/>
      <c r="L621" s="480"/>
      <c r="M621" s="480"/>
      <c r="N621" s="480"/>
      <c r="O621" s="480"/>
      <c r="P621" s="481"/>
      <c r="Q621" s="482"/>
      <c r="R621" s="480"/>
      <c r="S621" s="483"/>
      <c r="T621" s="483"/>
      <c r="U621" s="483"/>
      <c r="V621" s="483"/>
      <c r="W621" s="483"/>
      <c r="X621" s="483"/>
      <c r="Y621" s="484"/>
    </row>
    <row r="622" spans="3:25" ht="24.95" customHeight="1">
      <c r="C622" s="476"/>
      <c r="D622" s="477"/>
      <c r="E622" s="477"/>
      <c r="F622" s="477"/>
      <c r="G622" s="478"/>
      <c r="H622" s="485"/>
      <c r="I622" s="486"/>
      <c r="J622" s="486"/>
      <c r="K622" s="486"/>
      <c r="L622" s="486"/>
      <c r="M622" s="486"/>
      <c r="N622" s="486"/>
      <c r="O622" s="486"/>
      <c r="P622" s="487"/>
      <c r="Q622" s="488"/>
      <c r="R622" s="486"/>
      <c r="S622" s="489"/>
      <c r="T622" s="489"/>
      <c r="U622" s="489"/>
      <c r="V622" s="489"/>
      <c r="W622" s="489"/>
      <c r="X622" s="486"/>
      <c r="Y622" s="490"/>
    </row>
    <row r="623" spans="3:25" ht="24.95" customHeight="1" thickBot="1">
      <c r="C623" s="491"/>
      <c r="D623" s="492"/>
      <c r="E623" s="492"/>
      <c r="F623" s="492"/>
      <c r="G623" s="493"/>
      <c r="H623" s="494"/>
      <c r="I623" s="495"/>
      <c r="J623" s="495"/>
      <c r="K623" s="495"/>
      <c r="L623" s="495"/>
      <c r="M623" s="495"/>
      <c r="N623" s="495"/>
      <c r="O623" s="495"/>
      <c r="P623" s="496"/>
      <c r="Q623" s="497"/>
      <c r="R623" s="495"/>
      <c r="S623" s="498"/>
      <c r="T623" s="498"/>
      <c r="U623" s="498"/>
      <c r="V623" s="498"/>
      <c r="W623" s="498"/>
      <c r="X623" s="495"/>
      <c r="Y623" s="499"/>
    </row>
    <row r="624" spans="3:25" ht="24.95" customHeight="1" thickTop="1">
      <c r="C624" s="74">
        <f>IF(Data!B161="","",Data!B161)</f>
        <v>0</v>
      </c>
      <c r="D624" s="75" t="str">
        <f>IF(Data!C161="","",Data!C161)</f>
        <v/>
      </c>
      <c r="E624" s="75" t="str">
        <f>IF(Data!E161="","",Data!E161)</f>
        <v/>
      </c>
      <c r="F624" s="75">
        <f>IF(Data!F161="","",Data!F161)</f>
        <v>0</v>
      </c>
      <c r="G624" s="76" t="str">
        <f>IF(Data!G161="","",Data!G161)</f>
        <v/>
      </c>
      <c r="H624" s="470"/>
      <c r="I624" s="471"/>
      <c r="J624" s="471"/>
      <c r="K624" s="471"/>
      <c r="L624" s="471"/>
      <c r="M624" s="471"/>
      <c r="N624" s="471"/>
      <c r="O624" s="471"/>
      <c r="P624" s="472"/>
      <c r="Q624" s="473"/>
      <c r="R624" s="471"/>
      <c r="S624" s="474"/>
      <c r="T624" s="474"/>
      <c r="U624" s="474"/>
      <c r="V624" s="474"/>
      <c r="W624" s="474"/>
      <c r="X624" s="474"/>
      <c r="Y624" s="475"/>
    </row>
    <row r="625" spans="3:25" ht="24.95" customHeight="1">
      <c r="C625" s="476"/>
      <c r="D625" s="477"/>
      <c r="E625" s="477"/>
      <c r="F625" s="477"/>
      <c r="G625" s="478"/>
      <c r="H625" s="479"/>
      <c r="I625" s="480"/>
      <c r="J625" s="480"/>
      <c r="K625" s="480"/>
      <c r="L625" s="480"/>
      <c r="M625" s="480"/>
      <c r="N625" s="480"/>
      <c r="O625" s="480"/>
      <c r="P625" s="481"/>
      <c r="Q625" s="482"/>
      <c r="R625" s="480"/>
      <c r="S625" s="483"/>
      <c r="T625" s="483"/>
      <c r="U625" s="483"/>
      <c r="V625" s="483"/>
      <c r="W625" s="483"/>
      <c r="X625" s="483"/>
      <c r="Y625" s="484"/>
    </row>
    <row r="626" spans="3:25" ht="24.95" customHeight="1">
      <c r="C626" s="476"/>
      <c r="D626" s="477"/>
      <c r="E626" s="477"/>
      <c r="F626" s="477"/>
      <c r="G626" s="478"/>
      <c r="H626" s="485"/>
      <c r="I626" s="486"/>
      <c r="J626" s="486"/>
      <c r="K626" s="486"/>
      <c r="L626" s="486"/>
      <c r="M626" s="486"/>
      <c r="N626" s="486"/>
      <c r="O626" s="486"/>
      <c r="P626" s="487"/>
      <c r="Q626" s="488"/>
      <c r="R626" s="486"/>
      <c r="S626" s="489"/>
      <c r="T626" s="489"/>
      <c r="U626" s="489"/>
      <c r="V626" s="489"/>
      <c r="W626" s="489"/>
      <c r="X626" s="486"/>
      <c r="Y626" s="490"/>
    </row>
    <row r="627" spans="3:25" ht="24.95" customHeight="1" thickBot="1">
      <c r="C627" s="491"/>
      <c r="D627" s="492"/>
      <c r="E627" s="492"/>
      <c r="F627" s="492"/>
      <c r="G627" s="493"/>
      <c r="H627" s="494"/>
      <c r="I627" s="495"/>
      <c r="J627" s="495"/>
      <c r="K627" s="495"/>
      <c r="L627" s="495"/>
      <c r="M627" s="495"/>
      <c r="N627" s="495"/>
      <c r="O627" s="495"/>
      <c r="P627" s="496"/>
      <c r="Q627" s="497"/>
      <c r="R627" s="495"/>
      <c r="S627" s="498"/>
      <c r="T627" s="498"/>
      <c r="U627" s="498"/>
      <c r="V627" s="498"/>
      <c r="W627" s="498"/>
      <c r="X627" s="495"/>
      <c r="Y627" s="499"/>
    </row>
    <row r="628" spans="3:25" ht="24.95" customHeight="1" thickTop="1">
      <c r="C628" s="74">
        <f>IF(Data!B162="","",Data!B162)</f>
        <v>0</v>
      </c>
      <c r="D628" s="75" t="str">
        <f>IF(Data!C162="","",Data!C162)</f>
        <v/>
      </c>
      <c r="E628" s="75" t="str">
        <f>IF(Data!E162="","",Data!E162)</f>
        <v/>
      </c>
      <c r="F628" s="75">
        <f>IF(Data!F162="","",Data!F162)</f>
        <v>0</v>
      </c>
      <c r="G628" s="76" t="str">
        <f>IF(Data!G162="","",Data!G162)</f>
        <v/>
      </c>
      <c r="H628" s="485"/>
      <c r="I628" s="486"/>
      <c r="J628" s="486"/>
      <c r="K628" s="486"/>
      <c r="L628" s="486"/>
      <c r="M628" s="486"/>
      <c r="N628" s="486"/>
      <c r="O628" s="486"/>
      <c r="P628" s="487"/>
      <c r="Q628" s="488"/>
      <c r="R628" s="486"/>
      <c r="S628" s="489"/>
      <c r="T628" s="489"/>
      <c r="U628" s="489"/>
      <c r="V628" s="474"/>
      <c r="W628" s="474"/>
      <c r="X628" s="474"/>
      <c r="Y628" s="475"/>
    </row>
    <row r="629" spans="3:25" ht="24.95" customHeight="1">
      <c r="C629" s="476"/>
      <c r="D629" s="477"/>
      <c r="E629" s="477"/>
      <c r="F629" s="477"/>
      <c r="G629" s="478"/>
      <c r="H629" s="479"/>
      <c r="I629" s="480"/>
      <c r="J629" s="480"/>
      <c r="K629" s="480"/>
      <c r="L629" s="480"/>
      <c r="M629" s="480"/>
      <c r="N629" s="480"/>
      <c r="O629" s="480"/>
      <c r="P629" s="481"/>
      <c r="Q629" s="482"/>
      <c r="R629" s="480"/>
      <c r="S629" s="483"/>
      <c r="T629" s="483"/>
      <c r="U629" s="483"/>
      <c r="V629" s="483"/>
      <c r="W629" s="483"/>
      <c r="X629" s="483"/>
      <c r="Y629" s="484"/>
    </row>
    <row r="630" spans="3:25" ht="24.95" customHeight="1">
      <c r="C630" s="476"/>
      <c r="D630" s="477"/>
      <c r="E630" s="477"/>
      <c r="F630" s="477"/>
      <c r="G630" s="478"/>
      <c r="H630" s="485"/>
      <c r="I630" s="486"/>
      <c r="J630" s="486"/>
      <c r="K630" s="486"/>
      <c r="L630" s="486"/>
      <c r="M630" s="486"/>
      <c r="N630" s="486"/>
      <c r="O630" s="486"/>
      <c r="P630" s="487"/>
      <c r="Q630" s="488"/>
      <c r="R630" s="486"/>
      <c r="S630" s="489"/>
      <c r="T630" s="489"/>
      <c r="U630" s="489"/>
      <c r="V630" s="489"/>
      <c r="W630" s="489"/>
      <c r="X630" s="486"/>
      <c r="Y630" s="490"/>
    </row>
    <row r="631" spans="3:25" ht="24.95" customHeight="1" thickBot="1">
      <c r="C631" s="491"/>
      <c r="D631" s="492"/>
      <c r="E631" s="492"/>
      <c r="F631" s="492"/>
      <c r="G631" s="493"/>
      <c r="H631" s="494"/>
      <c r="I631" s="495"/>
      <c r="J631" s="495"/>
      <c r="K631" s="495"/>
      <c r="L631" s="495"/>
      <c r="M631" s="495"/>
      <c r="N631" s="495"/>
      <c r="O631" s="495"/>
      <c r="P631" s="496"/>
      <c r="Q631" s="497"/>
      <c r="R631" s="495"/>
      <c r="S631" s="498"/>
      <c r="T631" s="498"/>
      <c r="U631" s="498"/>
      <c r="V631" s="498"/>
      <c r="W631" s="498"/>
      <c r="X631" s="495"/>
      <c r="Y631" s="499"/>
    </row>
    <row r="632" spans="3:25" ht="24.95" customHeight="1" thickTop="1">
      <c r="C632" s="74">
        <f>IF(Data!B163="","",Data!B163)</f>
        <v>0</v>
      </c>
      <c r="D632" s="75" t="str">
        <f>IF(Data!C163="","",Data!C163)</f>
        <v/>
      </c>
      <c r="E632" s="75" t="str">
        <f>IF(Data!E163="","",Data!E163)</f>
        <v/>
      </c>
      <c r="F632" s="75">
        <f>IF(Data!F163="","",Data!F163)</f>
        <v>0</v>
      </c>
      <c r="G632" s="76" t="str">
        <f>IF(Data!G163="","",Data!G163)</f>
        <v/>
      </c>
      <c r="H632" s="470"/>
      <c r="I632" s="471"/>
      <c r="J632" s="471"/>
      <c r="K632" s="471"/>
      <c r="L632" s="471"/>
      <c r="M632" s="471"/>
      <c r="N632" s="471"/>
      <c r="O632" s="471"/>
      <c r="P632" s="472"/>
      <c r="Q632" s="473"/>
      <c r="R632" s="471"/>
      <c r="S632" s="474"/>
      <c r="T632" s="474"/>
      <c r="U632" s="474"/>
      <c r="V632" s="474"/>
      <c r="W632" s="474"/>
      <c r="X632" s="474"/>
      <c r="Y632" s="475"/>
    </row>
    <row r="633" spans="3:25" ht="24.95" customHeight="1">
      <c r="C633" s="476"/>
      <c r="D633" s="477"/>
      <c r="E633" s="477"/>
      <c r="F633" s="477"/>
      <c r="G633" s="478"/>
      <c r="H633" s="479"/>
      <c r="I633" s="480"/>
      <c r="J633" s="480"/>
      <c r="K633" s="480"/>
      <c r="L633" s="480"/>
      <c r="M633" s="480"/>
      <c r="N633" s="480"/>
      <c r="O633" s="480"/>
      <c r="P633" s="481"/>
      <c r="Q633" s="482"/>
      <c r="R633" s="480"/>
      <c r="S633" s="483"/>
      <c r="T633" s="483"/>
      <c r="U633" s="483"/>
      <c r="V633" s="483"/>
      <c r="W633" s="483"/>
      <c r="X633" s="483"/>
      <c r="Y633" s="484"/>
    </row>
    <row r="634" spans="3:25" ht="24.95" customHeight="1">
      <c r="C634" s="476"/>
      <c r="D634" s="477"/>
      <c r="E634" s="477"/>
      <c r="F634" s="477"/>
      <c r="G634" s="478"/>
      <c r="H634" s="485"/>
      <c r="I634" s="486"/>
      <c r="J634" s="486"/>
      <c r="K634" s="486"/>
      <c r="L634" s="486"/>
      <c r="M634" s="486"/>
      <c r="N634" s="486"/>
      <c r="O634" s="486"/>
      <c r="P634" s="487"/>
      <c r="Q634" s="488"/>
      <c r="R634" s="486"/>
      <c r="S634" s="489"/>
      <c r="T634" s="489"/>
      <c r="U634" s="489"/>
      <c r="V634" s="489"/>
      <c r="W634" s="489"/>
      <c r="X634" s="486"/>
      <c r="Y634" s="490"/>
    </row>
    <row r="635" spans="3:25" ht="24.95" customHeight="1" thickBot="1">
      <c r="C635" s="491"/>
      <c r="D635" s="492"/>
      <c r="E635" s="492"/>
      <c r="F635" s="492"/>
      <c r="G635" s="493"/>
      <c r="H635" s="494"/>
      <c r="I635" s="495"/>
      <c r="J635" s="495"/>
      <c r="K635" s="495"/>
      <c r="L635" s="495"/>
      <c r="M635" s="495"/>
      <c r="N635" s="495"/>
      <c r="O635" s="495"/>
      <c r="P635" s="496"/>
      <c r="Q635" s="497"/>
      <c r="R635" s="495"/>
      <c r="S635" s="498"/>
      <c r="T635" s="498"/>
      <c r="U635" s="498"/>
      <c r="V635" s="498"/>
      <c r="W635" s="498"/>
      <c r="X635" s="495"/>
      <c r="Y635" s="499"/>
    </row>
    <row r="636" spans="3:25" ht="24.95" customHeight="1" thickTop="1">
      <c r="C636" s="74">
        <f>IF(Data!B164="","",Data!B164)</f>
        <v>0</v>
      </c>
      <c r="D636" s="75" t="str">
        <f>IF(Data!C164="","",Data!C164)</f>
        <v/>
      </c>
      <c r="E636" s="75" t="str">
        <f>IF(Data!E164="","",Data!E164)</f>
        <v/>
      </c>
      <c r="F636" s="75">
        <f>IF(Data!F164="","",Data!F164)</f>
        <v>0</v>
      </c>
      <c r="G636" s="76" t="str">
        <f>IF(Data!G164="","",Data!G164)</f>
        <v/>
      </c>
      <c r="H636" s="485"/>
      <c r="I636" s="486"/>
      <c r="J636" s="486"/>
      <c r="K636" s="486"/>
      <c r="L636" s="486"/>
      <c r="M636" s="486"/>
      <c r="N636" s="486"/>
      <c r="O636" s="486"/>
      <c r="P636" s="487"/>
      <c r="Q636" s="488"/>
      <c r="R636" s="486"/>
      <c r="S636" s="489"/>
      <c r="T636" s="489"/>
      <c r="U636" s="489"/>
      <c r="V636" s="474"/>
      <c r="W636" s="474"/>
      <c r="X636" s="474"/>
      <c r="Y636" s="475"/>
    </row>
    <row r="637" spans="3:25" ht="24.95" customHeight="1">
      <c r="C637" s="476"/>
      <c r="D637" s="477"/>
      <c r="E637" s="477"/>
      <c r="F637" s="477"/>
      <c r="G637" s="478"/>
      <c r="H637" s="479"/>
      <c r="I637" s="480"/>
      <c r="J637" s="480"/>
      <c r="K637" s="480"/>
      <c r="L637" s="480"/>
      <c r="M637" s="480"/>
      <c r="N637" s="480"/>
      <c r="O637" s="480"/>
      <c r="P637" s="481"/>
      <c r="Q637" s="482"/>
      <c r="R637" s="480"/>
      <c r="S637" s="483"/>
      <c r="T637" s="483"/>
      <c r="U637" s="483"/>
      <c r="V637" s="483"/>
      <c r="W637" s="483"/>
      <c r="X637" s="483"/>
      <c r="Y637" s="484"/>
    </row>
    <row r="638" spans="3:25" ht="24.95" customHeight="1">
      <c r="C638" s="476"/>
      <c r="D638" s="477"/>
      <c r="E638" s="477"/>
      <c r="F638" s="477"/>
      <c r="G638" s="478"/>
      <c r="H638" s="485"/>
      <c r="I638" s="486"/>
      <c r="J638" s="486"/>
      <c r="K638" s="486"/>
      <c r="L638" s="486"/>
      <c r="M638" s="486"/>
      <c r="N638" s="486"/>
      <c r="O638" s="486"/>
      <c r="P638" s="487"/>
      <c r="Q638" s="488"/>
      <c r="R638" s="486"/>
      <c r="S638" s="489"/>
      <c r="T638" s="489"/>
      <c r="U638" s="489"/>
      <c r="V638" s="489"/>
      <c r="W638" s="489"/>
      <c r="X638" s="486"/>
      <c r="Y638" s="490"/>
    </row>
    <row r="639" spans="3:25" ht="24.95" customHeight="1" thickBot="1">
      <c r="C639" s="491"/>
      <c r="D639" s="492"/>
      <c r="E639" s="492"/>
      <c r="F639" s="492"/>
      <c r="G639" s="493"/>
      <c r="H639" s="494"/>
      <c r="I639" s="495"/>
      <c r="J639" s="495"/>
      <c r="K639" s="495"/>
      <c r="L639" s="495"/>
      <c r="M639" s="495"/>
      <c r="N639" s="495"/>
      <c r="O639" s="495"/>
      <c r="P639" s="496"/>
      <c r="Q639" s="497"/>
      <c r="R639" s="495"/>
      <c r="S639" s="498"/>
      <c r="T639" s="498"/>
      <c r="U639" s="498"/>
      <c r="V639" s="498"/>
      <c r="W639" s="498"/>
      <c r="X639" s="495"/>
      <c r="Y639" s="499"/>
    </row>
    <row r="640" spans="3:25" ht="24.95" customHeight="1" thickTop="1">
      <c r="C640" s="74">
        <f>IF(Data!B165="","",Data!B165)</f>
        <v>0</v>
      </c>
      <c r="D640" s="75" t="str">
        <f>IF(Data!C165="","",Data!C165)</f>
        <v/>
      </c>
      <c r="E640" s="75" t="str">
        <f>IF(Data!E165="","",Data!E165)</f>
        <v/>
      </c>
      <c r="F640" s="75">
        <f>IF(Data!F165="","",Data!F165)</f>
        <v>0</v>
      </c>
      <c r="G640" s="76" t="str">
        <f>IF(Data!G165="","",Data!G165)</f>
        <v/>
      </c>
      <c r="H640" s="470"/>
      <c r="I640" s="471"/>
      <c r="J640" s="471"/>
      <c r="K640" s="471"/>
      <c r="L640" s="471"/>
      <c r="M640" s="471"/>
      <c r="N640" s="471"/>
      <c r="O640" s="471"/>
      <c r="P640" s="472"/>
      <c r="Q640" s="473"/>
      <c r="R640" s="471"/>
      <c r="S640" s="474"/>
      <c r="T640" s="474"/>
      <c r="U640" s="474"/>
      <c r="V640" s="474"/>
      <c r="W640" s="474"/>
      <c r="X640" s="474"/>
      <c r="Y640" s="475"/>
    </row>
    <row r="641" spans="3:25" ht="24.95" customHeight="1">
      <c r="C641" s="476"/>
      <c r="D641" s="477"/>
      <c r="E641" s="477"/>
      <c r="F641" s="477"/>
      <c r="G641" s="478"/>
      <c r="H641" s="479"/>
      <c r="I641" s="480"/>
      <c r="J641" s="480"/>
      <c r="K641" s="480"/>
      <c r="L641" s="480"/>
      <c r="M641" s="480"/>
      <c r="N641" s="480"/>
      <c r="O641" s="480"/>
      <c r="P641" s="481"/>
      <c r="Q641" s="482"/>
      <c r="R641" s="480"/>
      <c r="S641" s="483"/>
      <c r="T641" s="483"/>
      <c r="U641" s="483"/>
      <c r="V641" s="483"/>
      <c r="W641" s="483"/>
      <c r="X641" s="483"/>
      <c r="Y641" s="484"/>
    </row>
    <row r="642" spans="3:25" ht="24.95" customHeight="1">
      <c r="C642" s="476"/>
      <c r="D642" s="477"/>
      <c r="E642" s="477"/>
      <c r="F642" s="477"/>
      <c r="G642" s="478"/>
      <c r="H642" s="485"/>
      <c r="I642" s="486"/>
      <c r="J642" s="486"/>
      <c r="K642" s="486"/>
      <c r="L642" s="486"/>
      <c r="M642" s="486"/>
      <c r="N642" s="486"/>
      <c r="O642" s="486"/>
      <c r="P642" s="487"/>
      <c r="Q642" s="488"/>
      <c r="R642" s="486"/>
      <c r="S642" s="489"/>
      <c r="T642" s="489"/>
      <c r="U642" s="489"/>
      <c r="V642" s="489"/>
      <c r="W642" s="489"/>
      <c r="X642" s="486"/>
      <c r="Y642" s="490"/>
    </row>
    <row r="643" spans="3:25" ht="24.95" customHeight="1" thickBot="1">
      <c r="C643" s="491"/>
      <c r="D643" s="492"/>
      <c r="E643" s="492"/>
      <c r="F643" s="492"/>
      <c r="G643" s="493"/>
      <c r="H643" s="494"/>
      <c r="I643" s="495"/>
      <c r="J643" s="495"/>
      <c r="K643" s="495"/>
      <c r="L643" s="495"/>
      <c r="M643" s="495"/>
      <c r="N643" s="495"/>
      <c r="O643" s="495"/>
      <c r="P643" s="496"/>
      <c r="Q643" s="497"/>
      <c r="R643" s="495"/>
      <c r="S643" s="498"/>
      <c r="T643" s="498"/>
      <c r="U643" s="498"/>
      <c r="V643" s="498"/>
      <c r="W643" s="498"/>
      <c r="X643" s="495"/>
      <c r="Y643" s="499"/>
    </row>
    <row r="644" spans="3:25" ht="24.95" customHeight="1" thickTop="1">
      <c r="C644" s="74">
        <f>IF(Data!B166="","",Data!B166)</f>
        <v>0</v>
      </c>
      <c r="D644" s="75" t="str">
        <f>IF(Data!C166="","",Data!C166)</f>
        <v/>
      </c>
      <c r="E644" s="75" t="str">
        <f>IF(Data!E166="","",Data!E166)</f>
        <v/>
      </c>
      <c r="F644" s="75">
        <f>IF(Data!F166="","",Data!F166)</f>
        <v>0</v>
      </c>
      <c r="G644" s="76" t="str">
        <f>IF(Data!G166="","",Data!G166)</f>
        <v/>
      </c>
      <c r="H644" s="485"/>
      <c r="I644" s="486"/>
      <c r="J644" s="486"/>
      <c r="K644" s="486"/>
      <c r="L644" s="486"/>
      <c r="M644" s="486"/>
      <c r="N644" s="486"/>
      <c r="O644" s="486"/>
      <c r="P644" s="487"/>
      <c r="Q644" s="488"/>
      <c r="R644" s="486"/>
      <c r="S644" s="489"/>
      <c r="T644" s="489"/>
      <c r="U644" s="489"/>
      <c r="V644" s="474"/>
      <c r="W644" s="474"/>
      <c r="X644" s="474"/>
      <c r="Y644" s="475"/>
    </row>
    <row r="645" spans="3:25" ht="24.95" customHeight="1">
      <c r="C645" s="476"/>
      <c r="D645" s="477"/>
      <c r="E645" s="477"/>
      <c r="F645" s="477"/>
      <c r="G645" s="478"/>
      <c r="H645" s="479"/>
      <c r="I645" s="480"/>
      <c r="J645" s="480"/>
      <c r="K645" s="480"/>
      <c r="L645" s="480"/>
      <c r="M645" s="480"/>
      <c r="N645" s="480"/>
      <c r="O645" s="480"/>
      <c r="P645" s="481"/>
      <c r="Q645" s="482"/>
      <c r="R645" s="480"/>
      <c r="S645" s="483"/>
      <c r="T645" s="483"/>
      <c r="U645" s="483"/>
      <c r="V645" s="483"/>
      <c r="W645" s="483"/>
      <c r="X645" s="483"/>
      <c r="Y645" s="484"/>
    </row>
    <row r="646" spans="3:25" ht="24.95" customHeight="1">
      <c r="C646" s="476"/>
      <c r="D646" s="477"/>
      <c r="E646" s="477"/>
      <c r="F646" s="477"/>
      <c r="G646" s="478"/>
      <c r="H646" s="485"/>
      <c r="I646" s="486"/>
      <c r="J646" s="486"/>
      <c r="K646" s="486"/>
      <c r="L646" s="486"/>
      <c r="M646" s="486"/>
      <c r="N646" s="486"/>
      <c r="O646" s="486"/>
      <c r="P646" s="487"/>
      <c r="Q646" s="488"/>
      <c r="R646" s="486"/>
      <c r="S646" s="489"/>
      <c r="T646" s="489"/>
      <c r="U646" s="489"/>
      <c r="V646" s="489"/>
      <c r="W646" s="489"/>
      <c r="X646" s="486"/>
      <c r="Y646" s="490"/>
    </row>
    <row r="647" spans="3:25" ht="24.95" customHeight="1" thickBot="1">
      <c r="C647" s="491"/>
      <c r="D647" s="492"/>
      <c r="E647" s="492"/>
      <c r="F647" s="492"/>
      <c r="G647" s="493"/>
      <c r="H647" s="494"/>
      <c r="I647" s="495"/>
      <c r="J647" s="495"/>
      <c r="K647" s="495"/>
      <c r="L647" s="495"/>
      <c r="M647" s="495"/>
      <c r="N647" s="495"/>
      <c r="O647" s="495"/>
      <c r="P647" s="496"/>
      <c r="Q647" s="497"/>
      <c r="R647" s="495"/>
      <c r="S647" s="498"/>
      <c r="T647" s="498"/>
      <c r="U647" s="498"/>
      <c r="V647" s="498"/>
      <c r="W647" s="498"/>
      <c r="X647" s="495"/>
      <c r="Y647" s="499"/>
    </row>
    <row r="648" spans="3:25" ht="24.95" customHeight="1" thickTop="1">
      <c r="C648" s="74">
        <f>IF(Data!B167="","",Data!B167)</f>
        <v>0</v>
      </c>
      <c r="D648" s="75" t="str">
        <f>IF(Data!C167="","",Data!C167)</f>
        <v/>
      </c>
      <c r="E648" s="75" t="str">
        <f>IF(Data!E167="","",Data!E167)</f>
        <v/>
      </c>
      <c r="F648" s="75">
        <f>IF(Data!F167="","",Data!F167)</f>
        <v>0</v>
      </c>
      <c r="G648" s="76" t="str">
        <f>IF(Data!G167="","",Data!G167)</f>
        <v/>
      </c>
      <c r="H648" s="470"/>
      <c r="I648" s="471"/>
      <c r="J648" s="471"/>
      <c r="K648" s="471"/>
      <c r="L648" s="471"/>
      <c r="M648" s="471"/>
      <c r="N648" s="471"/>
      <c r="O648" s="471"/>
      <c r="P648" s="472"/>
      <c r="Q648" s="473"/>
      <c r="R648" s="471"/>
      <c r="S648" s="474"/>
      <c r="T648" s="474"/>
      <c r="U648" s="474"/>
      <c r="V648" s="474"/>
      <c r="W648" s="474"/>
      <c r="X648" s="474"/>
      <c r="Y648" s="475"/>
    </row>
    <row r="649" spans="3:25" ht="24.95" customHeight="1">
      <c r="C649" s="476"/>
      <c r="D649" s="477"/>
      <c r="E649" s="477"/>
      <c r="F649" s="477"/>
      <c r="G649" s="478"/>
      <c r="H649" s="479"/>
      <c r="I649" s="480"/>
      <c r="J649" s="480"/>
      <c r="K649" s="480"/>
      <c r="L649" s="480"/>
      <c r="M649" s="480"/>
      <c r="N649" s="480"/>
      <c r="O649" s="480"/>
      <c r="P649" s="481"/>
      <c r="Q649" s="482"/>
      <c r="R649" s="480"/>
      <c r="S649" s="483"/>
      <c r="T649" s="483"/>
      <c r="U649" s="483"/>
      <c r="V649" s="483"/>
      <c r="W649" s="483"/>
      <c r="X649" s="483"/>
      <c r="Y649" s="484"/>
    </row>
    <row r="650" spans="3:25" ht="24.95" customHeight="1">
      <c r="C650" s="476"/>
      <c r="D650" s="477"/>
      <c r="E650" s="477"/>
      <c r="F650" s="477"/>
      <c r="G650" s="478"/>
      <c r="H650" s="485"/>
      <c r="I650" s="486"/>
      <c r="J650" s="486"/>
      <c r="K650" s="486"/>
      <c r="L650" s="486"/>
      <c r="M650" s="486"/>
      <c r="N650" s="486"/>
      <c r="O650" s="486"/>
      <c r="P650" s="487"/>
      <c r="Q650" s="488"/>
      <c r="R650" s="486"/>
      <c r="S650" s="489"/>
      <c r="T650" s="489"/>
      <c r="U650" s="489"/>
      <c r="V650" s="489"/>
      <c r="W650" s="489"/>
      <c r="X650" s="486"/>
      <c r="Y650" s="490"/>
    </row>
    <row r="651" spans="3:25" ht="24.95" customHeight="1" thickBot="1">
      <c r="C651" s="491"/>
      <c r="D651" s="492"/>
      <c r="E651" s="492"/>
      <c r="F651" s="492"/>
      <c r="G651" s="493"/>
      <c r="H651" s="494"/>
      <c r="I651" s="495"/>
      <c r="J651" s="495"/>
      <c r="K651" s="495"/>
      <c r="L651" s="495"/>
      <c r="M651" s="495"/>
      <c r="N651" s="495"/>
      <c r="O651" s="495"/>
      <c r="P651" s="496"/>
      <c r="Q651" s="497"/>
      <c r="R651" s="495"/>
      <c r="S651" s="498"/>
      <c r="T651" s="498"/>
      <c r="U651" s="498"/>
      <c r="V651" s="498"/>
      <c r="W651" s="498"/>
      <c r="X651" s="495"/>
      <c r="Y651" s="499"/>
    </row>
    <row r="652" spans="3:25" ht="24.95" customHeight="1" thickTop="1">
      <c r="C652" s="74">
        <f>IF(Data!B168="","",Data!B168)</f>
        <v>0</v>
      </c>
      <c r="D652" s="75" t="str">
        <f>IF(Data!C168="","",Data!C168)</f>
        <v/>
      </c>
      <c r="E652" s="75" t="str">
        <f>IF(Data!E168="","",Data!E168)</f>
        <v/>
      </c>
      <c r="F652" s="75">
        <f>IF(Data!F168="","",Data!F168)</f>
        <v>0</v>
      </c>
      <c r="G652" s="76" t="str">
        <f>IF(Data!G168="","",Data!G168)</f>
        <v/>
      </c>
      <c r="H652" s="485"/>
      <c r="I652" s="486"/>
      <c r="J652" s="486"/>
      <c r="K652" s="486"/>
      <c r="L652" s="486"/>
      <c r="M652" s="486"/>
      <c r="N652" s="486"/>
      <c r="O652" s="486"/>
      <c r="P652" s="487"/>
      <c r="Q652" s="488"/>
      <c r="R652" s="486"/>
      <c r="S652" s="489"/>
      <c r="T652" s="489"/>
      <c r="U652" s="489"/>
      <c r="V652" s="474"/>
      <c r="W652" s="474"/>
      <c r="X652" s="474"/>
      <c r="Y652" s="475"/>
    </row>
    <row r="653" spans="3:25" ht="24.95" customHeight="1">
      <c r="C653" s="476"/>
      <c r="D653" s="477"/>
      <c r="E653" s="477"/>
      <c r="F653" s="477"/>
      <c r="G653" s="478"/>
      <c r="H653" s="479"/>
      <c r="I653" s="480"/>
      <c r="J653" s="480"/>
      <c r="K653" s="480"/>
      <c r="L653" s="480"/>
      <c r="M653" s="480"/>
      <c r="N653" s="480"/>
      <c r="O653" s="480"/>
      <c r="P653" s="481"/>
      <c r="Q653" s="482"/>
      <c r="R653" s="480"/>
      <c r="S653" s="483"/>
      <c r="T653" s="483"/>
      <c r="U653" s="483"/>
      <c r="V653" s="483"/>
      <c r="W653" s="483"/>
      <c r="X653" s="483"/>
      <c r="Y653" s="484"/>
    </row>
    <row r="654" spans="3:25" ht="24.95" customHeight="1">
      <c r="C654" s="476"/>
      <c r="D654" s="477"/>
      <c r="E654" s="477"/>
      <c r="F654" s="477"/>
      <c r="G654" s="478"/>
      <c r="H654" s="485"/>
      <c r="I654" s="486"/>
      <c r="J654" s="486"/>
      <c r="K654" s="486"/>
      <c r="L654" s="486"/>
      <c r="M654" s="486"/>
      <c r="N654" s="486"/>
      <c r="O654" s="486"/>
      <c r="P654" s="487"/>
      <c r="Q654" s="488"/>
      <c r="R654" s="486"/>
      <c r="S654" s="489"/>
      <c r="T654" s="489"/>
      <c r="U654" s="489"/>
      <c r="V654" s="489"/>
      <c r="W654" s="489"/>
      <c r="X654" s="486"/>
      <c r="Y654" s="490"/>
    </row>
    <row r="655" spans="3:25" ht="24.95" customHeight="1" thickBot="1">
      <c r="C655" s="491"/>
      <c r="D655" s="492"/>
      <c r="E655" s="492"/>
      <c r="F655" s="492"/>
      <c r="G655" s="493"/>
      <c r="H655" s="494"/>
      <c r="I655" s="495"/>
      <c r="J655" s="495"/>
      <c r="K655" s="495"/>
      <c r="L655" s="495"/>
      <c r="M655" s="495"/>
      <c r="N655" s="495"/>
      <c r="O655" s="495"/>
      <c r="P655" s="496"/>
      <c r="Q655" s="497"/>
      <c r="R655" s="495"/>
      <c r="S655" s="498"/>
      <c r="T655" s="498"/>
      <c r="U655" s="498"/>
      <c r="V655" s="498"/>
      <c r="W655" s="498"/>
      <c r="X655" s="495"/>
      <c r="Y655" s="499"/>
    </row>
    <row r="656" spans="3:25" ht="24.95" customHeight="1" thickTop="1">
      <c r="C656" s="74">
        <f>IF(Data!B169="","",Data!B169)</f>
        <v>0</v>
      </c>
      <c r="D656" s="75" t="str">
        <f>IF(Data!C169="","",Data!C169)</f>
        <v/>
      </c>
      <c r="E656" s="75" t="str">
        <f>IF(Data!E169="","",Data!E169)</f>
        <v/>
      </c>
      <c r="F656" s="75">
        <f>IF(Data!F169="","",Data!F169)</f>
        <v>0</v>
      </c>
      <c r="G656" s="76" t="str">
        <f>IF(Data!G169="","",Data!G169)</f>
        <v/>
      </c>
      <c r="H656" s="470"/>
      <c r="I656" s="471"/>
      <c r="J656" s="471"/>
      <c r="K656" s="471"/>
      <c r="L656" s="471"/>
      <c r="M656" s="471"/>
      <c r="N656" s="471"/>
      <c r="O656" s="471"/>
      <c r="P656" s="472"/>
      <c r="Q656" s="473"/>
      <c r="R656" s="471"/>
      <c r="S656" s="474"/>
      <c r="T656" s="474"/>
      <c r="U656" s="474"/>
      <c r="V656" s="474"/>
      <c r="W656" s="474"/>
      <c r="X656" s="474"/>
      <c r="Y656" s="475"/>
    </row>
    <row r="657" spans="3:25" ht="24.95" customHeight="1">
      <c r="C657" s="476"/>
      <c r="D657" s="477"/>
      <c r="E657" s="477"/>
      <c r="F657" s="477"/>
      <c r="G657" s="478"/>
      <c r="H657" s="479"/>
      <c r="I657" s="480"/>
      <c r="J657" s="480"/>
      <c r="K657" s="480"/>
      <c r="L657" s="480"/>
      <c r="M657" s="480"/>
      <c r="N657" s="480"/>
      <c r="O657" s="480"/>
      <c r="P657" s="481"/>
      <c r="Q657" s="482"/>
      <c r="R657" s="480"/>
      <c r="S657" s="483"/>
      <c r="T657" s="483"/>
      <c r="U657" s="483"/>
      <c r="V657" s="483"/>
      <c r="W657" s="483"/>
      <c r="X657" s="483"/>
      <c r="Y657" s="484"/>
    </row>
    <row r="658" spans="3:25" ht="24.95" customHeight="1">
      <c r="C658" s="476"/>
      <c r="D658" s="477"/>
      <c r="E658" s="477"/>
      <c r="F658" s="477"/>
      <c r="G658" s="478"/>
      <c r="H658" s="485"/>
      <c r="I658" s="486"/>
      <c r="J658" s="486"/>
      <c r="K658" s="486"/>
      <c r="L658" s="486"/>
      <c r="M658" s="486"/>
      <c r="N658" s="486"/>
      <c r="O658" s="486"/>
      <c r="P658" s="487"/>
      <c r="Q658" s="488"/>
      <c r="R658" s="486"/>
      <c r="S658" s="489"/>
      <c r="T658" s="489"/>
      <c r="U658" s="489"/>
      <c r="V658" s="489"/>
      <c r="W658" s="489"/>
      <c r="X658" s="486"/>
      <c r="Y658" s="490"/>
    </row>
    <row r="659" spans="3:25" ht="24.95" customHeight="1" thickBot="1">
      <c r="C659" s="491"/>
      <c r="D659" s="492"/>
      <c r="E659" s="492"/>
      <c r="F659" s="492"/>
      <c r="G659" s="493"/>
      <c r="H659" s="494"/>
      <c r="I659" s="495"/>
      <c r="J659" s="495"/>
      <c r="K659" s="495"/>
      <c r="L659" s="495"/>
      <c r="M659" s="495"/>
      <c r="N659" s="495"/>
      <c r="O659" s="495"/>
      <c r="P659" s="496"/>
      <c r="Q659" s="497"/>
      <c r="R659" s="495"/>
      <c r="S659" s="498"/>
      <c r="T659" s="498"/>
      <c r="U659" s="498"/>
      <c r="V659" s="498"/>
      <c r="W659" s="498"/>
      <c r="X659" s="495"/>
      <c r="Y659" s="499"/>
    </row>
    <row r="660" spans="3:25" ht="22.5" customHeight="1" thickTop="1">
      <c r="C660" s="74">
        <f>IF(Data!B170="","",Data!B170)</f>
        <v>0</v>
      </c>
      <c r="D660" s="75" t="str">
        <f>IF(Data!C170="","",Data!C170)</f>
        <v/>
      </c>
      <c r="E660" s="75" t="str">
        <f>IF(Data!E170="","",Data!E170)</f>
        <v/>
      </c>
      <c r="F660" s="75">
        <f>IF(Data!F170="","",Data!F170)</f>
        <v>0</v>
      </c>
      <c r="G660" s="76" t="str">
        <f>IF(Data!G170="","",Data!G170)</f>
        <v/>
      </c>
      <c r="H660" s="485"/>
      <c r="I660" s="486"/>
      <c r="J660" s="486"/>
      <c r="K660" s="486"/>
      <c r="L660" s="486"/>
      <c r="M660" s="486"/>
      <c r="N660" s="486"/>
      <c r="O660" s="486"/>
      <c r="P660" s="487"/>
      <c r="Q660" s="488"/>
      <c r="R660" s="486"/>
      <c r="S660" s="489"/>
      <c r="T660" s="489"/>
      <c r="U660" s="489"/>
      <c r="V660" s="474"/>
      <c r="W660" s="474"/>
      <c r="X660" s="474"/>
      <c r="Y660" s="475"/>
    </row>
    <row r="661" spans="3:25" ht="22.5" customHeight="1">
      <c r="C661" s="476"/>
      <c r="D661" s="477"/>
      <c r="E661" s="477"/>
      <c r="F661" s="477"/>
      <c r="G661" s="478"/>
      <c r="H661" s="479"/>
      <c r="I661" s="480"/>
      <c r="J661" s="480"/>
      <c r="K661" s="480"/>
      <c r="L661" s="480"/>
      <c r="M661" s="480"/>
      <c r="N661" s="480"/>
      <c r="O661" s="480"/>
      <c r="P661" s="481"/>
      <c r="Q661" s="482"/>
      <c r="R661" s="480"/>
      <c r="S661" s="483"/>
      <c r="T661" s="483"/>
      <c r="U661" s="483"/>
      <c r="V661" s="483"/>
      <c r="W661" s="483"/>
      <c r="X661" s="483"/>
      <c r="Y661" s="484"/>
    </row>
    <row r="662" spans="3:25" ht="22.5" customHeight="1">
      <c r="C662" s="476"/>
      <c r="D662" s="477"/>
      <c r="E662" s="477"/>
      <c r="F662" s="477"/>
      <c r="G662" s="478"/>
      <c r="H662" s="485"/>
      <c r="I662" s="486"/>
      <c r="J662" s="486"/>
      <c r="K662" s="486"/>
      <c r="L662" s="486"/>
      <c r="M662" s="486"/>
      <c r="N662" s="486"/>
      <c r="O662" s="486"/>
      <c r="P662" s="487"/>
      <c r="Q662" s="488"/>
      <c r="R662" s="486"/>
      <c r="S662" s="489"/>
      <c r="T662" s="489"/>
      <c r="U662" s="489"/>
      <c r="V662" s="489"/>
      <c r="W662" s="489"/>
      <c r="X662" s="486"/>
      <c r="Y662" s="490"/>
    </row>
    <row r="663" spans="3:25" ht="22.5" customHeight="1" thickBot="1">
      <c r="C663" s="491"/>
      <c r="D663" s="492"/>
      <c r="E663" s="492"/>
      <c r="F663" s="492"/>
      <c r="G663" s="493"/>
      <c r="H663" s="494"/>
      <c r="I663" s="495"/>
      <c r="J663" s="495"/>
      <c r="K663" s="495"/>
      <c r="L663" s="495"/>
      <c r="M663" s="495"/>
      <c r="N663" s="495"/>
      <c r="O663" s="495"/>
      <c r="P663" s="496"/>
      <c r="Q663" s="497"/>
      <c r="R663" s="495"/>
      <c r="S663" s="498"/>
      <c r="T663" s="498"/>
      <c r="U663" s="498"/>
      <c r="V663" s="498"/>
      <c r="W663" s="498"/>
      <c r="X663" s="495"/>
      <c r="Y663" s="499"/>
    </row>
    <row r="664" spans="3:25" ht="24.95" customHeight="1" thickTop="1">
      <c r="C664" s="74">
        <f>IF(Data!B171="","",Data!B171)</f>
        <v>0</v>
      </c>
      <c r="D664" s="75" t="str">
        <f>IF(Data!C171="","",Data!C171)</f>
        <v/>
      </c>
      <c r="E664" s="75" t="str">
        <f>IF(Data!E171="","",Data!E171)</f>
        <v/>
      </c>
      <c r="F664" s="75">
        <f>IF(Data!F171="","",Data!F171)</f>
        <v>0</v>
      </c>
      <c r="G664" s="76" t="str">
        <f>IF(Data!G171="","",Data!G171)</f>
        <v/>
      </c>
      <c r="H664" s="470"/>
      <c r="I664" s="471"/>
      <c r="J664" s="471"/>
      <c r="K664" s="471"/>
      <c r="L664" s="471"/>
      <c r="M664" s="471"/>
      <c r="N664" s="471"/>
      <c r="O664" s="471"/>
      <c r="P664" s="472"/>
      <c r="Q664" s="473"/>
      <c r="R664" s="471"/>
      <c r="S664" s="474"/>
      <c r="T664" s="474"/>
      <c r="U664" s="474"/>
      <c r="V664" s="474"/>
      <c r="W664" s="474"/>
      <c r="X664" s="474"/>
      <c r="Y664" s="475"/>
    </row>
    <row r="665" spans="3:25" ht="24.95" customHeight="1">
      <c r="C665" s="476"/>
      <c r="D665" s="477"/>
      <c r="E665" s="477"/>
      <c r="F665" s="477"/>
      <c r="G665" s="478"/>
      <c r="H665" s="479"/>
      <c r="I665" s="480"/>
      <c r="J665" s="480"/>
      <c r="K665" s="480"/>
      <c r="L665" s="480"/>
      <c r="M665" s="480"/>
      <c r="N665" s="480"/>
      <c r="O665" s="480"/>
      <c r="P665" s="481"/>
      <c r="Q665" s="482"/>
      <c r="R665" s="480"/>
      <c r="S665" s="483"/>
      <c r="T665" s="483"/>
      <c r="U665" s="483"/>
      <c r="V665" s="483"/>
      <c r="W665" s="483"/>
      <c r="X665" s="483"/>
      <c r="Y665" s="484"/>
    </row>
    <row r="666" spans="3:25" ht="24.95" customHeight="1">
      <c r="C666" s="476"/>
      <c r="D666" s="477"/>
      <c r="E666" s="477"/>
      <c r="F666" s="477"/>
      <c r="G666" s="478"/>
      <c r="H666" s="485"/>
      <c r="I666" s="486"/>
      <c r="J666" s="486"/>
      <c r="K666" s="486"/>
      <c r="L666" s="486"/>
      <c r="M666" s="486"/>
      <c r="N666" s="486"/>
      <c r="O666" s="486"/>
      <c r="P666" s="487"/>
      <c r="Q666" s="488"/>
      <c r="R666" s="486"/>
      <c r="S666" s="489"/>
      <c r="T666" s="489"/>
      <c r="U666" s="489"/>
      <c r="V666" s="489"/>
      <c r="W666" s="489"/>
      <c r="X666" s="486"/>
      <c r="Y666" s="490"/>
    </row>
    <row r="667" spans="3:25" ht="24.95" customHeight="1" thickBot="1">
      <c r="C667" s="491"/>
      <c r="D667" s="492"/>
      <c r="E667" s="492"/>
      <c r="F667" s="492"/>
      <c r="G667" s="493"/>
      <c r="H667" s="494"/>
      <c r="I667" s="495"/>
      <c r="J667" s="495"/>
      <c r="K667" s="495"/>
      <c r="L667" s="495"/>
      <c r="M667" s="495"/>
      <c r="N667" s="495"/>
      <c r="O667" s="495"/>
      <c r="P667" s="496"/>
      <c r="Q667" s="497"/>
      <c r="R667" s="495"/>
      <c r="S667" s="498"/>
      <c r="T667" s="498"/>
      <c r="U667" s="498"/>
      <c r="V667" s="498"/>
      <c r="W667" s="498"/>
      <c r="X667" s="495"/>
      <c r="Y667" s="499"/>
    </row>
    <row r="668" spans="3:25" ht="24.95" customHeight="1" thickTop="1">
      <c r="C668" s="74">
        <f>IF(Data!B172="","",Data!B172)</f>
        <v>0</v>
      </c>
      <c r="D668" s="75" t="str">
        <f>IF(Data!C172="","",Data!C172)</f>
        <v/>
      </c>
      <c r="E668" s="75" t="str">
        <f>IF(Data!E172="","",Data!E172)</f>
        <v/>
      </c>
      <c r="F668" s="75">
        <f>IF(Data!F172="","",Data!F172)</f>
        <v>0</v>
      </c>
      <c r="G668" s="76" t="str">
        <f>IF(Data!G172="","",Data!G172)</f>
        <v/>
      </c>
      <c r="H668" s="485"/>
      <c r="I668" s="486"/>
      <c r="J668" s="486"/>
      <c r="K668" s="486"/>
      <c r="L668" s="486"/>
      <c r="M668" s="486"/>
      <c r="N668" s="486"/>
      <c r="O668" s="486"/>
      <c r="P668" s="487"/>
      <c r="Q668" s="488"/>
      <c r="R668" s="486"/>
      <c r="S668" s="489"/>
      <c r="T668" s="489"/>
      <c r="U668" s="489"/>
      <c r="V668" s="474"/>
      <c r="W668" s="474"/>
      <c r="X668" s="474"/>
      <c r="Y668" s="475"/>
    </row>
    <row r="669" spans="3:25" ht="24.95" customHeight="1">
      <c r="C669" s="476"/>
      <c r="D669" s="477"/>
      <c r="E669" s="477"/>
      <c r="F669" s="477"/>
      <c r="G669" s="478"/>
      <c r="H669" s="479"/>
      <c r="I669" s="480"/>
      <c r="J669" s="480"/>
      <c r="K669" s="480"/>
      <c r="L669" s="480"/>
      <c r="M669" s="480"/>
      <c r="N669" s="480"/>
      <c r="O669" s="480"/>
      <c r="P669" s="481"/>
      <c r="Q669" s="482"/>
      <c r="R669" s="480"/>
      <c r="S669" s="483"/>
      <c r="T669" s="483"/>
      <c r="U669" s="483"/>
      <c r="V669" s="483"/>
      <c r="W669" s="483"/>
      <c r="X669" s="483"/>
      <c r="Y669" s="484"/>
    </row>
    <row r="670" spans="3:25" ht="24.95" customHeight="1">
      <c r="C670" s="476"/>
      <c r="D670" s="477"/>
      <c r="E670" s="477"/>
      <c r="F670" s="477"/>
      <c r="G670" s="478"/>
      <c r="H670" s="485"/>
      <c r="I670" s="486"/>
      <c r="J670" s="486"/>
      <c r="K670" s="486"/>
      <c r="L670" s="486"/>
      <c r="M670" s="486"/>
      <c r="N670" s="486"/>
      <c r="O670" s="486"/>
      <c r="P670" s="487"/>
      <c r="Q670" s="488"/>
      <c r="R670" s="486"/>
      <c r="S670" s="489"/>
      <c r="T670" s="489"/>
      <c r="U670" s="489"/>
      <c r="V670" s="489"/>
      <c r="W670" s="489"/>
      <c r="X670" s="486"/>
      <c r="Y670" s="490"/>
    </row>
    <row r="671" spans="3:25" ht="24.95" customHeight="1" thickBot="1">
      <c r="C671" s="491"/>
      <c r="D671" s="492"/>
      <c r="E671" s="492"/>
      <c r="F671" s="492"/>
      <c r="G671" s="493"/>
      <c r="H671" s="494"/>
      <c r="I671" s="495"/>
      <c r="J671" s="495"/>
      <c r="K671" s="495"/>
      <c r="L671" s="495"/>
      <c r="M671" s="495"/>
      <c r="N671" s="495"/>
      <c r="O671" s="495"/>
      <c r="P671" s="496"/>
      <c r="Q671" s="497"/>
      <c r="R671" s="495"/>
      <c r="S671" s="498"/>
      <c r="T671" s="498"/>
      <c r="U671" s="498"/>
      <c r="V671" s="498"/>
      <c r="W671" s="498"/>
      <c r="X671" s="495"/>
      <c r="Y671" s="499"/>
    </row>
    <row r="672" spans="3:25" ht="24.95" customHeight="1" thickTop="1">
      <c r="C672" s="74">
        <f>IF(Data!B173="","",Data!B173)</f>
        <v>0</v>
      </c>
      <c r="D672" s="75" t="str">
        <f>IF(Data!C173="","",Data!C173)</f>
        <v/>
      </c>
      <c r="E672" s="75" t="str">
        <f>IF(Data!E173="","",Data!E173)</f>
        <v/>
      </c>
      <c r="F672" s="75">
        <f>IF(Data!F173="","",Data!F173)</f>
        <v>0</v>
      </c>
      <c r="G672" s="76" t="str">
        <f>IF(Data!G173="","",Data!G173)</f>
        <v/>
      </c>
      <c r="H672" s="470"/>
      <c r="I672" s="471"/>
      <c r="J672" s="471"/>
      <c r="K672" s="471"/>
      <c r="L672" s="471"/>
      <c r="M672" s="471"/>
      <c r="N672" s="471"/>
      <c r="O672" s="471"/>
      <c r="P672" s="472"/>
      <c r="Q672" s="473"/>
      <c r="R672" s="471"/>
      <c r="S672" s="474"/>
      <c r="T672" s="474"/>
      <c r="U672" s="474"/>
      <c r="V672" s="474"/>
      <c r="W672" s="474"/>
      <c r="X672" s="474"/>
      <c r="Y672" s="475"/>
    </row>
    <row r="673" spans="3:25" ht="24.95" customHeight="1">
      <c r="C673" s="476"/>
      <c r="D673" s="477"/>
      <c r="E673" s="477"/>
      <c r="F673" s="477"/>
      <c r="G673" s="478"/>
      <c r="H673" s="479"/>
      <c r="I673" s="480"/>
      <c r="J673" s="480"/>
      <c r="K673" s="480"/>
      <c r="L673" s="480"/>
      <c r="M673" s="480"/>
      <c r="N673" s="480"/>
      <c r="O673" s="480"/>
      <c r="P673" s="481"/>
      <c r="Q673" s="482"/>
      <c r="R673" s="480"/>
      <c r="S673" s="483"/>
      <c r="T673" s="483"/>
      <c r="U673" s="483"/>
      <c r="V673" s="483"/>
      <c r="W673" s="483"/>
      <c r="X673" s="483"/>
      <c r="Y673" s="484"/>
    </row>
    <row r="674" spans="3:25" ht="24.95" customHeight="1">
      <c r="C674" s="476"/>
      <c r="D674" s="477"/>
      <c r="E674" s="477"/>
      <c r="F674" s="477"/>
      <c r="G674" s="478"/>
      <c r="H674" s="485"/>
      <c r="I674" s="486"/>
      <c r="J674" s="486"/>
      <c r="K674" s="486"/>
      <c r="L674" s="486"/>
      <c r="M674" s="486"/>
      <c r="N674" s="486"/>
      <c r="O674" s="486"/>
      <c r="P674" s="487"/>
      <c r="Q674" s="488"/>
      <c r="R674" s="486"/>
      <c r="S674" s="489"/>
      <c r="T674" s="489"/>
      <c r="U674" s="489"/>
      <c r="V674" s="489"/>
      <c r="W674" s="489"/>
      <c r="X674" s="486"/>
      <c r="Y674" s="490"/>
    </row>
    <row r="675" spans="3:25" ht="24.95" customHeight="1" thickBot="1">
      <c r="C675" s="491"/>
      <c r="D675" s="492"/>
      <c r="E675" s="492"/>
      <c r="F675" s="492"/>
      <c r="G675" s="493"/>
      <c r="H675" s="494"/>
      <c r="I675" s="495"/>
      <c r="J675" s="495"/>
      <c r="K675" s="495"/>
      <c r="L675" s="495"/>
      <c r="M675" s="495"/>
      <c r="N675" s="495"/>
      <c r="O675" s="495"/>
      <c r="P675" s="496"/>
      <c r="Q675" s="497"/>
      <c r="R675" s="495"/>
      <c r="S675" s="498"/>
      <c r="T675" s="498"/>
      <c r="U675" s="498"/>
      <c r="V675" s="498"/>
      <c r="W675" s="498"/>
      <c r="X675" s="495"/>
      <c r="Y675" s="499"/>
    </row>
    <row r="676" spans="3:25" ht="24.95" customHeight="1" thickTop="1">
      <c r="C676" s="74">
        <f>IF(Data!B174="","",Data!B174)</f>
        <v>0</v>
      </c>
      <c r="D676" s="75" t="str">
        <f>IF(Data!C174="","",Data!C174)</f>
        <v/>
      </c>
      <c r="E676" s="75" t="str">
        <f>IF(Data!E174="","",Data!E174)</f>
        <v/>
      </c>
      <c r="F676" s="75">
        <f>IF(Data!F174="","",Data!F174)</f>
        <v>0</v>
      </c>
      <c r="G676" s="76" t="str">
        <f>IF(Data!G174="","",Data!G174)</f>
        <v/>
      </c>
      <c r="H676" s="485"/>
      <c r="I676" s="486"/>
      <c r="J676" s="486"/>
      <c r="K676" s="486"/>
      <c r="L676" s="486"/>
      <c r="M676" s="486"/>
      <c r="N676" s="486"/>
      <c r="O676" s="486"/>
      <c r="P676" s="487"/>
      <c r="Q676" s="488"/>
      <c r="R676" s="486"/>
      <c r="S676" s="489"/>
      <c r="T676" s="489"/>
      <c r="U676" s="489"/>
      <c r="V676" s="474"/>
      <c r="W676" s="474"/>
      <c r="X676" s="474"/>
      <c r="Y676" s="475"/>
    </row>
    <row r="677" spans="3:25" ht="24.95" customHeight="1">
      <c r="C677" s="476"/>
      <c r="D677" s="477"/>
      <c r="E677" s="477"/>
      <c r="F677" s="477"/>
      <c r="G677" s="478"/>
      <c r="H677" s="479"/>
      <c r="I677" s="480"/>
      <c r="J677" s="480"/>
      <c r="K677" s="480"/>
      <c r="L677" s="480"/>
      <c r="M677" s="480"/>
      <c r="N677" s="480"/>
      <c r="O677" s="480"/>
      <c r="P677" s="481"/>
      <c r="Q677" s="482"/>
      <c r="R677" s="480"/>
      <c r="S677" s="483"/>
      <c r="T677" s="483"/>
      <c r="U677" s="483"/>
      <c r="V677" s="483"/>
      <c r="W677" s="483"/>
      <c r="X677" s="483"/>
      <c r="Y677" s="484"/>
    </row>
    <row r="678" spans="3:25" ht="24.95" customHeight="1">
      <c r="C678" s="476"/>
      <c r="D678" s="477"/>
      <c r="E678" s="477"/>
      <c r="F678" s="477"/>
      <c r="G678" s="478"/>
      <c r="H678" s="485"/>
      <c r="I678" s="486"/>
      <c r="J678" s="486"/>
      <c r="K678" s="486"/>
      <c r="L678" s="486"/>
      <c r="M678" s="486"/>
      <c r="N678" s="486"/>
      <c r="O678" s="486"/>
      <c r="P678" s="487"/>
      <c r="Q678" s="488"/>
      <c r="R678" s="486"/>
      <c r="S678" s="489"/>
      <c r="T678" s="489"/>
      <c r="U678" s="489"/>
      <c r="V678" s="489"/>
      <c r="W678" s="489"/>
      <c r="X678" s="486"/>
      <c r="Y678" s="490"/>
    </row>
    <row r="679" spans="3:25" ht="24.95" customHeight="1" thickBot="1">
      <c r="C679" s="491"/>
      <c r="D679" s="492"/>
      <c r="E679" s="492"/>
      <c r="F679" s="492"/>
      <c r="G679" s="493"/>
      <c r="H679" s="494"/>
      <c r="I679" s="495"/>
      <c r="J679" s="495"/>
      <c r="K679" s="495"/>
      <c r="L679" s="495"/>
      <c r="M679" s="495"/>
      <c r="N679" s="495"/>
      <c r="O679" s="495"/>
      <c r="P679" s="496"/>
      <c r="Q679" s="497"/>
      <c r="R679" s="495"/>
      <c r="S679" s="498"/>
      <c r="T679" s="498"/>
      <c r="U679" s="498"/>
      <c r="V679" s="498"/>
      <c r="W679" s="498"/>
      <c r="X679" s="495"/>
      <c r="Y679" s="499"/>
    </row>
    <row r="680" spans="3:25" ht="24.95" customHeight="1" thickTop="1">
      <c r="C680" s="74">
        <f>IF(Data!B175="","",Data!B175)</f>
        <v>0</v>
      </c>
      <c r="D680" s="75" t="str">
        <f>IF(Data!C175="","",Data!C175)</f>
        <v/>
      </c>
      <c r="E680" s="75" t="str">
        <f>IF(Data!E175="","",Data!E175)</f>
        <v/>
      </c>
      <c r="F680" s="75">
        <f>IF(Data!F175="","",Data!F175)</f>
        <v>0</v>
      </c>
      <c r="G680" s="76" t="str">
        <f>IF(Data!G175="","",Data!G175)</f>
        <v/>
      </c>
      <c r="H680" s="470"/>
      <c r="I680" s="471"/>
      <c r="J680" s="471"/>
      <c r="K680" s="471"/>
      <c r="L680" s="471"/>
      <c r="M680" s="471"/>
      <c r="N680" s="471"/>
      <c r="O680" s="471"/>
      <c r="P680" s="472"/>
      <c r="Q680" s="473"/>
      <c r="R680" s="471"/>
      <c r="S680" s="474"/>
      <c r="T680" s="474"/>
      <c r="U680" s="474"/>
      <c r="V680" s="474"/>
      <c r="W680" s="474"/>
      <c r="X680" s="474"/>
      <c r="Y680" s="475"/>
    </row>
    <row r="681" spans="3:25" ht="24.95" customHeight="1">
      <c r="C681" s="476"/>
      <c r="D681" s="477"/>
      <c r="E681" s="477"/>
      <c r="F681" s="477"/>
      <c r="G681" s="478"/>
      <c r="H681" s="479"/>
      <c r="I681" s="480"/>
      <c r="J681" s="480"/>
      <c r="K681" s="480"/>
      <c r="L681" s="480"/>
      <c r="M681" s="480"/>
      <c r="N681" s="480"/>
      <c r="O681" s="480"/>
      <c r="P681" s="481"/>
      <c r="Q681" s="482"/>
      <c r="R681" s="480"/>
      <c r="S681" s="483"/>
      <c r="T681" s="483"/>
      <c r="U681" s="483"/>
      <c r="V681" s="483"/>
      <c r="W681" s="483"/>
      <c r="X681" s="483"/>
      <c r="Y681" s="484"/>
    </row>
    <row r="682" spans="3:25" ht="24.95" customHeight="1">
      <c r="C682" s="476"/>
      <c r="D682" s="477"/>
      <c r="E682" s="477"/>
      <c r="F682" s="477"/>
      <c r="G682" s="478"/>
      <c r="H682" s="485"/>
      <c r="I682" s="486"/>
      <c r="J682" s="486"/>
      <c r="K682" s="486"/>
      <c r="L682" s="486"/>
      <c r="M682" s="486"/>
      <c r="N682" s="486"/>
      <c r="O682" s="486"/>
      <c r="P682" s="487"/>
      <c r="Q682" s="488"/>
      <c r="R682" s="486"/>
      <c r="S682" s="489"/>
      <c r="T682" s="489"/>
      <c r="U682" s="489"/>
      <c r="V682" s="489"/>
      <c r="W682" s="489"/>
      <c r="X682" s="486"/>
      <c r="Y682" s="490"/>
    </row>
    <row r="683" spans="3:25" ht="24.95" customHeight="1" thickBot="1">
      <c r="C683" s="491"/>
      <c r="D683" s="492"/>
      <c r="E683" s="492"/>
      <c r="F683" s="492"/>
      <c r="G683" s="493"/>
      <c r="H683" s="494"/>
      <c r="I683" s="495"/>
      <c r="J683" s="495"/>
      <c r="K683" s="495"/>
      <c r="L683" s="495"/>
      <c r="M683" s="495"/>
      <c r="N683" s="495"/>
      <c r="O683" s="495"/>
      <c r="P683" s="496"/>
      <c r="Q683" s="497"/>
      <c r="R683" s="495"/>
      <c r="S683" s="498"/>
      <c r="T683" s="498"/>
      <c r="U683" s="498"/>
      <c r="V683" s="498"/>
      <c r="W683" s="498"/>
      <c r="X683" s="495"/>
      <c r="Y683" s="499"/>
    </row>
    <row r="684" spans="3:25" ht="24.95" customHeight="1" thickTop="1">
      <c r="C684" s="74">
        <f>IF(Data!B176="","",Data!B176)</f>
        <v>0</v>
      </c>
      <c r="D684" s="75" t="str">
        <f>IF(Data!C176="","",Data!C176)</f>
        <v/>
      </c>
      <c r="E684" s="75" t="str">
        <f>IF(Data!E176="","",Data!E176)</f>
        <v/>
      </c>
      <c r="F684" s="75">
        <f>IF(Data!F176="","",Data!F176)</f>
        <v>0</v>
      </c>
      <c r="G684" s="76" t="str">
        <f>IF(Data!G176="","",Data!G176)</f>
        <v/>
      </c>
      <c r="H684" s="485"/>
      <c r="I684" s="486"/>
      <c r="J684" s="486"/>
      <c r="K684" s="486"/>
      <c r="L684" s="486"/>
      <c r="M684" s="486"/>
      <c r="N684" s="486"/>
      <c r="O684" s="486"/>
      <c r="P684" s="487"/>
      <c r="Q684" s="488"/>
      <c r="R684" s="486"/>
      <c r="S684" s="489"/>
      <c r="T684" s="489"/>
      <c r="U684" s="489"/>
      <c r="V684" s="474"/>
      <c r="W684" s="474"/>
      <c r="X684" s="474"/>
      <c r="Y684" s="475"/>
    </row>
    <row r="685" spans="3:25" ht="24.95" customHeight="1">
      <c r="C685" s="476"/>
      <c r="D685" s="477"/>
      <c r="E685" s="477"/>
      <c r="F685" s="477"/>
      <c r="G685" s="478"/>
      <c r="H685" s="479"/>
      <c r="I685" s="480"/>
      <c r="J685" s="480"/>
      <c r="K685" s="480"/>
      <c r="L685" s="480"/>
      <c r="M685" s="480"/>
      <c r="N685" s="480"/>
      <c r="O685" s="480"/>
      <c r="P685" s="481"/>
      <c r="Q685" s="482"/>
      <c r="R685" s="480"/>
      <c r="S685" s="483"/>
      <c r="T685" s="483"/>
      <c r="U685" s="483"/>
      <c r="V685" s="483"/>
      <c r="W685" s="483"/>
      <c r="X685" s="483"/>
      <c r="Y685" s="484"/>
    </row>
    <row r="686" spans="3:25" ht="24.95" customHeight="1">
      <c r="C686" s="476"/>
      <c r="D686" s="477"/>
      <c r="E686" s="477"/>
      <c r="F686" s="477"/>
      <c r="G686" s="478"/>
      <c r="H686" s="485"/>
      <c r="I686" s="486"/>
      <c r="J686" s="486"/>
      <c r="K686" s="486"/>
      <c r="L686" s="486"/>
      <c r="M686" s="486"/>
      <c r="N686" s="486"/>
      <c r="O686" s="486"/>
      <c r="P686" s="487"/>
      <c r="Q686" s="488"/>
      <c r="R686" s="486"/>
      <c r="S686" s="489"/>
      <c r="T686" s="489"/>
      <c r="U686" s="489"/>
      <c r="V686" s="489"/>
      <c r="W686" s="489"/>
      <c r="X686" s="486"/>
      <c r="Y686" s="490"/>
    </row>
    <row r="687" spans="3:25" ht="24.95" customHeight="1" thickBot="1">
      <c r="C687" s="491"/>
      <c r="D687" s="492"/>
      <c r="E687" s="492"/>
      <c r="F687" s="492"/>
      <c r="G687" s="493"/>
      <c r="H687" s="494"/>
      <c r="I687" s="495"/>
      <c r="J687" s="495"/>
      <c r="K687" s="495"/>
      <c r="L687" s="495"/>
      <c r="M687" s="495"/>
      <c r="N687" s="495"/>
      <c r="O687" s="495"/>
      <c r="P687" s="496"/>
      <c r="Q687" s="497"/>
      <c r="R687" s="495"/>
      <c r="S687" s="498"/>
      <c r="T687" s="498"/>
      <c r="U687" s="498"/>
      <c r="V687" s="498"/>
      <c r="W687" s="498"/>
      <c r="X687" s="495"/>
      <c r="Y687" s="499"/>
    </row>
    <row r="688" spans="3:25" ht="24.95" customHeight="1" thickTop="1">
      <c r="C688" s="74">
        <f>IF(Data!B177="","",Data!B177)</f>
        <v>0</v>
      </c>
      <c r="D688" s="75" t="str">
        <f>IF(Data!C177="","",Data!C177)</f>
        <v/>
      </c>
      <c r="E688" s="75" t="str">
        <f>IF(Data!E177="","",Data!E177)</f>
        <v/>
      </c>
      <c r="F688" s="75">
        <f>IF(Data!F177="","",Data!F177)</f>
        <v>0</v>
      </c>
      <c r="G688" s="76" t="str">
        <f>IF(Data!G177="","",Data!G177)</f>
        <v/>
      </c>
      <c r="H688" s="470"/>
      <c r="I688" s="471"/>
      <c r="J688" s="471"/>
      <c r="K688" s="471"/>
      <c r="L688" s="471"/>
      <c r="M688" s="471"/>
      <c r="N688" s="471"/>
      <c r="O688" s="471"/>
      <c r="P688" s="472"/>
      <c r="Q688" s="473"/>
      <c r="R688" s="471"/>
      <c r="S688" s="474"/>
      <c r="T688" s="474"/>
      <c r="U688" s="474"/>
      <c r="V688" s="474"/>
      <c r="W688" s="474"/>
      <c r="X688" s="474"/>
      <c r="Y688" s="475"/>
    </row>
    <row r="689" spans="3:25" ht="24.95" customHeight="1">
      <c r="C689" s="476"/>
      <c r="D689" s="477"/>
      <c r="E689" s="477"/>
      <c r="F689" s="477"/>
      <c r="G689" s="478"/>
      <c r="H689" s="479"/>
      <c r="I689" s="480"/>
      <c r="J689" s="480"/>
      <c r="K689" s="480"/>
      <c r="L689" s="480"/>
      <c r="M689" s="480"/>
      <c r="N689" s="480"/>
      <c r="O689" s="480"/>
      <c r="P689" s="481"/>
      <c r="Q689" s="482"/>
      <c r="R689" s="480"/>
      <c r="S689" s="483"/>
      <c r="T689" s="483"/>
      <c r="U689" s="483"/>
      <c r="V689" s="483"/>
      <c r="W689" s="483"/>
      <c r="X689" s="483"/>
      <c r="Y689" s="484"/>
    </row>
    <row r="690" spans="3:25" ht="24.95" customHeight="1">
      <c r="C690" s="476"/>
      <c r="D690" s="477"/>
      <c r="E690" s="477"/>
      <c r="F690" s="477"/>
      <c r="G690" s="478"/>
      <c r="H690" s="485"/>
      <c r="I690" s="486"/>
      <c r="J690" s="486"/>
      <c r="K690" s="486"/>
      <c r="L690" s="486"/>
      <c r="M690" s="486"/>
      <c r="N690" s="486"/>
      <c r="O690" s="486"/>
      <c r="P690" s="487"/>
      <c r="Q690" s="488"/>
      <c r="R690" s="486"/>
      <c r="S690" s="489"/>
      <c r="T690" s="489"/>
      <c r="U690" s="489"/>
      <c r="V690" s="489"/>
      <c r="W690" s="489"/>
      <c r="X690" s="486"/>
      <c r="Y690" s="490"/>
    </row>
    <row r="691" spans="3:25" ht="24.95" customHeight="1" thickBot="1">
      <c r="C691" s="491"/>
      <c r="D691" s="492"/>
      <c r="E691" s="492"/>
      <c r="F691" s="492"/>
      <c r="G691" s="493"/>
      <c r="H691" s="494"/>
      <c r="I691" s="495"/>
      <c r="J691" s="495"/>
      <c r="K691" s="495"/>
      <c r="L691" s="495"/>
      <c r="M691" s="495"/>
      <c r="N691" s="495"/>
      <c r="O691" s="495"/>
      <c r="P691" s="496"/>
      <c r="Q691" s="497"/>
      <c r="R691" s="495"/>
      <c r="S691" s="498"/>
      <c r="T691" s="498"/>
      <c r="U691" s="498"/>
      <c r="V691" s="498"/>
      <c r="W691" s="498"/>
      <c r="X691" s="495"/>
      <c r="Y691" s="499"/>
    </row>
    <row r="692" spans="3:25" ht="24.95" customHeight="1" thickTop="1">
      <c r="C692" s="74">
        <f>IF(Data!B178="","",Data!B178)</f>
        <v>0</v>
      </c>
      <c r="D692" s="75" t="str">
        <f>IF(Data!C178="","",Data!C178)</f>
        <v/>
      </c>
      <c r="E692" s="75" t="str">
        <f>IF(Data!E178="","",Data!E178)</f>
        <v/>
      </c>
      <c r="F692" s="75">
        <f>IF(Data!F178="","",Data!F178)</f>
        <v>0</v>
      </c>
      <c r="G692" s="76" t="str">
        <f>IF(Data!G178="","",Data!G178)</f>
        <v/>
      </c>
      <c r="H692" s="485"/>
      <c r="I692" s="486"/>
      <c r="J692" s="486"/>
      <c r="K692" s="486"/>
      <c r="L692" s="486"/>
      <c r="M692" s="486"/>
      <c r="N692" s="486"/>
      <c r="O692" s="486"/>
      <c r="P692" s="487"/>
      <c r="Q692" s="488"/>
      <c r="R692" s="486"/>
      <c r="S692" s="489"/>
      <c r="T692" s="489"/>
      <c r="U692" s="489"/>
      <c r="V692" s="474"/>
      <c r="W692" s="474"/>
      <c r="X692" s="474"/>
      <c r="Y692" s="475"/>
    </row>
    <row r="693" spans="3:25" ht="24.95" customHeight="1">
      <c r="C693" s="476"/>
      <c r="D693" s="477"/>
      <c r="E693" s="477"/>
      <c r="F693" s="477"/>
      <c r="G693" s="478"/>
      <c r="H693" s="479"/>
      <c r="I693" s="480"/>
      <c r="J693" s="480"/>
      <c r="K693" s="480"/>
      <c r="L693" s="480"/>
      <c r="M693" s="480"/>
      <c r="N693" s="480"/>
      <c r="O693" s="480"/>
      <c r="P693" s="481"/>
      <c r="Q693" s="482"/>
      <c r="R693" s="480"/>
      <c r="S693" s="483"/>
      <c r="T693" s="483"/>
      <c r="U693" s="483"/>
      <c r="V693" s="483"/>
      <c r="W693" s="483"/>
      <c r="X693" s="483"/>
      <c r="Y693" s="484"/>
    </row>
    <row r="694" spans="3:25" ht="24.95" customHeight="1">
      <c r="C694" s="476"/>
      <c r="D694" s="477"/>
      <c r="E694" s="477"/>
      <c r="F694" s="477"/>
      <c r="G694" s="478"/>
      <c r="H694" s="485"/>
      <c r="I694" s="486"/>
      <c r="J694" s="486"/>
      <c r="K694" s="486"/>
      <c r="L694" s="486"/>
      <c r="M694" s="486"/>
      <c r="N694" s="486"/>
      <c r="O694" s="486"/>
      <c r="P694" s="487"/>
      <c r="Q694" s="488"/>
      <c r="R694" s="486"/>
      <c r="S694" s="489"/>
      <c r="T694" s="489"/>
      <c r="U694" s="489"/>
      <c r="V694" s="489"/>
      <c r="W694" s="489"/>
      <c r="X694" s="486"/>
      <c r="Y694" s="490"/>
    </row>
    <row r="695" spans="3:25" ht="24.95" customHeight="1" thickBot="1">
      <c r="C695" s="491"/>
      <c r="D695" s="492"/>
      <c r="E695" s="492"/>
      <c r="F695" s="492"/>
      <c r="G695" s="493"/>
      <c r="H695" s="494"/>
      <c r="I695" s="495"/>
      <c r="J695" s="495"/>
      <c r="K695" s="495"/>
      <c r="L695" s="495"/>
      <c r="M695" s="495"/>
      <c r="N695" s="495"/>
      <c r="O695" s="495"/>
      <c r="P695" s="496"/>
      <c r="Q695" s="497"/>
      <c r="R695" s="495"/>
      <c r="S695" s="498"/>
      <c r="T695" s="498"/>
      <c r="U695" s="498"/>
      <c r="V695" s="498"/>
      <c r="W695" s="498"/>
      <c r="X695" s="495"/>
      <c r="Y695" s="499"/>
    </row>
    <row r="696" spans="3:25" ht="24.95" customHeight="1" thickTop="1">
      <c r="C696" s="74">
        <f>IF(Data!B179="","",Data!B179)</f>
        <v>0</v>
      </c>
      <c r="D696" s="75" t="str">
        <f>IF(Data!C179="","",Data!C179)</f>
        <v/>
      </c>
      <c r="E696" s="75" t="str">
        <f>IF(Data!E179="","",Data!E179)</f>
        <v/>
      </c>
      <c r="F696" s="75">
        <f>IF(Data!F179="","",Data!F179)</f>
        <v>0</v>
      </c>
      <c r="G696" s="76" t="str">
        <f>IF(Data!G179="","",Data!G179)</f>
        <v/>
      </c>
      <c r="H696" s="470"/>
      <c r="I696" s="471"/>
      <c r="J696" s="471"/>
      <c r="K696" s="471"/>
      <c r="L696" s="471"/>
      <c r="M696" s="471"/>
      <c r="N696" s="471"/>
      <c r="O696" s="471"/>
      <c r="P696" s="472"/>
      <c r="Q696" s="473"/>
      <c r="R696" s="471"/>
      <c r="S696" s="474"/>
      <c r="T696" s="474"/>
      <c r="U696" s="474"/>
      <c r="V696" s="474"/>
      <c r="W696" s="474"/>
      <c r="X696" s="474"/>
      <c r="Y696" s="475"/>
    </row>
    <row r="697" spans="3:25" ht="24.95" customHeight="1">
      <c r="C697" s="476"/>
      <c r="D697" s="477"/>
      <c r="E697" s="477"/>
      <c r="F697" s="477"/>
      <c r="G697" s="478"/>
      <c r="H697" s="479"/>
      <c r="I697" s="480"/>
      <c r="J697" s="480"/>
      <c r="K697" s="480"/>
      <c r="L697" s="480"/>
      <c r="M697" s="480"/>
      <c r="N697" s="480"/>
      <c r="O697" s="480"/>
      <c r="P697" s="481"/>
      <c r="Q697" s="482"/>
      <c r="R697" s="480"/>
      <c r="S697" s="483"/>
      <c r="T697" s="483"/>
      <c r="U697" s="483"/>
      <c r="V697" s="483"/>
      <c r="W697" s="483"/>
      <c r="X697" s="483"/>
      <c r="Y697" s="484"/>
    </row>
    <row r="698" spans="3:25" ht="24.95" customHeight="1">
      <c r="C698" s="476"/>
      <c r="D698" s="477"/>
      <c r="E698" s="477"/>
      <c r="F698" s="477"/>
      <c r="G698" s="478"/>
      <c r="H698" s="485"/>
      <c r="I698" s="486"/>
      <c r="J698" s="486"/>
      <c r="K698" s="486"/>
      <c r="L698" s="486"/>
      <c r="M698" s="486"/>
      <c r="N698" s="486"/>
      <c r="O698" s="486"/>
      <c r="P698" s="487"/>
      <c r="Q698" s="488"/>
      <c r="R698" s="486"/>
      <c r="S698" s="489"/>
      <c r="T698" s="489"/>
      <c r="U698" s="489"/>
      <c r="V698" s="489"/>
      <c r="W698" s="489"/>
      <c r="X698" s="486"/>
      <c r="Y698" s="490"/>
    </row>
    <row r="699" spans="3:25" ht="24.95" customHeight="1" thickBot="1">
      <c r="C699" s="491"/>
      <c r="D699" s="492"/>
      <c r="E699" s="492"/>
      <c r="F699" s="492"/>
      <c r="G699" s="493"/>
      <c r="H699" s="494"/>
      <c r="I699" s="495"/>
      <c r="J699" s="495"/>
      <c r="K699" s="495"/>
      <c r="L699" s="495"/>
      <c r="M699" s="495"/>
      <c r="N699" s="495"/>
      <c r="O699" s="495"/>
      <c r="P699" s="496"/>
      <c r="Q699" s="497"/>
      <c r="R699" s="495"/>
      <c r="S699" s="498"/>
      <c r="T699" s="498"/>
      <c r="U699" s="498"/>
      <c r="V699" s="498"/>
      <c r="W699" s="498"/>
      <c r="X699" s="495"/>
      <c r="Y699" s="499"/>
    </row>
    <row r="700" spans="3:25" ht="24.95" customHeight="1" thickTop="1">
      <c r="C700" s="74">
        <f>IF(Data!B180="","",Data!B180)</f>
        <v>0</v>
      </c>
      <c r="D700" s="75" t="str">
        <f>IF(Data!C180="","",Data!C180)</f>
        <v/>
      </c>
      <c r="E700" s="75" t="str">
        <f>IF(Data!E180="","",Data!E180)</f>
        <v/>
      </c>
      <c r="F700" s="75">
        <f>IF(Data!F180="","",Data!F180)</f>
        <v>0</v>
      </c>
      <c r="G700" s="76" t="str">
        <f>IF(Data!G180="","",Data!G180)</f>
        <v/>
      </c>
      <c r="H700" s="485"/>
      <c r="I700" s="486"/>
      <c r="J700" s="486"/>
      <c r="K700" s="486"/>
      <c r="L700" s="486"/>
      <c r="M700" s="486"/>
      <c r="N700" s="486"/>
      <c r="O700" s="486"/>
      <c r="P700" s="487"/>
      <c r="Q700" s="488"/>
      <c r="R700" s="486"/>
      <c r="S700" s="489"/>
      <c r="T700" s="489"/>
      <c r="U700" s="489"/>
      <c r="V700" s="474"/>
      <c r="W700" s="474"/>
      <c r="X700" s="474"/>
      <c r="Y700" s="475"/>
    </row>
    <row r="701" spans="3:25" ht="24.95" customHeight="1">
      <c r="C701" s="476"/>
      <c r="D701" s="477"/>
      <c r="E701" s="477"/>
      <c r="F701" s="477"/>
      <c r="G701" s="478"/>
      <c r="H701" s="479"/>
      <c r="I701" s="480"/>
      <c r="J701" s="480"/>
      <c r="K701" s="480"/>
      <c r="L701" s="480"/>
      <c r="M701" s="480"/>
      <c r="N701" s="480"/>
      <c r="O701" s="480"/>
      <c r="P701" s="481"/>
      <c r="Q701" s="482"/>
      <c r="R701" s="480"/>
      <c r="S701" s="483"/>
      <c r="T701" s="483"/>
      <c r="U701" s="483"/>
      <c r="V701" s="483"/>
      <c r="W701" s="483"/>
      <c r="X701" s="483"/>
      <c r="Y701" s="484"/>
    </row>
    <row r="702" spans="3:25" ht="24.95" customHeight="1">
      <c r="C702" s="476"/>
      <c r="D702" s="477"/>
      <c r="E702" s="477"/>
      <c r="F702" s="477"/>
      <c r="G702" s="478"/>
      <c r="H702" s="485"/>
      <c r="I702" s="486"/>
      <c r="J702" s="486"/>
      <c r="K702" s="486"/>
      <c r="L702" s="486"/>
      <c r="M702" s="486"/>
      <c r="N702" s="486"/>
      <c r="O702" s="486"/>
      <c r="P702" s="487"/>
      <c r="Q702" s="488"/>
      <c r="R702" s="486"/>
      <c r="S702" s="489"/>
      <c r="T702" s="489"/>
      <c r="U702" s="489"/>
      <c r="V702" s="489"/>
      <c r="W702" s="489"/>
      <c r="X702" s="486"/>
      <c r="Y702" s="490"/>
    </row>
    <row r="703" spans="3:25" ht="24.95" customHeight="1" thickBot="1">
      <c r="C703" s="491"/>
      <c r="D703" s="492"/>
      <c r="E703" s="492"/>
      <c r="F703" s="492"/>
      <c r="G703" s="493"/>
      <c r="H703" s="494"/>
      <c r="I703" s="495"/>
      <c r="J703" s="495"/>
      <c r="K703" s="495"/>
      <c r="L703" s="495"/>
      <c r="M703" s="495"/>
      <c r="N703" s="495"/>
      <c r="O703" s="495"/>
      <c r="P703" s="496"/>
      <c r="Q703" s="497"/>
      <c r="R703" s="495"/>
      <c r="S703" s="498"/>
      <c r="T703" s="498"/>
      <c r="U703" s="498"/>
      <c r="V703" s="498"/>
      <c r="W703" s="498"/>
      <c r="X703" s="495"/>
      <c r="Y703" s="499"/>
    </row>
    <row r="704" spans="3:25" ht="24.95" customHeight="1" thickTop="1">
      <c r="C704" s="74">
        <f>IF(Data!B181="","",Data!B181)</f>
        <v>0</v>
      </c>
      <c r="D704" s="75" t="str">
        <f>IF(Data!C181="","",Data!C181)</f>
        <v/>
      </c>
      <c r="E704" s="75" t="str">
        <f>IF(Data!E181="","",Data!E181)</f>
        <v/>
      </c>
      <c r="F704" s="75">
        <f>IF(Data!F181="","",Data!F181)</f>
        <v>0</v>
      </c>
      <c r="G704" s="76" t="str">
        <f>IF(Data!G181="","",Data!G181)</f>
        <v/>
      </c>
      <c r="H704" s="470"/>
      <c r="I704" s="471"/>
      <c r="J704" s="471"/>
      <c r="K704" s="471"/>
      <c r="L704" s="471"/>
      <c r="M704" s="471"/>
      <c r="N704" s="471"/>
      <c r="O704" s="471"/>
      <c r="P704" s="472"/>
      <c r="Q704" s="473"/>
      <c r="R704" s="471"/>
      <c r="S704" s="474"/>
      <c r="T704" s="474"/>
      <c r="U704" s="474"/>
      <c r="V704" s="474"/>
      <c r="W704" s="474"/>
      <c r="X704" s="474"/>
      <c r="Y704" s="475"/>
    </row>
    <row r="705" spans="3:25" ht="24.95" customHeight="1">
      <c r="C705" s="476"/>
      <c r="D705" s="477"/>
      <c r="E705" s="477"/>
      <c r="F705" s="477"/>
      <c r="G705" s="478"/>
      <c r="H705" s="479"/>
      <c r="I705" s="480"/>
      <c r="J705" s="480"/>
      <c r="K705" s="480"/>
      <c r="L705" s="480"/>
      <c r="M705" s="480"/>
      <c r="N705" s="480"/>
      <c r="O705" s="480"/>
      <c r="P705" s="481"/>
      <c r="Q705" s="482"/>
      <c r="R705" s="480"/>
      <c r="S705" s="483"/>
      <c r="T705" s="483"/>
      <c r="U705" s="483"/>
      <c r="V705" s="483"/>
      <c r="W705" s="483"/>
      <c r="X705" s="483"/>
      <c r="Y705" s="484"/>
    </row>
    <row r="706" spans="3:25" ht="24.95" customHeight="1">
      <c r="C706" s="476"/>
      <c r="D706" s="477"/>
      <c r="E706" s="477"/>
      <c r="F706" s="477"/>
      <c r="G706" s="478"/>
      <c r="H706" s="485"/>
      <c r="I706" s="486"/>
      <c r="J706" s="486"/>
      <c r="K706" s="486"/>
      <c r="L706" s="486"/>
      <c r="M706" s="486"/>
      <c r="N706" s="486"/>
      <c r="O706" s="486"/>
      <c r="P706" s="487"/>
      <c r="Q706" s="488"/>
      <c r="R706" s="486"/>
      <c r="S706" s="489"/>
      <c r="T706" s="489"/>
      <c r="U706" s="489"/>
      <c r="V706" s="489"/>
      <c r="W706" s="489"/>
      <c r="X706" s="486"/>
      <c r="Y706" s="490"/>
    </row>
    <row r="707" spans="3:25" ht="24.95" customHeight="1" thickBot="1">
      <c r="C707" s="491"/>
      <c r="D707" s="492"/>
      <c r="E707" s="492"/>
      <c r="F707" s="492"/>
      <c r="G707" s="493"/>
      <c r="H707" s="494"/>
      <c r="I707" s="495"/>
      <c r="J707" s="495"/>
      <c r="K707" s="495"/>
      <c r="L707" s="495"/>
      <c r="M707" s="495"/>
      <c r="N707" s="495"/>
      <c r="O707" s="495"/>
      <c r="P707" s="496"/>
      <c r="Q707" s="497"/>
      <c r="R707" s="495"/>
      <c r="S707" s="498"/>
      <c r="T707" s="498"/>
      <c r="U707" s="498"/>
      <c r="V707" s="498"/>
      <c r="W707" s="498"/>
      <c r="X707" s="495"/>
      <c r="Y707" s="499"/>
    </row>
    <row r="708" spans="3:25" ht="24.95" customHeight="1" thickTop="1">
      <c r="C708" s="74">
        <f>IF(Data!B182="","",Data!B182)</f>
        <v>0</v>
      </c>
      <c r="D708" s="75" t="str">
        <f>IF(Data!C182="","",Data!C182)</f>
        <v/>
      </c>
      <c r="E708" s="75" t="str">
        <f>IF(Data!E182="","",Data!E182)</f>
        <v/>
      </c>
      <c r="F708" s="75">
        <f>IF(Data!F182="","",Data!F182)</f>
        <v>0</v>
      </c>
      <c r="G708" s="76" t="str">
        <f>IF(Data!G182="","",Data!G182)</f>
        <v/>
      </c>
      <c r="H708" s="485"/>
      <c r="I708" s="486"/>
      <c r="J708" s="486"/>
      <c r="K708" s="486"/>
      <c r="L708" s="486"/>
      <c r="M708" s="486"/>
      <c r="N708" s="486"/>
      <c r="O708" s="486"/>
      <c r="P708" s="487"/>
      <c r="Q708" s="488"/>
      <c r="R708" s="486"/>
      <c r="S708" s="489"/>
      <c r="T708" s="489"/>
      <c r="U708" s="489"/>
      <c r="V708" s="474"/>
      <c r="W708" s="474"/>
      <c r="X708" s="474"/>
      <c r="Y708" s="475"/>
    </row>
    <row r="709" spans="3:25" ht="24.95" customHeight="1">
      <c r="C709" s="476"/>
      <c r="D709" s="477"/>
      <c r="E709" s="477"/>
      <c r="F709" s="477"/>
      <c r="G709" s="478"/>
      <c r="H709" s="479"/>
      <c r="I709" s="480"/>
      <c r="J709" s="480"/>
      <c r="K709" s="480"/>
      <c r="L709" s="480"/>
      <c r="M709" s="480"/>
      <c r="N709" s="480"/>
      <c r="O709" s="480"/>
      <c r="P709" s="481"/>
      <c r="Q709" s="482"/>
      <c r="R709" s="480"/>
      <c r="S709" s="483"/>
      <c r="T709" s="483"/>
      <c r="U709" s="483"/>
      <c r="V709" s="483"/>
      <c r="W709" s="483"/>
      <c r="X709" s="483"/>
      <c r="Y709" s="484"/>
    </row>
    <row r="710" spans="3:25" ht="24.95" customHeight="1">
      <c r="C710" s="476"/>
      <c r="D710" s="477"/>
      <c r="E710" s="477"/>
      <c r="F710" s="477"/>
      <c r="G710" s="478"/>
      <c r="H710" s="485"/>
      <c r="I710" s="486"/>
      <c r="J710" s="486"/>
      <c r="K710" s="486"/>
      <c r="L710" s="486"/>
      <c r="M710" s="486"/>
      <c r="N710" s="486"/>
      <c r="O710" s="486"/>
      <c r="P710" s="487"/>
      <c r="Q710" s="488"/>
      <c r="R710" s="486"/>
      <c r="S710" s="489"/>
      <c r="T710" s="489"/>
      <c r="U710" s="489"/>
      <c r="V710" s="489"/>
      <c r="W710" s="489"/>
      <c r="X710" s="486"/>
      <c r="Y710" s="490"/>
    </row>
    <row r="711" spans="3:25" ht="24.95" customHeight="1" thickBot="1">
      <c r="C711" s="491"/>
      <c r="D711" s="492"/>
      <c r="E711" s="492"/>
      <c r="F711" s="492"/>
      <c r="G711" s="493"/>
      <c r="H711" s="494"/>
      <c r="I711" s="495"/>
      <c r="J711" s="495"/>
      <c r="K711" s="495"/>
      <c r="L711" s="495"/>
      <c r="M711" s="495"/>
      <c r="N711" s="495"/>
      <c r="O711" s="495"/>
      <c r="P711" s="496"/>
      <c r="Q711" s="497"/>
      <c r="R711" s="495"/>
      <c r="S711" s="498"/>
      <c r="T711" s="498"/>
      <c r="U711" s="498"/>
      <c r="V711" s="498"/>
      <c r="W711" s="498"/>
      <c r="X711" s="495"/>
      <c r="Y711" s="499"/>
    </row>
    <row r="712" spans="3:25" ht="24.95" customHeight="1" thickTop="1">
      <c r="C712" s="74">
        <f>IF(Data!B183="","",Data!B183)</f>
        <v>0</v>
      </c>
      <c r="D712" s="75" t="str">
        <f>IF(Data!C183="","",Data!C183)</f>
        <v/>
      </c>
      <c r="E712" s="75" t="str">
        <f>IF(Data!E183="","",Data!E183)</f>
        <v/>
      </c>
      <c r="F712" s="75">
        <f>IF(Data!F183="","",Data!F183)</f>
        <v>0</v>
      </c>
      <c r="G712" s="76" t="str">
        <f>IF(Data!G183="","",Data!G183)</f>
        <v/>
      </c>
      <c r="H712" s="470"/>
      <c r="I712" s="471"/>
      <c r="J712" s="471"/>
      <c r="K712" s="471"/>
      <c r="L712" s="471"/>
      <c r="M712" s="471"/>
      <c r="N712" s="471"/>
      <c r="O712" s="471"/>
      <c r="P712" s="472"/>
      <c r="Q712" s="473"/>
      <c r="R712" s="471"/>
      <c r="S712" s="474"/>
      <c r="T712" s="474"/>
      <c r="U712" s="474"/>
      <c r="V712" s="474"/>
      <c r="W712" s="474"/>
      <c r="X712" s="474"/>
      <c r="Y712" s="475"/>
    </row>
    <row r="713" spans="3:25" ht="24.95" customHeight="1">
      <c r="C713" s="476"/>
      <c r="D713" s="477"/>
      <c r="E713" s="477"/>
      <c r="F713" s="477"/>
      <c r="G713" s="478"/>
      <c r="H713" s="479"/>
      <c r="I713" s="480"/>
      <c r="J713" s="480"/>
      <c r="K713" s="480"/>
      <c r="L713" s="480"/>
      <c r="M713" s="480"/>
      <c r="N713" s="480"/>
      <c r="O713" s="480"/>
      <c r="P713" s="481"/>
      <c r="Q713" s="482"/>
      <c r="R713" s="480"/>
      <c r="S713" s="483"/>
      <c r="T713" s="483"/>
      <c r="U713" s="483"/>
      <c r="V713" s="483"/>
      <c r="W713" s="483"/>
      <c r="X713" s="483"/>
      <c r="Y713" s="484"/>
    </row>
    <row r="714" spans="3:25" ht="24.95" customHeight="1">
      <c r="C714" s="476"/>
      <c r="D714" s="477"/>
      <c r="E714" s="477"/>
      <c r="F714" s="477"/>
      <c r="G714" s="478"/>
      <c r="H714" s="485"/>
      <c r="I714" s="486"/>
      <c r="J714" s="486"/>
      <c r="K714" s="486"/>
      <c r="L714" s="486"/>
      <c r="M714" s="486"/>
      <c r="N714" s="486"/>
      <c r="O714" s="486"/>
      <c r="P714" s="487"/>
      <c r="Q714" s="488"/>
      <c r="R714" s="486"/>
      <c r="S714" s="489"/>
      <c r="T714" s="489"/>
      <c r="U714" s="489"/>
      <c r="V714" s="489"/>
      <c r="W714" s="489"/>
      <c r="X714" s="486"/>
      <c r="Y714" s="490"/>
    </row>
    <row r="715" spans="3:25" ht="24.95" customHeight="1" thickBot="1">
      <c r="C715" s="491"/>
      <c r="D715" s="492"/>
      <c r="E715" s="492"/>
      <c r="F715" s="78">
        <f>IF(Data!F184="","",Data!F184)</f>
        <v>0</v>
      </c>
      <c r="G715" s="79" t="str">
        <f>IF(Data!G184="","",Data!G184)</f>
        <v/>
      </c>
      <c r="H715" s="494"/>
      <c r="I715" s="495"/>
      <c r="J715" s="495"/>
      <c r="K715" s="495"/>
      <c r="L715" s="495"/>
      <c r="M715" s="495"/>
      <c r="N715" s="495"/>
      <c r="O715" s="495"/>
      <c r="P715" s="496"/>
      <c r="Q715" s="497"/>
      <c r="R715" s="495"/>
      <c r="S715" s="498"/>
      <c r="T715" s="498"/>
      <c r="U715" s="498"/>
      <c r="V715" s="498"/>
      <c r="W715" s="498"/>
      <c r="X715" s="495"/>
      <c r="Y715" s="499"/>
    </row>
    <row r="716" spans="3:25" ht="24.95" customHeight="1" thickTop="1">
      <c r="C716" s="74">
        <f>IF(Data!B184="","",Data!B184)</f>
        <v>0</v>
      </c>
      <c r="D716" s="75" t="str">
        <f>IF(Data!C184="","",Data!C184)</f>
        <v/>
      </c>
      <c r="E716" s="75" t="str">
        <f>IF(Data!E184="","",Data!E184)</f>
        <v/>
      </c>
      <c r="F716" s="468"/>
      <c r="G716" s="469"/>
      <c r="H716" s="485"/>
      <c r="I716" s="486"/>
      <c r="J716" s="486"/>
      <c r="K716" s="486"/>
      <c r="L716" s="486"/>
      <c r="M716" s="486"/>
      <c r="N716" s="486"/>
      <c r="O716" s="486"/>
      <c r="P716" s="487"/>
      <c r="Q716" s="488"/>
      <c r="R716" s="486"/>
      <c r="S716" s="489"/>
      <c r="T716" s="489"/>
      <c r="U716" s="489"/>
      <c r="V716" s="474"/>
      <c r="W716" s="474"/>
      <c r="X716" s="474"/>
      <c r="Y716" s="475"/>
    </row>
    <row r="717" spans="3:25" ht="24.95" customHeight="1">
      <c r="C717" s="476"/>
      <c r="D717" s="477"/>
      <c r="E717" s="477"/>
      <c r="F717" s="477"/>
      <c r="G717" s="478"/>
      <c r="H717" s="479"/>
      <c r="I717" s="480"/>
      <c r="J717" s="480"/>
      <c r="K717" s="480"/>
      <c r="L717" s="480"/>
      <c r="M717" s="480"/>
      <c r="N717" s="480"/>
      <c r="O717" s="480"/>
      <c r="P717" s="481"/>
      <c r="Q717" s="482"/>
      <c r="R717" s="480"/>
      <c r="S717" s="483"/>
      <c r="T717" s="483"/>
      <c r="U717" s="483"/>
      <c r="V717" s="483"/>
      <c r="W717" s="483"/>
      <c r="X717" s="483"/>
      <c r="Y717" s="484"/>
    </row>
    <row r="718" spans="3:25" ht="24.95" customHeight="1">
      <c r="C718" s="476"/>
      <c r="D718" s="477"/>
      <c r="E718" s="477"/>
      <c r="F718" s="477"/>
      <c r="G718" s="478"/>
      <c r="H718" s="485"/>
      <c r="I718" s="486"/>
      <c r="J718" s="486"/>
      <c r="K718" s="486"/>
      <c r="L718" s="486"/>
      <c r="M718" s="486"/>
      <c r="N718" s="486"/>
      <c r="O718" s="486"/>
      <c r="P718" s="487"/>
      <c r="Q718" s="488"/>
      <c r="R718" s="486"/>
      <c r="S718" s="489"/>
      <c r="T718" s="489"/>
      <c r="U718" s="489"/>
      <c r="V718" s="489"/>
      <c r="W718" s="489"/>
      <c r="X718" s="486"/>
      <c r="Y718" s="490"/>
    </row>
    <row r="719" spans="3:25" ht="24.95" customHeight="1" thickBot="1">
      <c r="C719" s="491"/>
      <c r="D719" s="492"/>
      <c r="E719" s="492"/>
      <c r="F719" s="492"/>
      <c r="G719" s="493"/>
      <c r="H719" s="494"/>
      <c r="I719" s="495"/>
      <c r="J719" s="495"/>
      <c r="K719" s="495"/>
      <c r="L719" s="495"/>
      <c r="M719" s="495"/>
      <c r="N719" s="495"/>
      <c r="O719" s="495"/>
      <c r="P719" s="496"/>
      <c r="Q719" s="497"/>
      <c r="R719" s="495"/>
      <c r="S719" s="498"/>
      <c r="T719" s="498"/>
      <c r="U719" s="498"/>
      <c r="V719" s="498"/>
      <c r="W719" s="498"/>
      <c r="X719" s="495"/>
      <c r="Y719" s="499"/>
    </row>
    <row r="720" spans="3:25" ht="24.95" customHeight="1" thickTop="1">
      <c r="C720" s="74">
        <f>IF(Data!B185="","",Data!B185)</f>
        <v>0</v>
      </c>
      <c r="D720" s="75" t="str">
        <f>IF(Data!C185="","",Data!C185)</f>
        <v/>
      </c>
      <c r="E720" s="75" t="str">
        <f>IF(Data!E185="","",Data!E185)</f>
        <v/>
      </c>
      <c r="F720" s="75">
        <f>IF(Data!F185="","",Data!F185)</f>
        <v>0</v>
      </c>
      <c r="G720" s="76" t="str">
        <f>IF(Data!G185="","",Data!G185)</f>
        <v/>
      </c>
      <c r="H720" s="470"/>
      <c r="I720" s="471"/>
      <c r="J720" s="471"/>
      <c r="K720" s="471"/>
      <c r="L720" s="471"/>
      <c r="M720" s="471"/>
      <c r="N720" s="471"/>
      <c r="O720" s="471"/>
      <c r="P720" s="472"/>
      <c r="Q720" s="473"/>
      <c r="R720" s="471"/>
      <c r="S720" s="474"/>
      <c r="T720" s="474"/>
      <c r="U720" s="474"/>
      <c r="V720" s="474"/>
      <c r="W720" s="474"/>
      <c r="X720" s="474"/>
      <c r="Y720" s="475"/>
    </row>
    <row r="721" spans="3:25" ht="24.95" customHeight="1">
      <c r="C721" s="476"/>
      <c r="D721" s="477"/>
      <c r="E721" s="477"/>
      <c r="F721" s="477"/>
      <c r="G721" s="478"/>
      <c r="H721" s="479"/>
      <c r="I721" s="480"/>
      <c r="J721" s="480"/>
      <c r="K721" s="480"/>
      <c r="L721" s="480"/>
      <c r="M721" s="480"/>
      <c r="N721" s="480"/>
      <c r="O721" s="480"/>
      <c r="P721" s="481"/>
      <c r="Q721" s="482"/>
      <c r="R721" s="480"/>
      <c r="S721" s="483"/>
      <c r="T721" s="483"/>
      <c r="U721" s="483"/>
      <c r="V721" s="483"/>
      <c r="W721" s="483"/>
      <c r="X721" s="483"/>
      <c r="Y721" s="484"/>
    </row>
    <row r="722" spans="3:25" ht="24.95" customHeight="1">
      <c r="C722" s="476"/>
      <c r="D722" s="477"/>
      <c r="E722" s="477"/>
      <c r="F722" s="477"/>
      <c r="G722" s="478"/>
      <c r="H722" s="485"/>
      <c r="I722" s="486"/>
      <c r="J722" s="486"/>
      <c r="K722" s="486"/>
      <c r="L722" s="486"/>
      <c r="M722" s="486"/>
      <c r="N722" s="486"/>
      <c r="O722" s="486"/>
      <c r="P722" s="487"/>
      <c r="Q722" s="488"/>
      <c r="R722" s="486"/>
      <c r="S722" s="489"/>
      <c r="T722" s="489"/>
      <c r="U722" s="489"/>
      <c r="V722" s="489"/>
      <c r="W722" s="489"/>
      <c r="X722" s="486"/>
      <c r="Y722" s="490"/>
    </row>
    <row r="723" spans="3:25" ht="24.95" customHeight="1" thickBot="1">
      <c r="C723" s="491"/>
      <c r="D723" s="492"/>
      <c r="E723" s="492"/>
      <c r="F723" s="492"/>
      <c r="G723" s="493"/>
      <c r="H723" s="494"/>
      <c r="I723" s="495"/>
      <c r="J723" s="495"/>
      <c r="K723" s="495"/>
      <c r="L723" s="495"/>
      <c r="M723" s="495"/>
      <c r="N723" s="495"/>
      <c r="O723" s="495"/>
      <c r="P723" s="496"/>
      <c r="Q723" s="497"/>
      <c r="R723" s="495"/>
      <c r="S723" s="498"/>
      <c r="T723" s="498"/>
      <c r="U723" s="498"/>
      <c r="V723" s="498"/>
      <c r="W723" s="498"/>
      <c r="X723" s="495"/>
      <c r="Y723" s="499"/>
    </row>
    <row r="724" spans="3:25" ht="24.95" customHeight="1" thickTop="1">
      <c r="C724" s="74">
        <f>IF(Data!B186="","",Data!B186)</f>
        <v>0</v>
      </c>
      <c r="D724" s="75" t="str">
        <f>IF(Data!C186="","",Data!C186)</f>
        <v/>
      </c>
      <c r="E724" s="75" t="str">
        <f>IF(Data!E186="","",Data!E186)</f>
        <v/>
      </c>
      <c r="F724" s="75">
        <f>IF(Data!F186="","",Data!F186)</f>
        <v>0</v>
      </c>
      <c r="G724" s="76" t="str">
        <f>IF(Data!G186="","",Data!G186)</f>
        <v/>
      </c>
      <c r="H724" s="485"/>
      <c r="I724" s="486"/>
      <c r="J724" s="486"/>
      <c r="K724" s="486"/>
      <c r="L724" s="486"/>
      <c r="M724" s="486"/>
      <c r="N724" s="486"/>
      <c r="O724" s="486"/>
      <c r="P724" s="487"/>
      <c r="Q724" s="488"/>
      <c r="R724" s="486"/>
      <c r="S724" s="489"/>
      <c r="T724" s="489"/>
      <c r="U724" s="489"/>
      <c r="V724" s="474"/>
      <c r="W724" s="474"/>
      <c r="X724" s="474"/>
      <c r="Y724" s="475"/>
    </row>
    <row r="725" spans="3:25" ht="24.95" customHeight="1">
      <c r="C725" s="476"/>
      <c r="D725" s="477"/>
      <c r="E725" s="477"/>
      <c r="F725" s="477"/>
      <c r="G725" s="478"/>
      <c r="H725" s="479"/>
      <c r="I725" s="480"/>
      <c r="J725" s="480"/>
      <c r="K725" s="480"/>
      <c r="L725" s="480"/>
      <c r="M725" s="480"/>
      <c r="N725" s="480"/>
      <c r="O725" s="480"/>
      <c r="P725" s="481"/>
      <c r="Q725" s="482"/>
      <c r="R725" s="480"/>
      <c r="S725" s="483"/>
      <c r="T725" s="483"/>
      <c r="U725" s="483"/>
      <c r="V725" s="483"/>
      <c r="W725" s="483"/>
      <c r="X725" s="483"/>
      <c r="Y725" s="484"/>
    </row>
    <row r="726" spans="3:25" ht="24.95" customHeight="1">
      <c r="C726" s="476"/>
      <c r="D726" s="477"/>
      <c r="E726" s="477"/>
      <c r="F726" s="477"/>
      <c r="G726" s="478"/>
      <c r="H726" s="485"/>
      <c r="I726" s="486"/>
      <c r="J726" s="486"/>
      <c r="K726" s="486"/>
      <c r="L726" s="486"/>
      <c r="M726" s="486"/>
      <c r="N726" s="486"/>
      <c r="O726" s="486"/>
      <c r="P726" s="487"/>
      <c r="Q726" s="488"/>
      <c r="R726" s="486"/>
      <c r="S726" s="489"/>
      <c r="T726" s="489"/>
      <c r="U726" s="489"/>
      <c r="V726" s="489"/>
      <c r="W726" s="489"/>
      <c r="X726" s="486"/>
      <c r="Y726" s="490"/>
    </row>
    <row r="727" spans="3:25" ht="24.95" customHeight="1" thickBot="1">
      <c r="C727" s="491"/>
      <c r="D727" s="492"/>
      <c r="E727" s="492"/>
      <c r="F727" s="492"/>
      <c r="G727" s="493"/>
      <c r="H727" s="494"/>
      <c r="I727" s="495"/>
      <c r="J727" s="495"/>
      <c r="K727" s="495"/>
      <c r="L727" s="495"/>
      <c r="M727" s="495"/>
      <c r="N727" s="495"/>
      <c r="O727" s="495"/>
      <c r="P727" s="496"/>
      <c r="Q727" s="497"/>
      <c r="R727" s="495"/>
      <c r="S727" s="498"/>
      <c r="T727" s="498"/>
      <c r="U727" s="498"/>
      <c r="V727" s="498"/>
      <c r="W727" s="498"/>
      <c r="X727" s="495"/>
      <c r="Y727" s="499"/>
    </row>
    <row r="728" spans="3:25" ht="24.95" customHeight="1" thickTop="1">
      <c r="C728" s="74">
        <f>IF(Data!B187="","",Data!B187)</f>
        <v>0</v>
      </c>
      <c r="D728" s="75" t="str">
        <f>IF(Data!C187="","",Data!C187)</f>
        <v/>
      </c>
      <c r="E728" s="75" t="str">
        <f>IF(Data!E187="","",Data!E187)</f>
        <v/>
      </c>
      <c r="F728" s="75">
        <f>IF(Data!F187="","",Data!F187)</f>
        <v>0</v>
      </c>
      <c r="G728" s="76" t="str">
        <f>IF(Data!G187="","",Data!G187)</f>
        <v/>
      </c>
      <c r="H728" s="470"/>
      <c r="I728" s="471"/>
      <c r="J728" s="471"/>
      <c r="K728" s="471"/>
      <c r="L728" s="471"/>
      <c r="M728" s="471"/>
      <c r="N728" s="471"/>
      <c r="O728" s="471"/>
      <c r="P728" s="472"/>
      <c r="Q728" s="473"/>
      <c r="R728" s="471"/>
      <c r="S728" s="474"/>
      <c r="T728" s="474"/>
      <c r="U728" s="474"/>
      <c r="V728" s="474"/>
      <c r="W728" s="474"/>
      <c r="X728" s="474"/>
      <c r="Y728" s="475"/>
    </row>
    <row r="729" spans="3:25" ht="24.95" customHeight="1">
      <c r="C729" s="476"/>
      <c r="D729" s="477"/>
      <c r="E729" s="477"/>
      <c r="F729" s="477"/>
      <c r="G729" s="478"/>
      <c r="H729" s="479"/>
      <c r="I729" s="480"/>
      <c r="J729" s="480"/>
      <c r="K729" s="480"/>
      <c r="L729" s="480"/>
      <c r="M729" s="480"/>
      <c r="N729" s="480"/>
      <c r="O729" s="480"/>
      <c r="P729" s="481"/>
      <c r="Q729" s="482"/>
      <c r="R729" s="480"/>
      <c r="S729" s="483"/>
      <c r="T729" s="483"/>
      <c r="U729" s="483"/>
      <c r="V729" s="483"/>
      <c r="W729" s="483"/>
      <c r="X729" s="483"/>
      <c r="Y729" s="484"/>
    </row>
    <row r="730" spans="3:25" ht="24.95" customHeight="1">
      <c r="C730" s="476"/>
      <c r="D730" s="477"/>
      <c r="E730" s="477"/>
      <c r="F730" s="477"/>
      <c r="G730" s="478"/>
      <c r="H730" s="485"/>
      <c r="I730" s="486"/>
      <c r="J730" s="486"/>
      <c r="K730" s="486"/>
      <c r="L730" s="486"/>
      <c r="M730" s="486"/>
      <c r="N730" s="486"/>
      <c r="O730" s="486"/>
      <c r="P730" s="487"/>
      <c r="Q730" s="488"/>
      <c r="R730" s="486"/>
      <c r="S730" s="489"/>
      <c r="T730" s="489"/>
      <c r="U730" s="489"/>
      <c r="V730" s="489"/>
      <c r="W730" s="489"/>
      <c r="X730" s="486"/>
      <c r="Y730" s="490"/>
    </row>
    <row r="731" spans="3:25" ht="24.95" customHeight="1" thickBot="1">
      <c r="C731" s="491"/>
      <c r="D731" s="492"/>
      <c r="E731" s="492"/>
      <c r="F731" s="492"/>
      <c r="G731" s="493"/>
      <c r="H731" s="494"/>
      <c r="I731" s="495"/>
      <c r="J731" s="495"/>
      <c r="K731" s="495"/>
      <c r="L731" s="495"/>
      <c r="M731" s="495"/>
      <c r="N731" s="495"/>
      <c r="O731" s="495"/>
      <c r="P731" s="496"/>
      <c r="Q731" s="497"/>
      <c r="R731" s="495"/>
      <c r="S731" s="498"/>
      <c r="T731" s="498"/>
      <c r="U731" s="498"/>
      <c r="V731" s="498"/>
      <c r="W731" s="498"/>
      <c r="X731" s="495"/>
      <c r="Y731" s="499"/>
    </row>
    <row r="732" spans="3:25" ht="24.95" customHeight="1" thickTop="1">
      <c r="C732" s="74">
        <f>IF(Data!B188="","",Data!B188)</f>
        <v>0</v>
      </c>
      <c r="D732" s="75" t="str">
        <f>IF(Data!C188="","",Data!C188)</f>
        <v/>
      </c>
      <c r="E732" s="75" t="str">
        <f>IF(Data!E188="","",Data!E188)</f>
        <v/>
      </c>
      <c r="F732" s="75">
        <f>IF(Data!F188="","",Data!F188)</f>
        <v>0</v>
      </c>
      <c r="G732" s="76" t="str">
        <f>IF(Data!G188="","",Data!G188)</f>
        <v/>
      </c>
      <c r="H732" s="485"/>
      <c r="I732" s="486"/>
      <c r="J732" s="486"/>
      <c r="K732" s="486"/>
      <c r="L732" s="486"/>
      <c r="M732" s="486"/>
      <c r="N732" s="486"/>
      <c r="O732" s="486"/>
      <c r="P732" s="487"/>
      <c r="Q732" s="488"/>
      <c r="R732" s="486"/>
      <c r="S732" s="489"/>
      <c r="T732" s="489"/>
      <c r="U732" s="489"/>
      <c r="V732" s="474"/>
      <c r="W732" s="474"/>
      <c r="X732" s="474"/>
      <c r="Y732" s="475"/>
    </row>
    <row r="733" spans="3:25" ht="24.95" customHeight="1">
      <c r="C733" s="476"/>
      <c r="D733" s="477"/>
      <c r="E733" s="477"/>
      <c r="F733" s="477"/>
      <c r="G733" s="478"/>
      <c r="H733" s="479"/>
      <c r="I733" s="480"/>
      <c r="J733" s="480"/>
      <c r="K733" s="480"/>
      <c r="L733" s="480"/>
      <c r="M733" s="480"/>
      <c r="N733" s="480"/>
      <c r="O733" s="480"/>
      <c r="P733" s="481"/>
      <c r="Q733" s="482"/>
      <c r="R733" s="480"/>
      <c r="S733" s="483"/>
      <c r="T733" s="483"/>
      <c r="U733" s="483"/>
      <c r="V733" s="483"/>
      <c r="W733" s="483"/>
      <c r="X733" s="483"/>
      <c r="Y733" s="484"/>
    </row>
    <row r="734" spans="3:25" ht="24.95" customHeight="1">
      <c r="C734" s="476"/>
      <c r="D734" s="477"/>
      <c r="E734" s="477"/>
      <c r="F734" s="477"/>
      <c r="G734" s="478"/>
      <c r="H734" s="485"/>
      <c r="I734" s="486"/>
      <c r="J734" s="486"/>
      <c r="K734" s="486"/>
      <c r="L734" s="486"/>
      <c r="M734" s="486"/>
      <c r="N734" s="486"/>
      <c r="O734" s="486"/>
      <c r="P734" s="487"/>
      <c r="Q734" s="488"/>
      <c r="R734" s="486"/>
      <c r="S734" s="489"/>
      <c r="T734" s="489"/>
      <c r="U734" s="489"/>
      <c r="V734" s="489"/>
      <c r="W734" s="489"/>
      <c r="X734" s="486"/>
      <c r="Y734" s="490"/>
    </row>
    <row r="735" spans="3:25" ht="24.95" customHeight="1" thickBot="1">
      <c r="C735" s="491"/>
      <c r="D735" s="492"/>
      <c r="E735" s="492"/>
      <c r="F735" s="492"/>
      <c r="G735" s="493"/>
      <c r="H735" s="494"/>
      <c r="I735" s="495"/>
      <c r="J735" s="495"/>
      <c r="K735" s="495"/>
      <c r="L735" s="495"/>
      <c r="M735" s="495"/>
      <c r="N735" s="495"/>
      <c r="O735" s="495"/>
      <c r="P735" s="496"/>
      <c r="Q735" s="497"/>
      <c r="R735" s="495"/>
      <c r="S735" s="498"/>
      <c r="T735" s="498"/>
      <c r="U735" s="498"/>
      <c r="V735" s="498"/>
      <c r="W735" s="498"/>
      <c r="X735" s="495"/>
      <c r="Y735" s="499"/>
    </row>
    <row r="736" spans="3:25" ht="24.95" customHeight="1" thickTop="1">
      <c r="C736" s="74">
        <f>IF(Data!B189="","",Data!B189)</f>
        <v>0</v>
      </c>
      <c r="D736" s="75" t="str">
        <f>IF(Data!C189="","",Data!C189)</f>
        <v/>
      </c>
      <c r="E736" s="75" t="str">
        <f>IF(Data!E189="","",Data!E189)</f>
        <v/>
      </c>
      <c r="F736" s="75">
        <f>IF(Data!F189="","",Data!F189)</f>
        <v>0</v>
      </c>
      <c r="G736" s="76" t="str">
        <f>IF(Data!G189="","",Data!G189)</f>
        <v/>
      </c>
      <c r="H736" s="470"/>
      <c r="I736" s="471"/>
      <c r="J736" s="471"/>
      <c r="K736" s="471"/>
      <c r="L736" s="471"/>
      <c r="M736" s="471"/>
      <c r="N736" s="471"/>
      <c r="O736" s="471"/>
      <c r="P736" s="472"/>
      <c r="Q736" s="473"/>
      <c r="R736" s="471"/>
      <c r="S736" s="474"/>
      <c r="T736" s="474"/>
      <c r="U736" s="474"/>
      <c r="V736" s="474"/>
      <c r="W736" s="474"/>
      <c r="X736" s="474"/>
      <c r="Y736" s="475"/>
    </row>
    <row r="737" spans="3:25" ht="24.95" customHeight="1">
      <c r="C737" s="476"/>
      <c r="D737" s="477"/>
      <c r="E737" s="477"/>
      <c r="F737" s="477"/>
      <c r="G737" s="478"/>
      <c r="H737" s="479"/>
      <c r="I737" s="480"/>
      <c r="J737" s="480"/>
      <c r="K737" s="480"/>
      <c r="L737" s="480"/>
      <c r="M737" s="480"/>
      <c r="N737" s="480"/>
      <c r="O737" s="480"/>
      <c r="P737" s="481"/>
      <c r="Q737" s="482"/>
      <c r="R737" s="480"/>
      <c r="S737" s="483"/>
      <c r="T737" s="483"/>
      <c r="U737" s="483"/>
      <c r="V737" s="483"/>
      <c r="W737" s="483"/>
      <c r="X737" s="483"/>
      <c r="Y737" s="484"/>
    </row>
    <row r="738" spans="3:25" ht="24.95" customHeight="1">
      <c r="C738" s="476"/>
      <c r="D738" s="477"/>
      <c r="E738" s="477"/>
      <c r="F738" s="477"/>
      <c r="G738" s="478"/>
      <c r="H738" s="485"/>
      <c r="I738" s="486"/>
      <c r="J738" s="486"/>
      <c r="K738" s="486"/>
      <c r="L738" s="486"/>
      <c r="M738" s="486"/>
      <c r="N738" s="486"/>
      <c r="O738" s="486"/>
      <c r="P738" s="487"/>
      <c r="Q738" s="488"/>
      <c r="R738" s="486"/>
      <c r="S738" s="489"/>
      <c r="T738" s="489"/>
      <c r="U738" s="489"/>
      <c r="V738" s="489"/>
      <c r="W738" s="489"/>
      <c r="X738" s="486"/>
      <c r="Y738" s="490"/>
    </row>
    <row r="739" spans="3:25" ht="24.95" customHeight="1" thickBot="1">
      <c r="C739" s="491"/>
      <c r="D739" s="492"/>
      <c r="E739" s="492"/>
      <c r="F739" s="492"/>
      <c r="G739" s="493"/>
      <c r="H739" s="494"/>
      <c r="I739" s="495"/>
      <c r="J739" s="495"/>
      <c r="K739" s="495"/>
      <c r="L739" s="495"/>
      <c r="M739" s="495"/>
      <c r="N739" s="495"/>
      <c r="O739" s="495"/>
      <c r="P739" s="496"/>
      <c r="Q739" s="497"/>
      <c r="R739" s="495"/>
      <c r="S739" s="498"/>
      <c r="T739" s="498"/>
      <c r="U739" s="498"/>
      <c r="V739" s="498"/>
      <c r="W739" s="498"/>
      <c r="X739" s="495"/>
      <c r="Y739" s="499"/>
    </row>
    <row r="740" spans="3:25" ht="24.95" customHeight="1" thickTop="1">
      <c r="C740" s="74">
        <f>IF(Data!B190="","",Data!B190)</f>
        <v>0</v>
      </c>
      <c r="D740" s="75" t="str">
        <f>IF(Data!C190="","",Data!C190)</f>
        <v/>
      </c>
      <c r="E740" s="75" t="str">
        <f>IF(Data!E190="","",Data!E190)</f>
        <v/>
      </c>
      <c r="F740" s="75">
        <f>IF(Data!F190="","",Data!F190)</f>
        <v>0</v>
      </c>
      <c r="G740" s="76" t="str">
        <f>IF(Data!G190="","",Data!G190)</f>
        <v/>
      </c>
      <c r="H740" s="485"/>
      <c r="I740" s="486"/>
      <c r="J740" s="486"/>
      <c r="K740" s="486"/>
      <c r="L740" s="486"/>
      <c r="M740" s="486"/>
      <c r="N740" s="486"/>
      <c r="O740" s="486"/>
      <c r="P740" s="487"/>
      <c r="Q740" s="488"/>
      <c r="R740" s="486"/>
      <c r="S740" s="489"/>
      <c r="T740" s="489"/>
      <c r="U740" s="489"/>
      <c r="V740" s="474"/>
      <c r="W740" s="474"/>
      <c r="X740" s="474"/>
      <c r="Y740" s="475"/>
    </row>
    <row r="741" spans="3:25" ht="24.95" customHeight="1">
      <c r="C741" s="476"/>
      <c r="D741" s="477"/>
      <c r="E741" s="477"/>
      <c r="F741" s="477"/>
      <c r="G741" s="478"/>
      <c r="H741" s="479"/>
      <c r="I741" s="480"/>
      <c r="J741" s="480"/>
      <c r="K741" s="480"/>
      <c r="L741" s="480"/>
      <c r="M741" s="480"/>
      <c r="N741" s="480"/>
      <c r="O741" s="480"/>
      <c r="P741" s="481"/>
      <c r="Q741" s="482"/>
      <c r="R741" s="480"/>
      <c r="S741" s="483"/>
      <c r="T741" s="483"/>
      <c r="U741" s="483"/>
      <c r="V741" s="483"/>
      <c r="W741" s="483"/>
      <c r="X741" s="483"/>
      <c r="Y741" s="484"/>
    </row>
    <row r="742" spans="3:25" ht="24.95" customHeight="1">
      <c r="C742" s="476"/>
      <c r="D742" s="477"/>
      <c r="E742" s="477"/>
      <c r="F742" s="477"/>
      <c r="G742" s="478"/>
      <c r="H742" s="485"/>
      <c r="I742" s="486"/>
      <c r="J742" s="486"/>
      <c r="K742" s="486"/>
      <c r="L742" s="486"/>
      <c r="M742" s="486"/>
      <c r="N742" s="486"/>
      <c r="O742" s="486"/>
      <c r="P742" s="487"/>
      <c r="Q742" s="488"/>
      <c r="R742" s="486"/>
      <c r="S742" s="489"/>
      <c r="T742" s="489"/>
      <c r="U742" s="489"/>
      <c r="V742" s="489"/>
      <c r="W742" s="489"/>
      <c r="X742" s="486"/>
      <c r="Y742" s="490"/>
    </row>
    <row r="743" spans="3:25" ht="24.95" customHeight="1" thickBot="1">
      <c r="C743" s="491"/>
      <c r="D743" s="492"/>
      <c r="E743" s="492"/>
      <c r="F743" s="492"/>
      <c r="G743" s="493"/>
      <c r="H743" s="494"/>
      <c r="I743" s="495"/>
      <c r="J743" s="495"/>
      <c r="K743" s="495"/>
      <c r="L743" s="495"/>
      <c r="M743" s="495"/>
      <c r="N743" s="495"/>
      <c r="O743" s="495"/>
      <c r="P743" s="496"/>
      <c r="Q743" s="497"/>
      <c r="R743" s="495"/>
      <c r="S743" s="498"/>
      <c r="T743" s="498"/>
      <c r="U743" s="498"/>
      <c r="V743" s="498"/>
      <c r="W743" s="498"/>
      <c r="X743" s="495"/>
      <c r="Y743" s="499"/>
    </row>
    <row r="744" spans="3:25" ht="24.95" customHeight="1" thickTop="1">
      <c r="C744" s="74">
        <f>IF(Data!B191="","",Data!B191)</f>
        <v>0</v>
      </c>
      <c r="D744" s="75" t="str">
        <f>IF(Data!C191="","",Data!C191)</f>
        <v/>
      </c>
      <c r="E744" s="75" t="str">
        <f>IF(Data!E191="","",Data!E191)</f>
        <v/>
      </c>
      <c r="F744" s="75">
        <f>IF(Data!F191="","",Data!F191)</f>
        <v>0</v>
      </c>
      <c r="G744" s="76" t="str">
        <f>IF(Data!G191="","",Data!G191)</f>
        <v/>
      </c>
      <c r="H744" s="470"/>
      <c r="I744" s="471"/>
      <c r="J744" s="471"/>
      <c r="K744" s="471"/>
      <c r="L744" s="471"/>
      <c r="M744" s="471"/>
      <c r="N744" s="471"/>
      <c r="O744" s="471"/>
      <c r="P744" s="472"/>
      <c r="Q744" s="473"/>
      <c r="R744" s="471"/>
      <c r="S744" s="474"/>
      <c r="T744" s="474"/>
      <c r="U744" s="474"/>
      <c r="V744" s="474"/>
      <c r="W744" s="474"/>
      <c r="X744" s="474"/>
      <c r="Y744" s="475"/>
    </row>
    <row r="745" spans="3:25" ht="24.95" customHeight="1">
      <c r="C745" s="476"/>
      <c r="D745" s="477"/>
      <c r="E745" s="477"/>
      <c r="F745" s="477"/>
      <c r="G745" s="478"/>
      <c r="H745" s="479"/>
      <c r="I745" s="480"/>
      <c r="J745" s="480"/>
      <c r="K745" s="480"/>
      <c r="L745" s="480"/>
      <c r="M745" s="480"/>
      <c r="N745" s="480"/>
      <c r="O745" s="480"/>
      <c r="P745" s="481"/>
      <c r="Q745" s="482"/>
      <c r="R745" s="480"/>
      <c r="S745" s="483"/>
      <c r="T745" s="483"/>
      <c r="U745" s="483"/>
      <c r="V745" s="483"/>
      <c r="W745" s="483"/>
      <c r="X745" s="483"/>
      <c r="Y745" s="484"/>
    </row>
    <row r="746" spans="3:25" ht="24.95" customHeight="1">
      <c r="C746" s="476"/>
      <c r="D746" s="477"/>
      <c r="E746" s="477"/>
      <c r="F746" s="477"/>
      <c r="G746" s="478"/>
      <c r="H746" s="485"/>
      <c r="I746" s="486"/>
      <c r="J746" s="486"/>
      <c r="K746" s="486"/>
      <c r="L746" s="486"/>
      <c r="M746" s="486"/>
      <c r="N746" s="486"/>
      <c r="O746" s="486"/>
      <c r="P746" s="487"/>
      <c r="Q746" s="488"/>
      <c r="R746" s="486"/>
      <c r="S746" s="489"/>
      <c r="T746" s="489"/>
      <c r="U746" s="489"/>
      <c r="V746" s="489"/>
      <c r="W746" s="489"/>
      <c r="X746" s="486"/>
      <c r="Y746" s="490"/>
    </row>
    <row r="747" spans="3:25" ht="24.95" customHeight="1" thickBot="1">
      <c r="C747" s="491"/>
      <c r="D747" s="492"/>
      <c r="E747" s="492"/>
      <c r="F747" s="492"/>
      <c r="G747" s="493"/>
      <c r="H747" s="494"/>
      <c r="I747" s="495"/>
      <c r="J747" s="495"/>
      <c r="K747" s="495"/>
      <c r="L747" s="495"/>
      <c r="M747" s="495"/>
      <c r="N747" s="495"/>
      <c r="O747" s="495"/>
      <c r="P747" s="496"/>
      <c r="Q747" s="497"/>
      <c r="R747" s="495"/>
      <c r="S747" s="498"/>
      <c r="T747" s="498"/>
      <c r="U747" s="498"/>
      <c r="V747" s="498"/>
      <c r="W747" s="498"/>
      <c r="X747" s="495"/>
      <c r="Y747" s="499"/>
    </row>
    <row r="748" spans="3:25" ht="24.95" customHeight="1" thickTop="1">
      <c r="C748" s="74">
        <f>IF(Data!B192="","",Data!B192)</f>
        <v>0</v>
      </c>
      <c r="D748" s="75" t="str">
        <f>IF(Data!C192="","",Data!C192)</f>
        <v/>
      </c>
      <c r="E748" s="75" t="str">
        <f>IF(Data!E192="","",Data!E192)</f>
        <v/>
      </c>
      <c r="F748" s="75">
        <f>IF(Data!F192="","",Data!F192)</f>
        <v>0</v>
      </c>
      <c r="G748" s="76" t="str">
        <f>IF(Data!G192="","",Data!G192)</f>
        <v/>
      </c>
      <c r="H748" s="485"/>
      <c r="I748" s="486"/>
      <c r="J748" s="486"/>
      <c r="K748" s="486"/>
      <c r="L748" s="486"/>
      <c r="M748" s="486"/>
      <c r="N748" s="486"/>
      <c r="O748" s="486"/>
      <c r="P748" s="487"/>
      <c r="Q748" s="488"/>
      <c r="R748" s="486"/>
      <c r="S748" s="489"/>
      <c r="T748" s="489"/>
      <c r="U748" s="489"/>
      <c r="V748" s="474"/>
      <c r="W748" s="474"/>
      <c r="X748" s="474"/>
      <c r="Y748" s="475"/>
    </row>
    <row r="749" spans="3:25" ht="24.95" customHeight="1">
      <c r="C749" s="476"/>
      <c r="D749" s="477"/>
      <c r="E749" s="477"/>
      <c r="F749" s="477"/>
      <c r="G749" s="478"/>
      <c r="H749" s="479"/>
      <c r="I749" s="480"/>
      <c r="J749" s="480"/>
      <c r="K749" s="480"/>
      <c r="L749" s="480"/>
      <c r="M749" s="480"/>
      <c r="N749" s="480"/>
      <c r="O749" s="480"/>
      <c r="P749" s="481"/>
      <c r="Q749" s="482"/>
      <c r="R749" s="480"/>
      <c r="S749" s="483"/>
      <c r="T749" s="483"/>
      <c r="U749" s="483"/>
      <c r="V749" s="483"/>
      <c r="W749" s="483"/>
      <c r="X749" s="483"/>
      <c r="Y749" s="484"/>
    </row>
    <row r="750" spans="3:25" ht="24.95" customHeight="1">
      <c r="C750" s="476"/>
      <c r="D750" s="477"/>
      <c r="E750" s="477"/>
      <c r="F750" s="477"/>
      <c r="G750" s="478"/>
      <c r="H750" s="485"/>
      <c r="I750" s="486"/>
      <c r="J750" s="486"/>
      <c r="K750" s="486"/>
      <c r="L750" s="486"/>
      <c r="M750" s="486"/>
      <c r="N750" s="486"/>
      <c r="O750" s="486"/>
      <c r="P750" s="487"/>
      <c r="Q750" s="488"/>
      <c r="R750" s="486"/>
      <c r="S750" s="489"/>
      <c r="T750" s="489"/>
      <c r="U750" s="489"/>
      <c r="V750" s="489"/>
      <c r="W750" s="489"/>
      <c r="X750" s="486"/>
      <c r="Y750" s="490"/>
    </row>
    <row r="751" spans="3:25" ht="24.95" customHeight="1" thickBot="1">
      <c r="C751" s="491"/>
      <c r="D751" s="492"/>
      <c r="E751" s="492"/>
      <c r="F751" s="492"/>
      <c r="G751" s="493"/>
      <c r="H751" s="494"/>
      <c r="I751" s="495"/>
      <c r="J751" s="495"/>
      <c r="K751" s="495"/>
      <c r="L751" s="495"/>
      <c r="M751" s="495"/>
      <c r="N751" s="495"/>
      <c r="O751" s="495"/>
      <c r="P751" s="496"/>
      <c r="Q751" s="497"/>
      <c r="R751" s="495"/>
      <c r="S751" s="498"/>
      <c r="T751" s="498"/>
      <c r="U751" s="498"/>
      <c r="V751" s="498"/>
      <c r="W751" s="498"/>
      <c r="X751" s="495"/>
      <c r="Y751" s="499"/>
    </row>
    <row r="752" spans="3:25" ht="24.95" customHeight="1" thickTop="1">
      <c r="C752" s="74">
        <f>IF(Data!B193="","",Data!B193)</f>
        <v>0</v>
      </c>
      <c r="D752" s="75" t="str">
        <f>IF(Data!C193="","",Data!C193)</f>
        <v/>
      </c>
      <c r="E752" s="75" t="str">
        <f>IF(Data!E193="","",Data!E193)</f>
        <v/>
      </c>
      <c r="F752" s="75">
        <f>IF(Data!F193="","",Data!F193)</f>
        <v>0</v>
      </c>
      <c r="G752" s="76" t="str">
        <f>IF(Data!G193="","",Data!G193)</f>
        <v/>
      </c>
      <c r="H752" s="470"/>
      <c r="I752" s="471"/>
      <c r="J752" s="471"/>
      <c r="K752" s="471"/>
      <c r="L752" s="471"/>
      <c r="M752" s="471"/>
      <c r="N752" s="471"/>
      <c r="O752" s="471"/>
      <c r="P752" s="472"/>
      <c r="Q752" s="473"/>
      <c r="R752" s="471"/>
      <c r="S752" s="474"/>
      <c r="T752" s="474"/>
      <c r="U752" s="474"/>
      <c r="V752" s="474"/>
      <c r="W752" s="474"/>
      <c r="X752" s="474"/>
      <c r="Y752" s="475"/>
    </row>
    <row r="753" spans="3:25" ht="24.95" customHeight="1">
      <c r="C753" s="476"/>
      <c r="D753" s="477"/>
      <c r="E753" s="477"/>
      <c r="F753" s="477"/>
      <c r="G753" s="478"/>
      <c r="H753" s="479"/>
      <c r="I753" s="480"/>
      <c r="J753" s="480"/>
      <c r="K753" s="480"/>
      <c r="L753" s="480"/>
      <c r="M753" s="480"/>
      <c r="N753" s="480"/>
      <c r="O753" s="480"/>
      <c r="P753" s="481"/>
      <c r="Q753" s="482"/>
      <c r="R753" s="480"/>
      <c r="S753" s="483"/>
      <c r="T753" s="483"/>
      <c r="U753" s="483"/>
      <c r="V753" s="483"/>
      <c r="W753" s="483"/>
      <c r="X753" s="483"/>
      <c r="Y753" s="484"/>
    </row>
    <row r="754" spans="3:25" ht="24.95" customHeight="1">
      <c r="C754" s="476"/>
      <c r="D754" s="477"/>
      <c r="E754" s="477"/>
      <c r="F754" s="477"/>
      <c r="G754" s="478"/>
      <c r="H754" s="485"/>
      <c r="I754" s="486"/>
      <c r="J754" s="486"/>
      <c r="K754" s="486"/>
      <c r="L754" s="486"/>
      <c r="M754" s="486"/>
      <c r="N754" s="486"/>
      <c r="O754" s="486"/>
      <c r="P754" s="487"/>
      <c r="Q754" s="488"/>
      <c r="R754" s="486"/>
      <c r="S754" s="489"/>
      <c r="T754" s="489"/>
      <c r="U754" s="489"/>
      <c r="V754" s="489"/>
      <c r="W754" s="489"/>
      <c r="X754" s="486"/>
      <c r="Y754" s="490"/>
    </row>
    <row r="755" spans="3:25" ht="24.95" customHeight="1" thickBot="1">
      <c r="C755" s="491"/>
      <c r="D755" s="492"/>
      <c r="E755" s="492"/>
      <c r="F755" s="492"/>
      <c r="G755" s="493"/>
      <c r="H755" s="494"/>
      <c r="I755" s="495"/>
      <c r="J755" s="495"/>
      <c r="K755" s="495"/>
      <c r="L755" s="495"/>
      <c r="M755" s="495"/>
      <c r="N755" s="495"/>
      <c r="O755" s="495"/>
      <c r="P755" s="496"/>
      <c r="Q755" s="497"/>
      <c r="R755" s="495"/>
      <c r="S755" s="498"/>
      <c r="T755" s="498"/>
      <c r="U755" s="498"/>
      <c r="V755" s="498"/>
      <c r="W755" s="498"/>
      <c r="X755" s="495"/>
      <c r="Y755" s="499"/>
    </row>
    <row r="756" spans="3:25" ht="24.95" customHeight="1" thickTop="1">
      <c r="C756" s="74">
        <f>IF(Data!B194="","",Data!B194)</f>
        <v>0</v>
      </c>
      <c r="D756" s="75" t="str">
        <f>IF(Data!C194="","",Data!C194)</f>
        <v/>
      </c>
      <c r="E756" s="75" t="str">
        <f>IF(Data!E194="","",Data!E194)</f>
        <v/>
      </c>
      <c r="F756" s="75">
        <f>IF(Data!F194="","",Data!F194)</f>
        <v>0</v>
      </c>
      <c r="G756" s="76" t="str">
        <f>IF(Data!G194="","",Data!G194)</f>
        <v/>
      </c>
      <c r="H756" s="485"/>
      <c r="I756" s="486"/>
      <c r="J756" s="486"/>
      <c r="K756" s="486"/>
      <c r="L756" s="486"/>
      <c r="M756" s="486"/>
      <c r="N756" s="486"/>
      <c r="O756" s="486"/>
      <c r="P756" s="487"/>
      <c r="Q756" s="488"/>
      <c r="R756" s="486"/>
      <c r="S756" s="489"/>
      <c r="T756" s="489"/>
      <c r="U756" s="489"/>
      <c r="V756" s="474"/>
      <c r="W756" s="474"/>
      <c r="X756" s="474"/>
      <c r="Y756" s="475"/>
    </row>
    <row r="757" spans="3:25" ht="24.95" customHeight="1">
      <c r="C757" s="476"/>
      <c r="D757" s="477"/>
      <c r="E757" s="477"/>
      <c r="F757" s="477"/>
      <c r="G757" s="478"/>
      <c r="H757" s="479"/>
      <c r="I757" s="480"/>
      <c r="J757" s="480"/>
      <c r="K757" s="480"/>
      <c r="L757" s="480"/>
      <c r="M757" s="480"/>
      <c r="N757" s="480"/>
      <c r="O757" s="480"/>
      <c r="P757" s="481"/>
      <c r="Q757" s="482"/>
      <c r="R757" s="480"/>
      <c r="S757" s="483"/>
      <c r="T757" s="483"/>
      <c r="U757" s="483"/>
      <c r="V757" s="483"/>
      <c r="W757" s="483"/>
      <c r="X757" s="483"/>
      <c r="Y757" s="484"/>
    </row>
    <row r="758" spans="3:25" ht="24.95" customHeight="1">
      <c r="C758" s="476"/>
      <c r="D758" s="477"/>
      <c r="E758" s="477"/>
      <c r="F758" s="477"/>
      <c r="G758" s="478"/>
      <c r="H758" s="485"/>
      <c r="I758" s="486"/>
      <c r="J758" s="486"/>
      <c r="K758" s="486"/>
      <c r="L758" s="486"/>
      <c r="M758" s="486"/>
      <c r="N758" s="486"/>
      <c r="O758" s="486"/>
      <c r="P758" s="487"/>
      <c r="Q758" s="488"/>
      <c r="R758" s="486"/>
      <c r="S758" s="489"/>
      <c r="T758" s="489"/>
      <c r="U758" s="489"/>
      <c r="V758" s="489"/>
      <c r="W758" s="489"/>
      <c r="X758" s="486"/>
      <c r="Y758" s="490"/>
    </row>
    <row r="759" spans="3:25" ht="24.95" customHeight="1" thickBot="1">
      <c r="C759" s="491"/>
      <c r="D759" s="492"/>
      <c r="E759" s="492"/>
      <c r="F759" s="492"/>
      <c r="G759" s="493"/>
      <c r="H759" s="494"/>
      <c r="I759" s="495"/>
      <c r="J759" s="495"/>
      <c r="K759" s="495"/>
      <c r="L759" s="495"/>
      <c r="M759" s="495"/>
      <c r="N759" s="495"/>
      <c r="O759" s="495"/>
      <c r="P759" s="496"/>
      <c r="Q759" s="497"/>
      <c r="R759" s="495"/>
      <c r="S759" s="498"/>
      <c r="T759" s="498"/>
      <c r="U759" s="498"/>
      <c r="V759" s="498"/>
      <c r="W759" s="498"/>
      <c r="X759" s="495"/>
      <c r="Y759" s="499"/>
    </row>
    <row r="760" spans="3:25" ht="24.95" customHeight="1" thickTop="1">
      <c r="C760" s="74">
        <f>IF(Data!B195="","",Data!B195)</f>
        <v>0</v>
      </c>
      <c r="D760" s="75" t="str">
        <f>IF(Data!C195="","",Data!C195)</f>
        <v/>
      </c>
      <c r="E760" s="75" t="str">
        <f>IF(Data!E195="","",Data!E195)</f>
        <v/>
      </c>
      <c r="F760" s="75">
        <f>IF(Data!F195="","",Data!F195)</f>
        <v>0</v>
      </c>
      <c r="G760" s="76" t="str">
        <f>IF(Data!G195="","",Data!G195)</f>
        <v/>
      </c>
      <c r="H760" s="470"/>
      <c r="I760" s="471"/>
      <c r="J760" s="471"/>
      <c r="K760" s="471"/>
      <c r="L760" s="471"/>
      <c r="M760" s="471"/>
      <c r="N760" s="471"/>
      <c r="O760" s="471"/>
      <c r="P760" s="472"/>
      <c r="Q760" s="473"/>
      <c r="R760" s="471"/>
      <c r="S760" s="474"/>
      <c r="T760" s="474"/>
      <c r="U760" s="474"/>
      <c r="V760" s="474"/>
      <c r="W760" s="474"/>
      <c r="X760" s="474"/>
      <c r="Y760" s="475"/>
    </row>
    <row r="761" spans="3:25" ht="24.95" customHeight="1">
      <c r="C761" s="476"/>
      <c r="D761" s="477"/>
      <c r="E761" s="477"/>
      <c r="F761" s="477"/>
      <c r="G761" s="478"/>
      <c r="H761" s="479"/>
      <c r="I761" s="480"/>
      <c r="J761" s="480"/>
      <c r="K761" s="480"/>
      <c r="L761" s="480"/>
      <c r="M761" s="480"/>
      <c r="N761" s="480"/>
      <c r="O761" s="480"/>
      <c r="P761" s="481"/>
      <c r="Q761" s="482"/>
      <c r="R761" s="480"/>
      <c r="S761" s="483"/>
      <c r="T761" s="483"/>
      <c r="U761" s="483"/>
      <c r="V761" s="483"/>
      <c r="W761" s="483"/>
      <c r="X761" s="483"/>
      <c r="Y761" s="484"/>
    </row>
    <row r="762" spans="3:25" ht="24.95" customHeight="1">
      <c r="C762" s="476"/>
      <c r="D762" s="477"/>
      <c r="E762" s="477"/>
      <c r="F762" s="477"/>
      <c r="G762" s="478"/>
      <c r="H762" s="485"/>
      <c r="I762" s="486"/>
      <c r="J762" s="486"/>
      <c r="K762" s="486"/>
      <c r="L762" s="486"/>
      <c r="M762" s="486"/>
      <c r="N762" s="486"/>
      <c r="O762" s="486"/>
      <c r="P762" s="487"/>
      <c r="Q762" s="488"/>
      <c r="R762" s="486"/>
      <c r="S762" s="489"/>
      <c r="T762" s="489"/>
      <c r="U762" s="489"/>
      <c r="V762" s="489"/>
      <c r="W762" s="489"/>
      <c r="X762" s="486"/>
      <c r="Y762" s="490"/>
    </row>
    <row r="763" spans="3:25" ht="24.95" customHeight="1" thickBot="1">
      <c r="C763" s="491"/>
      <c r="D763" s="492"/>
      <c r="E763" s="492"/>
      <c r="F763" s="492"/>
      <c r="G763" s="493"/>
      <c r="H763" s="494"/>
      <c r="I763" s="495"/>
      <c r="J763" s="495"/>
      <c r="K763" s="495"/>
      <c r="L763" s="495"/>
      <c r="M763" s="495"/>
      <c r="N763" s="495"/>
      <c r="O763" s="495"/>
      <c r="P763" s="496"/>
      <c r="Q763" s="497"/>
      <c r="R763" s="495"/>
      <c r="S763" s="498"/>
      <c r="T763" s="498"/>
      <c r="U763" s="498"/>
      <c r="V763" s="498"/>
      <c r="W763" s="498"/>
      <c r="X763" s="495"/>
      <c r="Y763" s="499"/>
    </row>
    <row r="764" spans="3:25" ht="24.95" customHeight="1" thickTop="1">
      <c r="C764" s="74">
        <f>IF(Data!B196="","",Data!B196)</f>
        <v>0</v>
      </c>
      <c r="D764" s="75" t="str">
        <f>IF(Data!C196="","",Data!C196)</f>
        <v/>
      </c>
      <c r="E764" s="75" t="str">
        <f>IF(Data!E196="","",Data!E196)</f>
        <v/>
      </c>
      <c r="F764" s="75">
        <f>IF(Data!F196="","",Data!F196)</f>
        <v>0</v>
      </c>
      <c r="G764" s="76" t="str">
        <f>IF(Data!G196="","",Data!G196)</f>
        <v/>
      </c>
      <c r="H764" s="485"/>
      <c r="I764" s="486"/>
      <c r="J764" s="486"/>
      <c r="K764" s="486"/>
      <c r="L764" s="486"/>
      <c r="M764" s="486"/>
      <c r="N764" s="486"/>
      <c r="O764" s="486"/>
      <c r="P764" s="487"/>
      <c r="Q764" s="488"/>
      <c r="R764" s="486"/>
      <c r="S764" s="489"/>
      <c r="T764" s="489"/>
      <c r="U764" s="489"/>
      <c r="V764" s="474"/>
      <c r="W764" s="474"/>
      <c r="X764" s="474"/>
      <c r="Y764" s="475"/>
    </row>
    <row r="765" spans="3:25" ht="24.95" customHeight="1">
      <c r="C765" s="476"/>
      <c r="D765" s="477"/>
      <c r="E765" s="477"/>
      <c r="F765" s="477"/>
      <c r="G765" s="478"/>
      <c r="H765" s="479"/>
      <c r="I765" s="480"/>
      <c r="J765" s="480"/>
      <c r="K765" s="480"/>
      <c r="L765" s="480"/>
      <c r="M765" s="480"/>
      <c r="N765" s="480"/>
      <c r="O765" s="480"/>
      <c r="P765" s="481"/>
      <c r="Q765" s="482"/>
      <c r="R765" s="480"/>
      <c r="S765" s="483"/>
      <c r="T765" s="483"/>
      <c r="U765" s="483"/>
      <c r="V765" s="483"/>
      <c r="W765" s="483"/>
      <c r="X765" s="483"/>
      <c r="Y765" s="484"/>
    </row>
    <row r="766" spans="3:25" ht="24.95" customHeight="1">
      <c r="C766" s="476"/>
      <c r="D766" s="477"/>
      <c r="E766" s="477"/>
      <c r="F766" s="477"/>
      <c r="G766" s="478"/>
      <c r="H766" s="485"/>
      <c r="I766" s="486"/>
      <c r="J766" s="486"/>
      <c r="K766" s="486"/>
      <c r="L766" s="486"/>
      <c r="M766" s="486"/>
      <c r="N766" s="486"/>
      <c r="O766" s="486"/>
      <c r="P766" s="487"/>
      <c r="Q766" s="488"/>
      <c r="R766" s="486"/>
      <c r="S766" s="489"/>
      <c r="T766" s="489"/>
      <c r="U766" s="489"/>
      <c r="V766" s="489"/>
      <c r="W766" s="489"/>
      <c r="X766" s="486"/>
      <c r="Y766" s="490"/>
    </row>
    <row r="767" spans="3:25" ht="24.95" customHeight="1" thickBot="1">
      <c r="C767" s="491"/>
      <c r="D767" s="492"/>
      <c r="E767" s="492"/>
      <c r="F767" s="492"/>
      <c r="G767" s="493"/>
      <c r="H767" s="494"/>
      <c r="I767" s="495"/>
      <c r="J767" s="495"/>
      <c r="K767" s="495"/>
      <c r="L767" s="495"/>
      <c r="M767" s="495"/>
      <c r="N767" s="495"/>
      <c r="O767" s="495"/>
      <c r="P767" s="496"/>
      <c r="Q767" s="497"/>
      <c r="R767" s="495"/>
      <c r="S767" s="498"/>
      <c r="T767" s="498"/>
      <c r="U767" s="498"/>
      <c r="V767" s="498"/>
      <c r="W767" s="498"/>
      <c r="X767" s="495"/>
      <c r="Y767" s="499"/>
    </row>
    <row r="768" spans="3:25" ht="24.95" customHeight="1" thickTop="1">
      <c r="C768" s="74">
        <f>IF(Data!B197="","",Data!B197)</f>
        <v>0</v>
      </c>
      <c r="D768" s="75" t="str">
        <f>IF(Data!C197="","",Data!C197)</f>
        <v/>
      </c>
      <c r="E768" s="75" t="str">
        <f>IF(Data!E197="","",Data!E197)</f>
        <v/>
      </c>
      <c r="F768" s="75">
        <f>IF(Data!F197="","",Data!F197)</f>
        <v>0</v>
      </c>
      <c r="G768" s="76" t="str">
        <f>IF(Data!G197="","",Data!G197)</f>
        <v/>
      </c>
      <c r="H768" s="470"/>
      <c r="I768" s="471"/>
      <c r="J768" s="471"/>
      <c r="K768" s="471"/>
      <c r="L768" s="471"/>
      <c r="M768" s="471"/>
      <c r="N768" s="471"/>
      <c r="O768" s="471"/>
      <c r="P768" s="472"/>
      <c r="Q768" s="473"/>
      <c r="R768" s="471"/>
      <c r="S768" s="474"/>
      <c r="T768" s="474"/>
      <c r="U768" s="474"/>
      <c r="V768" s="474"/>
      <c r="W768" s="474"/>
      <c r="X768" s="474"/>
      <c r="Y768" s="475"/>
    </row>
    <row r="769" spans="3:25" ht="24.95" customHeight="1">
      <c r="C769" s="476"/>
      <c r="D769" s="477"/>
      <c r="E769" s="477"/>
      <c r="F769" s="477"/>
      <c r="G769" s="478"/>
      <c r="H769" s="479"/>
      <c r="I769" s="480"/>
      <c r="J769" s="480"/>
      <c r="K769" s="480"/>
      <c r="L769" s="480"/>
      <c r="M769" s="480"/>
      <c r="N769" s="480"/>
      <c r="O769" s="480"/>
      <c r="P769" s="481"/>
      <c r="Q769" s="482"/>
      <c r="R769" s="480"/>
      <c r="S769" s="483"/>
      <c r="T769" s="483"/>
      <c r="U769" s="483"/>
      <c r="V769" s="483"/>
      <c r="W769" s="483"/>
      <c r="X769" s="483"/>
      <c r="Y769" s="484"/>
    </row>
    <row r="770" spans="3:25" ht="24.95" customHeight="1">
      <c r="C770" s="476"/>
      <c r="D770" s="477"/>
      <c r="E770" s="477"/>
      <c r="F770" s="477"/>
      <c r="G770" s="478"/>
      <c r="H770" s="485"/>
      <c r="I770" s="486"/>
      <c r="J770" s="486"/>
      <c r="K770" s="486"/>
      <c r="L770" s="486"/>
      <c r="M770" s="486"/>
      <c r="N770" s="486"/>
      <c r="O770" s="486"/>
      <c r="P770" s="487"/>
      <c r="Q770" s="488"/>
      <c r="R770" s="486"/>
      <c r="S770" s="489"/>
      <c r="T770" s="489"/>
      <c r="U770" s="489"/>
      <c r="V770" s="489"/>
      <c r="W770" s="489"/>
      <c r="X770" s="486"/>
      <c r="Y770" s="490"/>
    </row>
    <row r="771" spans="3:25" ht="24.95" customHeight="1" thickBot="1">
      <c r="C771" s="491"/>
      <c r="D771" s="492"/>
      <c r="E771" s="492"/>
      <c r="F771" s="492"/>
      <c r="G771" s="493"/>
      <c r="H771" s="494"/>
      <c r="I771" s="495"/>
      <c r="J771" s="495"/>
      <c r="K771" s="495"/>
      <c r="L771" s="495"/>
      <c r="M771" s="495"/>
      <c r="N771" s="495"/>
      <c r="O771" s="495"/>
      <c r="P771" s="496"/>
      <c r="Q771" s="497"/>
      <c r="R771" s="495"/>
      <c r="S771" s="498"/>
      <c r="T771" s="498"/>
      <c r="U771" s="498"/>
      <c r="V771" s="498"/>
      <c r="W771" s="498"/>
      <c r="X771" s="495"/>
      <c r="Y771" s="499"/>
    </row>
    <row r="772" spans="3:25" ht="24.95" customHeight="1" thickTop="1">
      <c r="C772" s="74">
        <f>IF(Data!B198="","",Data!B198)</f>
        <v>0</v>
      </c>
      <c r="D772" s="75" t="str">
        <f>IF(Data!C198="","",Data!C198)</f>
        <v/>
      </c>
      <c r="E772" s="75" t="str">
        <f>IF(Data!E198="","",Data!E198)</f>
        <v/>
      </c>
      <c r="F772" s="75">
        <f>IF(Data!F198="","",Data!F198)</f>
        <v>0</v>
      </c>
      <c r="G772" s="76" t="str">
        <f>IF(Data!G198="","",Data!G198)</f>
        <v/>
      </c>
      <c r="H772" s="485"/>
      <c r="I772" s="486"/>
      <c r="J772" s="486"/>
      <c r="K772" s="486"/>
      <c r="L772" s="486"/>
      <c r="M772" s="486"/>
      <c r="N772" s="486"/>
      <c r="O772" s="486"/>
      <c r="P772" s="487"/>
      <c r="Q772" s="488"/>
      <c r="R772" s="486"/>
      <c r="S772" s="489"/>
      <c r="T772" s="489"/>
      <c r="U772" s="489"/>
      <c r="V772" s="474"/>
      <c r="W772" s="474"/>
      <c r="X772" s="474"/>
      <c r="Y772" s="475"/>
    </row>
    <row r="773" spans="3:25" ht="24.95" customHeight="1">
      <c r="C773" s="476"/>
      <c r="D773" s="477"/>
      <c r="E773" s="477"/>
      <c r="F773" s="477"/>
      <c r="G773" s="478"/>
      <c r="H773" s="479"/>
      <c r="I773" s="480"/>
      <c r="J773" s="480"/>
      <c r="K773" s="480"/>
      <c r="L773" s="480"/>
      <c r="M773" s="480"/>
      <c r="N773" s="480"/>
      <c r="O773" s="480"/>
      <c r="P773" s="481"/>
      <c r="Q773" s="482"/>
      <c r="R773" s="480"/>
      <c r="S773" s="483"/>
      <c r="T773" s="483"/>
      <c r="U773" s="483"/>
      <c r="V773" s="483"/>
      <c r="W773" s="483"/>
      <c r="X773" s="483"/>
      <c r="Y773" s="484"/>
    </row>
    <row r="774" spans="3:25" ht="24.95" customHeight="1">
      <c r="C774" s="476"/>
      <c r="D774" s="477"/>
      <c r="E774" s="477"/>
      <c r="F774" s="477"/>
      <c r="G774" s="478"/>
      <c r="H774" s="485"/>
      <c r="I774" s="486"/>
      <c r="J774" s="486"/>
      <c r="K774" s="486"/>
      <c r="L774" s="486"/>
      <c r="M774" s="486"/>
      <c r="N774" s="486"/>
      <c r="O774" s="486"/>
      <c r="P774" s="487"/>
      <c r="Q774" s="488"/>
      <c r="R774" s="486"/>
      <c r="S774" s="489"/>
      <c r="T774" s="489"/>
      <c r="U774" s="489"/>
      <c r="V774" s="489"/>
      <c r="W774" s="489"/>
      <c r="X774" s="486"/>
      <c r="Y774" s="490"/>
    </row>
    <row r="775" spans="3:25" ht="24.95" customHeight="1" thickBot="1">
      <c r="C775" s="491"/>
      <c r="D775" s="492"/>
      <c r="E775" s="492"/>
      <c r="F775" s="492"/>
      <c r="G775" s="493"/>
      <c r="H775" s="494"/>
      <c r="I775" s="495"/>
      <c r="J775" s="495"/>
      <c r="K775" s="495"/>
      <c r="L775" s="495"/>
      <c r="M775" s="495"/>
      <c r="N775" s="495"/>
      <c r="O775" s="495"/>
      <c r="P775" s="496"/>
      <c r="Q775" s="497"/>
      <c r="R775" s="495"/>
      <c r="S775" s="498"/>
      <c r="T775" s="498"/>
      <c r="U775" s="498"/>
      <c r="V775" s="498"/>
      <c r="W775" s="498"/>
      <c r="X775" s="495"/>
      <c r="Y775" s="499"/>
    </row>
    <row r="776" spans="3:25" ht="24.95" customHeight="1" thickTop="1">
      <c r="C776" s="74">
        <f>IF(Data!B199="","",Data!B199)</f>
        <v>0</v>
      </c>
      <c r="D776" s="75" t="str">
        <f>IF(Data!C199="","",Data!C199)</f>
        <v/>
      </c>
      <c r="E776" s="75" t="str">
        <f>IF(Data!E199="","",Data!E199)</f>
        <v/>
      </c>
      <c r="F776" s="75">
        <f>IF(Data!F199="","",Data!F199)</f>
        <v>0</v>
      </c>
      <c r="G776" s="76" t="str">
        <f>IF(Data!G199="","",Data!G199)</f>
        <v/>
      </c>
      <c r="H776" s="470"/>
      <c r="I776" s="471"/>
      <c r="J776" s="471"/>
      <c r="K776" s="471"/>
      <c r="L776" s="471"/>
      <c r="M776" s="471"/>
      <c r="N776" s="471"/>
      <c r="O776" s="471"/>
      <c r="P776" s="472"/>
      <c r="Q776" s="473"/>
      <c r="R776" s="471"/>
      <c r="S776" s="474"/>
      <c r="T776" s="474"/>
      <c r="U776" s="474"/>
      <c r="V776" s="474"/>
      <c r="W776" s="474"/>
      <c r="X776" s="474"/>
      <c r="Y776" s="475"/>
    </row>
    <row r="777" spans="3:25" ht="24.95" customHeight="1">
      <c r="C777" s="476"/>
      <c r="D777" s="477"/>
      <c r="E777" s="477"/>
      <c r="F777" s="477"/>
      <c r="G777" s="478"/>
      <c r="H777" s="479"/>
      <c r="I777" s="480"/>
      <c r="J777" s="480"/>
      <c r="K777" s="480"/>
      <c r="L777" s="480"/>
      <c r="M777" s="480"/>
      <c r="N777" s="480"/>
      <c r="O777" s="480"/>
      <c r="P777" s="481"/>
      <c r="Q777" s="482"/>
      <c r="R777" s="480"/>
      <c r="S777" s="483"/>
      <c r="T777" s="483"/>
      <c r="U777" s="483"/>
      <c r="V777" s="483"/>
      <c r="W777" s="483"/>
      <c r="X777" s="483"/>
      <c r="Y777" s="484"/>
    </row>
    <row r="778" spans="3:25" ht="24.95" customHeight="1">
      <c r="C778" s="476"/>
      <c r="D778" s="477"/>
      <c r="E778" s="477"/>
      <c r="F778" s="477"/>
      <c r="G778" s="478"/>
      <c r="H778" s="485"/>
      <c r="I778" s="486"/>
      <c r="J778" s="486"/>
      <c r="K778" s="486"/>
      <c r="L778" s="486"/>
      <c r="M778" s="486"/>
      <c r="N778" s="486"/>
      <c r="O778" s="486"/>
      <c r="P778" s="487"/>
      <c r="Q778" s="488"/>
      <c r="R778" s="486"/>
      <c r="S778" s="489"/>
      <c r="T778" s="489"/>
      <c r="U778" s="489"/>
      <c r="V778" s="489"/>
      <c r="W778" s="489"/>
      <c r="X778" s="486"/>
      <c r="Y778" s="490"/>
    </row>
    <row r="779" spans="3:25" ht="24.95" customHeight="1" thickBot="1">
      <c r="C779" s="491"/>
      <c r="D779" s="492"/>
      <c r="E779" s="492"/>
      <c r="F779" s="492"/>
      <c r="G779" s="493"/>
      <c r="H779" s="494"/>
      <c r="I779" s="495"/>
      <c r="J779" s="495"/>
      <c r="K779" s="495"/>
      <c r="L779" s="495"/>
      <c r="M779" s="495"/>
      <c r="N779" s="495"/>
      <c r="O779" s="495"/>
      <c r="P779" s="496"/>
      <c r="Q779" s="497"/>
      <c r="R779" s="495"/>
      <c r="S779" s="498"/>
      <c r="T779" s="498"/>
      <c r="U779" s="498"/>
      <c r="V779" s="498"/>
      <c r="W779" s="498"/>
      <c r="X779" s="495"/>
      <c r="Y779" s="499"/>
    </row>
    <row r="780" spans="3:25" ht="24.95" customHeight="1" thickTop="1">
      <c r="C780" s="74">
        <f>IF(Data!B200="","",Data!B200)</f>
        <v>0</v>
      </c>
      <c r="D780" s="75" t="str">
        <f>IF(Data!C200="","",Data!C200)</f>
        <v/>
      </c>
      <c r="E780" s="75" t="str">
        <f>IF(Data!E200="","",Data!E200)</f>
        <v/>
      </c>
      <c r="F780" s="75">
        <f>IF(Data!F200="","",Data!F200)</f>
        <v>0</v>
      </c>
      <c r="G780" s="76" t="str">
        <f>IF(Data!G200="","",Data!G200)</f>
        <v/>
      </c>
      <c r="H780" s="485"/>
      <c r="I780" s="486"/>
      <c r="J780" s="486"/>
      <c r="K780" s="486"/>
      <c r="L780" s="486"/>
      <c r="M780" s="486"/>
      <c r="N780" s="486"/>
      <c r="O780" s="486"/>
      <c r="P780" s="487"/>
      <c r="Q780" s="488"/>
      <c r="R780" s="486"/>
      <c r="S780" s="489"/>
      <c r="T780" s="489"/>
      <c r="U780" s="489"/>
      <c r="V780" s="474"/>
      <c r="W780" s="474"/>
      <c r="X780" s="474"/>
      <c r="Y780" s="475"/>
    </row>
    <row r="781" spans="3:25" ht="24.95" customHeight="1">
      <c r="C781" s="476"/>
      <c r="D781" s="477"/>
      <c r="E781" s="477"/>
      <c r="F781" s="477"/>
      <c r="G781" s="478"/>
      <c r="H781" s="479"/>
      <c r="I781" s="480"/>
      <c r="J781" s="480"/>
      <c r="K781" s="480"/>
      <c r="L781" s="480"/>
      <c r="M781" s="480"/>
      <c r="N781" s="480"/>
      <c r="O781" s="480"/>
      <c r="P781" s="481"/>
      <c r="Q781" s="482"/>
      <c r="R781" s="480"/>
      <c r="S781" s="483"/>
      <c r="T781" s="483"/>
      <c r="U781" s="483"/>
      <c r="V781" s="483"/>
      <c r="W781" s="483"/>
      <c r="X781" s="483"/>
      <c r="Y781" s="484"/>
    </row>
    <row r="782" spans="3:25" ht="24.95" customHeight="1">
      <c r="C782" s="476"/>
      <c r="D782" s="477"/>
      <c r="E782" s="477"/>
      <c r="F782" s="477"/>
      <c r="G782" s="478"/>
      <c r="H782" s="485"/>
      <c r="I782" s="486"/>
      <c r="J782" s="486"/>
      <c r="K782" s="486"/>
      <c r="L782" s="486"/>
      <c r="M782" s="486"/>
      <c r="N782" s="486"/>
      <c r="O782" s="486"/>
      <c r="P782" s="487"/>
      <c r="Q782" s="488"/>
      <c r="R782" s="486"/>
      <c r="S782" s="489"/>
      <c r="T782" s="489"/>
      <c r="U782" s="489"/>
      <c r="V782" s="489"/>
      <c r="W782" s="489"/>
      <c r="X782" s="486"/>
      <c r="Y782" s="490"/>
    </row>
    <row r="783" spans="3:25" ht="24.95" customHeight="1" thickBot="1">
      <c r="C783" s="491"/>
      <c r="D783" s="492"/>
      <c r="E783" s="492"/>
      <c r="F783" s="492"/>
      <c r="G783" s="493"/>
      <c r="H783" s="494"/>
      <c r="I783" s="495"/>
      <c r="J783" s="495"/>
      <c r="K783" s="495"/>
      <c r="L783" s="495"/>
      <c r="M783" s="495"/>
      <c r="N783" s="495"/>
      <c r="O783" s="495"/>
      <c r="P783" s="496"/>
      <c r="Q783" s="497"/>
      <c r="R783" s="495"/>
      <c r="S783" s="498"/>
      <c r="T783" s="498"/>
      <c r="U783" s="498"/>
      <c r="V783" s="498"/>
      <c r="W783" s="498"/>
      <c r="X783" s="495"/>
      <c r="Y783" s="499"/>
    </row>
    <row r="784" spans="3:25" ht="24.95" customHeight="1" thickTop="1">
      <c r="C784" s="74">
        <f>IF(Data!B201="","",Data!B201)</f>
        <v>0</v>
      </c>
      <c r="D784" s="75" t="str">
        <f>IF(Data!C201="","",Data!C201)</f>
        <v/>
      </c>
      <c r="E784" s="75" t="str">
        <f>IF(Data!E201="","",Data!E201)</f>
        <v/>
      </c>
      <c r="F784" s="75">
        <f>IF(Data!F201="","",Data!F201)</f>
        <v>0</v>
      </c>
      <c r="G784" s="76" t="str">
        <f>IF(Data!G201="","",Data!G201)</f>
        <v/>
      </c>
      <c r="H784" s="470"/>
      <c r="I784" s="471"/>
      <c r="J784" s="471"/>
      <c r="K784" s="471"/>
      <c r="L784" s="471"/>
      <c r="M784" s="471"/>
      <c r="N784" s="471"/>
      <c r="O784" s="471"/>
      <c r="P784" s="472"/>
      <c r="Q784" s="473"/>
      <c r="R784" s="471"/>
      <c r="S784" s="474"/>
      <c r="T784" s="474"/>
      <c r="U784" s="474"/>
      <c r="V784" s="474"/>
      <c r="W784" s="474"/>
      <c r="X784" s="474"/>
      <c r="Y784" s="475"/>
    </row>
    <row r="785" spans="3:25" ht="24.95" customHeight="1">
      <c r="C785" s="476"/>
      <c r="D785" s="477"/>
      <c r="E785" s="477"/>
      <c r="F785" s="477"/>
      <c r="G785" s="478"/>
      <c r="H785" s="479"/>
      <c r="I785" s="480"/>
      <c r="J785" s="480"/>
      <c r="K785" s="480"/>
      <c r="L785" s="480"/>
      <c r="M785" s="480"/>
      <c r="N785" s="480"/>
      <c r="O785" s="480"/>
      <c r="P785" s="481"/>
      <c r="Q785" s="482"/>
      <c r="R785" s="480"/>
      <c r="S785" s="483"/>
      <c r="T785" s="483"/>
      <c r="U785" s="483"/>
      <c r="V785" s="483"/>
      <c r="W785" s="483"/>
      <c r="X785" s="483"/>
      <c r="Y785" s="484"/>
    </row>
    <row r="786" spans="3:25" ht="24.95" customHeight="1">
      <c r="C786" s="476"/>
      <c r="D786" s="477"/>
      <c r="E786" s="477"/>
      <c r="F786" s="477"/>
      <c r="G786" s="478"/>
      <c r="H786" s="485"/>
      <c r="I786" s="486"/>
      <c r="J786" s="486"/>
      <c r="K786" s="486"/>
      <c r="L786" s="486"/>
      <c r="M786" s="486"/>
      <c r="N786" s="486"/>
      <c r="O786" s="486"/>
      <c r="P786" s="487"/>
      <c r="Q786" s="488"/>
      <c r="R786" s="486"/>
      <c r="S786" s="489"/>
      <c r="T786" s="489"/>
      <c r="U786" s="489"/>
      <c r="V786" s="489"/>
      <c r="W786" s="489"/>
      <c r="X786" s="486"/>
      <c r="Y786" s="490"/>
    </row>
    <row r="787" spans="3:25" ht="24.95" customHeight="1" thickBot="1">
      <c r="C787" s="491"/>
      <c r="D787" s="492"/>
      <c r="E787" s="492"/>
      <c r="F787" s="492"/>
      <c r="G787" s="493"/>
      <c r="H787" s="494"/>
      <c r="I787" s="495"/>
      <c r="J787" s="495"/>
      <c r="K787" s="495"/>
      <c r="L787" s="495"/>
      <c r="M787" s="495"/>
      <c r="N787" s="495"/>
      <c r="O787" s="495"/>
      <c r="P787" s="496"/>
      <c r="Q787" s="497"/>
      <c r="R787" s="495"/>
      <c r="S787" s="498"/>
      <c r="T787" s="498"/>
      <c r="U787" s="498"/>
      <c r="V787" s="498"/>
      <c r="W787" s="498"/>
      <c r="X787" s="495"/>
      <c r="Y787" s="499"/>
    </row>
    <row r="788" spans="3:25" ht="24.95" customHeight="1" thickTop="1">
      <c r="C788" s="74">
        <f>IF(Data!B202="","",Data!B202)</f>
        <v>0</v>
      </c>
      <c r="D788" s="75" t="str">
        <f>IF(Data!C202="","",Data!C202)</f>
        <v/>
      </c>
      <c r="E788" s="75" t="str">
        <f>IF(Data!E202="","",Data!E202)</f>
        <v/>
      </c>
      <c r="F788" s="75">
        <f>IF(Data!F202="","",Data!F202)</f>
        <v>0</v>
      </c>
      <c r="G788" s="76" t="str">
        <f>IF(Data!G202="","",Data!G202)</f>
        <v/>
      </c>
      <c r="H788" s="485"/>
      <c r="I788" s="486"/>
      <c r="J788" s="486"/>
      <c r="K788" s="486"/>
      <c r="L788" s="486"/>
      <c r="M788" s="486"/>
      <c r="N788" s="486"/>
      <c r="O788" s="486"/>
      <c r="P788" s="487"/>
      <c r="Q788" s="488"/>
      <c r="R788" s="486"/>
      <c r="S788" s="489"/>
      <c r="T788" s="489"/>
      <c r="U788" s="489"/>
      <c r="V788" s="474"/>
      <c r="W788" s="474"/>
      <c r="X788" s="474"/>
      <c r="Y788" s="475"/>
    </row>
    <row r="789" spans="3:25" ht="24.95" customHeight="1">
      <c r="C789" s="476"/>
      <c r="D789" s="477"/>
      <c r="E789" s="477"/>
      <c r="F789" s="477"/>
      <c r="G789" s="478"/>
      <c r="H789" s="479"/>
      <c r="I789" s="480"/>
      <c r="J789" s="480"/>
      <c r="K789" s="480"/>
      <c r="L789" s="480"/>
      <c r="M789" s="480"/>
      <c r="N789" s="480"/>
      <c r="O789" s="480"/>
      <c r="P789" s="481"/>
      <c r="Q789" s="482"/>
      <c r="R789" s="480"/>
      <c r="S789" s="483"/>
      <c r="T789" s="483"/>
      <c r="U789" s="483"/>
      <c r="V789" s="483"/>
      <c r="W789" s="483"/>
      <c r="X789" s="483"/>
      <c r="Y789" s="484"/>
    </row>
    <row r="790" spans="3:25" ht="24.95" customHeight="1">
      <c r="C790" s="476"/>
      <c r="D790" s="477"/>
      <c r="E790" s="477"/>
      <c r="F790" s="477"/>
      <c r="G790" s="478"/>
      <c r="H790" s="485"/>
      <c r="I790" s="486"/>
      <c r="J790" s="486"/>
      <c r="K790" s="486"/>
      <c r="L790" s="486"/>
      <c r="M790" s="486"/>
      <c r="N790" s="486"/>
      <c r="O790" s="486"/>
      <c r="P790" s="487"/>
      <c r="Q790" s="488"/>
      <c r="R790" s="486"/>
      <c r="S790" s="489"/>
      <c r="T790" s="489"/>
      <c r="U790" s="489"/>
      <c r="V790" s="489"/>
      <c r="W790" s="489"/>
      <c r="X790" s="486"/>
      <c r="Y790" s="490"/>
    </row>
    <row r="791" spans="3:25" ht="24.95" customHeight="1" thickBot="1">
      <c r="C791" s="491"/>
      <c r="D791" s="492"/>
      <c r="E791" s="492"/>
      <c r="F791" s="492"/>
      <c r="G791" s="493"/>
      <c r="H791" s="494"/>
      <c r="I791" s="495"/>
      <c r="J791" s="495"/>
      <c r="K791" s="495"/>
      <c r="L791" s="495"/>
      <c r="M791" s="495"/>
      <c r="N791" s="495"/>
      <c r="O791" s="495"/>
      <c r="P791" s="496"/>
      <c r="Q791" s="497"/>
      <c r="R791" s="495"/>
      <c r="S791" s="498"/>
      <c r="T791" s="498"/>
      <c r="U791" s="498"/>
      <c r="V791" s="498"/>
      <c r="W791" s="498"/>
      <c r="X791" s="495"/>
      <c r="Y791" s="499"/>
    </row>
    <row r="792" spans="3:25" ht="24.95" customHeight="1" thickTop="1">
      <c r="C792" s="74">
        <f>IF(Data!B203="","",Data!B203)</f>
        <v>0</v>
      </c>
      <c r="D792" s="75" t="str">
        <f>IF(Data!C203="","",Data!C203)</f>
        <v/>
      </c>
      <c r="E792" s="75" t="str">
        <f>IF(Data!E203="","",Data!E203)</f>
        <v/>
      </c>
      <c r="F792" s="75">
        <f>IF(Data!F203="","",Data!F203)</f>
        <v>0</v>
      </c>
      <c r="G792" s="76" t="str">
        <f>IF(Data!G203="","",Data!G203)</f>
        <v/>
      </c>
      <c r="H792" s="470"/>
      <c r="I792" s="471"/>
      <c r="J792" s="471"/>
      <c r="K792" s="471"/>
      <c r="L792" s="471"/>
      <c r="M792" s="471"/>
      <c r="N792" s="471"/>
      <c r="O792" s="471"/>
      <c r="P792" s="472"/>
      <c r="Q792" s="473"/>
      <c r="R792" s="471"/>
      <c r="S792" s="474"/>
      <c r="T792" s="474"/>
      <c r="U792" s="474"/>
      <c r="V792" s="474"/>
      <c r="W792" s="474"/>
      <c r="X792" s="474"/>
      <c r="Y792" s="475"/>
    </row>
    <row r="793" spans="3:25" ht="24.95" customHeight="1">
      <c r="C793" s="476"/>
      <c r="D793" s="477"/>
      <c r="E793" s="477"/>
      <c r="F793" s="477"/>
      <c r="G793" s="478"/>
      <c r="H793" s="479"/>
      <c r="I793" s="480"/>
      <c r="J793" s="480"/>
      <c r="K793" s="480"/>
      <c r="L793" s="480"/>
      <c r="M793" s="480"/>
      <c r="N793" s="480"/>
      <c r="O793" s="480"/>
      <c r="P793" s="481"/>
      <c r="Q793" s="482"/>
      <c r="R793" s="480"/>
      <c r="S793" s="483"/>
      <c r="T793" s="483"/>
      <c r="U793" s="483"/>
      <c r="V793" s="483"/>
      <c r="W793" s="483"/>
      <c r="X793" s="483"/>
      <c r="Y793" s="484"/>
    </row>
    <row r="794" spans="3:25" ht="24.95" customHeight="1">
      <c r="C794" s="476"/>
      <c r="D794" s="477"/>
      <c r="E794" s="477"/>
      <c r="F794" s="477"/>
      <c r="G794" s="478"/>
      <c r="H794" s="485"/>
      <c r="I794" s="486"/>
      <c r="J794" s="486"/>
      <c r="K794" s="486"/>
      <c r="L794" s="486"/>
      <c r="M794" s="486"/>
      <c r="N794" s="486"/>
      <c r="O794" s="486"/>
      <c r="P794" s="487"/>
      <c r="Q794" s="488"/>
      <c r="R794" s="486"/>
      <c r="S794" s="489"/>
      <c r="T794" s="489"/>
      <c r="U794" s="489"/>
      <c r="V794" s="489"/>
      <c r="W794" s="489"/>
      <c r="X794" s="486"/>
      <c r="Y794" s="490"/>
    </row>
    <row r="795" spans="3:25" ht="24.95" customHeight="1" thickBot="1">
      <c r="C795" s="491"/>
      <c r="D795" s="492"/>
      <c r="E795" s="492"/>
      <c r="F795" s="492"/>
      <c r="G795" s="493"/>
      <c r="H795" s="494"/>
      <c r="I795" s="495"/>
      <c r="J795" s="495"/>
      <c r="K795" s="495"/>
      <c r="L795" s="495"/>
      <c r="M795" s="495"/>
      <c r="N795" s="495"/>
      <c r="O795" s="495"/>
      <c r="P795" s="496"/>
      <c r="Q795" s="497"/>
      <c r="R795" s="495"/>
      <c r="S795" s="498"/>
      <c r="T795" s="498"/>
      <c r="U795" s="498"/>
      <c r="V795" s="498"/>
      <c r="W795" s="498"/>
      <c r="X795" s="495"/>
      <c r="Y795" s="499"/>
    </row>
    <row r="796" spans="3:25" ht="24.95" customHeight="1" thickTop="1">
      <c r="C796" s="74">
        <f>IF(Data!B204="","",Data!B204)</f>
        <v>0</v>
      </c>
      <c r="D796" s="75" t="str">
        <f>IF(Data!C204="","",Data!C204)</f>
        <v/>
      </c>
      <c r="E796" s="75" t="str">
        <f>IF(Data!E204="","",Data!E204)</f>
        <v/>
      </c>
      <c r="F796" s="75">
        <f>IF(Data!F204="","",Data!F204)</f>
        <v>0</v>
      </c>
      <c r="G796" s="76" t="str">
        <f>IF(Data!G204="","",Data!G204)</f>
        <v/>
      </c>
      <c r="H796" s="485"/>
      <c r="I796" s="486"/>
      <c r="J796" s="486"/>
      <c r="K796" s="486"/>
      <c r="L796" s="486"/>
      <c r="M796" s="486"/>
      <c r="N796" s="486"/>
      <c r="O796" s="486"/>
      <c r="P796" s="487"/>
      <c r="Q796" s="488"/>
      <c r="R796" s="486"/>
      <c r="S796" s="489"/>
      <c r="T796" s="489"/>
      <c r="U796" s="489"/>
      <c r="V796" s="474"/>
      <c r="W796" s="474"/>
      <c r="X796" s="474"/>
      <c r="Y796" s="475"/>
    </row>
    <row r="797" spans="3:25" ht="24.95" customHeight="1">
      <c r="C797" s="476"/>
      <c r="D797" s="477"/>
      <c r="E797" s="477"/>
      <c r="F797" s="477"/>
      <c r="G797" s="478"/>
      <c r="H797" s="479"/>
      <c r="I797" s="480"/>
      <c r="J797" s="480"/>
      <c r="K797" s="480"/>
      <c r="L797" s="480"/>
      <c r="M797" s="480"/>
      <c r="N797" s="480"/>
      <c r="O797" s="480"/>
      <c r="P797" s="481"/>
      <c r="Q797" s="482"/>
      <c r="R797" s="480"/>
      <c r="S797" s="483"/>
      <c r="T797" s="483"/>
      <c r="U797" s="483"/>
      <c r="V797" s="483"/>
      <c r="W797" s="483"/>
      <c r="X797" s="483"/>
      <c r="Y797" s="484"/>
    </row>
    <row r="798" spans="3:25" ht="24.95" customHeight="1">
      <c r="C798" s="476"/>
      <c r="D798" s="477"/>
      <c r="E798" s="477"/>
      <c r="F798" s="477"/>
      <c r="G798" s="478"/>
      <c r="H798" s="485"/>
      <c r="I798" s="486"/>
      <c r="J798" s="486"/>
      <c r="K798" s="486"/>
      <c r="L798" s="486"/>
      <c r="M798" s="486"/>
      <c r="N798" s="486"/>
      <c r="O798" s="486"/>
      <c r="P798" s="487"/>
      <c r="Q798" s="488"/>
      <c r="R798" s="486"/>
      <c r="S798" s="489"/>
      <c r="T798" s="489"/>
      <c r="U798" s="489"/>
      <c r="V798" s="489"/>
      <c r="W798" s="489"/>
      <c r="X798" s="486"/>
      <c r="Y798" s="490"/>
    </row>
    <row r="799" spans="3:25" ht="24.95" customHeight="1" thickBot="1">
      <c r="C799" s="491"/>
      <c r="D799" s="492"/>
      <c r="E799" s="492"/>
      <c r="F799" s="492"/>
      <c r="G799" s="493"/>
      <c r="H799" s="494"/>
      <c r="I799" s="495"/>
      <c r="J799" s="495"/>
      <c r="K799" s="495"/>
      <c r="L799" s="495"/>
      <c r="M799" s="495"/>
      <c r="N799" s="495"/>
      <c r="O799" s="495"/>
      <c r="P799" s="496"/>
      <c r="Q799" s="497"/>
      <c r="R799" s="495"/>
      <c r="S799" s="498"/>
      <c r="T799" s="498"/>
      <c r="U799" s="498"/>
      <c r="V799" s="498"/>
      <c r="W799" s="498"/>
      <c r="X799" s="495"/>
      <c r="Y799" s="499"/>
    </row>
    <row r="800" spans="3:25" ht="24.95" customHeight="1" thickTop="1">
      <c r="C800" s="74">
        <f>IF(Data!B205="","",Data!B205)</f>
        <v>0</v>
      </c>
      <c r="D800" s="75" t="str">
        <f>IF(Data!C205="","",Data!C205)</f>
        <v/>
      </c>
      <c r="E800" s="75" t="str">
        <f>IF(Data!E205="","",Data!E205)</f>
        <v/>
      </c>
      <c r="F800" s="75">
        <f>IF(Data!F205="","",Data!F205)</f>
        <v>0</v>
      </c>
      <c r="G800" s="76" t="str">
        <f>IF(Data!G205="","",Data!G205)</f>
        <v/>
      </c>
      <c r="H800" s="470"/>
      <c r="I800" s="471"/>
      <c r="J800" s="471"/>
      <c r="K800" s="471"/>
      <c r="L800" s="471"/>
      <c r="M800" s="471"/>
      <c r="N800" s="471"/>
      <c r="O800" s="471"/>
      <c r="P800" s="472"/>
      <c r="Q800" s="473"/>
      <c r="R800" s="471"/>
      <c r="S800" s="474"/>
      <c r="T800" s="474"/>
      <c r="U800" s="474"/>
      <c r="V800" s="474"/>
      <c r="W800" s="474"/>
      <c r="X800" s="474"/>
      <c r="Y800" s="475"/>
    </row>
    <row r="801" spans="3:25" ht="24.95" customHeight="1">
      <c r="C801" s="476"/>
      <c r="D801" s="477"/>
      <c r="E801" s="477"/>
      <c r="F801" s="477"/>
      <c r="G801" s="77" t="str">
        <f>IF(Data!G206="","",Data!G206)</f>
        <v/>
      </c>
      <c r="H801" s="479"/>
      <c r="I801" s="480"/>
      <c r="J801" s="480"/>
      <c r="K801" s="480"/>
      <c r="L801" s="480"/>
      <c r="M801" s="480"/>
      <c r="N801" s="480"/>
      <c r="O801" s="480"/>
      <c r="P801" s="481"/>
      <c r="Q801" s="482"/>
      <c r="R801" s="480"/>
      <c r="S801" s="483"/>
      <c r="T801" s="483"/>
      <c r="U801" s="483"/>
      <c r="V801" s="483"/>
      <c r="W801" s="483"/>
      <c r="X801" s="483"/>
      <c r="Y801" s="484"/>
    </row>
    <row r="802" spans="3:25" ht="24.95" customHeight="1">
      <c r="C802" s="476"/>
      <c r="D802" s="477"/>
      <c r="E802" s="477"/>
      <c r="F802" s="477"/>
      <c r="G802" s="478"/>
      <c r="H802" s="485"/>
      <c r="I802" s="486"/>
      <c r="J802" s="486"/>
      <c r="K802" s="486"/>
      <c r="L802" s="486"/>
      <c r="M802" s="486"/>
      <c r="N802" s="486"/>
      <c r="O802" s="486"/>
      <c r="P802" s="487"/>
      <c r="Q802" s="488"/>
      <c r="R802" s="486"/>
      <c r="S802" s="489"/>
      <c r="T802" s="489"/>
      <c r="U802" s="489"/>
      <c r="V802" s="489"/>
      <c r="W802" s="489"/>
      <c r="X802" s="486"/>
      <c r="Y802" s="490"/>
    </row>
    <row r="803" spans="3:25" ht="24.95" customHeight="1" thickBot="1">
      <c r="C803" s="491"/>
      <c r="D803" s="492"/>
      <c r="E803" s="492"/>
      <c r="F803" s="492"/>
      <c r="G803" s="493"/>
      <c r="H803" s="494"/>
      <c r="I803" s="495"/>
      <c r="J803" s="495"/>
      <c r="K803" s="495"/>
      <c r="L803" s="495"/>
      <c r="M803" s="495"/>
      <c r="N803" s="495"/>
      <c r="O803" s="495"/>
      <c r="P803" s="496"/>
      <c r="Q803" s="497"/>
      <c r="R803" s="495"/>
      <c r="S803" s="498"/>
      <c r="T803" s="498"/>
      <c r="U803" s="498"/>
      <c r="V803" s="498"/>
      <c r="W803" s="498"/>
      <c r="X803" s="495"/>
      <c r="Y803" s="499"/>
    </row>
    <row r="804" spans="3:25" ht="24.95" customHeight="1" thickTop="1">
      <c r="C804" s="74">
        <f>IF(Data!B206="","",Data!B206)</f>
        <v>0</v>
      </c>
      <c r="D804" s="75" t="str">
        <f>IF(Data!C206="","",Data!C206)</f>
        <v/>
      </c>
      <c r="E804" s="75" t="str">
        <f>IF(Data!E206="","",Data!E206)</f>
        <v/>
      </c>
      <c r="F804" s="75">
        <f>IF(Data!F206="","",Data!F206)</f>
        <v>0</v>
      </c>
      <c r="G804" s="76" t="str">
        <f>IF(Data!G206="","",Data!G206)</f>
        <v/>
      </c>
      <c r="H804" s="485">
        <v>1</v>
      </c>
      <c r="I804" s="486">
        <v>3</v>
      </c>
      <c r="J804" s="486">
        <v>5</v>
      </c>
      <c r="K804" s="486">
        <v>7</v>
      </c>
      <c r="L804" s="486">
        <v>9</v>
      </c>
      <c r="M804" s="486">
        <v>11</v>
      </c>
      <c r="N804" s="486">
        <v>13</v>
      </c>
      <c r="O804" s="486">
        <v>15</v>
      </c>
      <c r="P804" s="487">
        <v>17</v>
      </c>
      <c r="Q804" s="488">
        <v>19</v>
      </c>
      <c r="R804" s="486">
        <v>21</v>
      </c>
      <c r="S804" s="489">
        <v>23</v>
      </c>
      <c r="T804" s="489">
        <v>25</v>
      </c>
      <c r="U804" s="489">
        <v>27</v>
      </c>
      <c r="V804" s="474">
        <v>29</v>
      </c>
      <c r="W804" s="474">
        <v>31</v>
      </c>
      <c r="X804" s="474">
        <v>33</v>
      </c>
      <c r="Y804" s="475">
        <v>35</v>
      </c>
    </row>
    <row r="805" spans="3:25" ht="24.95" customHeight="1">
      <c r="C805" s="476"/>
      <c r="D805" s="477"/>
      <c r="E805" s="477"/>
      <c r="F805" s="477"/>
      <c r="G805" s="478"/>
      <c r="H805" s="479">
        <v>2</v>
      </c>
      <c r="I805" s="480">
        <v>4</v>
      </c>
      <c r="J805" s="480">
        <v>6</v>
      </c>
      <c r="K805" s="480">
        <v>8</v>
      </c>
      <c r="L805" s="480">
        <v>10</v>
      </c>
      <c r="M805" s="480">
        <v>12</v>
      </c>
      <c r="N805" s="480">
        <v>14</v>
      </c>
      <c r="O805" s="480">
        <v>16</v>
      </c>
      <c r="P805" s="481">
        <v>18</v>
      </c>
      <c r="Q805" s="482">
        <v>20</v>
      </c>
      <c r="R805" s="480">
        <v>22</v>
      </c>
      <c r="S805" s="483">
        <v>24</v>
      </c>
      <c r="T805" s="483">
        <v>26</v>
      </c>
      <c r="U805" s="483">
        <v>28</v>
      </c>
      <c r="V805" s="483">
        <v>30</v>
      </c>
      <c r="W805" s="483">
        <v>32</v>
      </c>
      <c r="X805" s="483">
        <v>34</v>
      </c>
      <c r="Y805" s="484">
        <v>36</v>
      </c>
    </row>
    <row r="806" spans="3:25" ht="24.95" customHeight="1">
      <c r="C806" s="476"/>
      <c r="D806" s="477"/>
      <c r="E806" s="477"/>
      <c r="F806" s="477"/>
      <c r="G806" s="478"/>
      <c r="H806" s="485"/>
      <c r="I806" s="486"/>
      <c r="J806" s="486"/>
      <c r="K806" s="486"/>
      <c r="L806" s="486"/>
      <c r="M806" s="486"/>
      <c r="N806" s="486"/>
      <c r="O806" s="486"/>
      <c r="P806" s="487"/>
      <c r="Q806" s="488"/>
      <c r="R806" s="486"/>
      <c r="S806" s="489"/>
      <c r="T806" s="489"/>
      <c r="U806" s="489"/>
      <c r="V806" s="489"/>
      <c r="W806" s="489"/>
      <c r="X806" s="486"/>
      <c r="Y806" s="490"/>
    </row>
    <row r="807" spans="3:25" ht="24.95" customHeight="1" thickBot="1">
      <c r="C807" s="491"/>
      <c r="D807" s="492"/>
      <c r="E807" s="492"/>
      <c r="F807" s="492"/>
      <c r="G807" s="493"/>
      <c r="H807" s="494"/>
      <c r="I807" s="495"/>
      <c r="J807" s="495"/>
      <c r="K807" s="495"/>
      <c r="L807" s="495"/>
      <c r="M807" s="495"/>
      <c r="N807" s="495"/>
      <c r="O807" s="495"/>
      <c r="P807" s="496"/>
      <c r="Q807" s="497"/>
      <c r="R807" s="495"/>
      <c r="S807" s="498"/>
      <c r="T807" s="498"/>
      <c r="U807" s="498"/>
      <c r="V807" s="498"/>
      <c r="W807" s="498"/>
      <c r="X807" s="495"/>
      <c r="Y807" s="499"/>
    </row>
    <row r="808" spans="3:25" ht="13.5" thickTop="1"/>
  </sheetData>
  <sheetProtection algorithmName="SHA-512" hashValue="8VuMD+LfQXJ2hQOAAMIKOovpatY7QOYhOh46jcYbvzmahd/t2R9DszAypgyydySQml12VBmKDCWJRooMtcLlew==" saltValue="1KQlYsKFMFGvclkUWkpbRw==" spinCount="100000" sheet="1" objects="1" scenarios="1"/>
  <mergeCells count="10">
    <mergeCell ref="C3:C5"/>
    <mergeCell ref="G3:G5"/>
    <mergeCell ref="H2:P2"/>
    <mergeCell ref="Q2:Y2"/>
    <mergeCell ref="H3:P3"/>
    <mergeCell ref="Q3:Y3"/>
    <mergeCell ref="F3:F5"/>
    <mergeCell ref="D3:D5"/>
    <mergeCell ref="E3:E5"/>
    <mergeCell ref="D2: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07"/>
  <sheetViews>
    <sheetView showZeros="0" zoomScaleNormal="100" workbookViewId="0">
      <selection activeCell="I7" sqref="I7"/>
    </sheetView>
  </sheetViews>
  <sheetFormatPr defaultRowHeight="12"/>
  <cols>
    <col min="1" max="1" width="6.28515625" style="440" customWidth="1"/>
    <col min="2" max="2" width="5.7109375" style="440" customWidth="1"/>
    <col min="3" max="3" width="8.5703125" style="441" bestFit="1" customWidth="1"/>
    <col min="4" max="4" width="25.5703125" style="441" customWidth="1"/>
    <col min="5" max="5" width="6.85546875" style="440" customWidth="1"/>
    <col min="6" max="8" width="7.7109375" style="527" customWidth="1"/>
    <col min="9" max="9" width="33.42578125" style="440" customWidth="1"/>
    <col min="10" max="10" width="22.42578125" style="440" customWidth="1"/>
    <col min="11" max="11" width="27.7109375" style="440" customWidth="1"/>
    <col min="12" max="12" width="34.42578125" style="440" bestFit="1" customWidth="1"/>
    <col min="13" max="13" width="19.28515625" style="440" bestFit="1" customWidth="1"/>
    <col min="14" max="14" width="30.5703125" style="440" bestFit="1" customWidth="1"/>
    <col min="15" max="16384" width="9.140625" style="440"/>
  </cols>
  <sheetData>
    <row r="1" spans="1:14" s="425" customFormat="1" ht="13.5" customHeight="1" thickBot="1">
      <c r="A1" s="505"/>
      <c r="B1" s="505"/>
      <c r="C1" s="505"/>
      <c r="D1" s="505"/>
      <c r="E1" s="673"/>
      <c r="F1" s="673"/>
      <c r="G1" s="673"/>
      <c r="H1" s="673"/>
      <c r="I1" s="673"/>
      <c r="J1" s="673"/>
      <c r="K1" s="673"/>
      <c r="L1" s="673"/>
      <c r="M1" s="673"/>
      <c r="N1" s="673"/>
    </row>
    <row r="2" spans="1:14" s="425" customFormat="1" ht="23.25" customHeight="1" thickTop="1" thickBot="1">
      <c r="A2" s="505"/>
      <c r="B2" s="688" t="s">
        <v>73</v>
      </c>
      <c r="C2" s="685" t="s">
        <v>8</v>
      </c>
      <c r="D2" s="682" t="s">
        <v>6</v>
      </c>
      <c r="E2" s="674" t="s">
        <v>26</v>
      </c>
      <c r="F2" s="674"/>
      <c r="G2" s="674" t="s">
        <v>27</v>
      </c>
      <c r="H2" s="674"/>
      <c r="I2" s="670" t="s">
        <v>1651</v>
      </c>
      <c r="J2" s="671"/>
      <c r="K2" s="671"/>
      <c r="L2" s="671"/>
      <c r="M2" s="671"/>
      <c r="N2" s="672"/>
    </row>
    <row r="3" spans="1:14" s="425" customFormat="1" ht="30.75" customHeight="1" thickTop="1" thickBot="1">
      <c r="A3" s="505"/>
      <c r="B3" s="689"/>
      <c r="C3" s="686"/>
      <c r="D3" s="683"/>
      <c r="E3" s="675"/>
      <c r="F3" s="675"/>
      <c r="G3" s="675"/>
      <c r="H3" s="675"/>
      <c r="I3" s="669" t="s">
        <v>26</v>
      </c>
      <c r="J3" s="669"/>
      <c r="K3" s="669"/>
      <c r="L3" s="669" t="s">
        <v>27</v>
      </c>
      <c r="M3" s="669"/>
      <c r="N3" s="669"/>
    </row>
    <row r="4" spans="1:14" s="433" customFormat="1" ht="30" customHeight="1" thickTop="1" thickBot="1">
      <c r="A4" s="506"/>
      <c r="B4" s="690"/>
      <c r="C4" s="687"/>
      <c r="D4" s="684"/>
      <c r="E4" s="507" t="s">
        <v>20</v>
      </c>
      <c r="F4" s="508" t="s">
        <v>21</v>
      </c>
      <c r="G4" s="507" t="s">
        <v>20</v>
      </c>
      <c r="H4" s="508" t="s">
        <v>21</v>
      </c>
      <c r="I4" s="507" t="s">
        <v>60</v>
      </c>
      <c r="J4" s="509" t="s">
        <v>61</v>
      </c>
      <c r="K4" s="508" t="s">
        <v>62</v>
      </c>
      <c r="L4" s="507" t="s">
        <v>60</v>
      </c>
      <c r="M4" s="509" t="s">
        <v>61</v>
      </c>
      <c r="N4" s="510" t="s">
        <v>62</v>
      </c>
    </row>
    <row r="5" spans="1:14" s="435" customFormat="1" ht="13.5" customHeight="1" thickTop="1">
      <c r="A5" s="506"/>
      <c r="B5" s="691">
        <v>1</v>
      </c>
      <c r="C5" s="693">
        <v>2</v>
      </c>
      <c r="D5" s="511">
        <v>3</v>
      </c>
      <c r="E5" s="678">
        <v>4</v>
      </c>
      <c r="F5" s="677">
        <v>5</v>
      </c>
      <c r="G5" s="678">
        <v>6</v>
      </c>
      <c r="H5" s="677">
        <v>7</v>
      </c>
      <c r="I5" s="678">
        <v>8</v>
      </c>
      <c r="J5" s="676">
        <v>9</v>
      </c>
      <c r="K5" s="677">
        <v>10</v>
      </c>
      <c r="L5" s="678">
        <v>11</v>
      </c>
      <c r="M5" s="679">
        <v>12</v>
      </c>
      <c r="N5" s="680">
        <v>13</v>
      </c>
    </row>
    <row r="6" spans="1:14" s="433" customFormat="1" ht="17.25" customHeight="1" thickBot="1">
      <c r="A6" s="506"/>
      <c r="B6" s="692"/>
      <c r="C6" s="676"/>
      <c r="D6" s="512" t="s">
        <v>1437</v>
      </c>
      <c r="E6" s="678"/>
      <c r="F6" s="677"/>
      <c r="G6" s="678"/>
      <c r="H6" s="677"/>
      <c r="I6" s="678"/>
      <c r="J6" s="676"/>
      <c r="K6" s="677"/>
      <c r="L6" s="678"/>
      <c r="M6" s="676"/>
      <c r="N6" s="681"/>
    </row>
    <row r="7" spans="1:14" s="433" customFormat="1" ht="75" customHeight="1" thickTop="1" thickBot="1">
      <c r="A7" s="66">
        <f>B7</f>
        <v>1</v>
      </c>
      <c r="B7" s="70">
        <f>Data!B7</f>
        <v>1</v>
      </c>
      <c r="C7" s="71" t="str">
        <f>Data!C7</f>
        <v>6583</v>
      </c>
      <c r="D7" s="72" t="str">
        <f>Data!E7</f>
        <v>आराध्या प्रकाश पाटील</v>
      </c>
      <c r="E7" s="513">
        <v>29</v>
      </c>
      <c r="F7" s="514">
        <v>152</v>
      </c>
      <c r="G7" s="513">
        <v>30</v>
      </c>
      <c r="H7" s="514">
        <v>154</v>
      </c>
      <c r="I7" s="515" t="s">
        <v>136</v>
      </c>
      <c r="J7" s="516" t="s">
        <v>428</v>
      </c>
      <c r="K7" s="517" t="s">
        <v>448</v>
      </c>
      <c r="L7" s="518" t="s">
        <v>1362</v>
      </c>
      <c r="M7" s="516" t="s">
        <v>428</v>
      </c>
      <c r="N7" s="519" t="s">
        <v>1363</v>
      </c>
    </row>
    <row r="8" spans="1:14" s="433" customFormat="1" ht="75" customHeight="1" thickTop="1" thickBot="1">
      <c r="A8" s="67">
        <f t="shared" ref="A8:A71" si="0">B8</f>
        <v>2</v>
      </c>
      <c r="B8" s="68">
        <f>Data!B8</f>
        <v>2</v>
      </c>
      <c r="C8" s="69">
        <f>Data!C8</f>
        <v>6588</v>
      </c>
      <c r="D8" s="73" t="str">
        <f>Data!E8</f>
        <v>साक्षी राजेश पाटील</v>
      </c>
      <c r="E8" s="520"/>
      <c r="F8" s="521"/>
      <c r="G8" s="520"/>
      <c r="H8" s="521"/>
      <c r="I8" s="522" t="s">
        <v>140</v>
      </c>
      <c r="J8" s="523" t="s">
        <v>420</v>
      </c>
      <c r="K8" s="524" t="s">
        <v>120</v>
      </c>
      <c r="L8" s="525" t="s">
        <v>1364</v>
      </c>
      <c r="M8" s="523" t="s">
        <v>420</v>
      </c>
      <c r="N8" s="526" t="s">
        <v>1365</v>
      </c>
    </row>
    <row r="9" spans="1:14" s="433" customFormat="1" ht="75" customHeight="1" thickTop="1" thickBot="1">
      <c r="A9" s="64">
        <f t="shared" si="0"/>
        <v>3</v>
      </c>
      <c r="B9" s="70">
        <f>Data!B9</f>
        <v>3</v>
      </c>
      <c r="C9" s="71">
        <f>Data!C9</f>
        <v>6573</v>
      </c>
      <c r="D9" s="72" t="str">
        <f>Data!E9</f>
        <v>शौर्य यश पाटील</v>
      </c>
      <c r="E9" s="513"/>
      <c r="F9" s="514"/>
      <c r="G9" s="513"/>
      <c r="H9" s="514"/>
      <c r="I9" s="515" t="s">
        <v>135</v>
      </c>
      <c r="J9" s="516" t="s">
        <v>429</v>
      </c>
      <c r="K9" s="517" t="s">
        <v>114</v>
      </c>
      <c r="L9" s="518" t="s">
        <v>1366</v>
      </c>
      <c r="M9" s="516" t="s">
        <v>429</v>
      </c>
      <c r="N9" s="519" t="s">
        <v>1367</v>
      </c>
    </row>
    <row r="10" spans="1:14" s="433" customFormat="1" ht="75" customHeight="1" thickTop="1" thickBot="1">
      <c r="A10" s="64">
        <f t="shared" si="0"/>
        <v>0</v>
      </c>
      <c r="B10" s="68">
        <f>Data!B10</f>
        <v>0</v>
      </c>
      <c r="C10" s="69">
        <f>Data!C10</f>
        <v>0</v>
      </c>
      <c r="D10" s="73">
        <f>Data!E10</f>
        <v>0</v>
      </c>
      <c r="E10" s="520"/>
      <c r="F10" s="521"/>
      <c r="G10" s="520"/>
      <c r="H10" s="521"/>
      <c r="I10" s="522" t="s">
        <v>134</v>
      </c>
      <c r="J10" s="523" t="s">
        <v>430</v>
      </c>
      <c r="K10" s="524" t="s">
        <v>119</v>
      </c>
      <c r="L10" s="525" t="s">
        <v>1368</v>
      </c>
      <c r="M10" s="523" t="s">
        <v>430</v>
      </c>
      <c r="N10" s="526" t="s">
        <v>1369</v>
      </c>
    </row>
    <row r="11" spans="1:14" s="433" customFormat="1" ht="75" customHeight="1" thickTop="1" thickBot="1">
      <c r="A11" s="64">
        <f t="shared" si="0"/>
        <v>0</v>
      </c>
      <c r="B11" s="70">
        <f>Data!B11</f>
        <v>0</v>
      </c>
      <c r="C11" s="71">
        <f>Data!C11</f>
        <v>0</v>
      </c>
      <c r="D11" s="72">
        <f>Data!E11</f>
        <v>0</v>
      </c>
      <c r="E11" s="513"/>
      <c r="F11" s="514"/>
      <c r="G11" s="513"/>
      <c r="H11" s="514"/>
      <c r="I11" s="515" t="s">
        <v>137</v>
      </c>
      <c r="J11" s="516" t="s">
        <v>421</v>
      </c>
      <c r="K11" s="517" t="s">
        <v>116</v>
      </c>
      <c r="L11" s="518" t="s">
        <v>1370</v>
      </c>
      <c r="M11" s="516" t="s">
        <v>421</v>
      </c>
      <c r="N11" s="519" t="s">
        <v>1365</v>
      </c>
    </row>
    <row r="12" spans="1:14" s="433" customFormat="1" ht="75" customHeight="1" thickTop="1" thickBot="1">
      <c r="A12" s="64">
        <f t="shared" si="0"/>
        <v>0</v>
      </c>
      <c r="B12" s="68">
        <f>Data!B12</f>
        <v>0</v>
      </c>
      <c r="C12" s="69">
        <f>Data!C12</f>
        <v>0</v>
      </c>
      <c r="D12" s="73">
        <f>Data!E12</f>
        <v>0</v>
      </c>
      <c r="E12" s="520"/>
      <c r="F12" s="521"/>
      <c r="G12" s="520"/>
      <c r="H12" s="521"/>
      <c r="I12" s="522" t="s">
        <v>136</v>
      </c>
      <c r="J12" s="523" t="s">
        <v>431</v>
      </c>
      <c r="K12" s="524" t="s">
        <v>448</v>
      </c>
      <c r="L12" s="525" t="s">
        <v>1371</v>
      </c>
      <c r="M12" s="523" t="s">
        <v>431</v>
      </c>
      <c r="N12" s="526" t="s">
        <v>1372</v>
      </c>
    </row>
    <row r="13" spans="1:14" s="433" customFormat="1" ht="75" customHeight="1" thickTop="1" thickBot="1">
      <c r="A13" s="64">
        <f t="shared" si="0"/>
        <v>0</v>
      </c>
      <c r="B13" s="70">
        <f>Data!B13</f>
        <v>0</v>
      </c>
      <c r="C13" s="71">
        <f>Data!C13</f>
        <v>0</v>
      </c>
      <c r="D13" s="72">
        <f>Data!E13</f>
        <v>0</v>
      </c>
      <c r="E13" s="513"/>
      <c r="F13" s="514"/>
      <c r="G13" s="513"/>
      <c r="H13" s="514"/>
      <c r="I13" s="515" t="s">
        <v>132</v>
      </c>
      <c r="J13" s="516" t="s">
        <v>428</v>
      </c>
      <c r="K13" s="517" t="s">
        <v>120</v>
      </c>
      <c r="L13" s="518" t="s">
        <v>1366</v>
      </c>
      <c r="M13" s="516" t="s">
        <v>428</v>
      </c>
      <c r="N13" s="519" t="s">
        <v>1373</v>
      </c>
    </row>
    <row r="14" spans="1:14" s="433" customFormat="1" ht="75" customHeight="1" thickTop="1" thickBot="1">
      <c r="A14" s="64">
        <f t="shared" si="0"/>
        <v>0</v>
      </c>
      <c r="B14" s="68">
        <f>Data!B14</f>
        <v>0</v>
      </c>
      <c r="C14" s="69">
        <f>Data!C14</f>
        <v>0</v>
      </c>
      <c r="D14" s="73">
        <f>Data!E14</f>
        <v>0</v>
      </c>
      <c r="E14" s="520"/>
      <c r="F14" s="521"/>
      <c r="G14" s="520"/>
      <c r="H14" s="521"/>
      <c r="I14" s="522" t="s">
        <v>133</v>
      </c>
      <c r="J14" s="523" t="s">
        <v>428</v>
      </c>
      <c r="K14" s="524" t="s">
        <v>121</v>
      </c>
      <c r="L14" s="525" t="s">
        <v>1374</v>
      </c>
      <c r="M14" s="523" t="s">
        <v>428</v>
      </c>
      <c r="N14" s="526" t="s">
        <v>1375</v>
      </c>
    </row>
    <row r="15" spans="1:14" s="433" customFormat="1" ht="75" customHeight="1" thickTop="1" thickBot="1">
      <c r="A15" s="64">
        <f t="shared" si="0"/>
        <v>0</v>
      </c>
      <c r="B15" s="70">
        <f>Data!B15</f>
        <v>0</v>
      </c>
      <c r="C15" s="71">
        <f>Data!C15</f>
        <v>0</v>
      </c>
      <c r="D15" s="72">
        <f>Data!E15</f>
        <v>0</v>
      </c>
      <c r="E15" s="513"/>
      <c r="F15" s="514"/>
      <c r="G15" s="513"/>
      <c r="H15" s="514"/>
      <c r="I15" s="515" t="s">
        <v>137</v>
      </c>
      <c r="J15" s="516" t="s">
        <v>430</v>
      </c>
      <c r="K15" s="517" t="s">
        <v>123</v>
      </c>
      <c r="L15" s="518" t="s">
        <v>1376</v>
      </c>
      <c r="M15" s="516" t="s">
        <v>430</v>
      </c>
      <c r="N15" s="519" t="s">
        <v>1377</v>
      </c>
    </row>
    <row r="16" spans="1:14" s="433" customFormat="1" ht="75" customHeight="1" thickTop="1" thickBot="1">
      <c r="A16" s="64">
        <f t="shared" si="0"/>
        <v>0</v>
      </c>
      <c r="B16" s="68">
        <f>Data!B16</f>
        <v>0</v>
      </c>
      <c r="C16" s="69">
        <f>Data!C16</f>
        <v>0</v>
      </c>
      <c r="D16" s="73">
        <f>Data!E16</f>
        <v>0</v>
      </c>
      <c r="E16" s="520"/>
      <c r="F16" s="521"/>
      <c r="G16" s="520"/>
      <c r="H16" s="521"/>
      <c r="I16" s="522" t="s">
        <v>138</v>
      </c>
      <c r="J16" s="523" t="s">
        <v>117</v>
      </c>
      <c r="K16" s="524" t="s">
        <v>124</v>
      </c>
      <c r="L16" s="525" t="s">
        <v>1378</v>
      </c>
      <c r="M16" s="523" t="s">
        <v>117</v>
      </c>
      <c r="N16" s="526" t="s">
        <v>1379</v>
      </c>
    </row>
    <row r="17" spans="1:14" s="433" customFormat="1" ht="75" customHeight="1" thickTop="1" thickBot="1">
      <c r="A17" s="64">
        <f t="shared" si="0"/>
        <v>0</v>
      </c>
      <c r="B17" s="70">
        <f>Data!B17</f>
        <v>0</v>
      </c>
      <c r="C17" s="71">
        <f>Data!C17</f>
        <v>0</v>
      </c>
      <c r="D17" s="72">
        <f>Data!E17</f>
        <v>0</v>
      </c>
      <c r="E17" s="513"/>
      <c r="F17" s="514"/>
      <c r="G17" s="513"/>
      <c r="H17" s="514"/>
      <c r="I17" s="515" t="s">
        <v>139</v>
      </c>
      <c r="J17" s="516" t="s">
        <v>122</v>
      </c>
      <c r="K17" s="517" t="s">
        <v>123</v>
      </c>
      <c r="L17" s="518" t="s">
        <v>1371</v>
      </c>
      <c r="M17" s="516" t="s">
        <v>122</v>
      </c>
      <c r="N17" s="519" t="s">
        <v>1380</v>
      </c>
    </row>
    <row r="18" spans="1:14" s="433" customFormat="1" ht="75" customHeight="1" thickTop="1" thickBot="1">
      <c r="A18" s="64">
        <f t="shared" si="0"/>
        <v>0</v>
      </c>
      <c r="B18" s="68">
        <f>Data!B18</f>
        <v>0</v>
      </c>
      <c r="C18" s="69">
        <f>Data!C18</f>
        <v>0</v>
      </c>
      <c r="D18" s="73">
        <f>Data!E18</f>
        <v>0</v>
      </c>
      <c r="E18" s="520"/>
      <c r="F18" s="521"/>
      <c r="G18" s="520"/>
      <c r="H18" s="521"/>
      <c r="I18" s="522" t="s">
        <v>141</v>
      </c>
      <c r="J18" s="523" t="s">
        <v>421</v>
      </c>
      <c r="K18" s="524" t="s">
        <v>124</v>
      </c>
      <c r="L18" s="525" t="s">
        <v>1381</v>
      </c>
      <c r="M18" s="523" t="s">
        <v>421</v>
      </c>
      <c r="N18" s="526" t="s">
        <v>1382</v>
      </c>
    </row>
    <row r="19" spans="1:14" s="433" customFormat="1" ht="75" customHeight="1" thickTop="1" thickBot="1">
      <c r="A19" s="64">
        <f t="shared" si="0"/>
        <v>0</v>
      </c>
      <c r="B19" s="70">
        <f>Data!B19</f>
        <v>0</v>
      </c>
      <c r="C19" s="71">
        <f>Data!C19</f>
        <v>0</v>
      </c>
      <c r="D19" s="72">
        <f>Data!E19</f>
        <v>0</v>
      </c>
      <c r="E19" s="513"/>
      <c r="F19" s="514"/>
      <c r="G19" s="513"/>
      <c r="H19" s="514"/>
      <c r="I19" s="515" t="s">
        <v>132</v>
      </c>
      <c r="J19" s="516" t="s">
        <v>430</v>
      </c>
      <c r="K19" s="517" t="s">
        <v>125</v>
      </c>
      <c r="L19" s="518" t="s">
        <v>1383</v>
      </c>
      <c r="M19" s="516" t="s">
        <v>430</v>
      </c>
      <c r="N19" s="519" t="s">
        <v>1384</v>
      </c>
    </row>
    <row r="20" spans="1:14" s="433" customFormat="1" ht="75" customHeight="1" thickTop="1" thickBot="1">
      <c r="A20" s="64">
        <f t="shared" si="0"/>
        <v>0</v>
      </c>
      <c r="B20" s="68">
        <f>Data!B20</f>
        <v>0</v>
      </c>
      <c r="C20" s="69">
        <f>Data!C20</f>
        <v>0</v>
      </c>
      <c r="D20" s="73">
        <f>Data!E20</f>
        <v>0</v>
      </c>
      <c r="E20" s="520"/>
      <c r="F20" s="521"/>
      <c r="G20" s="520"/>
      <c r="H20" s="521"/>
      <c r="I20" s="522" t="s">
        <v>141</v>
      </c>
      <c r="J20" s="523" t="s">
        <v>117</v>
      </c>
      <c r="K20" s="524" t="s">
        <v>449</v>
      </c>
      <c r="L20" s="525" t="s">
        <v>1368</v>
      </c>
      <c r="M20" s="523" t="s">
        <v>117</v>
      </c>
      <c r="N20" s="526" t="s">
        <v>1385</v>
      </c>
    </row>
    <row r="21" spans="1:14" s="433" customFormat="1" ht="75" customHeight="1" thickTop="1" thickBot="1">
      <c r="A21" s="64">
        <f t="shared" si="0"/>
        <v>0</v>
      </c>
      <c r="B21" s="70">
        <f>Data!B21</f>
        <v>0</v>
      </c>
      <c r="C21" s="71">
        <f>Data!C21</f>
        <v>0</v>
      </c>
      <c r="D21" s="72">
        <f>Data!E21</f>
        <v>0</v>
      </c>
      <c r="E21" s="513"/>
      <c r="F21" s="514"/>
      <c r="G21" s="513"/>
      <c r="H21" s="514"/>
      <c r="I21" s="515" t="s">
        <v>141</v>
      </c>
      <c r="J21" s="516" t="s">
        <v>431</v>
      </c>
      <c r="K21" s="517" t="s">
        <v>120</v>
      </c>
      <c r="L21" s="518" t="s">
        <v>1386</v>
      </c>
      <c r="M21" s="516" t="s">
        <v>431</v>
      </c>
      <c r="N21" s="519" t="s">
        <v>1387</v>
      </c>
    </row>
    <row r="22" spans="1:14" s="433" customFormat="1" ht="75" customHeight="1" thickTop="1" thickBot="1">
      <c r="A22" s="64">
        <f t="shared" si="0"/>
        <v>0</v>
      </c>
      <c r="B22" s="68">
        <f>Data!B22</f>
        <v>0</v>
      </c>
      <c r="C22" s="69">
        <f>Data!C22</f>
        <v>0</v>
      </c>
      <c r="D22" s="73">
        <f>Data!E22</f>
        <v>0</v>
      </c>
      <c r="E22" s="520"/>
      <c r="F22" s="521"/>
      <c r="G22" s="520"/>
      <c r="H22" s="521"/>
      <c r="I22" s="522" t="s">
        <v>586</v>
      </c>
      <c r="J22" s="523" t="s">
        <v>432</v>
      </c>
      <c r="K22" s="524" t="s">
        <v>126</v>
      </c>
      <c r="L22" s="525" t="s">
        <v>1388</v>
      </c>
      <c r="M22" s="523" t="s">
        <v>432</v>
      </c>
      <c r="N22" s="526" t="s">
        <v>1380</v>
      </c>
    </row>
    <row r="23" spans="1:14" s="433" customFormat="1" ht="75" customHeight="1" thickTop="1" thickBot="1">
      <c r="A23" s="64">
        <f t="shared" si="0"/>
        <v>0</v>
      </c>
      <c r="B23" s="70">
        <f>Data!B23</f>
        <v>0</v>
      </c>
      <c r="C23" s="71">
        <f>Data!C23</f>
        <v>0</v>
      </c>
      <c r="D23" s="72">
        <f>Data!E23</f>
        <v>0</v>
      </c>
      <c r="E23" s="513"/>
      <c r="F23" s="514"/>
      <c r="G23" s="513"/>
      <c r="H23" s="514"/>
      <c r="I23" s="515" t="s">
        <v>423</v>
      </c>
      <c r="J23" s="516" t="s">
        <v>433</v>
      </c>
      <c r="K23" s="517" t="s">
        <v>118</v>
      </c>
      <c r="L23" s="518" t="s">
        <v>1378</v>
      </c>
      <c r="M23" s="516" t="s">
        <v>433</v>
      </c>
      <c r="N23" s="519" t="s">
        <v>1389</v>
      </c>
    </row>
    <row r="24" spans="1:14" s="433" customFormat="1" ht="75" customHeight="1" thickTop="1" thickBot="1">
      <c r="A24" s="64">
        <f t="shared" si="0"/>
        <v>0</v>
      </c>
      <c r="B24" s="68">
        <f>Data!B24</f>
        <v>0</v>
      </c>
      <c r="C24" s="69">
        <f>Data!C24</f>
        <v>0</v>
      </c>
      <c r="D24" s="73">
        <f>Data!E24</f>
        <v>0</v>
      </c>
      <c r="E24" s="520"/>
      <c r="F24" s="521"/>
      <c r="G24" s="520"/>
      <c r="H24" s="521"/>
      <c r="I24" s="522" t="s">
        <v>450</v>
      </c>
      <c r="J24" s="523" t="s">
        <v>433</v>
      </c>
      <c r="K24" s="524" t="s">
        <v>119</v>
      </c>
      <c r="L24" s="525" t="s">
        <v>1390</v>
      </c>
      <c r="M24" s="523" t="s">
        <v>433</v>
      </c>
      <c r="N24" s="526" t="s">
        <v>1391</v>
      </c>
    </row>
    <row r="25" spans="1:14" s="433" customFormat="1" ht="75" customHeight="1" thickTop="1" thickBot="1">
      <c r="A25" s="64">
        <f t="shared" si="0"/>
        <v>0</v>
      </c>
      <c r="B25" s="70">
        <f>Data!B25</f>
        <v>0</v>
      </c>
      <c r="C25" s="71">
        <f>Data!C25</f>
        <v>0</v>
      </c>
      <c r="D25" s="72">
        <f>Data!E25</f>
        <v>0</v>
      </c>
      <c r="E25" s="513"/>
      <c r="F25" s="514"/>
      <c r="G25" s="513"/>
      <c r="H25" s="514"/>
      <c r="I25" s="515" t="s">
        <v>451</v>
      </c>
      <c r="J25" s="516" t="s">
        <v>433</v>
      </c>
      <c r="K25" s="517" t="s">
        <v>120</v>
      </c>
      <c r="L25" s="518" t="s">
        <v>1392</v>
      </c>
      <c r="M25" s="516" t="s">
        <v>433</v>
      </c>
      <c r="N25" s="519" t="s">
        <v>1393</v>
      </c>
    </row>
    <row r="26" spans="1:14" s="433" customFormat="1" ht="75" customHeight="1" thickTop="1" thickBot="1">
      <c r="A26" s="64">
        <f t="shared" si="0"/>
        <v>0</v>
      </c>
      <c r="B26" s="68">
        <f>Data!B26</f>
        <v>0</v>
      </c>
      <c r="C26" s="69">
        <f>Data!C26</f>
        <v>0</v>
      </c>
      <c r="D26" s="73">
        <f>Data!E26</f>
        <v>0</v>
      </c>
      <c r="E26" s="520"/>
      <c r="F26" s="521"/>
      <c r="G26" s="520"/>
      <c r="H26" s="521"/>
      <c r="I26" s="522" t="s">
        <v>423</v>
      </c>
      <c r="J26" s="523" t="s">
        <v>428</v>
      </c>
      <c r="K26" s="524" t="s">
        <v>114</v>
      </c>
      <c r="L26" s="525" t="s">
        <v>1394</v>
      </c>
      <c r="M26" s="523" t="s">
        <v>428</v>
      </c>
      <c r="N26" s="526" t="s">
        <v>1395</v>
      </c>
    </row>
    <row r="27" spans="1:14" s="433" customFormat="1" ht="75" customHeight="1" thickTop="1" thickBot="1">
      <c r="A27" s="64">
        <f t="shared" si="0"/>
        <v>0</v>
      </c>
      <c r="B27" s="70">
        <f>Data!B27</f>
        <v>0</v>
      </c>
      <c r="C27" s="71">
        <f>Data!C27</f>
        <v>0</v>
      </c>
      <c r="D27" s="72">
        <f>Data!E27</f>
        <v>0</v>
      </c>
      <c r="E27" s="513"/>
      <c r="F27" s="514"/>
      <c r="G27" s="513"/>
      <c r="H27" s="514"/>
      <c r="I27" s="515" t="s">
        <v>422</v>
      </c>
      <c r="J27" s="516" t="s">
        <v>127</v>
      </c>
      <c r="K27" s="517" t="s">
        <v>124</v>
      </c>
      <c r="L27" s="518" t="s">
        <v>1396</v>
      </c>
      <c r="M27" s="516" t="s">
        <v>127</v>
      </c>
      <c r="N27" s="519" t="s">
        <v>1391</v>
      </c>
    </row>
    <row r="28" spans="1:14" s="433" customFormat="1" ht="75" customHeight="1" thickTop="1" thickBot="1">
      <c r="A28" s="64">
        <f t="shared" si="0"/>
        <v>0</v>
      </c>
      <c r="B28" s="68">
        <f>Data!B28</f>
        <v>0</v>
      </c>
      <c r="C28" s="69">
        <f>Data!C28</f>
        <v>0</v>
      </c>
      <c r="D28" s="73">
        <f>Data!E28</f>
        <v>0</v>
      </c>
      <c r="E28" s="520"/>
      <c r="F28" s="521"/>
      <c r="G28" s="520"/>
      <c r="H28" s="521"/>
      <c r="I28" s="522" t="s">
        <v>132</v>
      </c>
      <c r="J28" s="523" t="s">
        <v>434</v>
      </c>
      <c r="K28" s="524" t="s">
        <v>113</v>
      </c>
      <c r="L28" s="525" t="s">
        <v>1394</v>
      </c>
      <c r="M28" s="523" t="s">
        <v>434</v>
      </c>
      <c r="N28" s="526" t="s">
        <v>1395</v>
      </c>
    </row>
    <row r="29" spans="1:14" s="433" customFormat="1" ht="75" customHeight="1" thickTop="1" thickBot="1">
      <c r="A29" s="64">
        <f t="shared" si="0"/>
        <v>0</v>
      </c>
      <c r="B29" s="70">
        <f>Data!B29</f>
        <v>0</v>
      </c>
      <c r="C29" s="71">
        <f>Data!C29</f>
        <v>0</v>
      </c>
      <c r="D29" s="72">
        <f>Data!E29</f>
        <v>0</v>
      </c>
      <c r="E29" s="513"/>
      <c r="F29" s="514"/>
      <c r="G29" s="513"/>
      <c r="H29" s="514"/>
      <c r="I29" s="515" t="s">
        <v>142</v>
      </c>
      <c r="J29" s="516" t="s">
        <v>433</v>
      </c>
      <c r="K29" s="517" t="s">
        <v>449</v>
      </c>
      <c r="L29" s="518" t="s">
        <v>1397</v>
      </c>
      <c r="M29" s="516" t="s">
        <v>433</v>
      </c>
      <c r="N29" s="519" t="s">
        <v>1398</v>
      </c>
    </row>
    <row r="30" spans="1:14" s="433" customFormat="1" ht="75" customHeight="1" thickTop="1" thickBot="1">
      <c r="A30" s="64">
        <f t="shared" si="0"/>
        <v>0</v>
      </c>
      <c r="B30" s="68">
        <f>Data!B30</f>
        <v>0</v>
      </c>
      <c r="C30" s="69">
        <f>Data!C30</f>
        <v>0</v>
      </c>
      <c r="D30" s="73">
        <f>Data!E30</f>
        <v>0</v>
      </c>
      <c r="E30" s="520"/>
      <c r="F30" s="521"/>
      <c r="G30" s="520"/>
      <c r="H30" s="521"/>
      <c r="I30" s="522" t="s">
        <v>423</v>
      </c>
      <c r="J30" s="523" t="s">
        <v>127</v>
      </c>
      <c r="K30" s="524" t="s">
        <v>116</v>
      </c>
      <c r="L30" s="525" t="s">
        <v>456</v>
      </c>
      <c r="M30" s="523" t="s">
        <v>127</v>
      </c>
      <c r="N30" s="526" t="s">
        <v>1387</v>
      </c>
    </row>
    <row r="31" spans="1:14" s="433" customFormat="1" ht="75" customHeight="1" thickTop="1" thickBot="1">
      <c r="A31" s="64">
        <f t="shared" si="0"/>
        <v>0</v>
      </c>
      <c r="B31" s="70">
        <f>Data!B31</f>
        <v>0</v>
      </c>
      <c r="C31" s="71">
        <f>Data!C31</f>
        <v>0</v>
      </c>
      <c r="D31" s="72">
        <f>Data!E31</f>
        <v>0</v>
      </c>
      <c r="E31" s="513"/>
      <c r="F31" s="514"/>
      <c r="G31" s="513"/>
      <c r="H31" s="514"/>
      <c r="I31" s="515" t="s">
        <v>143</v>
      </c>
      <c r="J31" s="516" t="s">
        <v>433</v>
      </c>
      <c r="K31" s="517" t="s">
        <v>128</v>
      </c>
      <c r="L31" s="518" t="s">
        <v>1394</v>
      </c>
      <c r="M31" s="516" t="s">
        <v>433</v>
      </c>
      <c r="N31" s="519" t="s">
        <v>1395</v>
      </c>
    </row>
    <row r="32" spans="1:14" s="433" customFormat="1" ht="75" customHeight="1" thickTop="1" thickBot="1">
      <c r="A32" s="64">
        <f t="shared" si="0"/>
        <v>0</v>
      </c>
      <c r="B32" s="68">
        <f>Data!B32</f>
        <v>0</v>
      </c>
      <c r="C32" s="69">
        <f>Data!C32</f>
        <v>0</v>
      </c>
      <c r="D32" s="73">
        <f>Data!E32</f>
        <v>0</v>
      </c>
      <c r="E32" s="520"/>
      <c r="F32" s="521"/>
      <c r="G32" s="520"/>
      <c r="H32" s="521"/>
      <c r="I32" s="522" t="s">
        <v>144</v>
      </c>
      <c r="J32" s="523" t="s">
        <v>127</v>
      </c>
      <c r="K32" s="524" t="s">
        <v>118</v>
      </c>
      <c r="L32" s="525" t="s">
        <v>1399</v>
      </c>
      <c r="M32" s="523" t="s">
        <v>127</v>
      </c>
      <c r="N32" s="526" t="s">
        <v>1398</v>
      </c>
    </row>
    <row r="33" spans="1:14" s="433" customFormat="1" ht="75" customHeight="1" thickTop="1" thickBot="1">
      <c r="A33" s="64">
        <f t="shared" si="0"/>
        <v>0</v>
      </c>
      <c r="B33" s="70">
        <f>Data!B33</f>
        <v>0</v>
      </c>
      <c r="C33" s="71">
        <f>Data!C33</f>
        <v>0</v>
      </c>
      <c r="D33" s="72">
        <f>Data!E33</f>
        <v>0</v>
      </c>
      <c r="E33" s="513"/>
      <c r="F33" s="514"/>
      <c r="G33" s="513"/>
      <c r="H33" s="514"/>
      <c r="I33" s="515" t="s">
        <v>143</v>
      </c>
      <c r="J33" s="516" t="s">
        <v>129</v>
      </c>
      <c r="K33" s="517" t="s">
        <v>120</v>
      </c>
      <c r="L33" s="518" t="s">
        <v>1400</v>
      </c>
      <c r="M33" s="516" t="s">
        <v>129</v>
      </c>
      <c r="N33" s="519" t="s">
        <v>1385</v>
      </c>
    </row>
    <row r="34" spans="1:14" s="433" customFormat="1" ht="75" customHeight="1" thickTop="1" thickBot="1">
      <c r="A34" s="64">
        <f t="shared" si="0"/>
        <v>0</v>
      </c>
      <c r="B34" s="68">
        <f>Data!B34</f>
        <v>0</v>
      </c>
      <c r="C34" s="69">
        <f>Data!C34</f>
        <v>0</v>
      </c>
      <c r="D34" s="73">
        <f>Data!E34</f>
        <v>0</v>
      </c>
      <c r="E34" s="520"/>
      <c r="F34" s="521"/>
      <c r="G34" s="520"/>
      <c r="H34" s="521"/>
      <c r="I34" s="522" t="s">
        <v>145</v>
      </c>
      <c r="J34" s="523" t="s">
        <v>435</v>
      </c>
      <c r="K34" s="524" t="s">
        <v>118</v>
      </c>
      <c r="L34" s="525" t="s">
        <v>1401</v>
      </c>
      <c r="M34" s="523" t="s">
        <v>435</v>
      </c>
      <c r="N34" s="526" t="s">
        <v>1385</v>
      </c>
    </row>
    <row r="35" spans="1:14" s="433" customFormat="1" ht="75" customHeight="1" thickTop="1" thickBot="1">
      <c r="A35" s="64">
        <f t="shared" si="0"/>
        <v>0</v>
      </c>
      <c r="B35" s="70">
        <f>Data!B35</f>
        <v>0</v>
      </c>
      <c r="C35" s="71">
        <f>Data!C35</f>
        <v>0</v>
      </c>
      <c r="D35" s="72">
        <f>Data!E35</f>
        <v>0</v>
      </c>
      <c r="E35" s="513"/>
      <c r="F35" s="514"/>
      <c r="G35" s="513"/>
      <c r="H35" s="514"/>
      <c r="I35" s="515" t="s">
        <v>148</v>
      </c>
      <c r="J35" s="516" t="s">
        <v>435</v>
      </c>
      <c r="K35" s="517" t="s">
        <v>119</v>
      </c>
      <c r="L35" s="518" t="s">
        <v>1364</v>
      </c>
      <c r="M35" s="516" t="s">
        <v>435</v>
      </c>
      <c r="N35" s="519" t="s">
        <v>1365</v>
      </c>
    </row>
    <row r="36" spans="1:14" s="433" customFormat="1" ht="75" customHeight="1" thickTop="1" thickBot="1">
      <c r="A36" s="64">
        <f t="shared" si="0"/>
        <v>0</v>
      </c>
      <c r="B36" s="68">
        <f>Data!B36</f>
        <v>0</v>
      </c>
      <c r="C36" s="69">
        <f>Data!C36</f>
        <v>0</v>
      </c>
      <c r="D36" s="73">
        <f>Data!E36</f>
        <v>0</v>
      </c>
      <c r="E36" s="520"/>
      <c r="F36" s="521"/>
      <c r="G36" s="520"/>
      <c r="H36" s="521"/>
      <c r="I36" s="522" t="s">
        <v>147</v>
      </c>
      <c r="J36" s="523" t="s">
        <v>436</v>
      </c>
      <c r="K36" s="524" t="s">
        <v>120</v>
      </c>
      <c r="L36" s="525" t="s">
        <v>1402</v>
      </c>
      <c r="M36" s="523" t="s">
        <v>436</v>
      </c>
      <c r="N36" s="526" t="s">
        <v>1395</v>
      </c>
    </row>
    <row r="37" spans="1:14" s="433" customFormat="1" ht="75" customHeight="1" thickTop="1" thickBot="1">
      <c r="A37" s="64">
        <f t="shared" si="0"/>
        <v>0</v>
      </c>
      <c r="B37" s="70">
        <f>Data!B37</f>
        <v>0</v>
      </c>
      <c r="C37" s="71">
        <f>Data!C37</f>
        <v>0</v>
      </c>
      <c r="D37" s="72">
        <f>Data!E37</f>
        <v>0</v>
      </c>
      <c r="E37" s="513"/>
      <c r="F37" s="514"/>
      <c r="G37" s="513"/>
      <c r="H37" s="514"/>
      <c r="I37" s="515" t="s">
        <v>149</v>
      </c>
      <c r="J37" s="516" t="s">
        <v>433</v>
      </c>
      <c r="K37" s="517" t="s">
        <v>125</v>
      </c>
      <c r="L37" s="518" t="s">
        <v>1403</v>
      </c>
      <c r="M37" s="516" t="s">
        <v>433</v>
      </c>
      <c r="N37" s="519" t="s">
        <v>1404</v>
      </c>
    </row>
    <row r="38" spans="1:14" s="433" customFormat="1" ht="75" customHeight="1" thickTop="1" thickBot="1">
      <c r="A38" s="64">
        <f t="shared" si="0"/>
        <v>0</v>
      </c>
      <c r="B38" s="68">
        <f>Data!B38</f>
        <v>0</v>
      </c>
      <c r="C38" s="69">
        <f>Data!C38</f>
        <v>0</v>
      </c>
      <c r="D38" s="73">
        <f>Data!E38</f>
        <v>0</v>
      </c>
      <c r="E38" s="520"/>
      <c r="F38" s="521"/>
      <c r="G38" s="520"/>
      <c r="H38" s="521"/>
      <c r="I38" s="522" t="s">
        <v>149</v>
      </c>
      <c r="J38" s="523" t="s">
        <v>430</v>
      </c>
      <c r="K38" s="524" t="s">
        <v>125</v>
      </c>
      <c r="L38" s="525" t="s">
        <v>1396</v>
      </c>
      <c r="M38" s="523" t="s">
        <v>430</v>
      </c>
      <c r="N38" s="526" t="s">
        <v>1387</v>
      </c>
    </row>
    <row r="39" spans="1:14" ht="75" customHeight="1" thickTop="1" thickBot="1">
      <c r="A39" s="64">
        <f t="shared" si="0"/>
        <v>0</v>
      </c>
      <c r="B39" s="70">
        <f>Data!B39</f>
        <v>0</v>
      </c>
      <c r="C39" s="71">
        <f>Data!C39</f>
        <v>0</v>
      </c>
      <c r="D39" s="72">
        <f>Data!E39</f>
        <v>0</v>
      </c>
      <c r="E39" s="513"/>
      <c r="F39" s="514"/>
      <c r="G39" s="513"/>
      <c r="H39" s="514"/>
      <c r="I39" s="515" t="s">
        <v>150</v>
      </c>
      <c r="J39" s="516" t="s">
        <v>115</v>
      </c>
      <c r="K39" s="517" t="s">
        <v>130</v>
      </c>
      <c r="L39" s="518" t="s">
        <v>1405</v>
      </c>
      <c r="M39" s="516" t="s">
        <v>115</v>
      </c>
      <c r="N39" s="519" t="s">
        <v>1406</v>
      </c>
    </row>
    <row r="40" spans="1:14" ht="75" customHeight="1" thickTop="1" thickBot="1">
      <c r="A40" s="64">
        <f t="shared" si="0"/>
        <v>0</v>
      </c>
      <c r="B40" s="68">
        <f>Data!B40</f>
        <v>0</v>
      </c>
      <c r="C40" s="69">
        <f>Data!C40</f>
        <v>0</v>
      </c>
      <c r="D40" s="73">
        <f>Data!E40</f>
        <v>0</v>
      </c>
      <c r="E40" s="520"/>
      <c r="F40" s="521"/>
      <c r="G40" s="520"/>
      <c r="H40" s="521"/>
      <c r="I40" s="522" t="s">
        <v>151</v>
      </c>
      <c r="J40" s="523" t="s">
        <v>437</v>
      </c>
      <c r="K40" s="524" t="s">
        <v>118</v>
      </c>
      <c r="L40" s="525" t="s">
        <v>1396</v>
      </c>
      <c r="M40" s="523" t="s">
        <v>437</v>
      </c>
      <c r="N40" s="526" t="s">
        <v>1363</v>
      </c>
    </row>
    <row r="41" spans="1:14" ht="75" customHeight="1" thickTop="1" thickBot="1">
      <c r="A41" s="64">
        <f t="shared" si="0"/>
        <v>0</v>
      </c>
      <c r="B41" s="70">
        <f>Data!B41</f>
        <v>0</v>
      </c>
      <c r="C41" s="71">
        <f>Data!C41</f>
        <v>0</v>
      </c>
      <c r="D41" s="72">
        <f>Data!E41</f>
        <v>0</v>
      </c>
      <c r="E41" s="513"/>
      <c r="F41" s="514"/>
      <c r="G41" s="513"/>
      <c r="H41" s="514"/>
      <c r="I41" s="515" t="s">
        <v>142</v>
      </c>
      <c r="J41" s="516" t="s">
        <v>438</v>
      </c>
      <c r="K41" s="517" t="s">
        <v>113</v>
      </c>
      <c r="L41" s="518" t="s">
        <v>1408</v>
      </c>
      <c r="M41" s="516" t="s">
        <v>438</v>
      </c>
      <c r="N41" s="519" t="s">
        <v>1407</v>
      </c>
    </row>
    <row r="42" spans="1:14" ht="75" customHeight="1" thickTop="1" thickBot="1">
      <c r="A42" s="64">
        <f t="shared" si="0"/>
        <v>0</v>
      </c>
      <c r="B42" s="68">
        <f>Data!B42</f>
        <v>0</v>
      </c>
      <c r="C42" s="69">
        <f>Data!C42</f>
        <v>0</v>
      </c>
      <c r="D42" s="73">
        <f>Data!E42</f>
        <v>0</v>
      </c>
      <c r="E42" s="520"/>
      <c r="F42" s="521"/>
      <c r="G42" s="520"/>
      <c r="H42" s="521"/>
      <c r="I42" s="522" t="s">
        <v>150</v>
      </c>
      <c r="J42" s="523" t="s">
        <v>439</v>
      </c>
      <c r="K42" s="524" t="s">
        <v>125</v>
      </c>
      <c r="L42" s="525" t="s">
        <v>1409</v>
      </c>
      <c r="M42" s="523" t="s">
        <v>439</v>
      </c>
      <c r="N42" s="526" t="s">
        <v>1372</v>
      </c>
    </row>
    <row r="43" spans="1:14" ht="75" customHeight="1" thickTop="1" thickBot="1">
      <c r="A43" s="64">
        <f t="shared" si="0"/>
        <v>0</v>
      </c>
      <c r="B43" s="70">
        <f>Data!B43</f>
        <v>0</v>
      </c>
      <c r="C43" s="71">
        <f>Data!C43</f>
        <v>0</v>
      </c>
      <c r="D43" s="72">
        <f>Data!E43</f>
        <v>0</v>
      </c>
      <c r="E43" s="513"/>
      <c r="F43" s="514"/>
      <c r="G43" s="513"/>
      <c r="H43" s="514"/>
      <c r="I43" s="515" t="s">
        <v>147</v>
      </c>
      <c r="J43" s="516" t="s">
        <v>127</v>
      </c>
      <c r="K43" s="517" t="s">
        <v>119</v>
      </c>
      <c r="L43" s="518" t="s">
        <v>1410</v>
      </c>
      <c r="M43" s="516" t="s">
        <v>127</v>
      </c>
      <c r="N43" s="519" t="s">
        <v>1365</v>
      </c>
    </row>
    <row r="44" spans="1:14" ht="75" customHeight="1" thickTop="1" thickBot="1">
      <c r="A44" s="64">
        <f t="shared" si="0"/>
        <v>0</v>
      </c>
      <c r="B44" s="68">
        <f>Data!B44</f>
        <v>0</v>
      </c>
      <c r="C44" s="69">
        <f>Data!C44</f>
        <v>0</v>
      </c>
      <c r="D44" s="73">
        <f>Data!E44</f>
        <v>0</v>
      </c>
      <c r="E44" s="520"/>
      <c r="F44" s="521"/>
      <c r="G44" s="520"/>
      <c r="H44" s="521"/>
      <c r="I44" s="522" t="s">
        <v>142</v>
      </c>
      <c r="J44" s="523" t="s">
        <v>440</v>
      </c>
      <c r="K44" s="524" t="s">
        <v>121</v>
      </c>
      <c r="L44" s="525" t="s">
        <v>1411</v>
      </c>
      <c r="M44" s="523" t="s">
        <v>440</v>
      </c>
      <c r="N44" s="526" t="s">
        <v>1398</v>
      </c>
    </row>
    <row r="45" spans="1:14" ht="75" customHeight="1" thickTop="1" thickBot="1">
      <c r="A45" s="64">
        <f t="shared" si="0"/>
        <v>0</v>
      </c>
      <c r="B45" s="70">
        <f>Data!B45</f>
        <v>0</v>
      </c>
      <c r="C45" s="71">
        <f>Data!C45</f>
        <v>0</v>
      </c>
      <c r="D45" s="72">
        <f>Data!E45</f>
        <v>0</v>
      </c>
      <c r="E45" s="513"/>
      <c r="F45" s="514"/>
      <c r="G45" s="513"/>
      <c r="H45" s="514"/>
      <c r="I45" s="515" t="s">
        <v>147</v>
      </c>
      <c r="J45" s="516" t="s">
        <v>428</v>
      </c>
      <c r="K45" s="517" t="s">
        <v>120</v>
      </c>
      <c r="L45" s="518" t="s">
        <v>1394</v>
      </c>
      <c r="M45" s="516" t="s">
        <v>428</v>
      </c>
      <c r="N45" s="519" t="s">
        <v>1391</v>
      </c>
    </row>
    <row r="46" spans="1:14" ht="75" customHeight="1" thickTop="1" thickBot="1">
      <c r="A46" s="64">
        <f t="shared" si="0"/>
        <v>0</v>
      </c>
      <c r="B46" s="68">
        <f>Data!B46</f>
        <v>0</v>
      </c>
      <c r="C46" s="69">
        <f>Data!C46</f>
        <v>0</v>
      </c>
      <c r="D46" s="73">
        <f>Data!E46</f>
        <v>0</v>
      </c>
      <c r="E46" s="520"/>
      <c r="F46" s="521"/>
      <c r="G46" s="520"/>
      <c r="H46" s="521"/>
      <c r="I46" s="522" t="s">
        <v>145</v>
      </c>
      <c r="J46" s="523" t="s">
        <v>127</v>
      </c>
      <c r="K46" s="524" t="s">
        <v>125</v>
      </c>
      <c r="L46" s="525" t="s">
        <v>1412</v>
      </c>
      <c r="M46" s="523" t="s">
        <v>127</v>
      </c>
      <c r="N46" s="526" t="s">
        <v>1391</v>
      </c>
    </row>
    <row r="47" spans="1:14" ht="75" customHeight="1" thickTop="1" thickBot="1">
      <c r="A47" s="64">
        <f t="shared" si="0"/>
        <v>0</v>
      </c>
      <c r="B47" s="70">
        <f>Data!B47</f>
        <v>0</v>
      </c>
      <c r="C47" s="71">
        <f>Data!C47</f>
        <v>0</v>
      </c>
      <c r="D47" s="72">
        <f>Data!E47</f>
        <v>0</v>
      </c>
      <c r="E47" s="513"/>
      <c r="F47" s="514"/>
      <c r="G47" s="513"/>
      <c r="H47" s="514"/>
      <c r="I47" s="515" t="s">
        <v>142</v>
      </c>
      <c r="J47" s="516" t="s">
        <v>441</v>
      </c>
      <c r="K47" s="517" t="s">
        <v>119</v>
      </c>
      <c r="L47" s="518" t="s">
        <v>1396</v>
      </c>
      <c r="M47" s="516" t="s">
        <v>441</v>
      </c>
      <c r="N47" s="519" t="s">
        <v>1387</v>
      </c>
    </row>
    <row r="48" spans="1:14" ht="75" customHeight="1" thickTop="1" thickBot="1">
      <c r="A48" s="64">
        <f t="shared" si="0"/>
        <v>0</v>
      </c>
      <c r="B48" s="68">
        <f>Data!B48</f>
        <v>0</v>
      </c>
      <c r="C48" s="69">
        <f>Data!C48</f>
        <v>0</v>
      </c>
      <c r="D48" s="73">
        <f>Data!E48</f>
        <v>0</v>
      </c>
      <c r="E48" s="520"/>
      <c r="F48" s="521"/>
      <c r="G48" s="520"/>
      <c r="H48" s="521"/>
      <c r="I48" s="522" t="s">
        <v>452</v>
      </c>
      <c r="J48" s="523" t="s">
        <v>439</v>
      </c>
      <c r="K48" s="524" t="s">
        <v>123</v>
      </c>
      <c r="L48" s="525" t="s">
        <v>1413</v>
      </c>
      <c r="M48" s="523" t="s">
        <v>439</v>
      </c>
      <c r="N48" s="526" t="s">
        <v>1414</v>
      </c>
    </row>
    <row r="49" spans="1:14" ht="75" customHeight="1" thickTop="1" thickBot="1">
      <c r="A49" s="64">
        <f t="shared" si="0"/>
        <v>0</v>
      </c>
      <c r="B49" s="70">
        <f>Data!B49</f>
        <v>0</v>
      </c>
      <c r="C49" s="71">
        <f>Data!C49</f>
        <v>0</v>
      </c>
      <c r="D49" s="72">
        <f>Data!E49</f>
        <v>0</v>
      </c>
      <c r="E49" s="513"/>
      <c r="F49" s="514"/>
      <c r="G49" s="513"/>
      <c r="H49" s="514"/>
      <c r="I49" s="515" t="s">
        <v>453</v>
      </c>
      <c r="J49" s="516" t="s">
        <v>127</v>
      </c>
      <c r="K49" s="517" t="s">
        <v>124</v>
      </c>
      <c r="L49" s="518" t="s">
        <v>1418</v>
      </c>
      <c r="M49" s="516" t="s">
        <v>127</v>
      </c>
      <c r="N49" s="519" t="s">
        <v>1372</v>
      </c>
    </row>
    <row r="50" spans="1:14" ht="75" customHeight="1" thickTop="1" thickBot="1">
      <c r="A50" s="64">
        <f t="shared" si="0"/>
        <v>0</v>
      </c>
      <c r="B50" s="68">
        <f>Data!B50</f>
        <v>0</v>
      </c>
      <c r="C50" s="69">
        <f>Data!C50</f>
        <v>0</v>
      </c>
      <c r="D50" s="73">
        <f>Data!E50</f>
        <v>0</v>
      </c>
      <c r="E50" s="520"/>
      <c r="F50" s="521"/>
      <c r="G50" s="520"/>
      <c r="H50" s="521"/>
      <c r="I50" s="522" t="s">
        <v>142</v>
      </c>
      <c r="J50" s="523" t="s">
        <v>437</v>
      </c>
      <c r="K50" s="524" t="s">
        <v>125</v>
      </c>
      <c r="L50" s="525" t="s">
        <v>1415</v>
      </c>
      <c r="M50" s="523" t="s">
        <v>437</v>
      </c>
      <c r="N50" s="526" t="s">
        <v>1395</v>
      </c>
    </row>
    <row r="51" spans="1:14" ht="75" customHeight="1" thickTop="1" thickBot="1">
      <c r="A51" s="64">
        <f t="shared" si="0"/>
        <v>0</v>
      </c>
      <c r="B51" s="70">
        <f>Data!B51</f>
        <v>0</v>
      </c>
      <c r="C51" s="71">
        <f>Data!C51</f>
        <v>0</v>
      </c>
      <c r="D51" s="72">
        <f>Data!E51</f>
        <v>0</v>
      </c>
      <c r="E51" s="513"/>
      <c r="F51" s="514"/>
      <c r="G51" s="513"/>
      <c r="H51" s="514"/>
      <c r="I51" s="515" t="s">
        <v>454</v>
      </c>
      <c r="J51" s="516" t="s">
        <v>430</v>
      </c>
      <c r="K51" s="517" t="s">
        <v>449</v>
      </c>
      <c r="L51" s="518" t="s">
        <v>1394</v>
      </c>
      <c r="M51" s="516" t="s">
        <v>430</v>
      </c>
      <c r="N51" s="519" t="s">
        <v>1387</v>
      </c>
    </row>
    <row r="52" spans="1:14" ht="75" customHeight="1" thickTop="1" thickBot="1">
      <c r="A52" s="64">
        <f t="shared" si="0"/>
        <v>0</v>
      </c>
      <c r="B52" s="68">
        <f>Data!B52</f>
        <v>0</v>
      </c>
      <c r="C52" s="69">
        <f>Data!C52</f>
        <v>0</v>
      </c>
      <c r="D52" s="73">
        <f>Data!E52</f>
        <v>0</v>
      </c>
      <c r="E52" s="520"/>
      <c r="F52" s="521"/>
      <c r="G52" s="520"/>
      <c r="H52" s="521"/>
      <c r="I52" s="522" t="s">
        <v>423</v>
      </c>
      <c r="J52" s="523" t="s">
        <v>432</v>
      </c>
      <c r="K52" s="524" t="s">
        <v>120</v>
      </c>
      <c r="L52" s="525" t="s">
        <v>1416</v>
      </c>
      <c r="M52" s="523" t="s">
        <v>432</v>
      </c>
      <c r="N52" s="526" t="s">
        <v>1363</v>
      </c>
    </row>
    <row r="53" spans="1:14" ht="75" customHeight="1" thickTop="1" thickBot="1">
      <c r="A53" s="64">
        <f t="shared" si="0"/>
        <v>0</v>
      </c>
      <c r="B53" s="70">
        <f>Data!B53</f>
        <v>0</v>
      </c>
      <c r="C53" s="71">
        <f>Data!C53</f>
        <v>0</v>
      </c>
      <c r="D53" s="72">
        <f>Data!E53</f>
        <v>0</v>
      </c>
      <c r="E53" s="513"/>
      <c r="F53" s="514"/>
      <c r="G53" s="513"/>
      <c r="H53" s="514"/>
      <c r="I53" s="515" t="s">
        <v>145</v>
      </c>
      <c r="J53" s="516" t="s">
        <v>127</v>
      </c>
      <c r="K53" s="517" t="s">
        <v>126</v>
      </c>
      <c r="L53" s="518" t="s">
        <v>1413</v>
      </c>
      <c r="M53" s="516" t="s">
        <v>127</v>
      </c>
      <c r="N53" s="519" t="s">
        <v>1395</v>
      </c>
    </row>
    <row r="54" spans="1:14" ht="75" customHeight="1" thickTop="1" thickBot="1">
      <c r="A54" s="64">
        <f t="shared" si="0"/>
        <v>0</v>
      </c>
      <c r="B54" s="68">
        <f>Data!B54</f>
        <v>0</v>
      </c>
      <c r="C54" s="69">
        <f>Data!C54</f>
        <v>0</v>
      </c>
      <c r="D54" s="73">
        <f>Data!E54</f>
        <v>0</v>
      </c>
      <c r="E54" s="520"/>
      <c r="F54" s="521"/>
      <c r="G54" s="520"/>
      <c r="H54" s="521"/>
      <c r="I54" s="522" t="s">
        <v>452</v>
      </c>
      <c r="J54" s="523" t="s">
        <v>442</v>
      </c>
      <c r="K54" s="524" t="s">
        <v>125</v>
      </c>
      <c r="L54" s="525" t="s">
        <v>1400</v>
      </c>
      <c r="M54" s="523" t="s">
        <v>442</v>
      </c>
      <c r="N54" s="526" t="s">
        <v>1384</v>
      </c>
    </row>
    <row r="55" spans="1:14" ht="75" customHeight="1" thickTop="1" thickBot="1">
      <c r="A55" s="64">
        <f t="shared" si="0"/>
        <v>0</v>
      </c>
      <c r="B55" s="70">
        <f>Data!B55</f>
        <v>0</v>
      </c>
      <c r="C55" s="71">
        <f>Data!C55</f>
        <v>0</v>
      </c>
      <c r="D55" s="72">
        <f>Data!E55</f>
        <v>0</v>
      </c>
      <c r="E55" s="513"/>
      <c r="F55" s="514"/>
      <c r="G55" s="513"/>
      <c r="H55" s="514"/>
      <c r="I55" s="515" t="s">
        <v>147</v>
      </c>
      <c r="J55" s="516" t="s">
        <v>439</v>
      </c>
      <c r="K55" s="517" t="s">
        <v>119</v>
      </c>
      <c r="L55" s="518" t="s">
        <v>452</v>
      </c>
      <c r="M55" s="516" t="s">
        <v>439</v>
      </c>
      <c r="N55" s="519" t="s">
        <v>1417</v>
      </c>
    </row>
    <row r="56" spans="1:14" ht="75" customHeight="1" thickTop="1" thickBot="1">
      <c r="A56" s="64">
        <f t="shared" si="0"/>
        <v>0</v>
      </c>
      <c r="B56" s="68">
        <f>Data!B56</f>
        <v>0</v>
      </c>
      <c r="C56" s="69">
        <f>Data!C56</f>
        <v>0</v>
      </c>
      <c r="D56" s="73">
        <f>Data!E56</f>
        <v>0</v>
      </c>
      <c r="E56" s="520"/>
      <c r="F56" s="521"/>
      <c r="G56" s="520"/>
      <c r="H56" s="521"/>
      <c r="I56" s="522" t="s">
        <v>455</v>
      </c>
      <c r="J56" s="523" t="s">
        <v>127</v>
      </c>
      <c r="K56" s="524" t="s">
        <v>120</v>
      </c>
      <c r="L56" s="525" t="s">
        <v>1408</v>
      </c>
      <c r="M56" s="523" t="s">
        <v>127</v>
      </c>
      <c r="N56" s="526" t="s">
        <v>1391</v>
      </c>
    </row>
    <row r="57" spans="1:14" ht="75" customHeight="1" thickTop="1" thickBot="1">
      <c r="A57" s="64">
        <f t="shared" si="0"/>
        <v>0</v>
      </c>
      <c r="B57" s="70">
        <f>Data!B57</f>
        <v>0</v>
      </c>
      <c r="C57" s="71">
        <f>Data!C57</f>
        <v>0</v>
      </c>
      <c r="D57" s="72">
        <f>Data!E57</f>
        <v>0</v>
      </c>
      <c r="E57" s="513"/>
      <c r="F57" s="514"/>
      <c r="G57" s="513"/>
      <c r="H57" s="514"/>
      <c r="I57" s="515" t="s">
        <v>456</v>
      </c>
      <c r="J57" s="516" t="s">
        <v>433</v>
      </c>
      <c r="K57" s="517" t="s">
        <v>457</v>
      </c>
      <c r="L57" s="518" t="s">
        <v>1418</v>
      </c>
      <c r="M57" s="516" t="s">
        <v>433</v>
      </c>
      <c r="N57" s="519" t="s">
        <v>1419</v>
      </c>
    </row>
    <row r="58" spans="1:14" ht="75" customHeight="1" thickTop="1" thickBot="1">
      <c r="A58" s="64">
        <f t="shared" si="0"/>
        <v>0</v>
      </c>
      <c r="B58" s="68">
        <f>Data!B58</f>
        <v>0</v>
      </c>
      <c r="C58" s="69">
        <f>Data!C58</f>
        <v>0</v>
      </c>
      <c r="D58" s="73">
        <f>Data!E58</f>
        <v>0</v>
      </c>
      <c r="E58" s="520"/>
      <c r="F58" s="521"/>
      <c r="G58" s="520"/>
      <c r="H58" s="521"/>
      <c r="I58" s="522" t="s">
        <v>423</v>
      </c>
      <c r="J58" s="523" t="s">
        <v>443</v>
      </c>
      <c r="K58" s="524" t="s">
        <v>457</v>
      </c>
      <c r="L58" s="525" t="s">
        <v>1394</v>
      </c>
      <c r="M58" s="523" t="s">
        <v>443</v>
      </c>
      <c r="N58" s="526" t="s">
        <v>1387</v>
      </c>
    </row>
    <row r="59" spans="1:14" ht="75" customHeight="1" thickTop="1" thickBot="1">
      <c r="A59" s="64">
        <f t="shared" si="0"/>
        <v>0</v>
      </c>
      <c r="B59" s="70">
        <f>Data!B59</f>
        <v>0</v>
      </c>
      <c r="C59" s="71">
        <f>Data!C59</f>
        <v>0</v>
      </c>
      <c r="D59" s="72">
        <f>Data!E59</f>
        <v>0</v>
      </c>
      <c r="E59" s="513"/>
      <c r="F59" s="514"/>
      <c r="G59" s="513"/>
      <c r="H59" s="514"/>
      <c r="I59" s="515" t="s">
        <v>145</v>
      </c>
      <c r="J59" s="516" t="s">
        <v>444</v>
      </c>
      <c r="K59" s="517" t="s">
        <v>124</v>
      </c>
      <c r="L59" s="518" t="s">
        <v>1420</v>
      </c>
      <c r="M59" s="516" t="s">
        <v>444</v>
      </c>
      <c r="N59" s="519" t="s">
        <v>1380</v>
      </c>
    </row>
    <row r="60" spans="1:14" ht="75" customHeight="1" thickTop="1" thickBot="1">
      <c r="A60" s="64">
        <f t="shared" si="0"/>
        <v>0</v>
      </c>
      <c r="B60" s="68">
        <f>Data!B60</f>
        <v>0</v>
      </c>
      <c r="C60" s="69">
        <f>Data!C60</f>
        <v>0</v>
      </c>
      <c r="D60" s="73">
        <f>Data!E60</f>
        <v>0</v>
      </c>
      <c r="E60" s="520"/>
      <c r="F60" s="521"/>
      <c r="G60" s="520"/>
      <c r="H60" s="521"/>
      <c r="I60" s="522" t="s">
        <v>452</v>
      </c>
      <c r="J60" s="523" t="s">
        <v>433</v>
      </c>
      <c r="K60" s="524" t="s">
        <v>449</v>
      </c>
      <c r="L60" s="525" t="s">
        <v>1408</v>
      </c>
      <c r="M60" s="523" t="s">
        <v>433</v>
      </c>
      <c r="N60" s="526" t="s">
        <v>1385</v>
      </c>
    </row>
    <row r="61" spans="1:14" ht="75" customHeight="1" thickTop="1" thickBot="1">
      <c r="A61" s="64">
        <f t="shared" si="0"/>
        <v>0</v>
      </c>
      <c r="B61" s="70">
        <f>Data!B61</f>
        <v>0</v>
      </c>
      <c r="C61" s="71">
        <f>Data!C61</f>
        <v>0</v>
      </c>
      <c r="D61" s="72">
        <f>Data!E61</f>
        <v>0</v>
      </c>
      <c r="E61" s="513"/>
      <c r="F61" s="514"/>
      <c r="G61" s="513"/>
      <c r="H61" s="514"/>
      <c r="I61" s="515" t="s">
        <v>144</v>
      </c>
      <c r="J61" s="516" t="s">
        <v>433</v>
      </c>
      <c r="K61" s="517" t="s">
        <v>449</v>
      </c>
      <c r="L61" s="518" t="s">
        <v>1416</v>
      </c>
      <c r="M61" s="516" t="s">
        <v>433</v>
      </c>
      <c r="N61" s="519" t="s">
        <v>1375</v>
      </c>
    </row>
    <row r="62" spans="1:14" ht="75" customHeight="1" thickTop="1" thickBot="1">
      <c r="A62" s="64">
        <f t="shared" si="0"/>
        <v>0</v>
      </c>
      <c r="B62" s="68">
        <f>Data!B62</f>
        <v>0</v>
      </c>
      <c r="C62" s="69">
        <f>Data!C62</f>
        <v>0</v>
      </c>
      <c r="D62" s="73">
        <f>Data!E62</f>
        <v>0</v>
      </c>
      <c r="E62" s="520"/>
      <c r="F62" s="521"/>
      <c r="G62" s="520"/>
      <c r="H62" s="521"/>
      <c r="I62" s="522" t="s">
        <v>451</v>
      </c>
      <c r="J62" s="523" t="s">
        <v>433</v>
      </c>
      <c r="K62" s="524" t="s">
        <v>449</v>
      </c>
      <c r="L62" s="525" t="s">
        <v>1396</v>
      </c>
      <c r="M62" s="523" t="s">
        <v>433</v>
      </c>
      <c r="N62" s="526" t="s">
        <v>1369</v>
      </c>
    </row>
    <row r="63" spans="1:14" ht="75" customHeight="1" thickTop="1" thickBot="1">
      <c r="A63" s="64">
        <f t="shared" si="0"/>
        <v>0</v>
      </c>
      <c r="B63" s="70">
        <f>Data!B63</f>
        <v>0</v>
      </c>
      <c r="C63" s="71">
        <f>Data!C63</f>
        <v>0</v>
      </c>
      <c r="D63" s="72">
        <f>Data!E63</f>
        <v>0</v>
      </c>
      <c r="E63" s="513"/>
      <c r="F63" s="514"/>
      <c r="G63" s="513"/>
      <c r="H63" s="514"/>
      <c r="I63" s="515" t="s">
        <v>452</v>
      </c>
      <c r="J63" s="516" t="s">
        <v>127</v>
      </c>
      <c r="K63" s="517" t="s">
        <v>123</v>
      </c>
      <c r="L63" s="518" t="s">
        <v>1400</v>
      </c>
      <c r="M63" s="516" t="s">
        <v>127</v>
      </c>
      <c r="N63" s="519" t="s">
        <v>1391</v>
      </c>
    </row>
    <row r="64" spans="1:14" ht="75" customHeight="1" thickTop="1" thickBot="1">
      <c r="A64" s="64">
        <f t="shared" si="0"/>
        <v>0</v>
      </c>
      <c r="B64" s="68">
        <f>Data!B64</f>
        <v>0</v>
      </c>
      <c r="C64" s="69">
        <f>Data!C64</f>
        <v>0</v>
      </c>
      <c r="D64" s="73">
        <f>Data!E64</f>
        <v>0</v>
      </c>
      <c r="E64" s="520"/>
      <c r="F64" s="521"/>
      <c r="G64" s="520"/>
      <c r="H64" s="521"/>
      <c r="I64" s="522" t="s">
        <v>423</v>
      </c>
      <c r="J64" s="523" t="s">
        <v>127</v>
      </c>
      <c r="K64" s="524" t="s">
        <v>124</v>
      </c>
      <c r="L64" s="525" t="s">
        <v>1394</v>
      </c>
      <c r="M64" s="523" t="s">
        <v>127</v>
      </c>
      <c r="N64" s="526" t="s">
        <v>1385</v>
      </c>
    </row>
    <row r="65" spans="1:14" ht="75" customHeight="1" thickTop="1" thickBot="1">
      <c r="A65" s="64">
        <f t="shared" si="0"/>
        <v>0</v>
      </c>
      <c r="B65" s="70">
        <f>Data!B65</f>
        <v>0</v>
      </c>
      <c r="C65" s="71">
        <f>Data!C65</f>
        <v>0</v>
      </c>
      <c r="D65" s="72">
        <f>Data!E65</f>
        <v>0</v>
      </c>
      <c r="E65" s="513"/>
      <c r="F65" s="514"/>
      <c r="G65" s="513"/>
      <c r="H65" s="514"/>
      <c r="I65" s="515" t="s">
        <v>458</v>
      </c>
      <c r="J65" s="516" t="s">
        <v>445</v>
      </c>
      <c r="K65" s="517" t="s">
        <v>125</v>
      </c>
      <c r="L65" s="518" t="s">
        <v>1410</v>
      </c>
      <c r="M65" s="516" t="s">
        <v>445</v>
      </c>
      <c r="N65" s="519" t="s">
        <v>1365</v>
      </c>
    </row>
    <row r="66" spans="1:14" ht="75" customHeight="1" thickTop="1" thickBot="1">
      <c r="A66" s="64">
        <f t="shared" si="0"/>
        <v>0</v>
      </c>
      <c r="B66" s="68">
        <f>Data!B66</f>
        <v>0</v>
      </c>
      <c r="C66" s="69">
        <f>Data!C66</f>
        <v>0</v>
      </c>
      <c r="D66" s="73">
        <f>Data!E66</f>
        <v>0</v>
      </c>
      <c r="E66" s="520"/>
      <c r="F66" s="521"/>
      <c r="G66" s="520"/>
      <c r="H66" s="521"/>
      <c r="I66" s="522" t="s">
        <v>451</v>
      </c>
      <c r="J66" s="523" t="s">
        <v>127</v>
      </c>
      <c r="K66" s="524" t="s">
        <v>449</v>
      </c>
      <c r="L66" s="525" t="s">
        <v>1394</v>
      </c>
      <c r="M66" s="523" t="s">
        <v>127</v>
      </c>
      <c r="N66" s="526" t="s">
        <v>1372</v>
      </c>
    </row>
    <row r="67" spans="1:14" ht="75" customHeight="1" thickTop="1" thickBot="1">
      <c r="A67" s="64">
        <f t="shared" si="0"/>
        <v>0</v>
      </c>
      <c r="B67" s="70">
        <f>Data!B67</f>
        <v>0</v>
      </c>
      <c r="C67" s="71">
        <f>Data!C67</f>
        <v>0</v>
      </c>
      <c r="D67" s="72">
        <f>Data!E67</f>
        <v>0</v>
      </c>
      <c r="E67" s="513"/>
      <c r="F67" s="514"/>
      <c r="G67" s="513"/>
      <c r="H67" s="514"/>
      <c r="I67" s="515" t="s">
        <v>145</v>
      </c>
      <c r="J67" s="516" t="s">
        <v>446</v>
      </c>
      <c r="K67" s="517" t="s">
        <v>118</v>
      </c>
      <c r="L67" s="518" t="s">
        <v>1416</v>
      </c>
      <c r="M67" s="516" t="s">
        <v>446</v>
      </c>
      <c r="N67" s="519" t="s">
        <v>1365</v>
      </c>
    </row>
    <row r="68" spans="1:14" ht="75" customHeight="1" thickTop="1" thickBot="1">
      <c r="A68" s="64">
        <f t="shared" si="0"/>
        <v>0</v>
      </c>
      <c r="B68" s="68">
        <f>Data!B68</f>
        <v>0</v>
      </c>
      <c r="C68" s="69">
        <f>Data!C68</f>
        <v>0</v>
      </c>
      <c r="D68" s="73">
        <f>Data!E68</f>
        <v>0</v>
      </c>
      <c r="E68" s="520"/>
      <c r="F68" s="521"/>
      <c r="G68" s="520"/>
      <c r="H68" s="521"/>
      <c r="I68" s="522" t="s">
        <v>452</v>
      </c>
      <c r="J68" s="523" t="s">
        <v>439</v>
      </c>
      <c r="K68" s="524" t="s">
        <v>125</v>
      </c>
      <c r="L68" s="525" t="s">
        <v>1421</v>
      </c>
      <c r="M68" s="523" t="s">
        <v>439</v>
      </c>
      <c r="N68" s="526" t="s">
        <v>1379</v>
      </c>
    </row>
    <row r="69" spans="1:14" ht="75" customHeight="1" thickTop="1" thickBot="1">
      <c r="A69" s="64">
        <f t="shared" si="0"/>
        <v>0</v>
      </c>
      <c r="B69" s="70">
        <f>Data!B69</f>
        <v>0</v>
      </c>
      <c r="C69" s="71">
        <f>Data!C69</f>
        <v>0</v>
      </c>
      <c r="D69" s="72">
        <f>Data!E69</f>
        <v>0</v>
      </c>
      <c r="E69" s="513"/>
      <c r="F69" s="514"/>
      <c r="G69" s="513"/>
      <c r="H69" s="514"/>
      <c r="I69" s="515" t="s">
        <v>451</v>
      </c>
      <c r="J69" s="516" t="s">
        <v>429</v>
      </c>
      <c r="K69" s="517" t="s">
        <v>118</v>
      </c>
      <c r="L69" s="518" t="s">
        <v>946</v>
      </c>
      <c r="M69" s="516" t="s">
        <v>429</v>
      </c>
      <c r="N69" s="519" t="s">
        <v>1387</v>
      </c>
    </row>
    <row r="70" spans="1:14" ht="75" customHeight="1" thickTop="1" thickBot="1">
      <c r="A70" s="64">
        <f t="shared" si="0"/>
        <v>0</v>
      </c>
      <c r="B70" s="68">
        <f>Data!B70</f>
        <v>0</v>
      </c>
      <c r="C70" s="69">
        <f>Data!C70</f>
        <v>0</v>
      </c>
      <c r="D70" s="73">
        <f>Data!E70</f>
        <v>0</v>
      </c>
      <c r="E70" s="520"/>
      <c r="F70" s="521"/>
      <c r="G70" s="520"/>
      <c r="H70" s="521"/>
      <c r="I70" s="522" t="s">
        <v>142</v>
      </c>
      <c r="J70" s="523" t="s">
        <v>433</v>
      </c>
      <c r="K70" s="524" t="s">
        <v>120</v>
      </c>
      <c r="L70" s="525" t="s">
        <v>1394</v>
      </c>
      <c r="M70" s="523" t="s">
        <v>433</v>
      </c>
      <c r="N70" s="526" t="s">
        <v>1395</v>
      </c>
    </row>
    <row r="71" spans="1:14" ht="75" customHeight="1" thickTop="1" thickBot="1">
      <c r="A71" s="64">
        <f t="shared" si="0"/>
        <v>0</v>
      </c>
      <c r="B71" s="70">
        <f>Data!B71</f>
        <v>0</v>
      </c>
      <c r="C71" s="71">
        <f>Data!C71</f>
        <v>0</v>
      </c>
      <c r="D71" s="72">
        <f>Data!E71</f>
        <v>0</v>
      </c>
      <c r="E71" s="513"/>
      <c r="F71" s="514"/>
      <c r="G71" s="513"/>
      <c r="H71" s="514"/>
      <c r="I71" s="515" t="s">
        <v>146</v>
      </c>
      <c r="J71" s="516" t="s">
        <v>428</v>
      </c>
      <c r="K71" s="517" t="s">
        <v>119</v>
      </c>
      <c r="L71" s="518" t="s">
        <v>1416</v>
      </c>
      <c r="M71" s="516" t="s">
        <v>428</v>
      </c>
      <c r="N71" s="519" t="s">
        <v>1365</v>
      </c>
    </row>
    <row r="72" spans="1:14" ht="75" customHeight="1" thickTop="1" thickBot="1">
      <c r="A72" s="64">
        <f t="shared" ref="A72:A135" si="1">B72</f>
        <v>0</v>
      </c>
      <c r="B72" s="68">
        <f>Data!B72</f>
        <v>0</v>
      </c>
      <c r="C72" s="69">
        <f>Data!C72</f>
        <v>0</v>
      </c>
      <c r="D72" s="73">
        <f>Data!E72</f>
        <v>0</v>
      </c>
      <c r="E72" s="520"/>
      <c r="F72" s="521"/>
      <c r="G72" s="520"/>
      <c r="H72" s="521"/>
      <c r="I72" s="522" t="s">
        <v>143</v>
      </c>
      <c r="J72" s="523" t="s">
        <v>433</v>
      </c>
      <c r="K72" s="524" t="s">
        <v>114</v>
      </c>
      <c r="L72" s="525" t="s">
        <v>946</v>
      </c>
      <c r="M72" s="523" t="s">
        <v>433</v>
      </c>
      <c r="N72" s="526" t="s">
        <v>1422</v>
      </c>
    </row>
    <row r="73" spans="1:14" ht="75" customHeight="1" thickTop="1" thickBot="1">
      <c r="A73" s="64">
        <f t="shared" si="1"/>
        <v>0</v>
      </c>
      <c r="B73" s="70">
        <f>Data!B73</f>
        <v>0</v>
      </c>
      <c r="C73" s="71">
        <f>Data!C73</f>
        <v>0</v>
      </c>
      <c r="D73" s="72">
        <f>Data!E73</f>
        <v>0</v>
      </c>
      <c r="E73" s="513"/>
      <c r="F73" s="514"/>
      <c r="G73" s="513"/>
      <c r="H73" s="514"/>
      <c r="I73" s="515" t="s">
        <v>143</v>
      </c>
      <c r="J73" s="516" t="s">
        <v>447</v>
      </c>
      <c r="K73" s="517" t="s">
        <v>125</v>
      </c>
      <c r="L73" s="518" t="s">
        <v>1415</v>
      </c>
      <c r="M73" s="516" t="s">
        <v>447</v>
      </c>
      <c r="N73" s="519" t="s">
        <v>1414</v>
      </c>
    </row>
    <row r="74" spans="1:14" ht="75" customHeight="1" thickTop="1" thickBot="1">
      <c r="A74" s="64">
        <f t="shared" si="1"/>
        <v>0</v>
      </c>
      <c r="B74" s="68">
        <f>Data!B74</f>
        <v>0</v>
      </c>
      <c r="C74" s="69">
        <f>Data!C74</f>
        <v>0</v>
      </c>
      <c r="D74" s="73">
        <f>Data!E74</f>
        <v>0</v>
      </c>
      <c r="E74" s="520"/>
      <c r="F74" s="521"/>
      <c r="G74" s="520"/>
      <c r="H74" s="521"/>
      <c r="I74" s="522"/>
      <c r="J74" s="523"/>
      <c r="K74" s="524"/>
      <c r="L74" s="525"/>
      <c r="M74" s="523"/>
      <c r="N74" s="526"/>
    </row>
    <row r="75" spans="1:14" ht="75" customHeight="1" thickTop="1" thickBot="1">
      <c r="A75" s="64">
        <f t="shared" si="1"/>
        <v>0</v>
      </c>
      <c r="B75" s="70">
        <f>Data!B75</f>
        <v>0</v>
      </c>
      <c r="C75" s="71">
        <f>Data!C75</f>
        <v>0</v>
      </c>
      <c r="D75" s="72">
        <f>Data!E75</f>
        <v>0</v>
      </c>
      <c r="E75" s="513"/>
      <c r="F75" s="514"/>
      <c r="G75" s="513"/>
      <c r="H75" s="514"/>
      <c r="I75" s="515"/>
      <c r="J75" s="516"/>
      <c r="K75" s="517"/>
      <c r="L75" s="518"/>
      <c r="M75" s="516"/>
      <c r="N75" s="519"/>
    </row>
    <row r="76" spans="1:14" ht="75" customHeight="1" thickTop="1" thickBot="1">
      <c r="A76" s="64">
        <f t="shared" si="1"/>
        <v>0</v>
      </c>
      <c r="B76" s="68">
        <f>Data!B76</f>
        <v>0</v>
      </c>
      <c r="C76" s="69">
        <f>Data!C76</f>
        <v>0</v>
      </c>
      <c r="D76" s="73">
        <f>Data!E76</f>
        <v>0</v>
      </c>
      <c r="E76" s="520"/>
      <c r="F76" s="521"/>
      <c r="G76" s="520"/>
      <c r="H76" s="521"/>
      <c r="I76" s="522"/>
      <c r="J76" s="523"/>
      <c r="K76" s="524"/>
      <c r="L76" s="525"/>
      <c r="M76" s="523"/>
      <c r="N76" s="526"/>
    </row>
    <row r="77" spans="1:14" ht="75" customHeight="1" thickTop="1" thickBot="1">
      <c r="A77" s="64">
        <f t="shared" si="1"/>
        <v>0</v>
      </c>
      <c r="B77" s="70">
        <f>Data!B77</f>
        <v>0</v>
      </c>
      <c r="C77" s="71">
        <f>Data!C77</f>
        <v>0</v>
      </c>
      <c r="D77" s="72">
        <f>Data!E77</f>
        <v>0</v>
      </c>
      <c r="E77" s="513"/>
      <c r="F77" s="514"/>
      <c r="G77" s="513"/>
      <c r="H77" s="514"/>
      <c r="I77" s="515"/>
      <c r="J77" s="516"/>
      <c r="K77" s="517"/>
      <c r="L77" s="518"/>
      <c r="M77" s="516"/>
      <c r="N77" s="519"/>
    </row>
    <row r="78" spans="1:14" ht="75" customHeight="1" thickTop="1" thickBot="1">
      <c r="A78" s="64">
        <f t="shared" si="1"/>
        <v>0</v>
      </c>
      <c r="B78" s="68">
        <f>Data!B78</f>
        <v>0</v>
      </c>
      <c r="C78" s="69">
        <f>Data!C78</f>
        <v>0</v>
      </c>
      <c r="D78" s="73">
        <f>Data!E78</f>
        <v>0</v>
      </c>
      <c r="E78" s="520"/>
      <c r="F78" s="521"/>
      <c r="G78" s="520"/>
      <c r="H78" s="521"/>
      <c r="I78" s="522"/>
      <c r="J78" s="523"/>
      <c r="K78" s="524"/>
      <c r="L78" s="525"/>
      <c r="M78" s="523"/>
      <c r="N78" s="526"/>
    </row>
    <row r="79" spans="1:14" ht="75" customHeight="1" thickTop="1" thickBot="1">
      <c r="A79" s="64">
        <f t="shared" si="1"/>
        <v>0</v>
      </c>
      <c r="B79" s="70">
        <f>Data!B79</f>
        <v>0</v>
      </c>
      <c r="C79" s="71">
        <f>Data!C79</f>
        <v>0</v>
      </c>
      <c r="D79" s="72">
        <f>Data!E79</f>
        <v>0</v>
      </c>
      <c r="E79" s="513"/>
      <c r="F79" s="514"/>
      <c r="G79" s="513"/>
      <c r="H79" s="514"/>
      <c r="I79" s="515"/>
      <c r="J79" s="516"/>
      <c r="K79" s="517"/>
      <c r="L79" s="518"/>
      <c r="M79" s="516"/>
      <c r="N79" s="519"/>
    </row>
    <row r="80" spans="1:14" ht="75" customHeight="1" thickTop="1" thickBot="1">
      <c r="A80" s="64">
        <f t="shared" si="1"/>
        <v>0</v>
      </c>
      <c r="B80" s="68">
        <f>Data!B80</f>
        <v>0</v>
      </c>
      <c r="C80" s="69">
        <f>Data!C80</f>
        <v>0</v>
      </c>
      <c r="D80" s="73">
        <f>Data!E80</f>
        <v>0</v>
      </c>
      <c r="E80" s="520"/>
      <c r="F80" s="521"/>
      <c r="G80" s="520"/>
      <c r="H80" s="521"/>
      <c r="I80" s="522"/>
      <c r="J80" s="523"/>
      <c r="K80" s="524"/>
      <c r="L80" s="525"/>
      <c r="M80" s="523"/>
      <c r="N80" s="526"/>
    </row>
    <row r="81" spans="1:14" ht="75" customHeight="1" thickTop="1" thickBot="1">
      <c r="A81" s="64">
        <f t="shared" si="1"/>
        <v>0</v>
      </c>
      <c r="B81" s="70">
        <f>Data!B81</f>
        <v>0</v>
      </c>
      <c r="C81" s="71">
        <f>Data!C81</f>
        <v>0</v>
      </c>
      <c r="D81" s="72">
        <f>Data!E81</f>
        <v>0</v>
      </c>
      <c r="E81" s="513"/>
      <c r="F81" s="514"/>
      <c r="G81" s="513"/>
      <c r="H81" s="514"/>
      <c r="I81" s="515"/>
      <c r="J81" s="516"/>
      <c r="K81" s="517"/>
      <c r="L81" s="518"/>
      <c r="M81" s="516"/>
      <c r="N81" s="519"/>
    </row>
    <row r="82" spans="1:14" ht="75" customHeight="1" thickTop="1" thickBot="1">
      <c r="A82" s="64">
        <f t="shared" si="1"/>
        <v>0</v>
      </c>
      <c r="B82" s="68">
        <f>Data!B82</f>
        <v>0</v>
      </c>
      <c r="C82" s="69">
        <f>Data!C82</f>
        <v>0</v>
      </c>
      <c r="D82" s="73">
        <f>Data!E82</f>
        <v>0</v>
      </c>
      <c r="E82" s="520"/>
      <c r="F82" s="521"/>
      <c r="G82" s="520"/>
      <c r="H82" s="521"/>
      <c r="I82" s="522"/>
      <c r="J82" s="523"/>
      <c r="K82" s="524"/>
      <c r="L82" s="525"/>
      <c r="M82" s="523"/>
      <c r="N82" s="526"/>
    </row>
    <row r="83" spans="1:14" ht="75" customHeight="1" thickTop="1" thickBot="1">
      <c r="A83" s="64">
        <f t="shared" si="1"/>
        <v>0</v>
      </c>
      <c r="B83" s="70">
        <f>Data!B83</f>
        <v>0</v>
      </c>
      <c r="C83" s="71">
        <f>Data!C83</f>
        <v>0</v>
      </c>
      <c r="D83" s="72">
        <f>Data!E83</f>
        <v>0</v>
      </c>
      <c r="E83" s="513"/>
      <c r="F83" s="514"/>
      <c r="G83" s="513"/>
      <c r="H83" s="514"/>
      <c r="I83" s="515"/>
      <c r="J83" s="516"/>
      <c r="K83" s="517"/>
      <c r="L83" s="518"/>
      <c r="M83" s="516"/>
      <c r="N83" s="519"/>
    </row>
    <row r="84" spans="1:14" ht="75" customHeight="1" thickTop="1" thickBot="1">
      <c r="A84" s="64">
        <f t="shared" si="1"/>
        <v>0</v>
      </c>
      <c r="B84" s="68">
        <f>Data!B84</f>
        <v>0</v>
      </c>
      <c r="C84" s="69">
        <f>Data!C84</f>
        <v>0</v>
      </c>
      <c r="D84" s="73">
        <f>Data!E84</f>
        <v>0</v>
      </c>
      <c r="E84" s="520"/>
      <c r="F84" s="521"/>
      <c r="G84" s="520"/>
      <c r="H84" s="521"/>
      <c r="I84" s="522"/>
      <c r="J84" s="523"/>
      <c r="K84" s="524"/>
      <c r="L84" s="525"/>
      <c r="M84" s="523"/>
      <c r="N84" s="526"/>
    </row>
    <row r="85" spans="1:14" ht="75" customHeight="1" thickTop="1" thickBot="1">
      <c r="A85" s="64">
        <f t="shared" si="1"/>
        <v>0</v>
      </c>
      <c r="B85" s="70">
        <f>Data!B85</f>
        <v>0</v>
      </c>
      <c r="C85" s="71">
        <f>Data!C85</f>
        <v>0</v>
      </c>
      <c r="D85" s="72">
        <f>Data!E85</f>
        <v>0</v>
      </c>
      <c r="E85" s="513"/>
      <c r="F85" s="514"/>
      <c r="G85" s="513"/>
      <c r="H85" s="514"/>
      <c r="I85" s="515"/>
      <c r="J85" s="516"/>
      <c r="K85" s="517"/>
      <c r="L85" s="518"/>
      <c r="M85" s="516"/>
      <c r="N85" s="519"/>
    </row>
    <row r="86" spans="1:14" ht="75" customHeight="1" thickTop="1" thickBot="1">
      <c r="A86" s="64">
        <f t="shared" si="1"/>
        <v>0</v>
      </c>
      <c r="B86" s="68">
        <f>Data!B86</f>
        <v>0</v>
      </c>
      <c r="C86" s="69">
        <f>Data!C86</f>
        <v>0</v>
      </c>
      <c r="D86" s="73">
        <f>Data!E86</f>
        <v>0</v>
      </c>
      <c r="E86" s="520"/>
      <c r="F86" s="521"/>
      <c r="G86" s="520"/>
      <c r="H86" s="521"/>
      <c r="I86" s="522"/>
      <c r="J86" s="523"/>
      <c r="K86" s="524"/>
      <c r="L86" s="525"/>
      <c r="M86" s="523"/>
      <c r="N86" s="526"/>
    </row>
    <row r="87" spans="1:14" ht="75" customHeight="1" thickTop="1" thickBot="1">
      <c r="A87" s="64">
        <f t="shared" si="1"/>
        <v>0</v>
      </c>
      <c r="B87" s="70">
        <f>Data!B87</f>
        <v>0</v>
      </c>
      <c r="C87" s="71">
        <f>Data!C87</f>
        <v>0</v>
      </c>
      <c r="D87" s="72">
        <f>Data!E87</f>
        <v>0</v>
      </c>
      <c r="E87" s="513"/>
      <c r="F87" s="514"/>
      <c r="G87" s="513"/>
      <c r="H87" s="514"/>
      <c r="I87" s="515"/>
      <c r="J87" s="516"/>
      <c r="K87" s="517"/>
      <c r="L87" s="518"/>
      <c r="M87" s="516"/>
      <c r="N87" s="519"/>
    </row>
    <row r="88" spans="1:14" ht="75" customHeight="1" thickTop="1" thickBot="1">
      <c r="A88" s="64">
        <f t="shared" si="1"/>
        <v>0</v>
      </c>
      <c r="B88" s="68">
        <f>Data!B88</f>
        <v>0</v>
      </c>
      <c r="C88" s="69">
        <f>Data!C88</f>
        <v>0</v>
      </c>
      <c r="D88" s="73">
        <f>Data!E88</f>
        <v>0</v>
      </c>
      <c r="E88" s="520"/>
      <c r="F88" s="521"/>
      <c r="G88" s="520"/>
      <c r="H88" s="521"/>
      <c r="I88" s="522"/>
      <c r="J88" s="523"/>
      <c r="K88" s="524"/>
      <c r="L88" s="525"/>
      <c r="M88" s="523"/>
      <c r="N88" s="526"/>
    </row>
    <row r="89" spans="1:14" ht="75" customHeight="1" thickTop="1" thickBot="1">
      <c r="A89" s="64">
        <f t="shared" si="1"/>
        <v>0</v>
      </c>
      <c r="B89" s="70">
        <f>Data!B89</f>
        <v>0</v>
      </c>
      <c r="C89" s="71">
        <f>Data!C89</f>
        <v>0</v>
      </c>
      <c r="D89" s="72">
        <f>Data!E89</f>
        <v>0</v>
      </c>
      <c r="E89" s="513"/>
      <c r="F89" s="514"/>
      <c r="G89" s="513"/>
      <c r="H89" s="514"/>
      <c r="I89" s="515"/>
      <c r="J89" s="516"/>
      <c r="K89" s="517"/>
      <c r="L89" s="518"/>
      <c r="M89" s="516"/>
      <c r="N89" s="519"/>
    </row>
    <row r="90" spans="1:14" ht="75" customHeight="1" thickTop="1" thickBot="1">
      <c r="A90" s="64">
        <f t="shared" si="1"/>
        <v>0</v>
      </c>
      <c r="B90" s="68">
        <f>Data!B90</f>
        <v>0</v>
      </c>
      <c r="C90" s="69">
        <f>Data!C90</f>
        <v>0</v>
      </c>
      <c r="D90" s="73">
        <f>Data!E90</f>
        <v>0</v>
      </c>
      <c r="E90" s="520"/>
      <c r="F90" s="521"/>
      <c r="G90" s="520"/>
      <c r="H90" s="521"/>
      <c r="I90" s="522"/>
      <c r="J90" s="523"/>
      <c r="K90" s="524"/>
      <c r="L90" s="525"/>
      <c r="M90" s="523"/>
      <c r="N90" s="526"/>
    </row>
    <row r="91" spans="1:14" ht="75" customHeight="1" thickTop="1" thickBot="1">
      <c r="A91" s="64">
        <f t="shared" si="1"/>
        <v>0</v>
      </c>
      <c r="B91" s="70">
        <f>Data!B91</f>
        <v>0</v>
      </c>
      <c r="C91" s="71">
        <f>Data!C91</f>
        <v>0</v>
      </c>
      <c r="D91" s="72">
        <f>Data!E91</f>
        <v>0</v>
      </c>
      <c r="E91" s="513"/>
      <c r="F91" s="514"/>
      <c r="G91" s="513"/>
      <c r="H91" s="514"/>
      <c r="I91" s="515"/>
      <c r="J91" s="516"/>
      <c r="K91" s="517"/>
      <c r="L91" s="518"/>
      <c r="M91" s="516"/>
      <c r="N91" s="519"/>
    </row>
    <row r="92" spans="1:14" ht="75" customHeight="1" thickTop="1" thickBot="1">
      <c r="A92" s="64">
        <f t="shared" si="1"/>
        <v>0</v>
      </c>
      <c r="B92" s="68">
        <f>Data!B92</f>
        <v>0</v>
      </c>
      <c r="C92" s="69">
        <f>Data!C92</f>
        <v>0</v>
      </c>
      <c r="D92" s="73">
        <f>Data!E92</f>
        <v>0</v>
      </c>
      <c r="E92" s="520"/>
      <c r="F92" s="521"/>
      <c r="G92" s="520"/>
      <c r="H92" s="521"/>
      <c r="I92" s="522"/>
      <c r="J92" s="523"/>
      <c r="K92" s="524"/>
      <c r="L92" s="525"/>
      <c r="M92" s="523"/>
      <c r="N92" s="526"/>
    </row>
    <row r="93" spans="1:14" ht="75" customHeight="1" thickTop="1" thickBot="1">
      <c r="A93" s="64">
        <f t="shared" si="1"/>
        <v>0</v>
      </c>
      <c r="B93" s="70">
        <f>Data!B93</f>
        <v>0</v>
      </c>
      <c r="C93" s="71">
        <f>Data!C93</f>
        <v>0</v>
      </c>
      <c r="D93" s="72">
        <f>Data!E93</f>
        <v>0</v>
      </c>
      <c r="E93" s="513"/>
      <c r="F93" s="514"/>
      <c r="G93" s="513"/>
      <c r="H93" s="514"/>
      <c r="I93" s="515"/>
      <c r="J93" s="516"/>
      <c r="K93" s="517"/>
      <c r="L93" s="518"/>
      <c r="M93" s="516"/>
      <c r="N93" s="519"/>
    </row>
    <row r="94" spans="1:14" ht="75" customHeight="1" thickTop="1" thickBot="1">
      <c r="A94" s="64">
        <f t="shared" si="1"/>
        <v>0</v>
      </c>
      <c r="B94" s="68">
        <f>Data!B94</f>
        <v>0</v>
      </c>
      <c r="C94" s="69">
        <f>Data!C94</f>
        <v>0</v>
      </c>
      <c r="D94" s="73">
        <f>Data!E94</f>
        <v>0</v>
      </c>
      <c r="E94" s="520"/>
      <c r="F94" s="521"/>
      <c r="G94" s="520"/>
      <c r="H94" s="521"/>
      <c r="I94" s="522"/>
      <c r="J94" s="523"/>
      <c r="K94" s="524"/>
      <c r="L94" s="525"/>
      <c r="M94" s="523"/>
      <c r="N94" s="526"/>
    </row>
    <row r="95" spans="1:14" ht="75" customHeight="1" thickTop="1" thickBot="1">
      <c r="A95" s="64">
        <f t="shared" si="1"/>
        <v>0</v>
      </c>
      <c r="B95" s="70">
        <f>Data!B95</f>
        <v>0</v>
      </c>
      <c r="C95" s="71">
        <f>Data!C95</f>
        <v>0</v>
      </c>
      <c r="D95" s="72">
        <f>Data!E95</f>
        <v>0</v>
      </c>
      <c r="E95" s="513"/>
      <c r="F95" s="514"/>
      <c r="G95" s="513"/>
      <c r="H95" s="514"/>
      <c r="I95" s="515"/>
      <c r="J95" s="516"/>
      <c r="K95" s="517"/>
      <c r="L95" s="518"/>
      <c r="M95" s="516"/>
      <c r="N95" s="519"/>
    </row>
    <row r="96" spans="1:14" ht="75" customHeight="1" thickTop="1" thickBot="1">
      <c r="A96" s="64">
        <f t="shared" si="1"/>
        <v>0</v>
      </c>
      <c r="B96" s="68">
        <f>Data!B96</f>
        <v>0</v>
      </c>
      <c r="C96" s="69">
        <f>Data!C96</f>
        <v>0</v>
      </c>
      <c r="D96" s="73">
        <f>Data!E96</f>
        <v>0</v>
      </c>
      <c r="E96" s="520"/>
      <c r="F96" s="521"/>
      <c r="G96" s="520"/>
      <c r="H96" s="521"/>
      <c r="I96" s="522"/>
      <c r="J96" s="523"/>
      <c r="K96" s="524"/>
      <c r="L96" s="525"/>
      <c r="M96" s="523"/>
      <c r="N96" s="526"/>
    </row>
    <row r="97" spans="1:14" ht="75" customHeight="1" thickTop="1" thickBot="1">
      <c r="A97" s="64">
        <f t="shared" si="1"/>
        <v>0</v>
      </c>
      <c r="B97" s="70">
        <f>Data!B97</f>
        <v>0</v>
      </c>
      <c r="C97" s="71">
        <f>Data!C97</f>
        <v>0</v>
      </c>
      <c r="D97" s="72">
        <f>Data!E97</f>
        <v>0</v>
      </c>
      <c r="E97" s="513"/>
      <c r="F97" s="514"/>
      <c r="G97" s="513"/>
      <c r="H97" s="514"/>
      <c r="I97" s="515"/>
      <c r="J97" s="516"/>
      <c r="K97" s="517"/>
      <c r="L97" s="518"/>
      <c r="M97" s="516"/>
      <c r="N97" s="519"/>
    </row>
    <row r="98" spans="1:14" ht="75" customHeight="1" thickTop="1" thickBot="1">
      <c r="A98" s="64">
        <f t="shared" si="1"/>
        <v>0</v>
      </c>
      <c r="B98" s="68">
        <f>Data!B98</f>
        <v>0</v>
      </c>
      <c r="C98" s="69">
        <f>Data!C98</f>
        <v>0</v>
      </c>
      <c r="D98" s="73">
        <f>Data!E98</f>
        <v>0</v>
      </c>
      <c r="E98" s="520"/>
      <c r="F98" s="521"/>
      <c r="G98" s="520"/>
      <c r="H98" s="521"/>
      <c r="I98" s="522"/>
      <c r="J98" s="523"/>
      <c r="K98" s="524"/>
      <c r="L98" s="525"/>
      <c r="M98" s="523"/>
      <c r="N98" s="526"/>
    </row>
    <row r="99" spans="1:14" ht="75" customHeight="1" thickTop="1" thickBot="1">
      <c r="A99" s="64">
        <f t="shared" si="1"/>
        <v>0</v>
      </c>
      <c r="B99" s="70">
        <f>Data!B99</f>
        <v>0</v>
      </c>
      <c r="C99" s="71">
        <f>Data!C99</f>
        <v>0</v>
      </c>
      <c r="D99" s="72">
        <f>Data!E99</f>
        <v>0</v>
      </c>
      <c r="E99" s="513"/>
      <c r="F99" s="514"/>
      <c r="G99" s="513"/>
      <c r="H99" s="514"/>
      <c r="I99" s="515"/>
      <c r="J99" s="516"/>
      <c r="K99" s="517"/>
      <c r="L99" s="518"/>
      <c r="M99" s="516"/>
      <c r="N99" s="519"/>
    </row>
    <row r="100" spans="1:14" ht="75" customHeight="1" thickTop="1" thickBot="1">
      <c r="A100" s="64">
        <f t="shared" si="1"/>
        <v>0</v>
      </c>
      <c r="B100" s="68">
        <f>Data!B100</f>
        <v>0</v>
      </c>
      <c r="C100" s="69">
        <f>Data!C100</f>
        <v>0</v>
      </c>
      <c r="D100" s="73">
        <f>Data!E100</f>
        <v>0</v>
      </c>
      <c r="E100" s="520"/>
      <c r="F100" s="521"/>
      <c r="G100" s="520"/>
      <c r="H100" s="521"/>
      <c r="I100" s="522"/>
      <c r="J100" s="523"/>
      <c r="K100" s="524"/>
      <c r="L100" s="525"/>
      <c r="M100" s="523"/>
      <c r="N100" s="526"/>
    </row>
    <row r="101" spans="1:14" ht="75" customHeight="1" thickTop="1" thickBot="1">
      <c r="A101" s="64">
        <f t="shared" si="1"/>
        <v>0</v>
      </c>
      <c r="B101" s="70">
        <f>Data!B101</f>
        <v>0</v>
      </c>
      <c r="C101" s="71">
        <f>Data!C101</f>
        <v>0</v>
      </c>
      <c r="D101" s="72">
        <f>Data!E101</f>
        <v>0</v>
      </c>
      <c r="E101" s="513"/>
      <c r="F101" s="514"/>
      <c r="G101" s="513"/>
      <c r="H101" s="514"/>
      <c r="I101" s="515"/>
      <c r="J101" s="516"/>
      <c r="K101" s="517"/>
      <c r="L101" s="518"/>
      <c r="M101" s="516"/>
      <c r="N101" s="519"/>
    </row>
    <row r="102" spans="1:14" ht="75" customHeight="1" thickTop="1" thickBot="1">
      <c r="A102" s="64">
        <f t="shared" si="1"/>
        <v>0</v>
      </c>
      <c r="B102" s="68">
        <f>Data!B102</f>
        <v>0</v>
      </c>
      <c r="C102" s="69">
        <f>Data!C102</f>
        <v>0</v>
      </c>
      <c r="D102" s="73">
        <f>Data!E102</f>
        <v>0</v>
      </c>
      <c r="E102" s="520"/>
      <c r="F102" s="521"/>
      <c r="G102" s="520"/>
      <c r="H102" s="521"/>
      <c r="I102" s="522"/>
      <c r="J102" s="523"/>
      <c r="K102" s="524"/>
      <c r="L102" s="525"/>
      <c r="M102" s="523"/>
      <c r="N102" s="526"/>
    </row>
    <row r="103" spans="1:14" ht="75" customHeight="1" thickTop="1" thickBot="1">
      <c r="A103" s="64">
        <f t="shared" si="1"/>
        <v>0</v>
      </c>
      <c r="B103" s="70">
        <f>Data!B103</f>
        <v>0</v>
      </c>
      <c r="C103" s="71">
        <f>Data!C103</f>
        <v>0</v>
      </c>
      <c r="D103" s="72">
        <f>Data!E103</f>
        <v>0</v>
      </c>
      <c r="E103" s="513"/>
      <c r="F103" s="514"/>
      <c r="G103" s="513"/>
      <c r="H103" s="514"/>
      <c r="I103" s="515"/>
      <c r="J103" s="516"/>
      <c r="K103" s="517"/>
      <c r="L103" s="518"/>
      <c r="M103" s="516"/>
      <c r="N103" s="519"/>
    </row>
    <row r="104" spans="1:14" ht="75" customHeight="1" thickTop="1" thickBot="1">
      <c r="A104" s="64">
        <f t="shared" si="1"/>
        <v>0</v>
      </c>
      <c r="B104" s="68">
        <f>Data!B104</f>
        <v>0</v>
      </c>
      <c r="C104" s="69">
        <f>Data!C104</f>
        <v>0</v>
      </c>
      <c r="D104" s="73">
        <f>Data!E104</f>
        <v>0</v>
      </c>
      <c r="E104" s="520"/>
      <c r="F104" s="521"/>
      <c r="G104" s="520"/>
      <c r="H104" s="521"/>
      <c r="I104" s="522"/>
      <c r="J104" s="523"/>
      <c r="K104" s="524"/>
      <c r="L104" s="525"/>
      <c r="M104" s="523"/>
      <c r="N104" s="526"/>
    </row>
    <row r="105" spans="1:14" ht="75" customHeight="1" thickTop="1" thickBot="1">
      <c r="A105" s="64">
        <f t="shared" si="1"/>
        <v>0</v>
      </c>
      <c r="B105" s="70">
        <f>Data!B105</f>
        <v>0</v>
      </c>
      <c r="C105" s="71">
        <f>Data!C105</f>
        <v>0</v>
      </c>
      <c r="D105" s="72">
        <f>Data!E105</f>
        <v>0</v>
      </c>
      <c r="E105" s="513"/>
      <c r="F105" s="514"/>
      <c r="G105" s="513"/>
      <c r="H105" s="514"/>
      <c r="I105" s="515"/>
      <c r="J105" s="516"/>
      <c r="K105" s="517"/>
      <c r="L105" s="518"/>
      <c r="M105" s="516"/>
      <c r="N105" s="519"/>
    </row>
    <row r="106" spans="1:14" ht="75" customHeight="1" thickTop="1" thickBot="1">
      <c r="A106" s="64">
        <f t="shared" si="1"/>
        <v>0</v>
      </c>
      <c r="B106" s="68">
        <f>Data!B106</f>
        <v>0</v>
      </c>
      <c r="C106" s="69">
        <f>Data!C106</f>
        <v>0</v>
      </c>
      <c r="D106" s="73">
        <f>Data!E106</f>
        <v>0</v>
      </c>
      <c r="E106" s="520"/>
      <c r="F106" s="521"/>
      <c r="G106" s="520"/>
      <c r="H106" s="521"/>
      <c r="I106" s="522"/>
      <c r="J106" s="523"/>
      <c r="K106" s="524"/>
      <c r="L106" s="525"/>
      <c r="M106" s="523"/>
      <c r="N106" s="526"/>
    </row>
    <row r="107" spans="1:14" ht="75" customHeight="1" thickTop="1" thickBot="1">
      <c r="A107" s="64">
        <f t="shared" si="1"/>
        <v>0</v>
      </c>
      <c r="B107" s="70">
        <f>Data!B107</f>
        <v>0</v>
      </c>
      <c r="C107" s="71">
        <f>Data!C107</f>
        <v>0</v>
      </c>
      <c r="D107" s="72">
        <f>Data!E107</f>
        <v>0</v>
      </c>
      <c r="E107" s="513"/>
      <c r="F107" s="514"/>
      <c r="G107" s="513"/>
      <c r="H107" s="514"/>
      <c r="I107" s="515"/>
      <c r="J107" s="516"/>
      <c r="K107" s="517"/>
      <c r="L107" s="518"/>
      <c r="M107" s="516"/>
      <c r="N107" s="519"/>
    </row>
    <row r="108" spans="1:14" ht="75" customHeight="1" thickTop="1" thickBot="1">
      <c r="A108" s="64">
        <f t="shared" si="1"/>
        <v>0</v>
      </c>
      <c r="B108" s="68">
        <f>Data!B108</f>
        <v>0</v>
      </c>
      <c r="C108" s="69">
        <f>Data!C108</f>
        <v>0</v>
      </c>
      <c r="D108" s="73">
        <f>Data!E108</f>
        <v>0</v>
      </c>
      <c r="E108" s="520"/>
      <c r="F108" s="521"/>
      <c r="G108" s="520"/>
      <c r="H108" s="521"/>
      <c r="I108" s="522"/>
      <c r="J108" s="523"/>
      <c r="K108" s="524"/>
      <c r="L108" s="525"/>
      <c r="M108" s="523"/>
      <c r="N108" s="526"/>
    </row>
    <row r="109" spans="1:14" ht="75" customHeight="1" thickTop="1" thickBot="1">
      <c r="A109" s="64">
        <f t="shared" si="1"/>
        <v>0</v>
      </c>
      <c r="B109" s="70">
        <f>Data!B109</f>
        <v>0</v>
      </c>
      <c r="C109" s="71">
        <f>Data!C109</f>
        <v>0</v>
      </c>
      <c r="D109" s="72">
        <f>Data!E109</f>
        <v>0</v>
      </c>
      <c r="E109" s="513"/>
      <c r="F109" s="514"/>
      <c r="G109" s="513"/>
      <c r="H109" s="514"/>
      <c r="I109" s="515"/>
      <c r="J109" s="516"/>
      <c r="K109" s="517"/>
      <c r="L109" s="518"/>
      <c r="M109" s="516"/>
      <c r="N109" s="519"/>
    </row>
    <row r="110" spans="1:14" ht="75" customHeight="1" thickTop="1" thickBot="1">
      <c r="A110" s="64">
        <f t="shared" si="1"/>
        <v>0</v>
      </c>
      <c r="B110" s="68">
        <f>Data!B110</f>
        <v>0</v>
      </c>
      <c r="C110" s="69">
        <f>Data!C110</f>
        <v>0</v>
      </c>
      <c r="D110" s="73">
        <f>Data!E110</f>
        <v>0</v>
      </c>
      <c r="E110" s="520"/>
      <c r="F110" s="521"/>
      <c r="G110" s="520"/>
      <c r="H110" s="521"/>
      <c r="I110" s="522"/>
      <c r="J110" s="523"/>
      <c r="K110" s="524"/>
      <c r="L110" s="525"/>
      <c r="M110" s="523"/>
      <c r="N110" s="526"/>
    </row>
    <row r="111" spans="1:14" ht="75" customHeight="1" thickTop="1" thickBot="1">
      <c r="A111" s="64">
        <f t="shared" si="1"/>
        <v>0</v>
      </c>
      <c r="B111" s="70">
        <f>Data!B111</f>
        <v>0</v>
      </c>
      <c r="C111" s="71">
        <f>Data!C111</f>
        <v>0</v>
      </c>
      <c r="D111" s="72">
        <f>Data!E111</f>
        <v>0</v>
      </c>
      <c r="E111" s="513"/>
      <c r="F111" s="514"/>
      <c r="G111" s="513"/>
      <c r="H111" s="514"/>
      <c r="I111" s="515"/>
      <c r="J111" s="516"/>
      <c r="K111" s="517"/>
      <c r="L111" s="518"/>
      <c r="M111" s="516"/>
      <c r="N111" s="519"/>
    </row>
    <row r="112" spans="1:14" ht="75" customHeight="1" thickTop="1" thickBot="1">
      <c r="A112" s="64">
        <f t="shared" si="1"/>
        <v>0</v>
      </c>
      <c r="B112" s="68">
        <f>Data!B112</f>
        <v>0</v>
      </c>
      <c r="C112" s="69">
        <f>Data!C112</f>
        <v>0</v>
      </c>
      <c r="D112" s="73">
        <f>Data!E112</f>
        <v>0</v>
      </c>
      <c r="E112" s="520"/>
      <c r="F112" s="521"/>
      <c r="G112" s="520"/>
      <c r="H112" s="521"/>
      <c r="I112" s="522"/>
      <c r="J112" s="523"/>
      <c r="K112" s="524"/>
      <c r="L112" s="525"/>
      <c r="M112" s="523"/>
      <c r="N112" s="526"/>
    </row>
    <row r="113" spans="1:14" ht="75" customHeight="1" thickTop="1" thickBot="1">
      <c r="A113" s="64">
        <f t="shared" si="1"/>
        <v>0</v>
      </c>
      <c r="B113" s="70">
        <f>Data!B113</f>
        <v>0</v>
      </c>
      <c r="C113" s="71">
        <f>Data!C113</f>
        <v>0</v>
      </c>
      <c r="D113" s="72">
        <f>Data!E113</f>
        <v>0</v>
      </c>
      <c r="E113" s="513"/>
      <c r="F113" s="514"/>
      <c r="G113" s="513"/>
      <c r="H113" s="514"/>
      <c r="I113" s="515"/>
      <c r="J113" s="516"/>
      <c r="K113" s="517"/>
      <c r="L113" s="518"/>
      <c r="M113" s="516"/>
      <c r="N113" s="519"/>
    </row>
    <row r="114" spans="1:14" ht="75" customHeight="1" thickTop="1" thickBot="1">
      <c r="A114" s="64">
        <f t="shared" si="1"/>
        <v>0</v>
      </c>
      <c r="B114" s="68">
        <f>Data!B114</f>
        <v>0</v>
      </c>
      <c r="C114" s="69">
        <f>Data!C114</f>
        <v>0</v>
      </c>
      <c r="D114" s="73">
        <f>Data!E114</f>
        <v>0</v>
      </c>
      <c r="E114" s="520"/>
      <c r="F114" s="521"/>
      <c r="G114" s="520"/>
      <c r="H114" s="521"/>
      <c r="I114" s="522"/>
      <c r="J114" s="523"/>
      <c r="K114" s="524"/>
      <c r="L114" s="525"/>
      <c r="M114" s="523"/>
      <c r="N114" s="526"/>
    </row>
    <row r="115" spans="1:14" ht="75" customHeight="1" thickTop="1" thickBot="1">
      <c r="A115" s="64">
        <f t="shared" si="1"/>
        <v>0</v>
      </c>
      <c r="B115" s="70">
        <f>Data!B115</f>
        <v>0</v>
      </c>
      <c r="C115" s="71">
        <f>Data!C115</f>
        <v>0</v>
      </c>
      <c r="D115" s="72">
        <f>Data!E115</f>
        <v>0</v>
      </c>
      <c r="E115" s="513"/>
      <c r="F115" s="514"/>
      <c r="G115" s="513"/>
      <c r="H115" s="514"/>
      <c r="I115" s="515"/>
      <c r="J115" s="516"/>
      <c r="K115" s="517"/>
      <c r="L115" s="518"/>
      <c r="M115" s="516"/>
      <c r="N115" s="519"/>
    </row>
    <row r="116" spans="1:14" ht="75" customHeight="1" thickTop="1" thickBot="1">
      <c r="A116" s="64">
        <f t="shared" si="1"/>
        <v>0</v>
      </c>
      <c r="B116" s="68">
        <f>Data!B116</f>
        <v>0</v>
      </c>
      <c r="C116" s="69">
        <f>Data!C116</f>
        <v>0</v>
      </c>
      <c r="D116" s="73">
        <f>Data!E116</f>
        <v>0</v>
      </c>
      <c r="E116" s="520"/>
      <c r="F116" s="521"/>
      <c r="G116" s="520"/>
      <c r="H116" s="521"/>
      <c r="I116" s="522"/>
      <c r="J116" s="523"/>
      <c r="K116" s="524"/>
      <c r="L116" s="525"/>
      <c r="M116" s="523"/>
      <c r="N116" s="526"/>
    </row>
    <row r="117" spans="1:14" ht="75" customHeight="1" thickTop="1" thickBot="1">
      <c r="A117" s="64">
        <f t="shared" si="1"/>
        <v>0</v>
      </c>
      <c r="B117" s="70">
        <f>Data!B117</f>
        <v>0</v>
      </c>
      <c r="C117" s="71">
        <f>Data!C117</f>
        <v>0</v>
      </c>
      <c r="D117" s="72">
        <f>Data!E117</f>
        <v>0</v>
      </c>
      <c r="E117" s="513"/>
      <c r="F117" s="514"/>
      <c r="G117" s="513"/>
      <c r="H117" s="514"/>
      <c r="I117" s="515"/>
      <c r="J117" s="516"/>
      <c r="K117" s="517"/>
      <c r="L117" s="518"/>
      <c r="M117" s="516"/>
      <c r="N117" s="519"/>
    </row>
    <row r="118" spans="1:14" ht="75" customHeight="1" thickTop="1" thickBot="1">
      <c r="A118" s="64">
        <f t="shared" si="1"/>
        <v>0</v>
      </c>
      <c r="B118" s="68">
        <f>Data!B118</f>
        <v>0</v>
      </c>
      <c r="C118" s="69">
        <f>Data!C118</f>
        <v>0</v>
      </c>
      <c r="D118" s="73">
        <f>Data!E118</f>
        <v>0</v>
      </c>
      <c r="E118" s="520"/>
      <c r="F118" s="521"/>
      <c r="G118" s="520"/>
      <c r="H118" s="521"/>
      <c r="I118" s="522"/>
      <c r="J118" s="523"/>
      <c r="K118" s="524"/>
      <c r="L118" s="525"/>
      <c r="M118" s="523"/>
      <c r="N118" s="526"/>
    </row>
    <row r="119" spans="1:14" ht="75" customHeight="1" thickTop="1" thickBot="1">
      <c r="A119" s="64">
        <f t="shared" si="1"/>
        <v>0</v>
      </c>
      <c r="B119" s="70">
        <f>Data!B119</f>
        <v>0</v>
      </c>
      <c r="C119" s="71">
        <f>Data!C119</f>
        <v>0</v>
      </c>
      <c r="D119" s="72">
        <f>Data!E119</f>
        <v>0</v>
      </c>
      <c r="E119" s="513"/>
      <c r="F119" s="514"/>
      <c r="G119" s="513"/>
      <c r="H119" s="514"/>
      <c r="I119" s="515"/>
      <c r="J119" s="516"/>
      <c r="K119" s="517"/>
      <c r="L119" s="518"/>
      <c r="M119" s="516"/>
      <c r="N119" s="519"/>
    </row>
    <row r="120" spans="1:14" ht="75" customHeight="1" thickTop="1" thickBot="1">
      <c r="A120" s="64">
        <f t="shared" si="1"/>
        <v>0</v>
      </c>
      <c r="B120" s="68">
        <f>Data!B120</f>
        <v>0</v>
      </c>
      <c r="C120" s="69">
        <f>Data!C120</f>
        <v>0</v>
      </c>
      <c r="D120" s="73">
        <f>Data!E120</f>
        <v>0</v>
      </c>
      <c r="E120" s="520"/>
      <c r="F120" s="521"/>
      <c r="G120" s="520"/>
      <c r="H120" s="521"/>
      <c r="I120" s="522"/>
      <c r="J120" s="523"/>
      <c r="K120" s="524"/>
      <c r="L120" s="525"/>
      <c r="M120" s="523"/>
      <c r="N120" s="526"/>
    </row>
    <row r="121" spans="1:14" ht="75" customHeight="1" thickTop="1" thickBot="1">
      <c r="A121" s="64">
        <f t="shared" si="1"/>
        <v>0</v>
      </c>
      <c r="B121" s="70">
        <f>Data!B121</f>
        <v>0</v>
      </c>
      <c r="C121" s="71">
        <f>Data!C121</f>
        <v>0</v>
      </c>
      <c r="D121" s="72">
        <f>Data!E121</f>
        <v>0</v>
      </c>
      <c r="E121" s="513"/>
      <c r="F121" s="514"/>
      <c r="G121" s="513"/>
      <c r="H121" s="514"/>
      <c r="I121" s="515"/>
      <c r="J121" s="516"/>
      <c r="K121" s="517"/>
      <c r="L121" s="518"/>
      <c r="M121" s="516"/>
      <c r="N121" s="519"/>
    </row>
    <row r="122" spans="1:14" ht="75" customHeight="1" thickTop="1" thickBot="1">
      <c r="A122" s="64">
        <f t="shared" si="1"/>
        <v>0</v>
      </c>
      <c r="B122" s="68">
        <f>Data!B122</f>
        <v>0</v>
      </c>
      <c r="C122" s="69">
        <f>Data!C122</f>
        <v>0</v>
      </c>
      <c r="D122" s="73">
        <f>Data!E122</f>
        <v>0</v>
      </c>
      <c r="E122" s="520"/>
      <c r="F122" s="521"/>
      <c r="G122" s="520"/>
      <c r="H122" s="521"/>
      <c r="I122" s="522"/>
      <c r="J122" s="523"/>
      <c r="K122" s="524"/>
      <c r="L122" s="525"/>
      <c r="M122" s="523"/>
      <c r="N122" s="526"/>
    </row>
    <row r="123" spans="1:14" ht="75" customHeight="1" thickTop="1" thickBot="1">
      <c r="A123" s="64">
        <f t="shared" si="1"/>
        <v>0</v>
      </c>
      <c r="B123" s="70">
        <f>Data!B123</f>
        <v>0</v>
      </c>
      <c r="C123" s="71">
        <f>Data!C123</f>
        <v>0</v>
      </c>
      <c r="D123" s="72">
        <f>Data!E123</f>
        <v>0</v>
      </c>
      <c r="E123" s="513"/>
      <c r="F123" s="514"/>
      <c r="G123" s="513"/>
      <c r="H123" s="514"/>
      <c r="I123" s="515"/>
      <c r="J123" s="516"/>
      <c r="K123" s="517"/>
      <c r="L123" s="518"/>
      <c r="M123" s="516"/>
      <c r="N123" s="519"/>
    </row>
    <row r="124" spans="1:14" ht="75" customHeight="1" thickTop="1" thickBot="1">
      <c r="A124" s="64">
        <f t="shared" si="1"/>
        <v>0</v>
      </c>
      <c r="B124" s="68">
        <f>Data!B124</f>
        <v>0</v>
      </c>
      <c r="C124" s="69">
        <f>Data!C124</f>
        <v>0</v>
      </c>
      <c r="D124" s="73">
        <f>Data!E124</f>
        <v>0</v>
      </c>
      <c r="E124" s="520"/>
      <c r="F124" s="521"/>
      <c r="G124" s="520"/>
      <c r="H124" s="521"/>
      <c r="I124" s="522"/>
      <c r="J124" s="523"/>
      <c r="K124" s="524"/>
      <c r="L124" s="525"/>
      <c r="M124" s="523"/>
      <c r="N124" s="526"/>
    </row>
    <row r="125" spans="1:14" ht="75" customHeight="1" thickTop="1" thickBot="1">
      <c r="A125" s="64">
        <f t="shared" si="1"/>
        <v>0</v>
      </c>
      <c r="B125" s="70">
        <f>Data!B125</f>
        <v>0</v>
      </c>
      <c r="C125" s="71">
        <f>Data!C125</f>
        <v>0</v>
      </c>
      <c r="D125" s="72">
        <f>Data!E125</f>
        <v>0</v>
      </c>
      <c r="E125" s="513"/>
      <c r="F125" s="514"/>
      <c r="G125" s="513"/>
      <c r="H125" s="514"/>
      <c r="I125" s="515"/>
      <c r="J125" s="516"/>
      <c r="K125" s="517"/>
      <c r="L125" s="518"/>
      <c r="M125" s="516"/>
      <c r="N125" s="519"/>
    </row>
    <row r="126" spans="1:14" ht="75" customHeight="1" thickTop="1" thickBot="1">
      <c r="A126" s="64">
        <f t="shared" si="1"/>
        <v>0</v>
      </c>
      <c r="B126" s="68">
        <f>Data!B126</f>
        <v>0</v>
      </c>
      <c r="C126" s="69">
        <f>Data!C126</f>
        <v>0</v>
      </c>
      <c r="D126" s="73">
        <f>Data!E126</f>
        <v>0</v>
      </c>
      <c r="E126" s="520"/>
      <c r="F126" s="521"/>
      <c r="G126" s="520"/>
      <c r="H126" s="521"/>
      <c r="I126" s="522"/>
      <c r="J126" s="523"/>
      <c r="K126" s="524"/>
      <c r="L126" s="525"/>
      <c r="M126" s="523"/>
      <c r="N126" s="526"/>
    </row>
    <row r="127" spans="1:14" ht="75" customHeight="1" thickTop="1" thickBot="1">
      <c r="A127" s="64">
        <f t="shared" si="1"/>
        <v>0</v>
      </c>
      <c r="B127" s="70">
        <f>Data!B127</f>
        <v>0</v>
      </c>
      <c r="C127" s="71">
        <f>Data!C127</f>
        <v>0</v>
      </c>
      <c r="D127" s="72">
        <f>Data!E127</f>
        <v>0</v>
      </c>
      <c r="E127" s="513"/>
      <c r="F127" s="514"/>
      <c r="G127" s="513"/>
      <c r="H127" s="514"/>
      <c r="I127" s="515"/>
      <c r="J127" s="516"/>
      <c r="K127" s="517"/>
      <c r="L127" s="518"/>
      <c r="M127" s="516"/>
      <c r="N127" s="519"/>
    </row>
    <row r="128" spans="1:14" ht="75" customHeight="1" thickTop="1" thickBot="1">
      <c r="A128" s="64">
        <f t="shared" si="1"/>
        <v>0</v>
      </c>
      <c r="B128" s="68">
        <f>Data!B128</f>
        <v>0</v>
      </c>
      <c r="C128" s="69">
        <f>Data!C128</f>
        <v>0</v>
      </c>
      <c r="D128" s="73">
        <f>Data!E128</f>
        <v>0</v>
      </c>
      <c r="E128" s="520"/>
      <c r="F128" s="521"/>
      <c r="G128" s="520"/>
      <c r="H128" s="521"/>
      <c r="I128" s="522"/>
      <c r="J128" s="523"/>
      <c r="K128" s="524"/>
      <c r="L128" s="525"/>
      <c r="M128" s="523"/>
      <c r="N128" s="526"/>
    </row>
    <row r="129" spans="1:14" ht="75" customHeight="1" thickTop="1" thickBot="1">
      <c r="A129" s="64">
        <f t="shared" si="1"/>
        <v>0</v>
      </c>
      <c r="B129" s="70">
        <f>Data!B129</f>
        <v>0</v>
      </c>
      <c r="C129" s="71">
        <f>Data!C129</f>
        <v>0</v>
      </c>
      <c r="D129" s="72">
        <f>Data!E129</f>
        <v>0</v>
      </c>
      <c r="E129" s="513"/>
      <c r="F129" s="514"/>
      <c r="G129" s="513"/>
      <c r="H129" s="514"/>
      <c r="I129" s="515"/>
      <c r="J129" s="516"/>
      <c r="K129" s="517"/>
      <c r="L129" s="518"/>
      <c r="M129" s="516"/>
      <c r="N129" s="519"/>
    </row>
    <row r="130" spans="1:14" ht="75" customHeight="1" thickTop="1" thickBot="1">
      <c r="A130" s="64">
        <f t="shared" si="1"/>
        <v>0</v>
      </c>
      <c r="B130" s="68">
        <f>Data!B130</f>
        <v>0</v>
      </c>
      <c r="C130" s="69">
        <f>Data!C130</f>
        <v>0</v>
      </c>
      <c r="D130" s="73">
        <f>Data!E130</f>
        <v>0</v>
      </c>
      <c r="E130" s="520"/>
      <c r="F130" s="521"/>
      <c r="G130" s="520"/>
      <c r="H130" s="521"/>
      <c r="I130" s="522"/>
      <c r="J130" s="523"/>
      <c r="K130" s="524"/>
      <c r="L130" s="525"/>
      <c r="M130" s="523"/>
      <c r="N130" s="526"/>
    </row>
    <row r="131" spans="1:14" ht="75" customHeight="1" thickTop="1" thickBot="1">
      <c r="A131" s="64">
        <f t="shared" si="1"/>
        <v>0</v>
      </c>
      <c r="B131" s="70">
        <f>Data!B131</f>
        <v>0</v>
      </c>
      <c r="C131" s="71">
        <f>Data!C131</f>
        <v>0</v>
      </c>
      <c r="D131" s="72">
        <f>Data!E131</f>
        <v>0</v>
      </c>
      <c r="E131" s="513"/>
      <c r="F131" s="514"/>
      <c r="G131" s="513"/>
      <c r="H131" s="514"/>
      <c r="I131" s="515"/>
      <c r="J131" s="516"/>
      <c r="K131" s="517"/>
      <c r="L131" s="518"/>
      <c r="M131" s="516"/>
      <c r="N131" s="519"/>
    </row>
    <row r="132" spans="1:14" ht="75" customHeight="1" thickTop="1" thickBot="1">
      <c r="A132" s="64">
        <f t="shared" si="1"/>
        <v>0</v>
      </c>
      <c r="B132" s="68">
        <f>Data!B132</f>
        <v>0</v>
      </c>
      <c r="C132" s="69">
        <f>Data!C132</f>
        <v>0</v>
      </c>
      <c r="D132" s="73">
        <f>Data!E132</f>
        <v>0</v>
      </c>
      <c r="E132" s="520"/>
      <c r="F132" s="521"/>
      <c r="G132" s="520"/>
      <c r="H132" s="521"/>
      <c r="I132" s="522"/>
      <c r="J132" s="523"/>
      <c r="K132" s="524"/>
      <c r="L132" s="525"/>
      <c r="M132" s="523"/>
      <c r="N132" s="526"/>
    </row>
    <row r="133" spans="1:14" ht="75" customHeight="1" thickTop="1" thickBot="1">
      <c r="A133" s="64">
        <f t="shared" si="1"/>
        <v>0</v>
      </c>
      <c r="B133" s="70">
        <f>Data!B133</f>
        <v>0</v>
      </c>
      <c r="C133" s="71">
        <f>Data!C133</f>
        <v>0</v>
      </c>
      <c r="D133" s="72">
        <f>Data!E133</f>
        <v>0</v>
      </c>
      <c r="E133" s="513"/>
      <c r="F133" s="514"/>
      <c r="G133" s="513"/>
      <c r="H133" s="514"/>
      <c r="I133" s="515"/>
      <c r="J133" s="516"/>
      <c r="K133" s="517"/>
      <c r="L133" s="518"/>
      <c r="M133" s="516"/>
      <c r="N133" s="519"/>
    </row>
    <row r="134" spans="1:14" ht="75" customHeight="1" thickTop="1" thickBot="1">
      <c r="A134" s="64">
        <f t="shared" si="1"/>
        <v>0</v>
      </c>
      <c r="B134" s="68">
        <f>Data!B134</f>
        <v>0</v>
      </c>
      <c r="C134" s="69">
        <f>Data!C134</f>
        <v>0</v>
      </c>
      <c r="D134" s="73">
        <f>Data!E134</f>
        <v>0</v>
      </c>
      <c r="E134" s="520"/>
      <c r="F134" s="521"/>
      <c r="G134" s="520"/>
      <c r="H134" s="521"/>
      <c r="I134" s="522"/>
      <c r="J134" s="523"/>
      <c r="K134" s="524"/>
      <c r="L134" s="525"/>
      <c r="M134" s="523"/>
      <c r="N134" s="526"/>
    </row>
    <row r="135" spans="1:14" ht="75" customHeight="1" thickTop="1" thickBot="1">
      <c r="A135" s="64">
        <f t="shared" si="1"/>
        <v>0</v>
      </c>
      <c r="B135" s="70">
        <f>Data!B135</f>
        <v>0</v>
      </c>
      <c r="C135" s="71">
        <f>Data!C135</f>
        <v>0</v>
      </c>
      <c r="D135" s="72">
        <f>Data!E135</f>
        <v>0</v>
      </c>
      <c r="E135" s="513"/>
      <c r="F135" s="514"/>
      <c r="G135" s="513"/>
      <c r="H135" s="514"/>
      <c r="I135" s="515"/>
      <c r="J135" s="516"/>
      <c r="K135" s="517"/>
      <c r="L135" s="518"/>
      <c r="M135" s="516"/>
      <c r="N135" s="519"/>
    </row>
    <row r="136" spans="1:14" ht="75" customHeight="1" thickTop="1" thickBot="1">
      <c r="A136" s="64">
        <f t="shared" ref="A136:A199" si="2">B136</f>
        <v>0</v>
      </c>
      <c r="B136" s="68">
        <f>Data!B136</f>
        <v>0</v>
      </c>
      <c r="C136" s="69">
        <f>Data!C136</f>
        <v>0</v>
      </c>
      <c r="D136" s="73">
        <f>Data!E136</f>
        <v>0</v>
      </c>
      <c r="E136" s="520"/>
      <c r="F136" s="521"/>
      <c r="G136" s="520"/>
      <c r="H136" s="521"/>
      <c r="I136" s="522"/>
      <c r="J136" s="523"/>
      <c r="K136" s="524"/>
      <c r="L136" s="525"/>
      <c r="M136" s="523"/>
      <c r="N136" s="526"/>
    </row>
    <row r="137" spans="1:14" ht="75" customHeight="1" thickTop="1" thickBot="1">
      <c r="A137" s="64">
        <f t="shared" si="2"/>
        <v>0</v>
      </c>
      <c r="B137" s="70">
        <f>Data!B137</f>
        <v>0</v>
      </c>
      <c r="C137" s="71">
        <f>Data!C137</f>
        <v>0</v>
      </c>
      <c r="D137" s="72">
        <f>Data!E137</f>
        <v>0</v>
      </c>
      <c r="E137" s="513"/>
      <c r="F137" s="514"/>
      <c r="G137" s="513"/>
      <c r="H137" s="514"/>
      <c r="I137" s="515"/>
      <c r="J137" s="516"/>
      <c r="K137" s="517"/>
      <c r="L137" s="518"/>
      <c r="M137" s="516"/>
      <c r="N137" s="519"/>
    </row>
    <row r="138" spans="1:14" ht="75" customHeight="1" thickTop="1" thickBot="1">
      <c r="A138" s="64">
        <f t="shared" si="2"/>
        <v>0</v>
      </c>
      <c r="B138" s="68">
        <f>Data!B138</f>
        <v>0</v>
      </c>
      <c r="C138" s="69">
        <f>Data!C138</f>
        <v>0</v>
      </c>
      <c r="D138" s="73">
        <f>Data!E138</f>
        <v>0</v>
      </c>
      <c r="E138" s="520"/>
      <c r="F138" s="521"/>
      <c r="G138" s="520"/>
      <c r="H138" s="521"/>
      <c r="I138" s="522"/>
      <c r="J138" s="523"/>
      <c r="K138" s="524"/>
      <c r="L138" s="525"/>
      <c r="M138" s="523"/>
      <c r="N138" s="526"/>
    </row>
    <row r="139" spans="1:14" ht="75" customHeight="1" thickTop="1" thickBot="1">
      <c r="A139" s="64">
        <f t="shared" si="2"/>
        <v>0</v>
      </c>
      <c r="B139" s="70">
        <f>Data!B139</f>
        <v>0</v>
      </c>
      <c r="C139" s="71">
        <f>Data!C139</f>
        <v>0</v>
      </c>
      <c r="D139" s="72">
        <f>Data!E139</f>
        <v>0</v>
      </c>
      <c r="E139" s="513"/>
      <c r="F139" s="514"/>
      <c r="G139" s="513"/>
      <c r="H139" s="514"/>
      <c r="I139" s="515"/>
      <c r="J139" s="516"/>
      <c r="K139" s="517"/>
      <c r="L139" s="518"/>
      <c r="M139" s="516"/>
      <c r="N139" s="519"/>
    </row>
    <row r="140" spans="1:14" ht="75" customHeight="1" thickTop="1" thickBot="1">
      <c r="A140" s="64">
        <f t="shared" si="2"/>
        <v>0</v>
      </c>
      <c r="B140" s="68">
        <f>Data!B140</f>
        <v>0</v>
      </c>
      <c r="C140" s="69">
        <f>Data!C140</f>
        <v>0</v>
      </c>
      <c r="D140" s="73">
        <f>Data!E140</f>
        <v>0</v>
      </c>
      <c r="E140" s="520"/>
      <c r="F140" s="521"/>
      <c r="G140" s="520"/>
      <c r="H140" s="521"/>
      <c r="I140" s="522"/>
      <c r="J140" s="523"/>
      <c r="K140" s="524"/>
      <c r="L140" s="525"/>
      <c r="M140" s="523"/>
      <c r="N140" s="526"/>
    </row>
    <row r="141" spans="1:14" ht="75" customHeight="1" thickTop="1" thickBot="1">
      <c r="A141" s="64">
        <f t="shared" si="2"/>
        <v>0</v>
      </c>
      <c r="B141" s="70">
        <f>Data!B141</f>
        <v>0</v>
      </c>
      <c r="C141" s="71">
        <f>Data!C141</f>
        <v>0</v>
      </c>
      <c r="D141" s="72">
        <f>Data!E141</f>
        <v>0</v>
      </c>
      <c r="E141" s="513"/>
      <c r="F141" s="514"/>
      <c r="G141" s="513"/>
      <c r="H141" s="514"/>
      <c r="I141" s="515"/>
      <c r="J141" s="516"/>
      <c r="K141" s="517"/>
      <c r="L141" s="518"/>
      <c r="M141" s="516"/>
      <c r="N141" s="519"/>
    </row>
    <row r="142" spans="1:14" ht="75" customHeight="1" thickTop="1" thickBot="1">
      <c r="A142" s="64">
        <f t="shared" si="2"/>
        <v>0</v>
      </c>
      <c r="B142" s="68">
        <f>Data!B142</f>
        <v>0</v>
      </c>
      <c r="C142" s="69">
        <f>Data!C142</f>
        <v>0</v>
      </c>
      <c r="D142" s="73">
        <f>Data!E142</f>
        <v>0</v>
      </c>
      <c r="E142" s="520"/>
      <c r="F142" s="521"/>
      <c r="G142" s="520"/>
      <c r="H142" s="521"/>
      <c r="I142" s="522"/>
      <c r="J142" s="523"/>
      <c r="K142" s="524"/>
      <c r="L142" s="525"/>
      <c r="M142" s="523"/>
      <c r="N142" s="526"/>
    </row>
    <row r="143" spans="1:14" ht="75" customHeight="1" thickTop="1" thickBot="1">
      <c r="A143" s="64">
        <f t="shared" si="2"/>
        <v>0</v>
      </c>
      <c r="B143" s="70">
        <f>Data!B143</f>
        <v>0</v>
      </c>
      <c r="C143" s="71">
        <f>Data!C143</f>
        <v>0</v>
      </c>
      <c r="D143" s="72">
        <f>Data!E143</f>
        <v>0</v>
      </c>
      <c r="E143" s="513"/>
      <c r="F143" s="514"/>
      <c r="G143" s="513"/>
      <c r="H143" s="514"/>
      <c r="I143" s="515"/>
      <c r="J143" s="516"/>
      <c r="K143" s="517"/>
      <c r="L143" s="518"/>
      <c r="M143" s="516"/>
      <c r="N143" s="519"/>
    </row>
    <row r="144" spans="1:14" ht="75" customHeight="1" thickTop="1" thickBot="1">
      <c r="A144" s="64">
        <f t="shared" si="2"/>
        <v>0</v>
      </c>
      <c r="B144" s="68">
        <f>Data!B144</f>
        <v>0</v>
      </c>
      <c r="C144" s="69">
        <f>Data!C144</f>
        <v>0</v>
      </c>
      <c r="D144" s="73">
        <f>Data!E144</f>
        <v>0</v>
      </c>
      <c r="E144" s="520"/>
      <c r="F144" s="521"/>
      <c r="G144" s="520"/>
      <c r="H144" s="521"/>
      <c r="I144" s="522"/>
      <c r="J144" s="523"/>
      <c r="K144" s="524"/>
      <c r="L144" s="525"/>
      <c r="M144" s="523"/>
      <c r="N144" s="526"/>
    </row>
    <row r="145" spans="1:14" ht="75" customHeight="1" thickTop="1" thickBot="1">
      <c r="A145" s="64">
        <f t="shared" si="2"/>
        <v>0</v>
      </c>
      <c r="B145" s="70">
        <f>Data!B145</f>
        <v>0</v>
      </c>
      <c r="C145" s="71">
        <f>Data!C145</f>
        <v>0</v>
      </c>
      <c r="D145" s="72">
        <f>Data!E145</f>
        <v>0</v>
      </c>
      <c r="E145" s="513"/>
      <c r="F145" s="514"/>
      <c r="G145" s="513"/>
      <c r="H145" s="514"/>
      <c r="I145" s="515"/>
      <c r="J145" s="516"/>
      <c r="K145" s="517"/>
      <c r="L145" s="518"/>
      <c r="M145" s="516"/>
      <c r="N145" s="519"/>
    </row>
    <row r="146" spans="1:14" ht="75" customHeight="1" thickTop="1" thickBot="1">
      <c r="A146" s="64">
        <f t="shared" si="2"/>
        <v>0</v>
      </c>
      <c r="B146" s="68">
        <f>Data!B146</f>
        <v>0</v>
      </c>
      <c r="C146" s="69">
        <f>Data!C146</f>
        <v>0</v>
      </c>
      <c r="D146" s="73">
        <f>Data!E146</f>
        <v>0</v>
      </c>
      <c r="E146" s="520"/>
      <c r="F146" s="521"/>
      <c r="G146" s="520"/>
      <c r="H146" s="521"/>
      <c r="I146" s="522"/>
      <c r="J146" s="523"/>
      <c r="K146" s="524"/>
      <c r="L146" s="525"/>
      <c r="M146" s="523"/>
      <c r="N146" s="526"/>
    </row>
    <row r="147" spans="1:14" ht="75" customHeight="1" thickTop="1" thickBot="1">
      <c r="A147" s="64">
        <f t="shared" si="2"/>
        <v>0</v>
      </c>
      <c r="B147" s="70">
        <f>Data!B147</f>
        <v>0</v>
      </c>
      <c r="C147" s="71">
        <f>Data!C147</f>
        <v>0</v>
      </c>
      <c r="D147" s="72">
        <f>Data!E147</f>
        <v>0</v>
      </c>
      <c r="E147" s="513"/>
      <c r="F147" s="514"/>
      <c r="G147" s="513"/>
      <c r="H147" s="514"/>
      <c r="I147" s="515"/>
      <c r="J147" s="516"/>
      <c r="K147" s="517"/>
      <c r="L147" s="518"/>
      <c r="M147" s="516"/>
      <c r="N147" s="519"/>
    </row>
    <row r="148" spans="1:14" ht="75" customHeight="1" thickTop="1" thickBot="1">
      <c r="A148" s="64">
        <f t="shared" si="2"/>
        <v>0</v>
      </c>
      <c r="B148" s="68">
        <f>Data!B148</f>
        <v>0</v>
      </c>
      <c r="C148" s="69">
        <f>Data!C148</f>
        <v>0</v>
      </c>
      <c r="D148" s="73">
        <f>Data!E148</f>
        <v>0</v>
      </c>
      <c r="E148" s="520"/>
      <c r="F148" s="521"/>
      <c r="G148" s="520"/>
      <c r="H148" s="521"/>
      <c r="I148" s="522"/>
      <c r="J148" s="523"/>
      <c r="K148" s="524"/>
      <c r="L148" s="525"/>
      <c r="M148" s="523"/>
      <c r="N148" s="526"/>
    </row>
    <row r="149" spans="1:14" ht="75" customHeight="1" thickTop="1" thickBot="1">
      <c r="A149" s="64">
        <f t="shared" si="2"/>
        <v>0</v>
      </c>
      <c r="B149" s="70">
        <f>Data!B149</f>
        <v>0</v>
      </c>
      <c r="C149" s="71">
        <f>Data!C149</f>
        <v>0</v>
      </c>
      <c r="D149" s="72">
        <f>Data!E149</f>
        <v>0</v>
      </c>
      <c r="E149" s="513"/>
      <c r="F149" s="514"/>
      <c r="G149" s="513"/>
      <c r="H149" s="514"/>
      <c r="I149" s="515"/>
      <c r="J149" s="516"/>
      <c r="K149" s="517"/>
      <c r="L149" s="518"/>
      <c r="M149" s="516"/>
      <c r="N149" s="519"/>
    </row>
    <row r="150" spans="1:14" ht="75" customHeight="1" thickTop="1" thickBot="1">
      <c r="A150" s="64">
        <f t="shared" si="2"/>
        <v>0</v>
      </c>
      <c r="B150" s="68">
        <f>Data!B150</f>
        <v>0</v>
      </c>
      <c r="C150" s="69">
        <f>Data!C150</f>
        <v>0</v>
      </c>
      <c r="D150" s="73">
        <f>Data!E150</f>
        <v>0</v>
      </c>
      <c r="E150" s="520"/>
      <c r="F150" s="521"/>
      <c r="G150" s="520"/>
      <c r="H150" s="521"/>
      <c r="I150" s="522"/>
      <c r="J150" s="523"/>
      <c r="K150" s="524"/>
      <c r="L150" s="525"/>
      <c r="M150" s="523"/>
      <c r="N150" s="526"/>
    </row>
    <row r="151" spans="1:14" ht="75" customHeight="1" thickTop="1" thickBot="1">
      <c r="A151" s="64">
        <f t="shared" si="2"/>
        <v>0</v>
      </c>
      <c r="B151" s="70">
        <f>Data!B151</f>
        <v>0</v>
      </c>
      <c r="C151" s="71">
        <f>Data!C151</f>
        <v>0</v>
      </c>
      <c r="D151" s="72">
        <f>Data!E151</f>
        <v>0</v>
      </c>
      <c r="E151" s="513"/>
      <c r="F151" s="514"/>
      <c r="G151" s="513"/>
      <c r="H151" s="514"/>
      <c r="I151" s="515"/>
      <c r="J151" s="516"/>
      <c r="K151" s="517"/>
      <c r="L151" s="518"/>
      <c r="M151" s="516"/>
      <c r="N151" s="519"/>
    </row>
    <row r="152" spans="1:14" ht="75" customHeight="1" thickTop="1" thickBot="1">
      <c r="A152" s="64">
        <f t="shared" si="2"/>
        <v>0</v>
      </c>
      <c r="B152" s="68">
        <f>Data!B152</f>
        <v>0</v>
      </c>
      <c r="C152" s="69">
        <f>Data!C152</f>
        <v>0</v>
      </c>
      <c r="D152" s="73">
        <f>Data!E152</f>
        <v>0</v>
      </c>
      <c r="E152" s="520"/>
      <c r="F152" s="521"/>
      <c r="G152" s="520"/>
      <c r="H152" s="521"/>
      <c r="I152" s="522"/>
      <c r="J152" s="523"/>
      <c r="K152" s="524"/>
      <c r="L152" s="525"/>
      <c r="M152" s="523"/>
      <c r="N152" s="526"/>
    </row>
    <row r="153" spans="1:14" ht="75" customHeight="1" thickTop="1" thickBot="1">
      <c r="A153" s="64">
        <f t="shared" si="2"/>
        <v>0</v>
      </c>
      <c r="B153" s="70">
        <f>Data!B153</f>
        <v>0</v>
      </c>
      <c r="C153" s="71">
        <f>Data!C153</f>
        <v>0</v>
      </c>
      <c r="D153" s="72">
        <f>Data!E153</f>
        <v>0</v>
      </c>
      <c r="E153" s="513"/>
      <c r="F153" s="514"/>
      <c r="G153" s="513"/>
      <c r="H153" s="514"/>
      <c r="I153" s="515"/>
      <c r="J153" s="516"/>
      <c r="K153" s="517"/>
      <c r="L153" s="518"/>
      <c r="M153" s="516"/>
      <c r="N153" s="519"/>
    </row>
    <row r="154" spans="1:14" ht="75" customHeight="1" thickTop="1" thickBot="1">
      <c r="A154" s="64">
        <f t="shared" si="2"/>
        <v>0</v>
      </c>
      <c r="B154" s="68">
        <f>Data!B154</f>
        <v>0</v>
      </c>
      <c r="C154" s="69">
        <f>Data!C154</f>
        <v>0</v>
      </c>
      <c r="D154" s="73">
        <f>Data!E154</f>
        <v>0</v>
      </c>
      <c r="E154" s="520"/>
      <c r="F154" s="521"/>
      <c r="G154" s="520"/>
      <c r="H154" s="521"/>
      <c r="I154" s="522"/>
      <c r="J154" s="523"/>
      <c r="K154" s="524"/>
      <c r="L154" s="525"/>
      <c r="M154" s="523"/>
      <c r="N154" s="526"/>
    </row>
    <row r="155" spans="1:14" ht="75" customHeight="1" thickTop="1" thickBot="1">
      <c r="A155" s="64">
        <f t="shared" si="2"/>
        <v>0</v>
      </c>
      <c r="B155" s="70">
        <f>Data!B155</f>
        <v>0</v>
      </c>
      <c r="C155" s="71">
        <f>Data!C155</f>
        <v>0</v>
      </c>
      <c r="D155" s="72">
        <f>Data!E155</f>
        <v>0</v>
      </c>
      <c r="E155" s="513"/>
      <c r="F155" s="514"/>
      <c r="G155" s="513"/>
      <c r="H155" s="514"/>
      <c r="I155" s="515"/>
      <c r="J155" s="516"/>
      <c r="K155" s="517"/>
      <c r="L155" s="518"/>
      <c r="M155" s="516"/>
      <c r="N155" s="519"/>
    </row>
    <row r="156" spans="1:14" ht="75" customHeight="1" thickTop="1" thickBot="1">
      <c r="A156" s="64">
        <f t="shared" si="2"/>
        <v>0</v>
      </c>
      <c r="B156" s="68">
        <f>Data!B156</f>
        <v>0</v>
      </c>
      <c r="C156" s="69">
        <f>Data!C156</f>
        <v>0</v>
      </c>
      <c r="D156" s="73">
        <f>Data!E156</f>
        <v>0</v>
      </c>
      <c r="E156" s="520"/>
      <c r="F156" s="521"/>
      <c r="G156" s="520"/>
      <c r="H156" s="521"/>
      <c r="I156" s="522"/>
      <c r="J156" s="523"/>
      <c r="K156" s="524"/>
      <c r="L156" s="525"/>
      <c r="M156" s="523"/>
      <c r="N156" s="526"/>
    </row>
    <row r="157" spans="1:14" ht="75" customHeight="1" thickTop="1" thickBot="1">
      <c r="A157" s="64">
        <f t="shared" si="2"/>
        <v>0</v>
      </c>
      <c r="B157" s="70">
        <f>Data!B157</f>
        <v>0</v>
      </c>
      <c r="C157" s="71">
        <f>Data!C157</f>
        <v>0</v>
      </c>
      <c r="D157" s="72">
        <f>Data!E157</f>
        <v>0</v>
      </c>
      <c r="E157" s="513"/>
      <c r="F157" s="514"/>
      <c r="G157" s="513"/>
      <c r="H157" s="514"/>
      <c r="I157" s="515"/>
      <c r="J157" s="516"/>
      <c r="K157" s="517"/>
      <c r="L157" s="518"/>
      <c r="M157" s="516"/>
      <c r="N157" s="519"/>
    </row>
    <row r="158" spans="1:14" ht="75" customHeight="1" thickTop="1" thickBot="1">
      <c r="A158" s="64">
        <f t="shared" si="2"/>
        <v>0</v>
      </c>
      <c r="B158" s="68">
        <f>Data!B158</f>
        <v>0</v>
      </c>
      <c r="C158" s="69">
        <f>Data!C158</f>
        <v>0</v>
      </c>
      <c r="D158" s="73">
        <f>Data!E158</f>
        <v>0</v>
      </c>
      <c r="E158" s="520"/>
      <c r="F158" s="521"/>
      <c r="G158" s="520"/>
      <c r="H158" s="521"/>
      <c r="I158" s="522"/>
      <c r="J158" s="523"/>
      <c r="K158" s="524"/>
      <c r="L158" s="525"/>
      <c r="M158" s="523"/>
      <c r="N158" s="526"/>
    </row>
    <row r="159" spans="1:14" ht="75" customHeight="1" thickTop="1" thickBot="1">
      <c r="A159" s="64">
        <f t="shared" si="2"/>
        <v>0</v>
      </c>
      <c r="B159" s="70">
        <f>Data!B159</f>
        <v>0</v>
      </c>
      <c r="C159" s="71">
        <f>Data!C159</f>
        <v>0</v>
      </c>
      <c r="D159" s="72">
        <f>Data!E159</f>
        <v>0</v>
      </c>
      <c r="E159" s="513"/>
      <c r="F159" s="514"/>
      <c r="G159" s="513"/>
      <c r="H159" s="514"/>
      <c r="I159" s="515"/>
      <c r="J159" s="516"/>
      <c r="K159" s="517"/>
      <c r="L159" s="518"/>
      <c r="M159" s="516"/>
      <c r="N159" s="519"/>
    </row>
    <row r="160" spans="1:14" ht="75" customHeight="1" thickTop="1" thickBot="1">
      <c r="A160" s="64">
        <f t="shared" si="2"/>
        <v>0</v>
      </c>
      <c r="B160" s="68">
        <f>Data!B160</f>
        <v>0</v>
      </c>
      <c r="C160" s="69">
        <f>Data!C160</f>
        <v>0</v>
      </c>
      <c r="D160" s="73">
        <f>Data!E160</f>
        <v>0</v>
      </c>
      <c r="E160" s="520"/>
      <c r="F160" s="521"/>
      <c r="G160" s="520"/>
      <c r="H160" s="521"/>
      <c r="I160" s="522"/>
      <c r="J160" s="523"/>
      <c r="K160" s="524"/>
      <c r="L160" s="525"/>
      <c r="M160" s="523"/>
      <c r="N160" s="526"/>
    </row>
    <row r="161" spans="1:14" ht="75" customHeight="1" thickTop="1" thickBot="1">
      <c r="A161" s="64">
        <f t="shared" si="2"/>
        <v>0</v>
      </c>
      <c r="B161" s="70">
        <f>Data!B161</f>
        <v>0</v>
      </c>
      <c r="C161" s="71">
        <f>Data!C161</f>
        <v>0</v>
      </c>
      <c r="D161" s="72">
        <f>Data!E161</f>
        <v>0</v>
      </c>
      <c r="E161" s="513"/>
      <c r="F161" s="514"/>
      <c r="G161" s="513"/>
      <c r="H161" s="514"/>
      <c r="I161" s="515"/>
      <c r="J161" s="516"/>
      <c r="K161" s="517"/>
      <c r="L161" s="518"/>
      <c r="M161" s="516"/>
      <c r="N161" s="519"/>
    </row>
    <row r="162" spans="1:14" ht="75" customHeight="1" thickTop="1" thickBot="1">
      <c r="A162" s="64">
        <f t="shared" si="2"/>
        <v>0</v>
      </c>
      <c r="B162" s="68">
        <f>Data!B162</f>
        <v>0</v>
      </c>
      <c r="C162" s="69">
        <f>Data!C162</f>
        <v>0</v>
      </c>
      <c r="D162" s="73">
        <f>Data!E162</f>
        <v>0</v>
      </c>
      <c r="E162" s="520"/>
      <c r="F162" s="521"/>
      <c r="G162" s="520"/>
      <c r="H162" s="521"/>
      <c r="I162" s="522"/>
      <c r="J162" s="523"/>
      <c r="K162" s="524"/>
      <c r="L162" s="525"/>
      <c r="M162" s="523"/>
      <c r="N162" s="526"/>
    </row>
    <row r="163" spans="1:14" ht="75" customHeight="1" thickTop="1" thickBot="1">
      <c r="A163" s="64">
        <f t="shared" si="2"/>
        <v>0</v>
      </c>
      <c r="B163" s="70">
        <f>Data!B163</f>
        <v>0</v>
      </c>
      <c r="C163" s="71">
        <f>Data!C163</f>
        <v>0</v>
      </c>
      <c r="D163" s="72">
        <f>Data!E163</f>
        <v>0</v>
      </c>
      <c r="E163" s="513"/>
      <c r="F163" s="514"/>
      <c r="G163" s="513"/>
      <c r="H163" s="514"/>
      <c r="I163" s="515"/>
      <c r="J163" s="516"/>
      <c r="K163" s="517"/>
      <c r="L163" s="518"/>
      <c r="M163" s="516"/>
      <c r="N163" s="519"/>
    </row>
    <row r="164" spans="1:14" ht="75" customHeight="1" thickTop="1" thickBot="1">
      <c r="A164" s="64">
        <f t="shared" si="2"/>
        <v>0</v>
      </c>
      <c r="B164" s="68">
        <f>Data!B164</f>
        <v>0</v>
      </c>
      <c r="C164" s="69">
        <f>Data!C164</f>
        <v>0</v>
      </c>
      <c r="D164" s="73">
        <f>Data!E164</f>
        <v>0</v>
      </c>
      <c r="E164" s="520"/>
      <c r="F164" s="521"/>
      <c r="G164" s="520"/>
      <c r="H164" s="521"/>
      <c r="I164" s="522"/>
      <c r="J164" s="523"/>
      <c r="K164" s="524"/>
      <c r="L164" s="525"/>
      <c r="M164" s="523"/>
      <c r="N164" s="526"/>
    </row>
    <row r="165" spans="1:14" ht="75" customHeight="1" thickTop="1" thickBot="1">
      <c r="A165" s="64">
        <f t="shared" si="2"/>
        <v>0</v>
      </c>
      <c r="B165" s="70">
        <f>Data!B165</f>
        <v>0</v>
      </c>
      <c r="C165" s="71">
        <f>Data!C165</f>
        <v>0</v>
      </c>
      <c r="D165" s="72">
        <f>Data!E165</f>
        <v>0</v>
      </c>
      <c r="E165" s="513"/>
      <c r="F165" s="514"/>
      <c r="G165" s="513"/>
      <c r="H165" s="514"/>
      <c r="I165" s="515"/>
      <c r="J165" s="516"/>
      <c r="K165" s="517"/>
      <c r="L165" s="518"/>
      <c r="M165" s="516"/>
      <c r="N165" s="519"/>
    </row>
    <row r="166" spans="1:14" ht="75" customHeight="1" thickTop="1" thickBot="1">
      <c r="A166" s="64">
        <f t="shared" si="2"/>
        <v>0</v>
      </c>
      <c r="B166" s="68">
        <f>Data!B166</f>
        <v>0</v>
      </c>
      <c r="C166" s="69">
        <f>Data!C166</f>
        <v>0</v>
      </c>
      <c r="D166" s="73">
        <f>Data!E166</f>
        <v>0</v>
      </c>
      <c r="E166" s="520"/>
      <c r="F166" s="521"/>
      <c r="G166" s="520"/>
      <c r="H166" s="521"/>
      <c r="I166" s="522"/>
      <c r="J166" s="523"/>
      <c r="K166" s="524"/>
      <c r="L166" s="525"/>
      <c r="M166" s="523"/>
      <c r="N166" s="526"/>
    </row>
    <row r="167" spans="1:14" ht="75" customHeight="1" thickTop="1" thickBot="1">
      <c r="A167" s="64">
        <f t="shared" si="2"/>
        <v>0</v>
      </c>
      <c r="B167" s="70">
        <f>Data!B167</f>
        <v>0</v>
      </c>
      <c r="C167" s="71">
        <f>Data!C167</f>
        <v>0</v>
      </c>
      <c r="D167" s="72">
        <f>Data!E167</f>
        <v>0</v>
      </c>
      <c r="E167" s="513"/>
      <c r="F167" s="514"/>
      <c r="G167" s="513"/>
      <c r="H167" s="514"/>
      <c r="I167" s="515"/>
      <c r="J167" s="516"/>
      <c r="K167" s="517"/>
      <c r="L167" s="518"/>
      <c r="M167" s="516"/>
      <c r="N167" s="519"/>
    </row>
    <row r="168" spans="1:14" ht="75" customHeight="1" thickTop="1" thickBot="1">
      <c r="A168" s="64">
        <f t="shared" si="2"/>
        <v>0</v>
      </c>
      <c r="B168" s="68">
        <f>Data!B168</f>
        <v>0</v>
      </c>
      <c r="C168" s="69">
        <f>Data!C168</f>
        <v>0</v>
      </c>
      <c r="D168" s="73">
        <f>Data!E168</f>
        <v>0</v>
      </c>
      <c r="E168" s="520"/>
      <c r="F168" s="521"/>
      <c r="G168" s="520"/>
      <c r="H168" s="521"/>
      <c r="I168" s="522"/>
      <c r="J168" s="523"/>
      <c r="K168" s="524"/>
      <c r="L168" s="525"/>
      <c r="M168" s="523"/>
      <c r="N168" s="526"/>
    </row>
    <row r="169" spans="1:14" ht="75" customHeight="1" thickTop="1" thickBot="1">
      <c r="A169" s="64">
        <f t="shared" si="2"/>
        <v>0</v>
      </c>
      <c r="B169" s="70">
        <f>Data!B169</f>
        <v>0</v>
      </c>
      <c r="C169" s="71">
        <f>Data!C169</f>
        <v>0</v>
      </c>
      <c r="D169" s="72">
        <f>Data!E169</f>
        <v>0</v>
      </c>
      <c r="E169" s="513"/>
      <c r="F169" s="514"/>
      <c r="G169" s="513"/>
      <c r="H169" s="514"/>
      <c r="I169" s="515"/>
      <c r="J169" s="516"/>
      <c r="K169" s="517"/>
      <c r="L169" s="518"/>
      <c r="M169" s="516"/>
      <c r="N169" s="519"/>
    </row>
    <row r="170" spans="1:14" ht="75" customHeight="1" thickTop="1" thickBot="1">
      <c r="A170" s="64">
        <f t="shared" si="2"/>
        <v>0</v>
      </c>
      <c r="B170" s="68">
        <f>Data!B170</f>
        <v>0</v>
      </c>
      <c r="C170" s="69">
        <f>Data!C170</f>
        <v>0</v>
      </c>
      <c r="D170" s="73">
        <f>Data!E170</f>
        <v>0</v>
      </c>
      <c r="E170" s="520"/>
      <c r="F170" s="521"/>
      <c r="G170" s="520"/>
      <c r="H170" s="521"/>
      <c r="I170" s="522"/>
      <c r="J170" s="523"/>
      <c r="K170" s="524"/>
      <c r="L170" s="525"/>
      <c r="M170" s="523"/>
      <c r="N170" s="526"/>
    </row>
    <row r="171" spans="1:14" ht="75" customHeight="1" thickTop="1" thickBot="1">
      <c r="A171" s="64">
        <f t="shared" si="2"/>
        <v>0</v>
      </c>
      <c r="B171" s="70">
        <f>Data!B171</f>
        <v>0</v>
      </c>
      <c r="C171" s="71">
        <f>Data!C171</f>
        <v>0</v>
      </c>
      <c r="D171" s="72">
        <f>Data!E171</f>
        <v>0</v>
      </c>
      <c r="E171" s="513"/>
      <c r="F171" s="514"/>
      <c r="G171" s="513"/>
      <c r="H171" s="514"/>
      <c r="I171" s="515"/>
      <c r="J171" s="516"/>
      <c r="K171" s="517"/>
      <c r="L171" s="518"/>
      <c r="M171" s="516"/>
      <c r="N171" s="519"/>
    </row>
    <row r="172" spans="1:14" ht="75" customHeight="1" thickTop="1" thickBot="1">
      <c r="A172" s="64">
        <f t="shared" si="2"/>
        <v>0</v>
      </c>
      <c r="B172" s="68">
        <f>Data!B172</f>
        <v>0</v>
      </c>
      <c r="C172" s="69">
        <f>Data!C172</f>
        <v>0</v>
      </c>
      <c r="D172" s="73">
        <f>Data!E172</f>
        <v>0</v>
      </c>
      <c r="E172" s="520"/>
      <c r="F172" s="521"/>
      <c r="G172" s="520"/>
      <c r="H172" s="521"/>
      <c r="I172" s="522"/>
      <c r="J172" s="523"/>
      <c r="K172" s="524"/>
      <c r="L172" s="525"/>
      <c r="M172" s="523"/>
      <c r="N172" s="526"/>
    </row>
    <row r="173" spans="1:14" ht="75" customHeight="1" thickTop="1" thickBot="1">
      <c r="A173" s="64">
        <f t="shared" si="2"/>
        <v>0</v>
      </c>
      <c r="B173" s="70">
        <f>Data!B173</f>
        <v>0</v>
      </c>
      <c r="C173" s="71">
        <f>Data!C173</f>
        <v>0</v>
      </c>
      <c r="D173" s="72">
        <f>Data!E173</f>
        <v>0</v>
      </c>
      <c r="E173" s="513"/>
      <c r="F173" s="514"/>
      <c r="G173" s="513"/>
      <c r="H173" s="514"/>
      <c r="I173" s="515"/>
      <c r="J173" s="516"/>
      <c r="K173" s="517"/>
      <c r="L173" s="518"/>
      <c r="M173" s="516"/>
      <c r="N173" s="519"/>
    </row>
    <row r="174" spans="1:14" ht="75" customHeight="1" thickTop="1" thickBot="1">
      <c r="A174" s="64">
        <f t="shared" si="2"/>
        <v>0</v>
      </c>
      <c r="B174" s="68">
        <f>Data!B174</f>
        <v>0</v>
      </c>
      <c r="C174" s="69">
        <f>Data!C174</f>
        <v>0</v>
      </c>
      <c r="D174" s="73">
        <f>Data!E174</f>
        <v>0</v>
      </c>
      <c r="E174" s="520"/>
      <c r="F174" s="521"/>
      <c r="G174" s="520"/>
      <c r="H174" s="521"/>
      <c r="I174" s="522"/>
      <c r="J174" s="523"/>
      <c r="K174" s="524"/>
      <c r="L174" s="525"/>
      <c r="M174" s="523"/>
      <c r="N174" s="526"/>
    </row>
    <row r="175" spans="1:14" ht="75" customHeight="1" thickTop="1" thickBot="1">
      <c r="A175" s="64">
        <f t="shared" si="2"/>
        <v>0</v>
      </c>
      <c r="B175" s="70">
        <f>Data!B175</f>
        <v>0</v>
      </c>
      <c r="C175" s="71">
        <f>Data!C175</f>
        <v>0</v>
      </c>
      <c r="D175" s="72">
        <f>Data!E175</f>
        <v>0</v>
      </c>
      <c r="E175" s="513"/>
      <c r="F175" s="514"/>
      <c r="G175" s="513"/>
      <c r="H175" s="514"/>
      <c r="I175" s="515"/>
      <c r="J175" s="516"/>
      <c r="K175" s="517"/>
      <c r="L175" s="518"/>
      <c r="M175" s="516"/>
      <c r="N175" s="519"/>
    </row>
    <row r="176" spans="1:14" ht="75" customHeight="1" thickTop="1" thickBot="1">
      <c r="A176" s="64">
        <f t="shared" si="2"/>
        <v>0</v>
      </c>
      <c r="B176" s="68">
        <f>Data!B176</f>
        <v>0</v>
      </c>
      <c r="C176" s="69">
        <f>Data!C176</f>
        <v>0</v>
      </c>
      <c r="D176" s="73">
        <f>Data!E176</f>
        <v>0</v>
      </c>
      <c r="E176" s="520"/>
      <c r="F176" s="521"/>
      <c r="G176" s="520"/>
      <c r="H176" s="521"/>
      <c r="I176" s="522"/>
      <c r="J176" s="523"/>
      <c r="K176" s="524"/>
      <c r="L176" s="525"/>
      <c r="M176" s="523"/>
      <c r="N176" s="526"/>
    </row>
    <row r="177" spans="1:14" ht="75" customHeight="1" thickTop="1" thickBot="1">
      <c r="A177" s="64">
        <f t="shared" si="2"/>
        <v>0</v>
      </c>
      <c r="B177" s="70">
        <f>Data!B177</f>
        <v>0</v>
      </c>
      <c r="C177" s="71">
        <f>Data!C177</f>
        <v>0</v>
      </c>
      <c r="D177" s="72">
        <f>Data!E177</f>
        <v>0</v>
      </c>
      <c r="E177" s="513"/>
      <c r="F177" s="514"/>
      <c r="G177" s="513"/>
      <c r="H177" s="514"/>
      <c r="I177" s="515"/>
      <c r="J177" s="516"/>
      <c r="K177" s="517"/>
      <c r="L177" s="518"/>
      <c r="M177" s="516"/>
      <c r="N177" s="519"/>
    </row>
    <row r="178" spans="1:14" ht="75" customHeight="1" thickTop="1" thickBot="1">
      <c r="A178" s="64">
        <f t="shared" si="2"/>
        <v>0</v>
      </c>
      <c r="B178" s="68">
        <f>Data!B178</f>
        <v>0</v>
      </c>
      <c r="C178" s="69">
        <f>Data!C178</f>
        <v>0</v>
      </c>
      <c r="D178" s="73">
        <f>Data!E178</f>
        <v>0</v>
      </c>
      <c r="E178" s="520"/>
      <c r="F178" s="521"/>
      <c r="G178" s="520"/>
      <c r="H178" s="521"/>
      <c r="I178" s="522"/>
      <c r="J178" s="523"/>
      <c r="K178" s="524"/>
      <c r="L178" s="525"/>
      <c r="M178" s="523"/>
      <c r="N178" s="526"/>
    </row>
    <row r="179" spans="1:14" ht="75" customHeight="1" thickTop="1" thickBot="1">
      <c r="A179" s="64">
        <f t="shared" si="2"/>
        <v>0</v>
      </c>
      <c r="B179" s="70">
        <f>Data!B179</f>
        <v>0</v>
      </c>
      <c r="C179" s="71">
        <f>Data!C179</f>
        <v>0</v>
      </c>
      <c r="D179" s="72">
        <f>Data!E179</f>
        <v>0</v>
      </c>
      <c r="E179" s="513"/>
      <c r="F179" s="514"/>
      <c r="G179" s="513"/>
      <c r="H179" s="514"/>
      <c r="I179" s="515"/>
      <c r="J179" s="516"/>
      <c r="K179" s="517"/>
      <c r="L179" s="518"/>
      <c r="M179" s="516"/>
      <c r="N179" s="519"/>
    </row>
    <row r="180" spans="1:14" ht="75" customHeight="1" thickTop="1" thickBot="1">
      <c r="A180" s="64">
        <f t="shared" si="2"/>
        <v>0</v>
      </c>
      <c r="B180" s="68">
        <f>Data!B180</f>
        <v>0</v>
      </c>
      <c r="C180" s="69">
        <f>Data!C180</f>
        <v>0</v>
      </c>
      <c r="D180" s="73">
        <f>Data!E180</f>
        <v>0</v>
      </c>
      <c r="E180" s="520"/>
      <c r="F180" s="521"/>
      <c r="G180" s="520"/>
      <c r="H180" s="521"/>
      <c r="I180" s="522"/>
      <c r="J180" s="523"/>
      <c r="K180" s="524"/>
      <c r="L180" s="525"/>
      <c r="M180" s="523"/>
      <c r="N180" s="526"/>
    </row>
    <row r="181" spans="1:14" ht="75" customHeight="1" thickTop="1" thickBot="1">
      <c r="A181" s="64">
        <f t="shared" si="2"/>
        <v>0</v>
      </c>
      <c r="B181" s="70">
        <f>Data!B181</f>
        <v>0</v>
      </c>
      <c r="C181" s="71">
        <f>Data!C181</f>
        <v>0</v>
      </c>
      <c r="D181" s="72">
        <f>Data!E181</f>
        <v>0</v>
      </c>
      <c r="E181" s="513"/>
      <c r="F181" s="514"/>
      <c r="G181" s="513"/>
      <c r="H181" s="514"/>
      <c r="I181" s="515"/>
      <c r="J181" s="516"/>
      <c r="K181" s="517"/>
      <c r="L181" s="518"/>
      <c r="M181" s="516"/>
      <c r="N181" s="519"/>
    </row>
    <row r="182" spans="1:14" ht="75" customHeight="1" thickTop="1" thickBot="1">
      <c r="A182" s="64">
        <f t="shared" si="2"/>
        <v>0</v>
      </c>
      <c r="B182" s="68">
        <f>Data!B182</f>
        <v>0</v>
      </c>
      <c r="C182" s="69">
        <f>Data!C182</f>
        <v>0</v>
      </c>
      <c r="D182" s="73">
        <f>Data!E182</f>
        <v>0</v>
      </c>
      <c r="E182" s="520"/>
      <c r="F182" s="521"/>
      <c r="G182" s="520"/>
      <c r="H182" s="521"/>
      <c r="I182" s="522"/>
      <c r="J182" s="523"/>
      <c r="K182" s="524"/>
      <c r="L182" s="525"/>
      <c r="M182" s="523"/>
      <c r="N182" s="526"/>
    </row>
    <row r="183" spans="1:14" ht="75" customHeight="1" thickTop="1" thickBot="1">
      <c r="A183" s="64">
        <f t="shared" si="2"/>
        <v>0</v>
      </c>
      <c r="B183" s="70">
        <f>Data!B183</f>
        <v>0</v>
      </c>
      <c r="C183" s="71">
        <f>Data!C183</f>
        <v>0</v>
      </c>
      <c r="D183" s="72">
        <f>Data!E183</f>
        <v>0</v>
      </c>
      <c r="E183" s="513"/>
      <c r="F183" s="514"/>
      <c r="G183" s="513"/>
      <c r="H183" s="514"/>
      <c r="I183" s="515"/>
      <c r="J183" s="516"/>
      <c r="K183" s="517"/>
      <c r="L183" s="518"/>
      <c r="M183" s="516"/>
      <c r="N183" s="519"/>
    </row>
    <row r="184" spans="1:14" ht="75" customHeight="1" thickTop="1" thickBot="1">
      <c r="A184" s="64">
        <f t="shared" si="2"/>
        <v>0</v>
      </c>
      <c r="B184" s="68">
        <f>Data!B184</f>
        <v>0</v>
      </c>
      <c r="C184" s="69">
        <f>Data!C184</f>
        <v>0</v>
      </c>
      <c r="D184" s="73">
        <f>Data!E184</f>
        <v>0</v>
      </c>
      <c r="E184" s="520"/>
      <c r="F184" s="521"/>
      <c r="G184" s="520"/>
      <c r="H184" s="521"/>
      <c r="I184" s="522"/>
      <c r="J184" s="523"/>
      <c r="K184" s="524"/>
      <c r="L184" s="525"/>
      <c r="M184" s="523"/>
      <c r="N184" s="526"/>
    </row>
    <row r="185" spans="1:14" ht="75" customHeight="1" thickTop="1" thickBot="1">
      <c r="A185" s="64">
        <f t="shared" si="2"/>
        <v>0</v>
      </c>
      <c r="B185" s="70">
        <f>Data!B185</f>
        <v>0</v>
      </c>
      <c r="C185" s="71">
        <f>Data!C185</f>
        <v>0</v>
      </c>
      <c r="D185" s="72">
        <f>Data!E185</f>
        <v>0</v>
      </c>
      <c r="E185" s="513"/>
      <c r="F185" s="514"/>
      <c r="G185" s="513"/>
      <c r="H185" s="514"/>
      <c r="I185" s="515"/>
      <c r="J185" s="516"/>
      <c r="K185" s="517"/>
      <c r="L185" s="518"/>
      <c r="M185" s="516"/>
      <c r="N185" s="519"/>
    </row>
    <row r="186" spans="1:14" ht="75" customHeight="1" thickTop="1" thickBot="1">
      <c r="A186" s="64">
        <f t="shared" si="2"/>
        <v>0</v>
      </c>
      <c r="B186" s="68">
        <f>Data!B186</f>
        <v>0</v>
      </c>
      <c r="C186" s="69">
        <f>Data!C186</f>
        <v>0</v>
      </c>
      <c r="D186" s="73">
        <f>Data!E186</f>
        <v>0</v>
      </c>
      <c r="E186" s="520"/>
      <c r="F186" s="521"/>
      <c r="G186" s="520"/>
      <c r="H186" s="521"/>
      <c r="I186" s="522"/>
      <c r="J186" s="523"/>
      <c r="K186" s="524"/>
      <c r="L186" s="525"/>
      <c r="M186" s="523"/>
      <c r="N186" s="526"/>
    </row>
    <row r="187" spans="1:14" ht="75" customHeight="1" thickTop="1" thickBot="1">
      <c r="A187" s="64">
        <f t="shared" si="2"/>
        <v>0</v>
      </c>
      <c r="B187" s="70">
        <f>Data!B187</f>
        <v>0</v>
      </c>
      <c r="C187" s="71">
        <f>Data!C187</f>
        <v>0</v>
      </c>
      <c r="D187" s="72">
        <f>Data!E187</f>
        <v>0</v>
      </c>
      <c r="E187" s="513"/>
      <c r="F187" s="514"/>
      <c r="G187" s="513"/>
      <c r="H187" s="514"/>
      <c r="I187" s="515"/>
      <c r="J187" s="516"/>
      <c r="K187" s="517"/>
      <c r="L187" s="518"/>
      <c r="M187" s="516"/>
      <c r="N187" s="519"/>
    </row>
    <row r="188" spans="1:14" ht="75" customHeight="1" thickTop="1" thickBot="1">
      <c r="A188" s="64">
        <f t="shared" si="2"/>
        <v>0</v>
      </c>
      <c r="B188" s="68">
        <f>Data!B188</f>
        <v>0</v>
      </c>
      <c r="C188" s="69">
        <f>Data!C188</f>
        <v>0</v>
      </c>
      <c r="D188" s="73">
        <f>Data!E188</f>
        <v>0</v>
      </c>
      <c r="E188" s="520"/>
      <c r="F188" s="521"/>
      <c r="G188" s="520"/>
      <c r="H188" s="521"/>
      <c r="I188" s="522"/>
      <c r="J188" s="523"/>
      <c r="K188" s="524"/>
      <c r="L188" s="525"/>
      <c r="M188" s="523"/>
      <c r="N188" s="526"/>
    </row>
    <row r="189" spans="1:14" ht="75" customHeight="1" thickTop="1" thickBot="1">
      <c r="A189" s="64">
        <f t="shared" si="2"/>
        <v>0</v>
      </c>
      <c r="B189" s="70">
        <f>Data!B189</f>
        <v>0</v>
      </c>
      <c r="C189" s="71">
        <f>Data!C189</f>
        <v>0</v>
      </c>
      <c r="D189" s="72">
        <f>Data!E189</f>
        <v>0</v>
      </c>
      <c r="E189" s="513"/>
      <c r="F189" s="514"/>
      <c r="G189" s="513"/>
      <c r="H189" s="514"/>
      <c r="I189" s="515"/>
      <c r="J189" s="516"/>
      <c r="K189" s="517"/>
      <c r="L189" s="518"/>
      <c r="M189" s="516"/>
      <c r="N189" s="519"/>
    </row>
    <row r="190" spans="1:14" ht="75" customHeight="1" thickTop="1" thickBot="1">
      <c r="A190" s="64">
        <f t="shared" si="2"/>
        <v>0</v>
      </c>
      <c r="B190" s="68">
        <f>Data!B190</f>
        <v>0</v>
      </c>
      <c r="C190" s="69">
        <f>Data!C190</f>
        <v>0</v>
      </c>
      <c r="D190" s="73">
        <f>Data!E190</f>
        <v>0</v>
      </c>
      <c r="E190" s="520"/>
      <c r="F190" s="521"/>
      <c r="G190" s="520"/>
      <c r="H190" s="521"/>
      <c r="I190" s="522"/>
      <c r="J190" s="523"/>
      <c r="K190" s="524"/>
      <c r="L190" s="525"/>
      <c r="M190" s="523"/>
      <c r="N190" s="526"/>
    </row>
    <row r="191" spans="1:14" ht="75" customHeight="1" thickTop="1" thickBot="1">
      <c r="A191" s="64">
        <f t="shared" si="2"/>
        <v>0</v>
      </c>
      <c r="B191" s="70">
        <f>Data!B191</f>
        <v>0</v>
      </c>
      <c r="C191" s="71">
        <f>Data!C191</f>
        <v>0</v>
      </c>
      <c r="D191" s="72">
        <f>Data!E191</f>
        <v>0</v>
      </c>
      <c r="E191" s="513"/>
      <c r="F191" s="514"/>
      <c r="G191" s="513"/>
      <c r="H191" s="514"/>
      <c r="I191" s="515"/>
      <c r="J191" s="516"/>
      <c r="K191" s="517"/>
      <c r="L191" s="518"/>
      <c r="M191" s="516"/>
      <c r="N191" s="519"/>
    </row>
    <row r="192" spans="1:14" ht="75" customHeight="1" thickTop="1" thickBot="1">
      <c r="A192" s="64">
        <f t="shared" si="2"/>
        <v>0</v>
      </c>
      <c r="B192" s="68">
        <f>Data!B192</f>
        <v>0</v>
      </c>
      <c r="C192" s="69">
        <f>Data!C192</f>
        <v>0</v>
      </c>
      <c r="D192" s="73">
        <f>Data!E192</f>
        <v>0</v>
      </c>
      <c r="E192" s="520"/>
      <c r="F192" s="521"/>
      <c r="G192" s="520"/>
      <c r="H192" s="521"/>
      <c r="I192" s="522"/>
      <c r="J192" s="523"/>
      <c r="K192" s="524"/>
      <c r="L192" s="525"/>
      <c r="M192" s="523"/>
      <c r="N192" s="526"/>
    </row>
    <row r="193" spans="1:14" ht="75" customHeight="1" thickTop="1" thickBot="1">
      <c r="A193" s="64">
        <f t="shared" si="2"/>
        <v>0</v>
      </c>
      <c r="B193" s="70">
        <f>Data!B193</f>
        <v>0</v>
      </c>
      <c r="C193" s="71">
        <f>Data!C193</f>
        <v>0</v>
      </c>
      <c r="D193" s="72">
        <f>Data!E193</f>
        <v>0</v>
      </c>
      <c r="E193" s="513"/>
      <c r="F193" s="514"/>
      <c r="G193" s="513"/>
      <c r="H193" s="514"/>
      <c r="I193" s="515"/>
      <c r="J193" s="516"/>
      <c r="K193" s="517"/>
      <c r="L193" s="518"/>
      <c r="M193" s="516"/>
      <c r="N193" s="519"/>
    </row>
    <row r="194" spans="1:14" ht="75" customHeight="1" thickTop="1" thickBot="1">
      <c r="A194" s="64">
        <f t="shared" si="2"/>
        <v>0</v>
      </c>
      <c r="B194" s="68">
        <f>Data!B194</f>
        <v>0</v>
      </c>
      <c r="C194" s="69">
        <f>Data!C194</f>
        <v>0</v>
      </c>
      <c r="D194" s="73">
        <f>Data!E194</f>
        <v>0</v>
      </c>
      <c r="E194" s="520"/>
      <c r="F194" s="521"/>
      <c r="G194" s="520"/>
      <c r="H194" s="521"/>
      <c r="I194" s="522"/>
      <c r="J194" s="523"/>
      <c r="K194" s="524"/>
      <c r="L194" s="525"/>
      <c r="M194" s="523"/>
      <c r="N194" s="526"/>
    </row>
    <row r="195" spans="1:14" ht="75" customHeight="1" thickTop="1" thickBot="1">
      <c r="A195" s="64">
        <f t="shared" si="2"/>
        <v>0</v>
      </c>
      <c r="B195" s="70">
        <f>Data!B195</f>
        <v>0</v>
      </c>
      <c r="C195" s="71">
        <f>Data!C195</f>
        <v>0</v>
      </c>
      <c r="D195" s="72">
        <f>Data!E195</f>
        <v>0</v>
      </c>
      <c r="E195" s="513"/>
      <c r="F195" s="514"/>
      <c r="G195" s="513"/>
      <c r="H195" s="514"/>
      <c r="I195" s="515"/>
      <c r="J195" s="516"/>
      <c r="K195" s="517"/>
      <c r="L195" s="518"/>
      <c r="M195" s="516"/>
      <c r="N195" s="519"/>
    </row>
    <row r="196" spans="1:14" ht="75" customHeight="1" thickTop="1" thickBot="1">
      <c r="A196" s="64">
        <f t="shared" si="2"/>
        <v>0</v>
      </c>
      <c r="B196" s="68">
        <f>Data!B196</f>
        <v>0</v>
      </c>
      <c r="C196" s="69">
        <f>Data!C196</f>
        <v>0</v>
      </c>
      <c r="D196" s="73">
        <f>Data!E196</f>
        <v>0</v>
      </c>
      <c r="E196" s="520"/>
      <c r="F196" s="521"/>
      <c r="G196" s="520"/>
      <c r="H196" s="521"/>
      <c r="I196" s="522"/>
      <c r="J196" s="523"/>
      <c r="K196" s="524"/>
      <c r="L196" s="525"/>
      <c r="M196" s="523"/>
      <c r="N196" s="526"/>
    </row>
    <row r="197" spans="1:14" ht="75" customHeight="1" thickTop="1" thickBot="1">
      <c r="A197" s="64">
        <f t="shared" si="2"/>
        <v>0</v>
      </c>
      <c r="B197" s="70">
        <f>Data!B197</f>
        <v>0</v>
      </c>
      <c r="C197" s="71">
        <f>Data!C197</f>
        <v>0</v>
      </c>
      <c r="D197" s="72">
        <f>Data!E197</f>
        <v>0</v>
      </c>
      <c r="E197" s="513"/>
      <c r="F197" s="514"/>
      <c r="G197" s="513"/>
      <c r="H197" s="514"/>
      <c r="I197" s="515"/>
      <c r="J197" s="516"/>
      <c r="K197" s="517"/>
      <c r="L197" s="518"/>
      <c r="M197" s="516"/>
      <c r="N197" s="519"/>
    </row>
    <row r="198" spans="1:14" ht="75" customHeight="1" thickTop="1" thickBot="1">
      <c r="A198" s="64">
        <f t="shared" si="2"/>
        <v>0</v>
      </c>
      <c r="B198" s="68">
        <f>Data!B198</f>
        <v>0</v>
      </c>
      <c r="C198" s="69">
        <f>Data!C198</f>
        <v>0</v>
      </c>
      <c r="D198" s="73">
        <f>Data!E198</f>
        <v>0</v>
      </c>
      <c r="E198" s="520"/>
      <c r="F198" s="521"/>
      <c r="G198" s="520"/>
      <c r="H198" s="521"/>
      <c r="I198" s="522"/>
      <c r="J198" s="523"/>
      <c r="K198" s="524"/>
      <c r="L198" s="525"/>
      <c r="M198" s="523"/>
      <c r="N198" s="526"/>
    </row>
    <row r="199" spans="1:14" ht="75" customHeight="1" thickTop="1" thickBot="1">
      <c r="A199" s="64">
        <f t="shared" si="2"/>
        <v>0</v>
      </c>
      <c r="B199" s="70">
        <f>Data!B199</f>
        <v>0</v>
      </c>
      <c r="C199" s="71">
        <f>Data!C199</f>
        <v>0</v>
      </c>
      <c r="D199" s="72">
        <f>Data!E199</f>
        <v>0</v>
      </c>
      <c r="E199" s="513"/>
      <c r="F199" s="514"/>
      <c r="G199" s="513"/>
      <c r="H199" s="514"/>
      <c r="I199" s="515"/>
      <c r="J199" s="516"/>
      <c r="K199" s="517"/>
      <c r="L199" s="518"/>
      <c r="M199" s="516"/>
      <c r="N199" s="519"/>
    </row>
    <row r="200" spans="1:14" ht="75" customHeight="1" thickTop="1" thickBot="1">
      <c r="A200" s="64">
        <f t="shared" ref="A200:A206" si="3">B200</f>
        <v>0</v>
      </c>
      <c r="B200" s="68">
        <f>Data!B200</f>
        <v>0</v>
      </c>
      <c r="C200" s="69">
        <f>Data!C200</f>
        <v>0</v>
      </c>
      <c r="D200" s="73">
        <f>Data!E200</f>
        <v>0</v>
      </c>
      <c r="E200" s="520"/>
      <c r="F200" s="521"/>
      <c r="G200" s="520"/>
      <c r="H200" s="521"/>
      <c r="I200" s="522"/>
      <c r="J200" s="523"/>
      <c r="K200" s="524"/>
      <c r="L200" s="525"/>
      <c r="M200" s="523"/>
      <c r="N200" s="526"/>
    </row>
    <row r="201" spans="1:14" ht="75" customHeight="1" thickTop="1" thickBot="1">
      <c r="A201" s="64">
        <f t="shared" si="3"/>
        <v>0</v>
      </c>
      <c r="B201" s="70">
        <f>Data!B201</f>
        <v>0</v>
      </c>
      <c r="C201" s="71">
        <f>Data!C201</f>
        <v>0</v>
      </c>
      <c r="D201" s="72">
        <f>Data!E201</f>
        <v>0</v>
      </c>
      <c r="E201" s="513"/>
      <c r="F201" s="514"/>
      <c r="G201" s="513"/>
      <c r="H201" s="514"/>
      <c r="I201" s="515"/>
      <c r="J201" s="516"/>
      <c r="K201" s="517"/>
      <c r="L201" s="518"/>
      <c r="M201" s="516"/>
      <c r="N201" s="519"/>
    </row>
    <row r="202" spans="1:14" ht="75" customHeight="1" thickTop="1" thickBot="1">
      <c r="A202" s="64">
        <f t="shared" si="3"/>
        <v>0</v>
      </c>
      <c r="B202" s="68">
        <f>Data!B202</f>
        <v>0</v>
      </c>
      <c r="C202" s="69">
        <f>Data!C202</f>
        <v>0</v>
      </c>
      <c r="D202" s="73">
        <f>Data!E202</f>
        <v>0</v>
      </c>
      <c r="E202" s="520"/>
      <c r="F202" s="521"/>
      <c r="G202" s="520"/>
      <c r="H202" s="521"/>
      <c r="I202" s="522"/>
      <c r="J202" s="523"/>
      <c r="K202" s="524"/>
      <c r="L202" s="525"/>
      <c r="M202" s="523"/>
      <c r="N202" s="526"/>
    </row>
    <row r="203" spans="1:14" ht="75" customHeight="1" thickTop="1" thickBot="1">
      <c r="A203" s="64">
        <f t="shared" si="3"/>
        <v>0</v>
      </c>
      <c r="B203" s="70">
        <f>Data!B203</f>
        <v>0</v>
      </c>
      <c r="C203" s="71">
        <f>Data!C203</f>
        <v>0</v>
      </c>
      <c r="D203" s="72">
        <f>Data!E203</f>
        <v>0</v>
      </c>
      <c r="E203" s="513"/>
      <c r="F203" s="514"/>
      <c r="G203" s="513"/>
      <c r="H203" s="514"/>
      <c r="I203" s="515"/>
      <c r="J203" s="516"/>
      <c r="K203" s="517"/>
      <c r="L203" s="518"/>
      <c r="M203" s="516"/>
      <c r="N203" s="519"/>
    </row>
    <row r="204" spans="1:14" ht="75" customHeight="1" thickTop="1" thickBot="1">
      <c r="A204" s="64">
        <f t="shared" si="3"/>
        <v>0</v>
      </c>
      <c r="B204" s="68">
        <f>Data!B204</f>
        <v>0</v>
      </c>
      <c r="C204" s="69">
        <f>Data!C204</f>
        <v>0</v>
      </c>
      <c r="D204" s="73">
        <f>Data!E204</f>
        <v>0</v>
      </c>
      <c r="E204" s="520"/>
      <c r="F204" s="521"/>
      <c r="G204" s="520"/>
      <c r="H204" s="521"/>
      <c r="I204" s="522"/>
      <c r="J204" s="523"/>
      <c r="K204" s="524"/>
      <c r="L204" s="525"/>
      <c r="M204" s="523"/>
      <c r="N204" s="526"/>
    </row>
    <row r="205" spans="1:14" ht="75" customHeight="1" thickTop="1" thickBot="1">
      <c r="A205" s="64">
        <f t="shared" si="3"/>
        <v>0</v>
      </c>
      <c r="B205" s="70">
        <f>Data!B205</f>
        <v>0</v>
      </c>
      <c r="C205" s="71">
        <f>Data!C205</f>
        <v>0</v>
      </c>
      <c r="D205" s="72">
        <f>Data!E205</f>
        <v>0</v>
      </c>
      <c r="E205" s="513"/>
      <c r="F205" s="514"/>
      <c r="G205" s="513"/>
      <c r="H205" s="514"/>
      <c r="I205" s="515"/>
      <c r="J205" s="516"/>
      <c r="K205" s="517"/>
      <c r="L205" s="518"/>
      <c r="M205" s="516"/>
      <c r="N205" s="519"/>
    </row>
    <row r="206" spans="1:14" ht="75" customHeight="1" thickTop="1" thickBot="1">
      <c r="A206" s="65">
        <f t="shared" si="3"/>
        <v>0</v>
      </c>
      <c r="B206" s="68">
        <f>Data!B206</f>
        <v>0</v>
      </c>
      <c r="C206" s="69">
        <f>Data!C206</f>
        <v>0</v>
      </c>
      <c r="D206" s="73">
        <f>Data!E206</f>
        <v>0</v>
      </c>
      <c r="E206" s="520"/>
      <c r="F206" s="521"/>
      <c r="G206" s="520"/>
      <c r="H206" s="521"/>
      <c r="I206" s="522"/>
      <c r="J206" s="523"/>
      <c r="K206" s="524"/>
      <c r="L206" s="525"/>
      <c r="M206" s="523"/>
      <c r="N206" s="526"/>
    </row>
    <row r="207" spans="1:14" ht="12.75" thickTop="1"/>
  </sheetData>
  <sheetProtection algorithmName="SHA-512" hashValue="flaLqb9rIzDOumHyPn0JuzX2XLxpBdUXVPo7Jz3SrpP1qDHwi33fp07Xs8cQ3AtVL7zb9Ax+wWZt72/cydiVxQ==" saltValue="4RuKa/9f/eqMUg57ijzN6w==" spinCount="100000" sheet="1" objects="1" scenarios="1"/>
  <mergeCells count="21">
    <mergeCell ref="D2:D4"/>
    <mergeCell ref="C2:C4"/>
    <mergeCell ref="B2:B4"/>
    <mergeCell ref="I5:I6"/>
    <mergeCell ref="B5:B6"/>
    <mergeCell ref="C5:C6"/>
    <mergeCell ref="E5:E6"/>
    <mergeCell ref="F5:F6"/>
    <mergeCell ref="G5:G6"/>
    <mergeCell ref="H5:H6"/>
    <mergeCell ref="I3:K3"/>
    <mergeCell ref="L3:N3"/>
    <mergeCell ref="I2:N2"/>
    <mergeCell ref="E1:N1"/>
    <mergeCell ref="E2:F3"/>
    <mergeCell ref="J5:J6"/>
    <mergeCell ref="K5:K6"/>
    <mergeCell ref="L5:L6"/>
    <mergeCell ref="M5:M6"/>
    <mergeCell ref="N5:N6"/>
    <mergeCell ref="G2:H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8"/>
  <sheetViews>
    <sheetView showZeros="0" view="pageLayout" workbookViewId="0">
      <selection sqref="A1:I1"/>
    </sheetView>
  </sheetViews>
  <sheetFormatPr defaultRowHeight="15"/>
  <cols>
    <col min="1" max="1" width="5.140625" style="80" customWidth="1"/>
    <col min="2" max="2" width="6.5703125" style="80" customWidth="1"/>
    <col min="3" max="3" width="8.140625" style="80" customWidth="1"/>
    <col min="4" max="4" width="24.42578125" style="80" customWidth="1"/>
    <col min="5" max="5" width="5.42578125" style="80" customWidth="1"/>
    <col min="6" max="6" width="6.28515625" style="80" customWidth="1"/>
    <col min="7" max="7" width="6.5703125" style="80" customWidth="1"/>
    <col min="8" max="8" width="8.140625" style="80" customWidth="1"/>
    <col min="9" max="9" width="25.28515625" style="80" customWidth="1"/>
    <col min="10" max="16384" width="9.140625" style="80"/>
  </cols>
  <sheetData>
    <row r="1" spans="1:9" ht="27" customHeight="1">
      <c r="A1" s="694" t="s">
        <v>161</v>
      </c>
      <c r="B1" s="694"/>
      <c r="C1" s="694"/>
      <c r="D1" s="694"/>
      <c r="E1" s="694"/>
      <c r="F1" s="694"/>
      <c r="G1" s="694"/>
      <c r="H1" s="694"/>
      <c r="I1" s="694"/>
    </row>
    <row r="2" spans="1:9" ht="27" customHeight="1">
      <c r="A2" s="694" t="s">
        <v>162</v>
      </c>
      <c r="B2" s="694"/>
      <c r="C2" s="695" t="str">
        <f>Links!X4</f>
        <v>1 ली(अ)</v>
      </c>
      <c r="D2" s="695"/>
      <c r="E2" s="81"/>
      <c r="F2" s="694"/>
      <c r="G2" s="694"/>
      <c r="H2" s="695"/>
      <c r="I2" s="695"/>
    </row>
    <row r="3" spans="1:9" ht="14.25" customHeight="1"/>
    <row r="4" spans="1:9" ht="58.5" customHeight="1">
      <c r="A4" s="82" t="s">
        <v>163</v>
      </c>
      <c r="B4" s="82" t="str">
        <f>Data!B4</f>
        <v>ह क्र</v>
      </c>
      <c r="C4" s="83" t="str">
        <f>Data!C4</f>
        <v xml:space="preserve">जनरल रजिस्टर क्रमांक </v>
      </c>
      <c r="D4" s="84" t="str">
        <f>Data!E4</f>
        <v>विद्यार्थ्याचे नाव</v>
      </c>
      <c r="E4" s="85"/>
      <c r="F4" s="82" t="s">
        <v>163</v>
      </c>
      <c r="G4" s="82" t="str">
        <f>Data!B4</f>
        <v>ह क्र</v>
      </c>
      <c r="H4" s="83" t="str">
        <f>C4</f>
        <v xml:space="preserve">जनरल रजिस्टर क्रमांक </v>
      </c>
      <c r="I4" s="86" t="str">
        <f>Data!E4</f>
        <v>विद्यार्थ्याचे नाव</v>
      </c>
    </row>
    <row r="5" spans="1:9" ht="23.25" customHeight="1">
      <c r="A5" s="87">
        <f>B5</f>
        <v>1</v>
      </c>
      <c r="B5" s="87">
        <f>Data!B7</f>
        <v>1</v>
      </c>
      <c r="C5" s="88" t="str">
        <f>Data!C7</f>
        <v>6583</v>
      </c>
      <c r="D5" s="89" t="str">
        <f>Data!E7</f>
        <v>आराध्या प्रकाश पाटील</v>
      </c>
      <c r="E5" s="85"/>
      <c r="F5" s="87">
        <f>G5</f>
        <v>0</v>
      </c>
      <c r="G5" s="87">
        <f>Data!B42</f>
        <v>0</v>
      </c>
      <c r="H5" s="87">
        <f>Data!C42</f>
        <v>0</v>
      </c>
      <c r="I5" s="89">
        <f>Data!E42</f>
        <v>0</v>
      </c>
    </row>
    <row r="6" spans="1:9" ht="23.25" customHeight="1">
      <c r="A6" s="90">
        <f t="shared" ref="A6:A37" si="0">B6</f>
        <v>2</v>
      </c>
      <c r="B6" s="90">
        <f>Data!B8</f>
        <v>2</v>
      </c>
      <c r="C6" s="91">
        <f>Data!C8</f>
        <v>6588</v>
      </c>
      <c r="D6" s="92" t="str">
        <f>Data!E8</f>
        <v>साक्षी राजेश पाटील</v>
      </c>
      <c r="E6" s="85"/>
      <c r="F6" s="90">
        <f t="shared" ref="F6:F7" si="1">G6</f>
        <v>0</v>
      </c>
      <c r="G6" s="90">
        <f>Data!B43</f>
        <v>0</v>
      </c>
      <c r="H6" s="90">
        <f>Data!C43</f>
        <v>0</v>
      </c>
      <c r="I6" s="92">
        <f>Data!E43</f>
        <v>0</v>
      </c>
    </row>
    <row r="7" spans="1:9" ht="23.25" customHeight="1">
      <c r="A7" s="90">
        <f t="shared" si="0"/>
        <v>3</v>
      </c>
      <c r="B7" s="90">
        <f>Data!B9</f>
        <v>3</v>
      </c>
      <c r="C7" s="91">
        <f>Data!C9</f>
        <v>6573</v>
      </c>
      <c r="D7" s="92" t="str">
        <f>Data!E9</f>
        <v>शौर्य यश पाटील</v>
      </c>
      <c r="E7" s="85"/>
      <c r="F7" s="90">
        <f t="shared" si="1"/>
        <v>0</v>
      </c>
      <c r="G7" s="90">
        <f>Data!B44</f>
        <v>0</v>
      </c>
      <c r="H7" s="90">
        <f>Data!C44</f>
        <v>0</v>
      </c>
      <c r="I7" s="92">
        <f>Data!E44</f>
        <v>0</v>
      </c>
    </row>
    <row r="8" spans="1:9" ht="23.25" customHeight="1">
      <c r="A8" s="90">
        <f t="shared" si="0"/>
        <v>0</v>
      </c>
      <c r="B8" s="90">
        <f>Data!B10</f>
        <v>0</v>
      </c>
      <c r="C8" s="91">
        <f>Data!C10</f>
        <v>0</v>
      </c>
      <c r="D8" s="92">
        <f>Data!E10</f>
        <v>0</v>
      </c>
      <c r="E8" s="85"/>
      <c r="F8" s="90">
        <f t="shared" ref="F8:F36" si="2">G8</f>
        <v>0</v>
      </c>
      <c r="G8" s="90">
        <f>Data!B45</f>
        <v>0</v>
      </c>
      <c r="H8" s="90">
        <f>Data!C45</f>
        <v>0</v>
      </c>
      <c r="I8" s="92">
        <f>Data!E45</f>
        <v>0</v>
      </c>
    </row>
    <row r="9" spans="1:9" ht="23.25" customHeight="1">
      <c r="A9" s="90">
        <f t="shared" si="0"/>
        <v>0</v>
      </c>
      <c r="B9" s="90">
        <f>Data!B11</f>
        <v>0</v>
      </c>
      <c r="C9" s="91">
        <f>Data!C11</f>
        <v>0</v>
      </c>
      <c r="D9" s="92">
        <f>Data!E11</f>
        <v>0</v>
      </c>
      <c r="E9" s="85"/>
      <c r="F9" s="90">
        <f t="shared" si="2"/>
        <v>0</v>
      </c>
      <c r="G9" s="90">
        <f>Data!B46</f>
        <v>0</v>
      </c>
      <c r="H9" s="90">
        <f>Data!C46</f>
        <v>0</v>
      </c>
      <c r="I9" s="92">
        <f>Data!E46</f>
        <v>0</v>
      </c>
    </row>
    <row r="10" spans="1:9" ht="23.25" customHeight="1">
      <c r="A10" s="90">
        <f t="shared" si="0"/>
        <v>0</v>
      </c>
      <c r="B10" s="90">
        <f>Data!B12</f>
        <v>0</v>
      </c>
      <c r="C10" s="91">
        <f>Data!C12</f>
        <v>0</v>
      </c>
      <c r="D10" s="92">
        <f>Data!E12</f>
        <v>0</v>
      </c>
      <c r="E10" s="85"/>
      <c r="F10" s="90">
        <f t="shared" si="2"/>
        <v>0</v>
      </c>
      <c r="G10" s="90">
        <f>Data!B47</f>
        <v>0</v>
      </c>
      <c r="H10" s="90">
        <f>Data!C47</f>
        <v>0</v>
      </c>
      <c r="I10" s="92">
        <f>Data!E47</f>
        <v>0</v>
      </c>
    </row>
    <row r="11" spans="1:9" ht="23.25" customHeight="1">
      <c r="A11" s="90">
        <f t="shared" si="0"/>
        <v>0</v>
      </c>
      <c r="B11" s="90">
        <f>Data!B13</f>
        <v>0</v>
      </c>
      <c r="C11" s="91">
        <f>Data!C13</f>
        <v>0</v>
      </c>
      <c r="D11" s="92">
        <f>Data!E13</f>
        <v>0</v>
      </c>
      <c r="E11" s="85"/>
      <c r="F11" s="90">
        <f t="shared" si="2"/>
        <v>0</v>
      </c>
      <c r="G11" s="90">
        <f>Data!B48</f>
        <v>0</v>
      </c>
      <c r="H11" s="90">
        <f>Data!C48</f>
        <v>0</v>
      </c>
      <c r="I11" s="92">
        <f>Data!E48</f>
        <v>0</v>
      </c>
    </row>
    <row r="12" spans="1:9" ht="23.25" customHeight="1">
      <c r="A12" s="90">
        <f t="shared" si="0"/>
        <v>0</v>
      </c>
      <c r="B12" s="90">
        <f>Data!B14</f>
        <v>0</v>
      </c>
      <c r="C12" s="91">
        <f>Data!C14</f>
        <v>0</v>
      </c>
      <c r="D12" s="92">
        <f>Data!E14</f>
        <v>0</v>
      </c>
      <c r="E12" s="85"/>
      <c r="F12" s="90">
        <f t="shared" si="2"/>
        <v>0</v>
      </c>
      <c r="G12" s="90">
        <f>Data!B49</f>
        <v>0</v>
      </c>
      <c r="H12" s="90">
        <f>Data!C49</f>
        <v>0</v>
      </c>
      <c r="I12" s="92">
        <f>Data!E49</f>
        <v>0</v>
      </c>
    </row>
    <row r="13" spans="1:9" ht="23.25" customHeight="1">
      <c r="A13" s="90">
        <f t="shared" si="0"/>
        <v>0</v>
      </c>
      <c r="B13" s="90">
        <f>Data!B15</f>
        <v>0</v>
      </c>
      <c r="C13" s="91">
        <f>Data!C15</f>
        <v>0</v>
      </c>
      <c r="D13" s="92">
        <f>Data!E15</f>
        <v>0</v>
      </c>
      <c r="E13" s="85"/>
      <c r="F13" s="90">
        <f t="shared" si="2"/>
        <v>0</v>
      </c>
      <c r="G13" s="90">
        <f>Data!B50</f>
        <v>0</v>
      </c>
      <c r="H13" s="90">
        <f>Data!C50</f>
        <v>0</v>
      </c>
      <c r="I13" s="92">
        <f>Data!E50</f>
        <v>0</v>
      </c>
    </row>
    <row r="14" spans="1:9" ht="23.25" customHeight="1">
      <c r="A14" s="90">
        <f t="shared" si="0"/>
        <v>0</v>
      </c>
      <c r="B14" s="90">
        <f>Data!B16</f>
        <v>0</v>
      </c>
      <c r="C14" s="91">
        <f>Data!C16</f>
        <v>0</v>
      </c>
      <c r="D14" s="92">
        <f>Data!E16</f>
        <v>0</v>
      </c>
      <c r="E14" s="85"/>
      <c r="F14" s="90">
        <f t="shared" si="2"/>
        <v>0</v>
      </c>
      <c r="G14" s="90">
        <f>Data!B51</f>
        <v>0</v>
      </c>
      <c r="H14" s="90">
        <f>Data!C51</f>
        <v>0</v>
      </c>
      <c r="I14" s="92">
        <f>Data!E51</f>
        <v>0</v>
      </c>
    </row>
    <row r="15" spans="1:9" ht="23.25" customHeight="1">
      <c r="A15" s="90">
        <f t="shared" si="0"/>
        <v>0</v>
      </c>
      <c r="B15" s="90">
        <f>Data!B17</f>
        <v>0</v>
      </c>
      <c r="C15" s="91">
        <f>Data!C17</f>
        <v>0</v>
      </c>
      <c r="D15" s="92">
        <f>Data!E17</f>
        <v>0</v>
      </c>
      <c r="E15" s="85"/>
      <c r="F15" s="90">
        <f t="shared" si="2"/>
        <v>0</v>
      </c>
      <c r="G15" s="90">
        <f>Data!B52</f>
        <v>0</v>
      </c>
      <c r="H15" s="90">
        <f>Data!C52</f>
        <v>0</v>
      </c>
      <c r="I15" s="92">
        <f>Data!E52</f>
        <v>0</v>
      </c>
    </row>
    <row r="16" spans="1:9" ht="23.25" customHeight="1">
      <c r="A16" s="90">
        <f t="shared" si="0"/>
        <v>0</v>
      </c>
      <c r="B16" s="90">
        <f>Data!B18</f>
        <v>0</v>
      </c>
      <c r="C16" s="91">
        <f>Data!C18</f>
        <v>0</v>
      </c>
      <c r="D16" s="92">
        <f>Data!E18</f>
        <v>0</v>
      </c>
      <c r="E16" s="85"/>
      <c r="F16" s="90">
        <f t="shared" si="2"/>
        <v>0</v>
      </c>
      <c r="G16" s="90">
        <f>Data!B53</f>
        <v>0</v>
      </c>
      <c r="H16" s="90">
        <f>Data!C53</f>
        <v>0</v>
      </c>
      <c r="I16" s="92">
        <f>Data!E53</f>
        <v>0</v>
      </c>
    </row>
    <row r="17" spans="1:9" ht="23.25" customHeight="1">
      <c r="A17" s="90">
        <f t="shared" si="0"/>
        <v>0</v>
      </c>
      <c r="B17" s="90">
        <f>Data!B19</f>
        <v>0</v>
      </c>
      <c r="C17" s="91">
        <f>Data!C19</f>
        <v>0</v>
      </c>
      <c r="D17" s="92">
        <f>Data!E19</f>
        <v>0</v>
      </c>
      <c r="E17" s="85"/>
      <c r="F17" s="90">
        <f t="shared" si="2"/>
        <v>0</v>
      </c>
      <c r="G17" s="90">
        <f>Data!B54</f>
        <v>0</v>
      </c>
      <c r="H17" s="90">
        <f>Data!C54</f>
        <v>0</v>
      </c>
      <c r="I17" s="92">
        <f>Data!E54</f>
        <v>0</v>
      </c>
    </row>
    <row r="18" spans="1:9" ht="23.25" customHeight="1">
      <c r="A18" s="90">
        <f t="shared" si="0"/>
        <v>0</v>
      </c>
      <c r="B18" s="90">
        <f>Data!B20</f>
        <v>0</v>
      </c>
      <c r="C18" s="91">
        <f>Data!C20</f>
        <v>0</v>
      </c>
      <c r="D18" s="92">
        <f>Data!E20</f>
        <v>0</v>
      </c>
      <c r="E18" s="85"/>
      <c r="F18" s="90">
        <f t="shared" si="2"/>
        <v>0</v>
      </c>
      <c r="G18" s="90">
        <f>Data!B55</f>
        <v>0</v>
      </c>
      <c r="H18" s="90">
        <f>Data!C55</f>
        <v>0</v>
      </c>
      <c r="I18" s="92">
        <f>Data!E55</f>
        <v>0</v>
      </c>
    </row>
    <row r="19" spans="1:9" ht="23.25" customHeight="1">
      <c r="A19" s="90">
        <f t="shared" si="0"/>
        <v>0</v>
      </c>
      <c r="B19" s="90">
        <f>Data!B21</f>
        <v>0</v>
      </c>
      <c r="C19" s="91">
        <f>Data!C21</f>
        <v>0</v>
      </c>
      <c r="D19" s="92">
        <f>Data!E21</f>
        <v>0</v>
      </c>
      <c r="E19" s="85"/>
      <c r="F19" s="90">
        <f t="shared" si="2"/>
        <v>0</v>
      </c>
      <c r="G19" s="90">
        <f>Data!B56</f>
        <v>0</v>
      </c>
      <c r="H19" s="90">
        <f>Data!C56</f>
        <v>0</v>
      </c>
      <c r="I19" s="92">
        <f>Data!E56</f>
        <v>0</v>
      </c>
    </row>
    <row r="20" spans="1:9" ht="23.25" customHeight="1">
      <c r="A20" s="90">
        <f t="shared" si="0"/>
        <v>0</v>
      </c>
      <c r="B20" s="90">
        <f>Data!B22</f>
        <v>0</v>
      </c>
      <c r="C20" s="91">
        <f>Data!C22</f>
        <v>0</v>
      </c>
      <c r="D20" s="92">
        <f>Data!E22</f>
        <v>0</v>
      </c>
      <c r="E20" s="85"/>
      <c r="F20" s="90">
        <f t="shared" si="2"/>
        <v>0</v>
      </c>
      <c r="G20" s="90">
        <f>Data!B57</f>
        <v>0</v>
      </c>
      <c r="H20" s="90">
        <f>Data!C57</f>
        <v>0</v>
      </c>
      <c r="I20" s="92">
        <f>Data!E57</f>
        <v>0</v>
      </c>
    </row>
    <row r="21" spans="1:9" ht="23.25" customHeight="1">
      <c r="A21" s="90">
        <f t="shared" si="0"/>
        <v>0</v>
      </c>
      <c r="B21" s="90">
        <f>Data!B23</f>
        <v>0</v>
      </c>
      <c r="C21" s="91">
        <f>Data!C23</f>
        <v>0</v>
      </c>
      <c r="D21" s="92">
        <f>Data!E23</f>
        <v>0</v>
      </c>
      <c r="E21" s="85"/>
      <c r="F21" s="90">
        <f t="shared" si="2"/>
        <v>0</v>
      </c>
      <c r="G21" s="90">
        <f>Data!B58</f>
        <v>0</v>
      </c>
      <c r="H21" s="90">
        <f>Data!C58</f>
        <v>0</v>
      </c>
      <c r="I21" s="92">
        <f>Data!E58</f>
        <v>0</v>
      </c>
    </row>
    <row r="22" spans="1:9" ht="23.25" customHeight="1">
      <c r="A22" s="90">
        <f t="shared" si="0"/>
        <v>0</v>
      </c>
      <c r="B22" s="90">
        <f>Data!B24</f>
        <v>0</v>
      </c>
      <c r="C22" s="91">
        <f>Data!C24</f>
        <v>0</v>
      </c>
      <c r="D22" s="92">
        <f>Data!E24</f>
        <v>0</v>
      </c>
      <c r="E22" s="85"/>
      <c r="F22" s="90">
        <f t="shared" si="2"/>
        <v>0</v>
      </c>
      <c r="G22" s="90">
        <f>Data!B59</f>
        <v>0</v>
      </c>
      <c r="H22" s="90">
        <f>Data!C59</f>
        <v>0</v>
      </c>
      <c r="I22" s="92">
        <f>Data!E59</f>
        <v>0</v>
      </c>
    </row>
    <row r="23" spans="1:9" ht="23.25" customHeight="1">
      <c r="A23" s="90">
        <f t="shared" si="0"/>
        <v>0</v>
      </c>
      <c r="B23" s="90">
        <f>Data!B25</f>
        <v>0</v>
      </c>
      <c r="C23" s="91">
        <f>Data!C25</f>
        <v>0</v>
      </c>
      <c r="D23" s="92">
        <f>Data!E25</f>
        <v>0</v>
      </c>
      <c r="E23" s="85"/>
      <c r="F23" s="90">
        <f t="shared" si="2"/>
        <v>0</v>
      </c>
      <c r="G23" s="90">
        <f>Data!B60</f>
        <v>0</v>
      </c>
      <c r="H23" s="90">
        <f>Data!C60</f>
        <v>0</v>
      </c>
      <c r="I23" s="92">
        <f>Data!E60</f>
        <v>0</v>
      </c>
    </row>
    <row r="24" spans="1:9" ht="23.25" customHeight="1">
      <c r="A24" s="90">
        <f t="shared" si="0"/>
        <v>0</v>
      </c>
      <c r="B24" s="90">
        <f>Data!B26</f>
        <v>0</v>
      </c>
      <c r="C24" s="91">
        <f>Data!C26</f>
        <v>0</v>
      </c>
      <c r="D24" s="92">
        <f>Data!E26</f>
        <v>0</v>
      </c>
      <c r="E24" s="85"/>
      <c r="F24" s="90">
        <f t="shared" si="2"/>
        <v>0</v>
      </c>
      <c r="G24" s="90">
        <f>Data!B61</f>
        <v>0</v>
      </c>
      <c r="H24" s="90">
        <f>Data!C61</f>
        <v>0</v>
      </c>
      <c r="I24" s="92">
        <f>Data!E61</f>
        <v>0</v>
      </c>
    </row>
    <row r="25" spans="1:9" ht="23.25" customHeight="1">
      <c r="A25" s="90">
        <f t="shared" si="0"/>
        <v>0</v>
      </c>
      <c r="B25" s="90">
        <f>Data!B27</f>
        <v>0</v>
      </c>
      <c r="C25" s="91">
        <f>Data!C27</f>
        <v>0</v>
      </c>
      <c r="D25" s="92">
        <f>Data!E27</f>
        <v>0</v>
      </c>
      <c r="E25" s="85"/>
      <c r="F25" s="90">
        <f t="shared" si="2"/>
        <v>0</v>
      </c>
      <c r="G25" s="90">
        <f>Data!B62</f>
        <v>0</v>
      </c>
      <c r="H25" s="90">
        <f>Data!C62</f>
        <v>0</v>
      </c>
      <c r="I25" s="92">
        <f>Data!E62</f>
        <v>0</v>
      </c>
    </row>
    <row r="26" spans="1:9" ht="23.25" customHeight="1">
      <c r="A26" s="90">
        <f t="shared" si="0"/>
        <v>0</v>
      </c>
      <c r="B26" s="90">
        <f>Data!B28</f>
        <v>0</v>
      </c>
      <c r="C26" s="91">
        <f>Data!C28</f>
        <v>0</v>
      </c>
      <c r="D26" s="92">
        <f>Data!E28</f>
        <v>0</v>
      </c>
      <c r="E26" s="85"/>
      <c r="F26" s="90">
        <f t="shared" si="2"/>
        <v>0</v>
      </c>
      <c r="G26" s="90">
        <f>Data!B63</f>
        <v>0</v>
      </c>
      <c r="H26" s="90">
        <f>Data!C63</f>
        <v>0</v>
      </c>
      <c r="I26" s="92">
        <f>Data!E63</f>
        <v>0</v>
      </c>
    </row>
    <row r="27" spans="1:9" ht="23.25" customHeight="1">
      <c r="A27" s="90">
        <f t="shared" si="0"/>
        <v>0</v>
      </c>
      <c r="B27" s="90">
        <f>Data!B29</f>
        <v>0</v>
      </c>
      <c r="C27" s="91">
        <f>Data!C29</f>
        <v>0</v>
      </c>
      <c r="D27" s="92">
        <f>Data!E29</f>
        <v>0</v>
      </c>
      <c r="E27" s="85"/>
      <c r="F27" s="90">
        <f t="shared" si="2"/>
        <v>0</v>
      </c>
      <c r="G27" s="90">
        <f>Data!B64</f>
        <v>0</v>
      </c>
      <c r="H27" s="90">
        <f>Data!C64</f>
        <v>0</v>
      </c>
      <c r="I27" s="92">
        <f>Data!E64</f>
        <v>0</v>
      </c>
    </row>
    <row r="28" spans="1:9" ht="23.25" customHeight="1">
      <c r="A28" s="90">
        <f t="shared" si="0"/>
        <v>0</v>
      </c>
      <c r="B28" s="90">
        <f>Data!B30</f>
        <v>0</v>
      </c>
      <c r="C28" s="91">
        <f>Data!C30</f>
        <v>0</v>
      </c>
      <c r="D28" s="92">
        <f>Data!E30</f>
        <v>0</v>
      </c>
      <c r="E28" s="85"/>
      <c r="F28" s="90">
        <f t="shared" si="2"/>
        <v>0</v>
      </c>
      <c r="G28" s="90">
        <f>Data!B65</f>
        <v>0</v>
      </c>
      <c r="H28" s="90">
        <f>Data!C65</f>
        <v>0</v>
      </c>
      <c r="I28" s="92">
        <f>Data!E65</f>
        <v>0</v>
      </c>
    </row>
    <row r="29" spans="1:9" ht="23.25" customHeight="1">
      <c r="A29" s="90">
        <f t="shared" si="0"/>
        <v>0</v>
      </c>
      <c r="B29" s="90">
        <f>Data!B31</f>
        <v>0</v>
      </c>
      <c r="C29" s="91">
        <f>Data!C31</f>
        <v>0</v>
      </c>
      <c r="D29" s="92">
        <f>Data!E31</f>
        <v>0</v>
      </c>
      <c r="E29" s="85"/>
      <c r="F29" s="90">
        <f t="shared" si="2"/>
        <v>0</v>
      </c>
      <c r="G29" s="90">
        <f>Data!B66</f>
        <v>0</v>
      </c>
      <c r="H29" s="90">
        <f>Data!C66</f>
        <v>0</v>
      </c>
      <c r="I29" s="92">
        <f>Data!E66</f>
        <v>0</v>
      </c>
    </row>
    <row r="30" spans="1:9" ht="23.25" customHeight="1">
      <c r="A30" s="90">
        <f t="shared" si="0"/>
        <v>0</v>
      </c>
      <c r="B30" s="90">
        <f>Data!B32</f>
        <v>0</v>
      </c>
      <c r="C30" s="91">
        <f>Data!C32</f>
        <v>0</v>
      </c>
      <c r="D30" s="92">
        <f>Data!E32</f>
        <v>0</v>
      </c>
      <c r="E30" s="85"/>
      <c r="F30" s="90">
        <f t="shared" si="2"/>
        <v>0</v>
      </c>
      <c r="G30" s="90">
        <f>Data!B67</f>
        <v>0</v>
      </c>
      <c r="H30" s="90">
        <f>Data!C67</f>
        <v>0</v>
      </c>
      <c r="I30" s="92">
        <f>Data!E67</f>
        <v>0</v>
      </c>
    </row>
    <row r="31" spans="1:9" ht="23.25" customHeight="1">
      <c r="A31" s="90">
        <f t="shared" si="0"/>
        <v>0</v>
      </c>
      <c r="B31" s="90">
        <f>Data!B33</f>
        <v>0</v>
      </c>
      <c r="C31" s="91">
        <f>Data!C33</f>
        <v>0</v>
      </c>
      <c r="D31" s="92">
        <f>Data!E33</f>
        <v>0</v>
      </c>
      <c r="E31" s="85"/>
      <c r="F31" s="90">
        <f t="shared" si="2"/>
        <v>0</v>
      </c>
      <c r="G31" s="90">
        <f>Data!B68</f>
        <v>0</v>
      </c>
      <c r="H31" s="90">
        <f>Data!C68</f>
        <v>0</v>
      </c>
      <c r="I31" s="92">
        <f>Data!E68</f>
        <v>0</v>
      </c>
    </row>
    <row r="32" spans="1:9" ht="23.25" customHeight="1">
      <c r="A32" s="90">
        <f t="shared" si="0"/>
        <v>0</v>
      </c>
      <c r="B32" s="90">
        <f>Data!B34</f>
        <v>0</v>
      </c>
      <c r="C32" s="91">
        <f>Data!C34</f>
        <v>0</v>
      </c>
      <c r="D32" s="92">
        <f>Data!E34</f>
        <v>0</v>
      </c>
      <c r="E32" s="85"/>
      <c r="F32" s="90">
        <f t="shared" si="2"/>
        <v>0</v>
      </c>
      <c r="G32" s="90">
        <f>Data!B69</f>
        <v>0</v>
      </c>
      <c r="H32" s="90">
        <f>Data!C69</f>
        <v>0</v>
      </c>
      <c r="I32" s="92">
        <f>Data!E69</f>
        <v>0</v>
      </c>
    </row>
    <row r="33" spans="1:9" ht="23.25" customHeight="1">
      <c r="A33" s="90">
        <f t="shared" si="0"/>
        <v>0</v>
      </c>
      <c r="B33" s="90">
        <f>Data!B35</f>
        <v>0</v>
      </c>
      <c r="C33" s="91">
        <f>Data!C35</f>
        <v>0</v>
      </c>
      <c r="D33" s="92">
        <f>Data!E35</f>
        <v>0</v>
      </c>
      <c r="E33" s="85"/>
      <c r="F33" s="90">
        <f t="shared" si="2"/>
        <v>0</v>
      </c>
      <c r="G33" s="90">
        <f>Data!B70</f>
        <v>0</v>
      </c>
      <c r="H33" s="90">
        <f>Data!C70</f>
        <v>0</v>
      </c>
      <c r="I33" s="92">
        <f>Data!E70</f>
        <v>0</v>
      </c>
    </row>
    <row r="34" spans="1:9" ht="23.25" customHeight="1">
      <c r="A34" s="90">
        <f t="shared" si="0"/>
        <v>0</v>
      </c>
      <c r="B34" s="90">
        <f>Data!B36</f>
        <v>0</v>
      </c>
      <c r="C34" s="91">
        <f>Data!C36</f>
        <v>0</v>
      </c>
      <c r="D34" s="92">
        <f>Data!E36</f>
        <v>0</v>
      </c>
      <c r="E34" s="85"/>
      <c r="F34" s="90">
        <f t="shared" si="2"/>
        <v>0</v>
      </c>
      <c r="G34" s="90">
        <f>Data!B71</f>
        <v>0</v>
      </c>
      <c r="H34" s="90">
        <f>Data!C71</f>
        <v>0</v>
      </c>
      <c r="I34" s="92">
        <f>Data!E71</f>
        <v>0</v>
      </c>
    </row>
    <row r="35" spans="1:9" ht="23.25" customHeight="1">
      <c r="A35" s="90">
        <f t="shared" si="0"/>
        <v>0</v>
      </c>
      <c r="B35" s="90">
        <f>Data!B37</f>
        <v>0</v>
      </c>
      <c r="C35" s="91">
        <f>Data!C37</f>
        <v>0</v>
      </c>
      <c r="D35" s="92">
        <f>Data!E37</f>
        <v>0</v>
      </c>
      <c r="E35" s="85"/>
      <c r="F35" s="90">
        <f t="shared" si="2"/>
        <v>0</v>
      </c>
      <c r="G35" s="90">
        <f>Data!B72</f>
        <v>0</v>
      </c>
      <c r="H35" s="90">
        <f>Data!C72</f>
        <v>0</v>
      </c>
      <c r="I35" s="92">
        <f>Data!E72</f>
        <v>0</v>
      </c>
    </row>
    <row r="36" spans="1:9" ht="23.25" customHeight="1">
      <c r="A36" s="90">
        <f t="shared" si="0"/>
        <v>0</v>
      </c>
      <c r="B36" s="90">
        <f>Data!B38</f>
        <v>0</v>
      </c>
      <c r="C36" s="91">
        <f>Data!C38</f>
        <v>0</v>
      </c>
      <c r="D36" s="92">
        <f>Data!E38</f>
        <v>0</v>
      </c>
      <c r="E36" s="85"/>
      <c r="F36" s="90">
        <f t="shared" si="2"/>
        <v>0</v>
      </c>
      <c r="G36" s="90">
        <f>Data!B73</f>
        <v>0</v>
      </c>
      <c r="H36" s="90">
        <f>Data!C73</f>
        <v>0</v>
      </c>
      <c r="I36" s="92">
        <f>Data!E73</f>
        <v>0</v>
      </c>
    </row>
    <row r="37" spans="1:9" ht="23.25" customHeight="1">
      <c r="A37" s="90">
        <f t="shared" si="0"/>
        <v>0</v>
      </c>
      <c r="B37" s="90">
        <f>Data!B39</f>
        <v>0</v>
      </c>
      <c r="C37" s="91">
        <f>Data!C39</f>
        <v>0</v>
      </c>
      <c r="D37" s="92">
        <f>Data!E39</f>
        <v>0</v>
      </c>
      <c r="E37" s="85"/>
      <c r="F37" s="90">
        <f t="shared" ref="F37:F39" si="3">G37</f>
        <v>0</v>
      </c>
      <c r="G37" s="90">
        <f>Data!B74</f>
        <v>0</v>
      </c>
      <c r="H37" s="90">
        <f>Data!C74</f>
        <v>0</v>
      </c>
      <c r="I37" s="92">
        <f>Data!E74</f>
        <v>0</v>
      </c>
    </row>
    <row r="38" spans="1:9" ht="23.25" customHeight="1">
      <c r="A38" s="90">
        <f t="shared" ref="A38" si="4">B38</f>
        <v>0</v>
      </c>
      <c r="B38" s="90">
        <f>Data!B40</f>
        <v>0</v>
      </c>
      <c r="C38" s="91">
        <f>Data!C40</f>
        <v>0</v>
      </c>
      <c r="D38" s="92">
        <f>Data!E40</f>
        <v>0</v>
      </c>
      <c r="F38" s="90">
        <f t="shared" si="3"/>
        <v>0</v>
      </c>
      <c r="G38" s="90">
        <f>Data!B75</f>
        <v>0</v>
      </c>
      <c r="H38" s="90">
        <f>Data!C75</f>
        <v>0</v>
      </c>
      <c r="I38" s="92">
        <f>Data!E75</f>
        <v>0</v>
      </c>
    </row>
    <row r="39" spans="1:9" ht="27" customHeight="1">
      <c r="A39" s="90">
        <f t="shared" ref="A39" si="5">B39</f>
        <v>0</v>
      </c>
      <c r="B39" s="90">
        <f>Data!B41</f>
        <v>0</v>
      </c>
      <c r="C39" s="91">
        <f>Data!C41</f>
        <v>0</v>
      </c>
      <c r="D39" s="92">
        <f>Data!E41</f>
        <v>0</v>
      </c>
      <c r="F39" s="90">
        <f t="shared" si="3"/>
        <v>0</v>
      </c>
      <c r="G39" s="90">
        <f>Data!B76</f>
        <v>0</v>
      </c>
      <c r="H39" s="90">
        <f>Data!C76</f>
        <v>0</v>
      </c>
      <c r="I39" s="92">
        <f>Data!E76</f>
        <v>0</v>
      </c>
    </row>
    <row r="40" spans="1:9" ht="27" customHeight="1"/>
    <row r="41" spans="1:9" ht="27" customHeight="1">
      <c r="A41" s="90">
        <f t="shared" ref="A41" si="6">B41</f>
        <v>0</v>
      </c>
      <c r="B41" s="90">
        <f>Data!B77</f>
        <v>0</v>
      </c>
      <c r="C41" s="91">
        <f>Data!C77</f>
        <v>0</v>
      </c>
      <c r="D41" s="92">
        <f>Data!E77</f>
        <v>0</v>
      </c>
      <c r="F41" s="90">
        <f t="shared" ref="F41" si="7">G41</f>
        <v>0</v>
      </c>
      <c r="G41" s="90">
        <f>Data!B110</f>
        <v>0</v>
      </c>
      <c r="H41" s="90">
        <f>Data!C110</f>
        <v>0</v>
      </c>
      <c r="I41" s="92">
        <f>Data!E110</f>
        <v>0</v>
      </c>
    </row>
    <row r="42" spans="1:9" ht="27" customHeight="1">
      <c r="A42" s="90">
        <f t="shared" ref="A42:A73" si="8">B42</f>
        <v>0</v>
      </c>
      <c r="B42" s="90">
        <f>Data!B78</f>
        <v>0</v>
      </c>
      <c r="C42" s="91">
        <f>Data!C78</f>
        <v>0</v>
      </c>
      <c r="D42" s="92">
        <f>Data!E78</f>
        <v>0</v>
      </c>
      <c r="F42" s="90">
        <f t="shared" ref="F42:F73" si="9">G42</f>
        <v>0</v>
      </c>
      <c r="G42" s="90">
        <f>Data!B111</f>
        <v>0</v>
      </c>
      <c r="H42" s="90">
        <f>Data!C111</f>
        <v>0</v>
      </c>
      <c r="I42" s="92">
        <f>Data!E111</f>
        <v>0</v>
      </c>
    </row>
    <row r="43" spans="1:9" ht="27" customHeight="1">
      <c r="A43" s="90">
        <f t="shared" si="8"/>
        <v>0</v>
      </c>
      <c r="B43" s="90">
        <f>Data!B79</f>
        <v>0</v>
      </c>
      <c r="C43" s="91">
        <f>Data!C79</f>
        <v>0</v>
      </c>
      <c r="D43" s="92">
        <f>Data!E79</f>
        <v>0</v>
      </c>
      <c r="F43" s="90">
        <f t="shared" si="9"/>
        <v>0</v>
      </c>
      <c r="G43" s="90">
        <f>Data!B112</f>
        <v>0</v>
      </c>
      <c r="H43" s="90">
        <f>Data!C112</f>
        <v>0</v>
      </c>
      <c r="I43" s="92">
        <f>Data!E112</f>
        <v>0</v>
      </c>
    </row>
    <row r="44" spans="1:9" ht="27" customHeight="1">
      <c r="A44" s="90">
        <f t="shared" si="8"/>
        <v>0</v>
      </c>
      <c r="B44" s="90">
        <f>Data!B80</f>
        <v>0</v>
      </c>
      <c r="C44" s="91">
        <f>Data!C80</f>
        <v>0</v>
      </c>
      <c r="D44" s="92">
        <f>Data!E80</f>
        <v>0</v>
      </c>
      <c r="F44" s="90">
        <f t="shared" si="9"/>
        <v>0</v>
      </c>
      <c r="G44" s="90">
        <f>Data!B113</f>
        <v>0</v>
      </c>
      <c r="H44" s="90">
        <f>Data!C113</f>
        <v>0</v>
      </c>
      <c r="I44" s="92">
        <f>Data!E113</f>
        <v>0</v>
      </c>
    </row>
    <row r="45" spans="1:9" ht="27" customHeight="1">
      <c r="A45" s="90">
        <f t="shared" si="8"/>
        <v>0</v>
      </c>
      <c r="B45" s="90">
        <f>Data!B81</f>
        <v>0</v>
      </c>
      <c r="C45" s="91">
        <f>Data!C81</f>
        <v>0</v>
      </c>
      <c r="D45" s="92">
        <f>Data!E81</f>
        <v>0</v>
      </c>
      <c r="F45" s="90">
        <f t="shared" si="9"/>
        <v>0</v>
      </c>
      <c r="G45" s="90">
        <f>Data!B114</f>
        <v>0</v>
      </c>
      <c r="H45" s="90">
        <f>Data!C114</f>
        <v>0</v>
      </c>
      <c r="I45" s="92">
        <f>Data!E114</f>
        <v>0</v>
      </c>
    </row>
    <row r="46" spans="1:9" ht="27" customHeight="1">
      <c r="A46" s="90">
        <f t="shared" si="8"/>
        <v>0</v>
      </c>
      <c r="B46" s="90">
        <f>Data!B82</f>
        <v>0</v>
      </c>
      <c r="C46" s="91">
        <f>Data!C82</f>
        <v>0</v>
      </c>
      <c r="D46" s="92">
        <f>Data!E82</f>
        <v>0</v>
      </c>
      <c r="F46" s="90">
        <f t="shared" si="9"/>
        <v>0</v>
      </c>
      <c r="G46" s="90">
        <f>Data!B115</f>
        <v>0</v>
      </c>
      <c r="H46" s="90">
        <f>Data!C115</f>
        <v>0</v>
      </c>
      <c r="I46" s="92">
        <f>Data!E115</f>
        <v>0</v>
      </c>
    </row>
    <row r="47" spans="1:9" ht="27" customHeight="1">
      <c r="A47" s="90">
        <f t="shared" si="8"/>
        <v>0</v>
      </c>
      <c r="B47" s="90">
        <f>Data!B83</f>
        <v>0</v>
      </c>
      <c r="C47" s="91">
        <f>Data!C83</f>
        <v>0</v>
      </c>
      <c r="D47" s="92">
        <f>Data!E83</f>
        <v>0</v>
      </c>
      <c r="F47" s="90">
        <f t="shared" si="9"/>
        <v>0</v>
      </c>
      <c r="G47" s="90">
        <f>Data!B116</f>
        <v>0</v>
      </c>
      <c r="H47" s="90">
        <f>Data!C116</f>
        <v>0</v>
      </c>
      <c r="I47" s="92">
        <f>Data!E116</f>
        <v>0</v>
      </c>
    </row>
    <row r="48" spans="1:9" ht="27" customHeight="1">
      <c r="A48" s="90">
        <f t="shared" si="8"/>
        <v>0</v>
      </c>
      <c r="B48" s="90">
        <f>Data!B84</f>
        <v>0</v>
      </c>
      <c r="C48" s="91">
        <f>Data!C84</f>
        <v>0</v>
      </c>
      <c r="D48" s="92">
        <f>Data!E84</f>
        <v>0</v>
      </c>
      <c r="F48" s="90">
        <f t="shared" si="9"/>
        <v>0</v>
      </c>
      <c r="G48" s="90">
        <f>Data!B117</f>
        <v>0</v>
      </c>
      <c r="H48" s="90">
        <f>Data!C117</f>
        <v>0</v>
      </c>
      <c r="I48" s="92">
        <f>Data!E117</f>
        <v>0</v>
      </c>
    </row>
    <row r="49" spans="1:9" ht="27" customHeight="1">
      <c r="A49" s="90">
        <f t="shared" si="8"/>
        <v>0</v>
      </c>
      <c r="B49" s="90">
        <f>Data!B85</f>
        <v>0</v>
      </c>
      <c r="C49" s="91">
        <f>Data!C85</f>
        <v>0</v>
      </c>
      <c r="D49" s="92">
        <f>Data!E85</f>
        <v>0</v>
      </c>
      <c r="F49" s="90">
        <f t="shared" si="9"/>
        <v>0</v>
      </c>
      <c r="G49" s="90">
        <f>Data!B118</f>
        <v>0</v>
      </c>
      <c r="H49" s="90">
        <f>Data!C118</f>
        <v>0</v>
      </c>
      <c r="I49" s="92">
        <f>Data!E118</f>
        <v>0</v>
      </c>
    </row>
    <row r="50" spans="1:9" ht="27" customHeight="1">
      <c r="A50" s="90">
        <f t="shared" si="8"/>
        <v>0</v>
      </c>
      <c r="B50" s="90">
        <f>Data!B86</f>
        <v>0</v>
      </c>
      <c r="C50" s="91">
        <f>Data!C86</f>
        <v>0</v>
      </c>
      <c r="D50" s="92">
        <f>Data!E86</f>
        <v>0</v>
      </c>
      <c r="F50" s="90">
        <f t="shared" si="9"/>
        <v>0</v>
      </c>
      <c r="G50" s="90">
        <f>Data!B119</f>
        <v>0</v>
      </c>
      <c r="H50" s="90">
        <f>Data!C119</f>
        <v>0</v>
      </c>
      <c r="I50" s="92">
        <f>Data!E119</f>
        <v>0</v>
      </c>
    </row>
    <row r="51" spans="1:9" ht="27" customHeight="1">
      <c r="A51" s="90">
        <f t="shared" si="8"/>
        <v>0</v>
      </c>
      <c r="B51" s="90">
        <f>Data!B87</f>
        <v>0</v>
      </c>
      <c r="C51" s="91">
        <f>Data!C87</f>
        <v>0</v>
      </c>
      <c r="D51" s="92">
        <f>Data!E87</f>
        <v>0</v>
      </c>
      <c r="F51" s="90">
        <f t="shared" si="9"/>
        <v>0</v>
      </c>
      <c r="G51" s="90">
        <f>Data!B120</f>
        <v>0</v>
      </c>
      <c r="H51" s="90">
        <f>Data!C120</f>
        <v>0</v>
      </c>
      <c r="I51" s="92">
        <f>Data!E120</f>
        <v>0</v>
      </c>
    </row>
    <row r="52" spans="1:9" ht="27" customHeight="1">
      <c r="A52" s="90">
        <f t="shared" si="8"/>
        <v>0</v>
      </c>
      <c r="B52" s="90">
        <f>Data!B88</f>
        <v>0</v>
      </c>
      <c r="C52" s="91">
        <f>Data!C88</f>
        <v>0</v>
      </c>
      <c r="D52" s="92">
        <f>Data!E88</f>
        <v>0</v>
      </c>
      <c r="F52" s="90">
        <f t="shared" si="9"/>
        <v>0</v>
      </c>
      <c r="G52" s="90">
        <f>Data!B121</f>
        <v>0</v>
      </c>
      <c r="H52" s="90">
        <f>Data!C121</f>
        <v>0</v>
      </c>
      <c r="I52" s="92">
        <f>Data!E121</f>
        <v>0</v>
      </c>
    </row>
    <row r="53" spans="1:9" ht="27" customHeight="1">
      <c r="A53" s="90">
        <f t="shared" si="8"/>
        <v>0</v>
      </c>
      <c r="B53" s="90">
        <f>Data!B89</f>
        <v>0</v>
      </c>
      <c r="C53" s="91">
        <f>Data!C89</f>
        <v>0</v>
      </c>
      <c r="D53" s="92">
        <f>Data!E89</f>
        <v>0</v>
      </c>
      <c r="F53" s="90">
        <f t="shared" si="9"/>
        <v>0</v>
      </c>
      <c r="G53" s="90">
        <f>Data!B122</f>
        <v>0</v>
      </c>
      <c r="H53" s="90">
        <f>Data!C122</f>
        <v>0</v>
      </c>
      <c r="I53" s="92">
        <f>Data!E122</f>
        <v>0</v>
      </c>
    </row>
    <row r="54" spans="1:9" ht="27" customHeight="1">
      <c r="A54" s="90">
        <f t="shared" si="8"/>
        <v>0</v>
      </c>
      <c r="B54" s="90">
        <f>Data!B90</f>
        <v>0</v>
      </c>
      <c r="C54" s="91">
        <f>Data!C90</f>
        <v>0</v>
      </c>
      <c r="D54" s="92">
        <f>Data!E90</f>
        <v>0</v>
      </c>
      <c r="F54" s="90">
        <f t="shared" si="9"/>
        <v>0</v>
      </c>
      <c r="G54" s="90">
        <f>Data!B123</f>
        <v>0</v>
      </c>
      <c r="H54" s="90">
        <f>Data!C123</f>
        <v>0</v>
      </c>
      <c r="I54" s="92">
        <f>Data!E123</f>
        <v>0</v>
      </c>
    </row>
    <row r="55" spans="1:9" ht="27" customHeight="1">
      <c r="A55" s="90">
        <f t="shared" si="8"/>
        <v>0</v>
      </c>
      <c r="B55" s="90">
        <f>Data!B91</f>
        <v>0</v>
      </c>
      <c r="C55" s="91">
        <f>Data!C91</f>
        <v>0</v>
      </c>
      <c r="D55" s="92">
        <f>Data!E91</f>
        <v>0</v>
      </c>
      <c r="F55" s="90">
        <f t="shared" si="9"/>
        <v>0</v>
      </c>
      <c r="G55" s="90">
        <f>Data!B124</f>
        <v>0</v>
      </c>
      <c r="H55" s="90">
        <f>Data!C124</f>
        <v>0</v>
      </c>
      <c r="I55" s="92">
        <f>Data!E124</f>
        <v>0</v>
      </c>
    </row>
    <row r="56" spans="1:9" ht="27" customHeight="1">
      <c r="A56" s="90">
        <f t="shared" si="8"/>
        <v>0</v>
      </c>
      <c r="B56" s="90">
        <f>Data!B92</f>
        <v>0</v>
      </c>
      <c r="C56" s="91">
        <f>Data!C92</f>
        <v>0</v>
      </c>
      <c r="D56" s="92">
        <f>Data!E92</f>
        <v>0</v>
      </c>
      <c r="F56" s="90">
        <f t="shared" si="9"/>
        <v>0</v>
      </c>
      <c r="G56" s="90">
        <f>Data!B125</f>
        <v>0</v>
      </c>
      <c r="H56" s="90">
        <f>Data!C125</f>
        <v>0</v>
      </c>
      <c r="I56" s="92">
        <f>Data!E125</f>
        <v>0</v>
      </c>
    </row>
    <row r="57" spans="1:9" ht="27" customHeight="1">
      <c r="A57" s="90">
        <f t="shared" si="8"/>
        <v>0</v>
      </c>
      <c r="B57" s="90">
        <f>Data!B93</f>
        <v>0</v>
      </c>
      <c r="C57" s="91">
        <f>Data!C93</f>
        <v>0</v>
      </c>
      <c r="D57" s="92">
        <f>Data!E93</f>
        <v>0</v>
      </c>
      <c r="F57" s="90">
        <f t="shared" si="9"/>
        <v>0</v>
      </c>
      <c r="G57" s="90">
        <f>Data!B126</f>
        <v>0</v>
      </c>
      <c r="H57" s="90">
        <f>Data!C126</f>
        <v>0</v>
      </c>
      <c r="I57" s="92">
        <f>Data!E126</f>
        <v>0</v>
      </c>
    </row>
    <row r="58" spans="1:9" ht="27" customHeight="1">
      <c r="A58" s="90">
        <f t="shared" si="8"/>
        <v>0</v>
      </c>
      <c r="B58" s="90">
        <f>Data!B94</f>
        <v>0</v>
      </c>
      <c r="C58" s="91">
        <f>Data!C94</f>
        <v>0</v>
      </c>
      <c r="D58" s="92">
        <f>Data!E94</f>
        <v>0</v>
      </c>
      <c r="F58" s="90">
        <f t="shared" si="9"/>
        <v>0</v>
      </c>
      <c r="G58" s="90">
        <f>Data!B127</f>
        <v>0</v>
      </c>
      <c r="H58" s="90">
        <f>Data!C127</f>
        <v>0</v>
      </c>
      <c r="I58" s="92">
        <f>Data!E127</f>
        <v>0</v>
      </c>
    </row>
    <row r="59" spans="1:9" ht="27" customHeight="1">
      <c r="A59" s="90">
        <f t="shared" si="8"/>
        <v>0</v>
      </c>
      <c r="B59" s="90">
        <f>Data!B95</f>
        <v>0</v>
      </c>
      <c r="C59" s="91">
        <f>Data!C95</f>
        <v>0</v>
      </c>
      <c r="D59" s="92">
        <f>Data!E95</f>
        <v>0</v>
      </c>
      <c r="F59" s="90">
        <f t="shared" si="9"/>
        <v>0</v>
      </c>
      <c r="G59" s="90">
        <f>Data!B128</f>
        <v>0</v>
      </c>
      <c r="H59" s="90">
        <f>Data!C128</f>
        <v>0</v>
      </c>
      <c r="I59" s="92">
        <f>Data!E128</f>
        <v>0</v>
      </c>
    </row>
    <row r="60" spans="1:9" ht="27" customHeight="1">
      <c r="A60" s="90">
        <f t="shared" si="8"/>
        <v>0</v>
      </c>
      <c r="B60" s="90">
        <f>Data!B96</f>
        <v>0</v>
      </c>
      <c r="C60" s="91">
        <f>Data!C96</f>
        <v>0</v>
      </c>
      <c r="D60" s="92">
        <f>Data!E96</f>
        <v>0</v>
      </c>
      <c r="F60" s="90">
        <f t="shared" si="9"/>
        <v>0</v>
      </c>
      <c r="G60" s="90">
        <f>Data!B129</f>
        <v>0</v>
      </c>
      <c r="H60" s="90">
        <f>Data!C129</f>
        <v>0</v>
      </c>
      <c r="I60" s="92">
        <f>Data!E129</f>
        <v>0</v>
      </c>
    </row>
    <row r="61" spans="1:9" ht="27" customHeight="1">
      <c r="A61" s="90">
        <f t="shared" si="8"/>
        <v>0</v>
      </c>
      <c r="B61" s="90">
        <f>Data!B97</f>
        <v>0</v>
      </c>
      <c r="C61" s="91">
        <f>Data!C97</f>
        <v>0</v>
      </c>
      <c r="D61" s="92">
        <f>Data!E97</f>
        <v>0</v>
      </c>
      <c r="F61" s="90">
        <f t="shared" si="9"/>
        <v>0</v>
      </c>
      <c r="G61" s="90">
        <f>Data!B130</f>
        <v>0</v>
      </c>
      <c r="H61" s="90">
        <f>Data!C130</f>
        <v>0</v>
      </c>
      <c r="I61" s="92">
        <f>Data!E130</f>
        <v>0</v>
      </c>
    </row>
    <row r="62" spans="1:9" ht="27" customHeight="1">
      <c r="A62" s="90">
        <f t="shared" si="8"/>
        <v>0</v>
      </c>
      <c r="B62" s="90">
        <f>Data!B98</f>
        <v>0</v>
      </c>
      <c r="C62" s="91">
        <f>Data!C98</f>
        <v>0</v>
      </c>
      <c r="D62" s="92">
        <f>Data!E98</f>
        <v>0</v>
      </c>
      <c r="F62" s="90">
        <f t="shared" si="9"/>
        <v>0</v>
      </c>
      <c r="G62" s="90">
        <f>Data!B131</f>
        <v>0</v>
      </c>
      <c r="H62" s="90">
        <f>Data!C131</f>
        <v>0</v>
      </c>
      <c r="I62" s="92">
        <f>Data!E131</f>
        <v>0</v>
      </c>
    </row>
    <row r="63" spans="1:9" ht="27" customHeight="1">
      <c r="A63" s="90">
        <f t="shared" si="8"/>
        <v>0</v>
      </c>
      <c r="B63" s="90">
        <f>Data!B99</f>
        <v>0</v>
      </c>
      <c r="C63" s="91">
        <f>Data!C99</f>
        <v>0</v>
      </c>
      <c r="D63" s="92">
        <f>Data!E99</f>
        <v>0</v>
      </c>
      <c r="F63" s="90">
        <f t="shared" si="9"/>
        <v>0</v>
      </c>
      <c r="G63" s="90">
        <f>Data!B132</f>
        <v>0</v>
      </c>
      <c r="H63" s="90">
        <f>Data!C132</f>
        <v>0</v>
      </c>
      <c r="I63" s="92">
        <f>Data!E132</f>
        <v>0</v>
      </c>
    </row>
    <row r="64" spans="1:9" ht="27" customHeight="1">
      <c r="A64" s="90">
        <f t="shared" si="8"/>
        <v>0</v>
      </c>
      <c r="B64" s="90">
        <f>Data!B100</f>
        <v>0</v>
      </c>
      <c r="C64" s="91">
        <f>Data!C100</f>
        <v>0</v>
      </c>
      <c r="D64" s="92">
        <f>Data!E100</f>
        <v>0</v>
      </c>
      <c r="F64" s="90">
        <f t="shared" si="9"/>
        <v>0</v>
      </c>
      <c r="G64" s="90">
        <f>Data!B133</f>
        <v>0</v>
      </c>
      <c r="H64" s="90">
        <f>Data!C133</f>
        <v>0</v>
      </c>
      <c r="I64" s="92">
        <f>Data!E133</f>
        <v>0</v>
      </c>
    </row>
    <row r="65" spans="1:9" ht="27" customHeight="1">
      <c r="A65" s="90">
        <f t="shared" si="8"/>
        <v>0</v>
      </c>
      <c r="B65" s="90">
        <f>Data!B101</f>
        <v>0</v>
      </c>
      <c r="C65" s="91">
        <f>Data!C101</f>
        <v>0</v>
      </c>
      <c r="D65" s="92">
        <f>Data!E101</f>
        <v>0</v>
      </c>
      <c r="F65" s="90">
        <f t="shared" si="9"/>
        <v>0</v>
      </c>
      <c r="G65" s="90">
        <f>Data!B134</f>
        <v>0</v>
      </c>
      <c r="H65" s="90">
        <f>Data!C134</f>
        <v>0</v>
      </c>
      <c r="I65" s="92">
        <f>Data!E134</f>
        <v>0</v>
      </c>
    </row>
    <row r="66" spans="1:9" ht="27" customHeight="1">
      <c r="A66" s="90">
        <f t="shared" si="8"/>
        <v>0</v>
      </c>
      <c r="B66" s="90">
        <f>Data!B102</f>
        <v>0</v>
      </c>
      <c r="C66" s="91">
        <f>Data!C102</f>
        <v>0</v>
      </c>
      <c r="D66" s="92">
        <f>Data!E102</f>
        <v>0</v>
      </c>
      <c r="F66" s="90">
        <f t="shared" si="9"/>
        <v>0</v>
      </c>
      <c r="G66" s="90">
        <f>Data!B135</f>
        <v>0</v>
      </c>
      <c r="H66" s="90">
        <f>Data!C135</f>
        <v>0</v>
      </c>
      <c r="I66" s="92">
        <f>Data!E135</f>
        <v>0</v>
      </c>
    </row>
    <row r="67" spans="1:9" ht="27" customHeight="1">
      <c r="A67" s="90">
        <f t="shared" si="8"/>
        <v>0</v>
      </c>
      <c r="B67" s="90">
        <f>Data!B103</f>
        <v>0</v>
      </c>
      <c r="C67" s="91">
        <f>Data!C103</f>
        <v>0</v>
      </c>
      <c r="D67" s="92">
        <f>Data!E103</f>
        <v>0</v>
      </c>
      <c r="F67" s="90">
        <f t="shared" si="9"/>
        <v>0</v>
      </c>
      <c r="G67" s="90">
        <f>Data!B136</f>
        <v>0</v>
      </c>
      <c r="H67" s="90">
        <f>Data!C136</f>
        <v>0</v>
      </c>
      <c r="I67" s="92">
        <f>Data!E136</f>
        <v>0</v>
      </c>
    </row>
    <row r="68" spans="1:9" ht="27" customHeight="1">
      <c r="A68" s="90">
        <f t="shared" si="8"/>
        <v>0</v>
      </c>
      <c r="B68" s="90">
        <f>Data!B104</f>
        <v>0</v>
      </c>
      <c r="C68" s="91">
        <f>Data!C104</f>
        <v>0</v>
      </c>
      <c r="D68" s="92">
        <f>Data!E104</f>
        <v>0</v>
      </c>
      <c r="F68" s="90">
        <f t="shared" si="9"/>
        <v>0</v>
      </c>
      <c r="G68" s="90">
        <f>Data!B137</f>
        <v>0</v>
      </c>
      <c r="H68" s="90">
        <f>Data!C137</f>
        <v>0</v>
      </c>
      <c r="I68" s="92">
        <f>Data!E137</f>
        <v>0</v>
      </c>
    </row>
    <row r="69" spans="1:9" ht="27" customHeight="1">
      <c r="A69" s="90">
        <f t="shared" si="8"/>
        <v>0</v>
      </c>
      <c r="B69" s="90">
        <f>Data!B105</f>
        <v>0</v>
      </c>
      <c r="C69" s="91">
        <f>Data!C105</f>
        <v>0</v>
      </c>
      <c r="D69" s="92">
        <f>Data!E105</f>
        <v>0</v>
      </c>
      <c r="F69" s="90">
        <f t="shared" si="9"/>
        <v>0</v>
      </c>
      <c r="G69" s="90">
        <f>Data!B138</f>
        <v>0</v>
      </c>
      <c r="H69" s="90">
        <f>Data!C138</f>
        <v>0</v>
      </c>
      <c r="I69" s="92">
        <f>Data!E138</f>
        <v>0</v>
      </c>
    </row>
    <row r="70" spans="1:9" ht="27" customHeight="1">
      <c r="A70" s="90">
        <f t="shared" si="8"/>
        <v>0</v>
      </c>
      <c r="B70" s="90">
        <f>Data!B106</f>
        <v>0</v>
      </c>
      <c r="C70" s="91">
        <f>Data!C106</f>
        <v>0</v>
      </c>
      <c r="D70" s="92">
        <f>Data!E106</f>
        <v>0</v>
      </c>
      <c r="F70" s="90">
        <f t="shared" si="9"/>
        <v>0</v>
      </c>
      <c r="G70" s="90">
        <f>Data!B139</f>
        <v>0</v>
      </c>
      <c r="H70" s="90">
        <f>Data!C139</f>
        <v>0</v>
      </c>
      <c r="I70" s="92">
        <f>Data!E139</f>
        <v>0</v>
      </c>
    </row>
    <row r="71" spans="1:9" ht="27" customHeight="1">
      <c r="A71" s="90">
        <f t="shared" si="8"/>
        <v>0</v>
      </c>
      <c r="B71" s="90">
        <f>Data!B107</f>
        <v>0</v>
      </c>
      <c r="C71" s="91">
        <f>Data!C107</f>
        <v>0</v>
      </c>
      <c r="D71" s="92">
        <f>Data!E107</f>
        <v>0</v>
      </c>
      <c r="F71" s="90">
        <f t="shared" si="9"/>
        <v>0</v>
      </c>
      <c r="G71" s="90">
        <f>Data!B140</f>
        <v>0</v>
      </c>
      <c r="H71" s="90">
        <f>Data!C140</f>
        <v>0</v>
      </c>
      <c r="I71" s="92">
        <f>Data!E140</f>
        <v>0</v>
      </c>
    </row>
    <row r="72" spans="1:9" ht="27" customHeight="1">
      <c r="A72" s="90">
        <f t="shared" si="8"/>
        <v>0</v>
      </c>
      <c r="B72" s="90">
        <f>Data!B108</f>
        <v>0</v>
      </c>
      <c r="C72" s="91">
        <f>Data!C108</f>
        <v>0</v>
      </c>
      <c r="D72" s="92">
        <f>Data!E108</f>
        <v>0</v>
      </c>
      <c r="F72" s="90">
        <f t="shared" si="9"/>
        <v>0</v>
      </c>
      <c r="G72" s="90">
        <f>Data!B141</f>
        <v>0</v>
      </c>
      <c r="H72" s="90">
        <f>Data!C141</f>
        <v>0</v>
      </c>
      <c r="I72" s="92">
        <f>Data!E141</f>
        <v>0</v>
      </c>
    </row>
    <row r="73" spans="1:9" ht="27" customHeight="1">
      <c r="A73" s="90">
        <f t="shared" si="8"/>
        <v>0</v>
      </c>
      <c r="B73" s="90">
        <f>Data!B109</f>
        <v>0</v>
      </c>
      <c r="C73" s="91">
        <f>Data!C109</f>
        <v>0</v>
      </c>
      <c r="D73" s="92">
        <f>Data!E109</f>
        <v>0</v>
      </c>
      <c r="F73" s="90">
        <f t="shared" si="9"/>
        <v>0</v>
      </c>
      <c r="G73" s="90">
        <f>Data!B142</f>
        <v>0</v>
      </c>
      <c r="H73" s="90">
        <f>Data!C142</f>
        <v>0</v>
      </c>
      <c r="I73" s="92">
        <f>Data!E142</f>
        <v>0</v>
      </c>
    </row>
    <row r="74" spans="1:9" ht="27" customHeight="1"/>
    <row r="75" spans="1:9" ht="27" customHeight="1">
      <c r="A75" s="90">
        <f t="shared" ref="A75" si="10">B75</f>
        <v>0</v>
      </c>
      <c r="B75" s="90">
        <f>Data!B143</f>
        <v>0</v>
      </c>
      <c r="C75" s="91">
        <f>Data!C143</f>
        <v>0</v>
      </c>
      <c r="D75" s="92">
        <f>Data!E143</f>
        <v>0</v>
      </c>
      <c r="F75" s="90">
        <f t="shared" ref="F75" si="11">G75</f>
        <v>0</v>
      </c>
      <c r="G75" s="90">
        <f>Data!B175</f>
        <v>0</v>
      </c>
      <c r="H75" s="90">
        <f>Data!C175</f>
        <v>0</v>
      </c>
      <c r="I75" s="92">
        <f>Data!E175</f>
        <v>0</v>
      </c>
    </row>
    <row r="76" spans="1:9" ht="27" customHeight="1">
      <c r="A76" s="90">
        <f t="shared" ref="A76:A81" si="12">B76</f>
        <v>0</v>
      </c>
      <c r="B76" s="90">
        <f>Data!B144</f>
        <v>0</v>
      </c>
      <c r="C76" s="91">
        <f>Data!C144</f>
        <v>0</v>
      </c>
      <c r="D76" s="92">
        <f>Data!E144</f>
        <v>0</v>
      </c>
      <c r="F76" s="90">
        <f t="shared" ref="F76:F106" si="13">G76</f>
        <v>0</v>
      </c>
      <c r="G76" s="90">
        <f>Data!B176</f>
        <v>0</v>
      </c>
      <c r="H76" s="90">
        <f>Data!C176</f>
        <v>0</v>
      </c>
      <c r="I76" s="92">
        <f>Data!E176</f>
        <v>0</v>
      </c>
    </row>
    <row r="77" spans="1:9" ht="27" customHeight="1">
      <c r="A77" s="90">
        <f t="shared" si="12"/>
        <v>0</v>
      </c>
      <c r="B77" s="90">
        <f>Data!B145</f>
        <v>0</v>
      </c>
      <c r="C77" s="91">
        <f>Data!C145</f>
        <v>0</v>
      </c>
      <c r="D77" s="92">
        <f>Data!E145</f>
        <v>0</v>
      </c>
      <c r="F77" s="90">
        <f t="shared" si="13"/>
        <v>0</v>
      </c>
      <c r="G77" s="90">
        <f>Data!B177</f>
        <v>0</v>
      </c>
      <c r="H77" s="90">
        <f>Data!C177</f>
        <v>0</v>
      </c>
      <c r="I77" s="92">
        <f>Data!E177</f>
        <v>0</v>
      </c>
    </row>
    <row r="78" spans="1:9" ht="27" customHeight="1">
      <c r="A78" s="90">
        <f t="shared" si="12"/>
        <v>0</v>
      </c>
      <c r="B78" s="90">
        <f>Data!B146</f>
        <v>0</v>
      </c>
      <c r="C78" s="91">
        <f>Data!C146</f>
        <v>0</v>
      </c>
      <c r="D78" s="92">
        <f>Data!E146</f>
        <v>0</v>
      </c>
      <c r="F78" s="90">
        <f t="shared" si="13"/>
        <v>0</v>
      </c>
      <c r="G78" s="90">
        <f>Data!B178</f>
        <v>0</v>
      </c>
      <c r="H78" s="90">
        <f>Data!C178</f>
        <v>0</v>
      </c>
      <c r="I78" s="92">
        <f>Data!E178</f>
        <v>0</v>
      </c>
    </row>
    <row r="79" spans="1:9" ht="27" customHeight="1">
      <c r="A79" s="90">
        <f t="shared" si="12"/>
        <v>0</v>
      </c>
      <c r="B79" s="90">
        <f>Data!B147</f>
        <v>0</v>
      </c>
      <c r="C79" s="91">
        <f>Data!C147</f>
        <v>0</v>
      </c>
      <c r="D79" s="92">
        <f>Data!E147</f>
        <v>0</v>
      </c>
      <c r="F79" s="90">
        <f t="shared" si="13"/>
        <v>0</v>
      </c>
      <c r="G79" s="90">
        <f>Data!B179</f>
        <v>0</v>
      </c>
      <c r="H79" s="90">
        <f>Data!C179</f>
        <v>0</v>
      </c>
      <c r="I79" s="92">
        <f>Data!E179</f>
        <v>0</v>
      </c>
    </row>
    <row r="80" spans="1:9" ht="27" customHeight="1">
      <c r="A80" s="90">
        <f t="shared" si="12"/>
        <v>0</v>
      </c>
      <c r="B80" s="90">
        <f>Data!B148</f>
        <v>0</v>
      </c>
      <c r="C80" s="91">
        <f>Data!C148</f>
        <v>0</v>
      </c>
      <c r="D80" s="92">
        <f>Data!E148</f>
        <v>0</v>
      </c>
      <c r="F80" s="90">
        <f t="shared" si="13"/>
        <v>0</v>
      </c>
      <c r="G80" s="90">
        <f>Data!B180</f>
        <v>0</v>
      </c>
      <c r="H80" s="90">
        <f>Data!C180</f>
        <v>0</v>
      </c>
      <c r="I80" s="92">
        <f>Data!E180</f>
        <v>0</v>
      </c>
    </row>
    <row r="81" spans="1:9" ht="27" customHeight="1">
      <c r="A81" s="90">
        <f t="shared" si="12"/>
        <v>0</v>
      </c>
      <c r="B81" s="90">
        <f>Data!B149</f>
        <v>0</v>
      </c>
      <c r="C81" s="91">
        <f>Data!C149</f>
        <v>0</v>
      </c>
      <c r="D81" s="92">
        <f>Data!E149</f>
        <v>0</v>
      </c>
      <c r="F81" s="90">
        <f t="shared" si="13"/>
        <v>0</v>
      </c>
      <c r="G81" s="90">
        <f>Data!B181</f>
        <v>0</v>
      </c>
      <c r="H81" s="90">
        <f>Data!C181</f>
        <v>0</v>
      </c>
      <c r="I81" s="92">
        <f>Data!E181</f>
        <v>0</v>
      </c>
    </row>
    <row r="82" spans="1:9" ht="27" customHeight="1">
      <c r="A82" s="90">
        <f t="shared" ref="A82:A96" si="14">B82</f>
        <v>0</v>
      </c>
      <c r="B82" s="90">
        <f>Data!B150</f>
        <v>0</v>
      </c>
      <c r="C82" s="91">
        <f>Data!C150</f>
        <v>0</v>
      </c>
      <c r="D82" s="92">
        <f>Data!E150</f>
        <v>0</v>
      </c>
      <c r="F82" s="90">
        <f t="shared" si="13"/>
        <v>0</v>
      </c>
      <c r="G82" s="90">
        <f>Data!B182</f>
        <v>0</v>
      </c>
      <c r="H82" s="90">
        <f>Data!C182</f>
        <v>0</v>
      </c>
      <c r="I82" s="92">
        <f>Data!E182</f>
        <v>0</v>
      </c>
    </row>
    <row r="83" spans="1:9" ht="27" customHeight="1">
      <c r="A83" s="90">
        <f t="shared" si="14"/>
        <v>0</v>
      </c>
      <c r="B83" s="90">
        <f>Data!B151</f>
        <v>0</v>
      </c>
      <c r="C83" s="91">
        <f>Data!C151</f>
        <v>0</v>
      </c>
      <c r="D83" s="92">
        <f>Data!E151</f>
        <v>0</v>
      </c>
      <c r="F83" s="90">
        <f t="shared" si="13"/>
        <v>0</v>
      </c>
      <c r="G83" s="90">
        <f>Data!B183</f>
        <v>0</v>
      </c>
      <c r="H83" s="90">
        <f>Data!C183</f>
        <v>0</v>
      </c>
      <c r="I83" s="92">
        <f>Data!E183</f>
        <v>0</v>
      </c>
    </row>
    <row r="84" spans="1:9" ht="27" customHeight="1">
      <c r="A84" s="90">
        <f t="shared" si="14"/>
        <v>0</v>
      </c>
      <c r="B84" s="90">
        <f>Data!B152</f>
        <v>0</v>
      </c>
      <c r="C84" s="91">
        <f>Data!C152</f>
        <v>0</v>
      </c>
      <c r="D84" s="92">
        <f>Data!E152</f>
        <v>0</v>
      </c>
      <c r="F84" s="90">
        <f t="shared" si="13"/>
        <v>0</v>
      </c>
      <c r="G84" s="90">
        <f>Data!B184</f>
        <v>0</v>
      </c>
      <c r="H84" s="90">
        <f>Data!C184</f>
        <v>0</v>
      </c>
      <c r="I84" s="92">
        <f>Data!E184</f>
        <v>0</v>
      </c>
    </row>
    <row r="85" spans="1:9" ht="27" customHeight="1">
      <c r="A85" s="90">
        <f t="shared" si="14"/>
        <v>0</v>
      </c>
      <c r="B85" s="90">
        <f>Data!B153</f>
        <v>0</v>
      </c>
      <c r="C85" s="91">
        <f>Data!C153</f>
        <v>0</v>
      </c>
      <c r="D85" s="92">
        <f>Data!E153</f>
        <v>0</v>
      </c>
      <c r="F85" s="90">
        <f t="shared" si="13"/>
        <v>0</v>
      </c>
      <c r="G85" s="90">
        <f>Data!B185</f>
        <v>0</v>
      </c>
      <c r="H85" s="90">
        <f>Data!C185</f>
        <v>0</v>
      </c>
      <c r="I85" s="92">
        <f>Data!E185</f>
        <v>0</v>
      </c>
    </row>
    <row r="86" spans="1:9" ht="27" customHeight="1">
      <c r="A86" s="90">
        <f t="shared" si="14"/>
        <v>0</v>
      </c>
      <c r="B86" s="90">
        <f>Data!B154</f>
        <v>0</v>
      </c>
      <c r="C86" s="91">
        <f>Data!C154</f>
        <v>0</v>
      </c>
      <c r="D86" s="92">
        <f>Data!E154</f>
        <v>0</v>
      </c>
      <c r="F86" s="90">
        <f t="shared" si="13"/>
        <v>0</v>
      </c>
      <c r="G86" s="90">
        <f>Data!B186</f>
        <v>0</v>
      </c>
      <c r="H86" s="90">
        <f>Data!C186</f>
        <v>0</v>
      </c>
      <c r="I86" s="92">
        <f>Data!E186</f>
        <v>0</v>
      </c>
    </row>
    <row r="87" spans="1:9" ht="27" customHeight="1">
      <c r="A87" s="90">
        <f t="shared" si="14"/>
        <v>0</v>
      </c>
      <c r="B87" s="90">
        <f>Data!B155</f>
        <v>0</v>
      </c>
      <c r="C87" s="91">
        <f>Data!C155</f>
        <v>0</v>
      </c>
      <c r="D87" s="92">
        <f>Data!E155</f>
        <v>0</v>
      </c>
      <c r="F87" s="90">
        <f t="shared" si="13"/>
        <v>0</v>
      </c>
      <c r="G87" s="90">
        <f>Data!B187</f>
        <v>0</v>
      </c>
      <c r="H87" s="90">
        <f>Data!C187</f>
        <v>0</v>
      </c>
      <c r="I87" s="92">
        <f>Data!E187</f>
        <v>0</v>
      </c>
    </row>
    <row r="88" spans="1:9" ht="27" customHeight="1">
      <c r="A88" s="90">
        <f t="shared" si="14"/>
        <v>0</v>
      </c>
      <c r="B88" s="90">
        <f>Data!B156</f>
        <v>0</v>
      </c>
      <c r="C88" s="91">
        <f>Data!C156</f>
        <v>0</v>
      </c>
      <c r="D88" s="92">
        <f>Data!E156</f>
        <v>0</v>
      </c>
      <c r="F88" s="90">
        <f t="shared" si="13"/>
        <v>0</v>
      </c>
      <c r="G88" s="90">
        <f>Data!B188</f>
        <v>0</v>
      </c>
      <c r="H88" s="90">
        <f>Data!C188</f>
        <v>0</v>
      </c>
      <c r="I88" s="92">
        <f>Data!E188</f>
        <v>0</v>
      </c>
    </row>
    <row r="89" spans="1:9" ht="27" customHeight="1">
      <c r="A89" s="90">
        <f t="shared" si="14"/>
        <v>0</v>
      </c>
      <c r="B89" s="90">
        <f>Data!B157</f>
        <v>0</v>
      </c>
      <c r="C89" s="91">
        <f>Data!C157</f>
        <v>0</v>
      </c>
      <c r="D89" s="92">
        <f>Data!E157</f>
        <v>0</v>
      </c>
      <c r="F89" s="90">
        <f t="shared" si="13"/>
        <v>0</v>
      </c>
      <c r="G89" s="90">
        <f>Data!B189</f>
        <v>0</v>
      </c>
      <c r="H89" s="90">
        <f>Data!C189</f>
        <v>0</v>
      </c>
      <c r="I89" s="92">
        <f>Data!E189</f>
        <v>0</v>
      </c>
    </row>
    <row r="90" spans="1:9" ht="27" customHeight="1">
      <c r="A90" s="90">
        <f t="shared" si="14"/>
        <v>0</v>
      </c>
      <c r="B90" s="90">
        <f>Data!B158</f>
        <v>0</v>
      </c>
      <c r="C90" s="91">
        <f>Data!C158</f>
        <v>0</v>
      </c>
      <c r="D90" s="92">
        <f>Data!E158</f>
        <v>0</v>
      </c>
      <c r="F90" s="90">
        <f t="shared" si="13"/>
        <v>0</v>
      </c>
      <c r="G90" s="90">
        <f>Data!B190</f>
        <v>0</v>
      </c>
      <c r="H90" s="90">
        <f>Data!C190</f>
        <v>0</v>
      </c>
      <c r="I90" s="92">
        <f>Data!E190</f>
        <v>0</v>
      </c>
    </row>
    <row r="91" spans="1:9" ht="27" customHeight="1">
      <c r="A91" s="90">
        <f t="shared" si="14"/>
        <v>0</v>
      </c>
      <c r="B91" s="90">
        <f>Data!B159</f>
        <v>0</v>
      </c>
      <c r="C91" s="91">
        <f>Data!C159</f>
        <v>0</v>
      </c>
      <c r="D91" s="92">
        <f>Data!E159</f>
        <v>0</v>
      </c>
      <c r="F91" s="90">
        <f t="shared" si="13"/>
        <v>0</v>
      </c>
      <c r="G91" s="90">
        <f>Data!B191</f>
        <v>0</v>
      </c>
      <c r="H91" s="90">
        <f>Data!C191</f>
        <v>0</v>
      </c>
      <c r="I91" s="92">
        <f>Data!E191</f>
        <v>0</v>
      </c>
    </row>
    <row r="92" spans="1:9" ht="27" customHeight="1">
      <c r="A92" s="90">
        <f t="shared" si="14"/>
        <v>0</v>
      </c>
      <c r="B92" s="90">
        <f>Data!B160</f>
        <v>0</v>
      </c>
      <c r="C92" s="91">
        <f>Data!C160</f>
        <v>0</v>
      </c>
      <c r="D92" s="92">
        <f>Data!E160</f>
        <v>0</v>
      </c>
      <c r="F92" s="90">
        <f t="shared" si="13"/>
        <v>0</v>
      </c>
      <c r="G92" s="90">
        <f>Data!B192</f>
        <v>0</v>
      </c>
      <c r="H92" s="90">
        <f>Data!C192</f>
        <v>0</v>
      </c>
      <c r="I92" s="92">
        <f>Data!E192</f>
        <v>0</v>
      </c>
    </row>
    <row r="93" spans="1:9" ht="27" customHeight="1">
      <c r="A93" s="90">
        <f t="shared" si="14"/>
        <v>0</v>
      </c>
      <c r="B93" s="90">
        <f>Data!B161</f>
        <v>0</v>
      </c>
      <c r="C93" s="91">
        <f>Data!C161</f>
        <v>0</v>
      </c>
      <c r="D93" s="92">
        <f>Data!E161</f>
        <v>0</v>
      </c>
      <c r="F93" s="90">
        <f t="shared" si="13"/>
        <v>0</v>
      </c>
      <c r="G93" s="90">
        <f>Data!B193</f>
        <v>0</v>
      </c>
      <c r="H93" s="90">
        <f>Data!C193</f>
        <v>0</v>
      </c>
      <c r="I93" s="92">
        <f>Data!E193</f>
        <v>0</v>
      </c>
    </row>
    <row r="94" spans="1:9" ht="27" customHeight="1">
      <c r="A94" s="90">
        <f t="shared" si="14"/>
        <v>0</v>
      </c>
      <c r="B94" s="90">
        <f>Data!B162</f>
        <v>0</v>
      </c>
      <c r="C94" s="91">
        <f>Data!C162</f>
        <v>0</v>
      </c>
      <c r="D94" s="92">
        <f>Data!E162</f>
        <v>0</v>
      </c>
      <c r="F94" s="90">
        <f t="shared" si="13"/>
        <v>0</v>
      </c>
      <c r="G94" s="90">
        <f>Data!B194</f>
        <v>0</v>
      </c>
      <c r="H94" s="90">
        <f>Data!C194</f>
        <v>0</v>
      </c>
      <c r="I94" s="92">
        <f>Data!E194</f>
        <v>0</v>
      </c>
    </row>
    <row r="95" spans="1:9" ht="27" customHeight="1">
      <c r="A95" s="90">
        <f t="shared" si="14"/>
        <v>0</v>
      </c>
      <c r="B95" s="90">
        <f>Data!B163</f>
        <v>0</v>
      </c>
      <c r="C95" s="91">
        <f>Data!C163</f>
        <v>0</v>
      </c>
      <c r="D95" s="92">
        <f>Data!E163</f>
        <v>0</v>
      </c>
      <c r="F95" s="90">
        <f t="shared" si="13"/>
        <v>0</v>
      </c>
      <c r="G95" s="90">
        <f>Data!B195</f>
        <v>0</v>
      </c>
      <c r="H95" s="90">
        <f>Data!C195</f>
        <v>0</v>
      </c>
      <c r="I95" s="92">
        <f>Data!E195</f>
        <v>0</v>
      </c>
    </row>
    <row r="96" spans="1:9" ht="27" customHeight="1">
      <c r="A96" s="90">
        <f t="shared" si="14"/>
        <v>0</v>
      </c>
      <c r="B96" s="90">
        <f>Data!B164</f>
        <v>0</v>
      </c>
      <c r="C96" s="91">
        <f>Data!C164</f>
        <v>0</v>
      </c>
      <c r="D96" s="92">
        <f>Data!E164</f>
        <v>0</v>
      </c>
      <c r="F96" s="90">
        <f t="shared" si="13"/>
        <v>0</v>
      </c>
      <c r="G96" s="90">
        <f>Data!B196</f>
        <v>0</v>
      </c>
      <c r="H96" s="90">
        <f>Data!C196</f>
        <v>0</v>
      </c>
      <c r="I96" s="92">
        <f>Data!E196</f>
        <v>0</v>
      </c>
    </row>
    <row r="97" spans="1:9" ht="27" customHeight="1">
      <c r="A97" s="90">
        <f t="shared" ref="A97:A106" si="15">B97</f>
        <v>0</v>
      </c>
      <c r="B97" s="90">
        <f>Data!B165</f>
        <v>0</v>
      </c>
      <c r="C97" s="91">
        <f>Data!C165</f>
        <v>0</v>
      </c>
      <c r="D97" s="92">
        <f>Data!E165</f>
        <v>0</v>
      </c>
      <c r="F97" s="90">
        <f t="shared" si="13"/>
        <v>0</v>
      </c>
      <c r="G97" s="90">
        <f>Data!B197</f>
        <v>0</v>
      </c>
      <c r="H97" s="90">
        <f>Data!C197</f>
        <v>0</v>
      </c>
      <c r="I97" s="92">
        <f>Data!E197</f>
        <v>0</v>
      </c>
    </row>
    <row r="98" spans="1:9" ht="27" customHeight="1">
      <c r="A98" s="90">
        <f t="shared" si="15"/>
        <v>0</v>
      </c>
      <c r="B98" s="90">
        <f>Data!B166</f>
        <v>0</v>
      </c>
      <c r="C98" s="91">
        <f>Data!C166</f>
        <v>0</v>
      </c>
      <c r="D98" s="92">
        <f>Data!E166</f>
        <v>0</v>
      </c>
      <c r="F98" s="90">
        <f t="shared" si="13"/>
        <v>0</v>
      </c>
      <c r="G98" s="90">
        <f>Data!B198</f>
        <v>0</v>
      </c>
      <c r="H98" s="90">
        <f>Data!C198</f>
        <v>0</v>
      </c>
      <c r="I98" s="92">
        <f>Data!E198</f>
        <v>0</v>
      </c>
    </row>
    <row r="99" spans="1:9" ht="27" customHeight="1">
      <c r="A99" s="90">
        <f t="shared" si="15"/>
        <v>0</v>
      </c>
      <c r="B99" s="90">
        <f>Data!B167</f>
        <v>0</v>
      </c>
      <c r="C99" s="91">
        <f>Data!C167</f>
        <v>0</v>
      </c>
      <c r="D99" s="92">
        <f>Data!E167</f>
        <v>0</v>
      </c>
      <c r="F99" s="90">
        <f t="shared" si="13"/>
        <v>0</v>
      </c>
      <c r="G99" s="90">
        <f>Data!B199</f>
        <v>0</v>
      </c>
      <c r="H99" s="90">
        <f>Data!C199</f>
        <v>0</v>
      </c>
      <c r="I99" s="92">
        <f>Data!E199</f>
        <v>0</v>
      </c>
    </row>
    <row r="100" spans="1:9" ht="27" customHeight="1">
      <c r="A100" s="90">
        <f t="shared" si="15"/>
        <v>0</v>
      </c>
      <c r="B100" s="90">
        <f>Data!B168</f>
        <v>0</v>
      </c>
      <c r="C100" s="91">
        <f>Data!C168</f>
        <v>0</v>
      </c>
      <c r="D100" s="92">
        <f>Data!E168</f>
        <v>0</v>
      </c>
      <c r="F100" s="90">
        <f t="shared" si="13"/>
        <v>0</v>
      </c>
      <c r="G100" s="90">
        <f>Data!B200</f>
        <v>0</v>
      </c>
      <c r="H100" s="90">
        <f>Data!C200</f>
        <v>0</v>
      </c>
      <c r="I100" s="92">
        <f>Data!E200</f>
        <v>0</v>
      </c>
    </row>
    <row r="101" spans="1:9" ht="27" customHeight="1">
      <c r="A101" s="90">
        <f t="shared" si="15"/>
        <v>0</v>
      </c>
      <c r="B101" s="90">
        <f>Data!B169</f>
        <v>0</v>
      </c>
      <c r="C101" s="91">
        <f>Data!C169</f>
        <v>0</v>
      </c>
      <c r="D101" s="92">
        <f>Data!E169</f>
        <v>0</v>
      </c>
      <c r="F101" s="90">
        <f t="shared" si="13"/>
        <v>0</v>
      </c>
      <c r="G101" s="90">
        <f>Data!B201</f>
        <v>0</v>
      </c>
      <c r="H101" s="90">
        <f>Data!C201</f>
        <v>0</v>
      </c>
      <c r="I101" s="92">
        <f>Data!E201</f>
        <v>0</v>
      </c>
    </row>
    <row r="102" spans="1:9" ht="27" customHeight="1">
      <c r="A102" s="90">
        <f t="shared" si="15"/>
        <v>0</v>
      </c>
      <c r="B102" s="90">
        <f>Data!B170</f>
        <v>0</v>
      </c>
      <c r="C102" s="91">
        <f>Data!C170</f>
        <v>0</v>
      </c>
      <c r="D102" s="92">
        <f>Data!E170</f>
        <v>0</v>
      </c>
      <c r="F102" s="90">
        <f t="shared" si="13"/>
        <v>0</v>
      </c>
      <c r="G102" s="90">
        <f>Data!B202</f>
        <v>0</v>
      </c>
      <c r="H102" s="90">
        <f>Data!C202</f>
        <v>0</v>
      </c>
      <c r="I102" s="92">
        <f>Data!E202</f>
        <v>0</v>
      </c>
    </row>
    <row r="103" spans="1:9" ht="27" customHeight="1">
      <c r="A103" s="90">
        <f t="shared" si="15"/>
        <v>0</v>
      </c>
      <c r="B103" s="90">
        <f>Data!B171</f>
        <v>0</v>
      </c>
      <c r="C103" s="91">
        <f>Data!C171</f>
        <v>0</v>
      </c>
      <c r="D103" s="92">
        <f>Data!E171</f>
        <v>0</v>
      </c>
      <c r="F103" s="90">
        <f t="shared" si="13"/>
        <v>0</v>
      </c>
      <c r="G103" s="90">
        <f>Data!B203</f>
        <v>0</v>
      </c>
      <c r="H103" s="90">
        <f>Data!C203</f>
        <v>0</v>
      </c>
      <c r="I103" s="92">
        <f>Data!E203</f>
        <v>0</v>
      </c>
    </row>
    <row r="104" spans="1:9" ht="27" customHeight="1">
      <c r="A104" s="90">
        <f t="shared" si="15"/>
        <v>0</v>
      </c>
      <c r="B104" s="90">
        <f>Data!B172</f>
        <v>0</v>
      </c>
      <c r="C104" s="91">
        <f>Data!C172</f>
        <v>0</v>
      </c>
      <c r="D104" s="92">
        <f>Data!E172</f>
        <v>0</v>
      </c>
      <c r="F104" s="90">
        <f t="shared" si="13"/>
        <v>0</v>
      </c>
      <c r="G104" s="90">
        <f>Data!B204</f>
        <v>0</v>
      </c>
      <c r="H104" s="90">
        <f>Data!C204</f>
        <v>0</v>
      </c>
      <c r="I104" s="92">
        <f>Data!E204</f>
        <v>0</v>
      </c>
    </row>
    <row r="105" spans="1:9" ht="27" customHeight="1">
      <c r="A105" s="90">
        <f t="shared" si="15"/>
        <v>0</v>
      </c>
      <c r="B105" s="90">
        <f>Data!B173</f>
        <v>0</v>
      </c>
      <c r="C105" s="91">
        <f>Data!C173</f>
        <v>0</v>
      </c>
      <c r="D105" s="92">
        <f>Data!E173</f>
        <v>0</v>
      </c>
      <c r="F105" s="90">
        <f t="shared" si="13"/>
        <v>0</v>
      </c>
      <c r="G105" s="90">
        <f>Data!B205</f>
        <v>0</v>
      </c>
      <c r="H105" s="90">
        <f>Data!C205</f>
        <v>0</v>
      </c>
      <c r="I105" s="92">
        <f>Data!E205</f>
        <v>0</v>
      </c>
    </row>
    <row r="106" spans="1:9" ht="27" customHeight="1">
      <c r="A106" s="90">
        <f t="shared" si="15"/>
        <v>0</v>
      </c>
      <c r="B106" s="90">
        <f>Data!B174</f>
        <v>0</v>
      </c>
      <c r="C106" s="91">
        <f>Data!C174</f>
        <v>0</v>
      </c>
      <c r="D106" s="92">
        <f>Data!E174</f>
        <v>0</v>
      </c>
      <c r="F106" s="90">
        <f t="shared" si="13"/>
        <v>0</v>
      </c>
      <c r="G106" s="90">
        <f>Data!B206</f>
        <v>0</v>
      </c>
      <c r="H106" s="90">
        <f>Data!C206</f>
        <v>0</v>
      </c>
      <c r="I106" s="92">
        <f>Data!E206</f>
        <v>0</v>
      </c>
    </row>
    <row r="107" spans="1:9" ht="27" customHeight="1"/>
    <row r="108" spans="1:9" ht="27" customHeight="1"/>
    <row r="109" spans="1:9" ht="27" customHeight="1"/>
    <row r="110" spans="1:9" ht="27" customHeight="1"/>
    <row r="111" spans="1:9" ht="27" customHeight="1"/>
    <row r="112" spans="1:9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</sheetData>
  <sheetProtection algorithmName="SHA-512" hashValue="vj1/J1glodzQK6DI3DIZETvvbE13IWQ8pOJrsE9EN66XcT4tU0sRE6rSpYL1DfNWydLA0dV0prV1fUwz8H8Hog==" saltValue="XgtFWvzC25k2q/1tO+sP9w==" spinCount="100000" sheet="1" scenarios="1" formatCells="0" formatColumns="0" formatRows="0"/>
  <mergeCells count="5">
    <mergeCell ref="A1:I1"/>
    <mergeCell ref="A2:B2"/>
    <mergeCell ref="F2:G2"/>
    <mergeCell ref="C2:D2"/>
    <mergeCell ref="H2:I2"/>
  </mergeCells>
  <conditionalFormatting sqref="A6:D39">
    <cfRule type="expression" dxfId="83" priority="6">
      <formula>$A6&gt;0</formula>
    </cfRule>
  </conditionalFormatting>
  <conditionalFormatting sqref="F6:I39">
    <cfRule type="expression" dxfId="82" priority="5">
      <formula>$F6&gt;0</formula>
    </cfRule>
  </conditionalFormatting>
  <conditionalFormatting sqref="A41:D73">
    <cfRule type="expression" dxfId="81" priority="4">
      <formula>$A41&gt;0</formula>
    </cfRule>
  </conditionalFormatting>
  <conditionalFormatting sqref="F41:I73">
    <cfRule type="expression" dxfId="80" priority="3">
      <formula>$F41&gt;0</formula>
    </cfRule>
  </conditionalFormatting>
  <conditionalFormatting sqref="A75:D106">
    <cfRule type="expression" dxfId="79" priority="2">
      <formula>$A75&gt;0</formula>
    </cfRule>
  </conditionalFormatting>
  <conditionalFormatting sqref="F75:I106">
    <cfRule type="expression" dxfId="78" priority="1">
      <formula>$F75&gt;0</formula>
    </cfRule>
  </conditionalFormatting>
  <pageMargins left="0.47244094488188998" right="0.47244094488188998" top="0.39370078740157499" bottom="0.39370078740157499" header="0" footer="0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J206"/>
  <sheetViews>
    <sheetView showZeros="0" view="pageLayout" workbookViewId="0">
      <selection activeCell="E5" sqref="E5"/>
    </sheetView>
  </sheetViews>
  <sheetFormatPr defaultRowHeight="12.75"/>
  <cols>
    <col min="1" max="1" width="3.85546875" style="528" customWidth="1"/>
    <col min="2" max="2" width="7.28515625" style="528" customWidth="1"/>
    <col min="3" max="3" width="19.85546875" style="540" customWidth="1"/>
    <col min="4" max="16" width="4.140625" style="528" customWidth="1"/>
    <col min="17" max="18" width="5.140625" style="528" customWidth="1"/>
    <col min="19" max="19" width="3.85546875" style="528" customWidth="1"/>
    <col min="20" max="20" width="7.28515625" style="528" customWidth="1"/>
    <col min="21" max="21" width="19.85546875" style="540" customWidth="1"/>
    <col min="22" max="34" width="4.140625" style="528" customWidth="1"/>
    <col min="35" max="35" width="5.140625" style="528" customWidth="1"/>
    <col min="36" max="36" width="4.85546875" style="528" customWidth="1"/>
    <col min="37" max="16384" width="9.140625" style="528"/>
  </cols>
  <sheetData>
    <row r="1" spans="1:36" ht="18.75" customHeight="1">
      <c r="A1" s="701" t="str">
        <f>Links!E3</f>
        <v>सौ.एस.पी.पाटील माध्यमिक विद्यामंदिर आमडदे, ता. भडगाव, जि. जळगाव.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 t="str">
        <f>Links!E3</f>
        <v>सौ.एस.पी.पाटील माध्यमिक विद्यामंदिर आमडदे, ता. भडगाव, जि. जळगाव.</v>
      </c>
      <c r="T1" s="701"/>
      <c r="U1" s="701"/>
      <c r="V1" s="701"/>
      <c r="W1" s="701"/>
      <c r="X1" s="701"/>
      <c r="Y1" s="701"/>
      <c r="Z1" s="701"/>
      <c r="AA1" s="701"/>
      <c r="AB1" s="701"/>
      <c r="AC1" s="701"/>
      <c r="AD1" s="701"/>
      <c r="AE1" s="701"/>
      <c r="AF1" s="701"/>
      <c r="AG1" s="701"/>
      <c r="AH1" s="701"/>
      <c r="AI1" s="701"/>
      <c r="AJ1" s="701"/>
    </row>
    <row r="2" spans="1:36" ht="24" customHeight="1">
      <c r="A2" s="702" t="s">
        <v>26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  <c r="O2" s="703"/>
      <c r="P2" s="703"/>
      <c r="Q2" s="703"/>
      <c r="R2" s="704"/>
      <c r="S2" s="702" t="s">
        <v>624</v>
      </c>
      <c r="T2" s="703"/>
      <c r="U2" s="703"/>
      <c r="V2" s="703"/>
      <c r="W2" s="703"/>
      <c r="X2" s="703"/>
      <c r="Y2" s="703"/>
      <c r="Z2" s="703"/>
      <c r="AA2" s="703"/>
      <c r="AB2" s="703"/>
      <c r="AC2" s="703"/>
      <c r="AD2" s="703"/>
      <c r="AE2" s="703"/>
      <c r="AF2" s="703"/>
      <c r="AG2" s="703"/>
      <c r="AH2" s="703"/>
      <c r="AI2" s="703"/>
      <c r="AJ2" s="704"/>
    </row>
    <row r="3" spans="1:36" ht="28.5" customHeight="1">
      <c r="A3" s="698" t="s">
        <v>131</v>
      </c>
      <c r="B3" s="698"/>
      <c r="C3" s="698"/>
      <c r="D3" s="698"/>
      <c r="E3" s="710" t="s">
        <v>32</v>
      </c>
      <c r="F3" s="710"/>
      <c r="G3" s="710"/>
      <c r="H3" s="710"/>
      <c r="I3" s="710"/>
      <c r="J3" s="710"/>
      <c r="K3" s="710"/>
      <c r="L3" s="710"/>
      <c r="M3" s="710"/>
      <c r="N3" s="700" t="s">
        <v>33</v>
      </c>
      <c r="O3" s="700"/>
      <c r="P3" s="700"/>
      <c r="Q3" s="699" t="s">
        <v>1456</v>
      </c>
      <c r="R3" s="707" t="s">
        <v>28</v>
      </c>
      <c r="S3" s="698" t="s">
        <v>131</v>
      </c>
      <c r="T3" s="698"/>
      <c r="U3" s="698"/>
      <c r="V3" s="698"/>
      <c r="W3" s="710" t="s">
        <v>32</v>
      </c>
      <c r="X3" s="710"/>
      <c r="Y3" s="710"/>
      <c r="Z3" s="710"/>
      <c r="AA3" s="710"/>
      <c r="AB3" s="710"/>
      <c r="AC3" s="710"/>
      <c r="AD3" s="710"/>
      <c r="AE3" s="710"/>
      <c r="AF3" s="700" t="s">
        <v>33</v>
      </c>
      <c r="AG3" s="700"/>
      <c r="AH3" s="700"/>
      <c r="AI3" s="699" t="s">
        <v>1456</v>
      </c>
      <c r="AJ3" s="707" t="s">
        <v>28</v>
      </c>
    </row>
    <row r="4" spans="1:36" ht="72" customHeight="1">
      <c r="A4" s="696" t="s">
        <v>58</v>
      </c>
      <c r="B4" s="697"/>
      <c r="C4" s="529" t="s">
        <v>48</v>
      </c>
      <c r="D4" s="705" t="s">
        <v>10</v>
      </c>
      <c r="E4" s="530" t="s">
        <v>34</v>
      </c>
      <c r="F4" s="531" t="s">
        <v>35</v>
      </c>
      <c r="G4" s="530" t="s">
        <v>36</v>
      </c>
      <c r="H4" s="531" t="s">
        <v>37</v>
      </c>
      <c r="I4" s="531" t="s">
        <v>38</v>
      </c>
      <c r="J4" s="531" t="s">
        <v>39</v>
      </c>
      <c r="K4" s="531" t="s">
        <v>40</v>
      </c>
      <c r="L4" s="531" t="s">
        <v>41</v>
      </c>
      <c r="M4" s="531" t="s">
        <v>4</v>
      </c>
      <c r="N4" s="531" t="s">
        <v>42</v>
      </c>
      <c r="O4" s="531" t="s">
        <v>25</v>
      </c>
      <c r="P4" s="531" t="s">
        <v>4</v>
      </c>
      <c r="Q4" s="699"/>
      <c r="R4" s="708"/>
      <c r="S4" s="696" t="s">
        <v>58</v>
      </c>
      <c r="T4" s="697"/>
      <c r="U4" s="529" t="s">
        <v>48</v>
      </c>
      <c r="V4" s="705" t="s">
        <v>10</v>
      </c>
      <c r="W4" s="530" t="s">
        <v>34</v>
      </c>
      <c r="X4" s="531" t="s">
        <v>35</v>
      </c>
      <c r="Y4" s="530" t="s">
        <v>36</v>
      </c>
      <c r="Z4" s="531" t="s">
        <v>37</v>
      </c>
      <c r="AA4" s="531" t="s">
        <v>38</v>
      </c>
      <c r="AB4" s="531" t="s">
        <v>39</v>
      </c>
      <c r="AC4" s="531" t="s">
        <v>40</v>
      </c>
      <c r="AD4" s="531" t="s">
        <v>41</v>
      </c>
      <c r="AE4" s="531" t="s">
        <v>4</v>
      </c>
      <c r="AF4" s="531" t="s">
        <v>42</v>
      </c>
      <c r="AG4" s="531" t="s">
        <v>25</v>
      </c>
      <c r="AH4" s="531" t="s">
        <v>4</v>
      </c>
      <c r="AI4" s="699"/>
      <c r="AJ4" s="708"/>
    </row>
    <row r="5" spans="1:36" ht="33" customHeight="1">
      <c r="A5" s="532" t="s">
        <v>589</v>
      </c>
      <c r="B5" s="533" t="s">
        <v>166</v>
      </c>
      <c r="C5" s="534" t="s">
        <v>6</v>
      </c>
      <c r="D5" s="706"/>
      <c r="E5" s="535"/>
      <c r="F5" s="535">
        <v>10</v>
      </c>
      <c r="G5" s="535"/>
      <c r="H5" s="535">
        <v>10</v>
      </c>
      <c r="I5" s="535"/>
      <c r="J5" s="535">
        <v>10</v>
      </c>
      <c r="K5" s="535">
        <v>10</v>
      </c>
      <c r="L5" s="535"/>
      <c r="M5" s="94">
        <f>SUM(E5:L5)</f>
        <v>40</v>
      </c>
      <c r="N5" s="535">
        <v>10</v>
      </c>
      <c r="O5" s="535">
        <v>50</v>
      </c>
      <c r="P5" s="94">
        <f>SUM(N5:O5)</f>
        <v>60</v>
      </c>
      <c r="Q5" s="95">
        <f>M5+P5</f>
        <v>100</v>
      </c>
      <c r="R5" s="709"/>
      <c r="S5" s="532" t="s">
        <v>589</v>
      </c>
      <c r="T5" s="533" t="s">
        <v>166</v>
      </c>
      <c r="U5" s="534" t="s">
        <v>6</v>
      </c>
      <c r="V5" s="706"/>
      <c r="W5" s="535"/>
      <c r="X5" s="535">
        <v>10</v>
      </c>
      <c r="Y5" s="535"/>
      <c r="Z5" s="535">
        <v>10</v>
      </c>
      <c r="AA5" s="535"/>
      <c r="AB5" s="535">
        <v>10</v>
      </c>
      <c r="AC5" s="535">
        <v>10</v>
      </c>
      <c r="AD5" s="535"/>
      <c r="AE5" s="94">
        <f>SUM(W5:AD5)</f>
        <v>40</v>
      </c>
      <c r="AF5" s="535"/>
      <c r="AG5" s="535"/>
      <c r="AH5" s="94">
        <f>SUM(AF5:AG5)</f>
        <v>0</v>
      </c>
      <c r="AI5" s="95">
        <f>AE5+AH5</f>
        <v>40</v>
      </c>
      <c r="AJ5" s="709"/>
    </row>
    <row r="6" spans="1:36" s="537" customFormat="1" ht="16.5" customHeight="1">
      <c r="A6" s="536">
        <v>1</v>
      </c>
      <c r="B6" s="536">
        <v>2</v>
      </c>
      <c r="C6" s="536">
        <v>3</v>
      </c>
      <c r="D6" s="536">
        <v>4</v>
      </c>
      <c r="E6" s="536">
        <v>5</v>
      </c>
      <c r="F6" s="536">
        <v>6</v>
      </c>
      <c r="G6" s="536">
        <v>7</v>
      </c>
      <c r="H6" s="536">
        <v>8</v>
      </c>
      <c r="I6" s="536">
        <v>9</v>
      </c>
      <c r="J6" s="536">
        <v>10</v>
      </c>
      <c r="K6" s="536">
        <v>11</v>
      </c>
      <c r="L6" s="536">
        <v>12</v>
      </c>
      <c r="M6" s="536">
        <v>13</v>
      </c>
      <c r="N6" s="536">
        <v>14</v>
      </c>
      <c r="O6" s="536">
        <v>15</v>
      </c>
      <c r="P6" s="536">
        <v>16</v>
      </c>
      <c r="Q6" s="536">
        <v>17</v>
      </c>
      <c r="R6" s="536">
        <v>18</v>
      </c>
      <c r="S6" s="536">
        <v>1</v>
      </c>
      <c r="T6" s="536">
        <v>2</v>
      </c>
      <c r="U6" s="536">
        <v>3</v>
      </c>
      <c r="V6" s="536">
        <v>4</v>
      </c>
      <c r="W6" s="536">
        <v>5</v>
      </c>
      <c r="X6" s="536">
        <v>6</v>
      </c>
      <c r="Y6" s="536">
        <v>7</v>
      </c>
      <c r="Z6" s="536">
        <v>8</v>
      </c>
      <c r="AA6" s="536">
        <v>9</v>
      </c>
      <c r="AB6" s="536">
        <v>10</v>
      </c>
      <c r="AC6" s="536">
        <v>11</v>
      </c>
      <c r="AD6" s="536">
        <v>12</v>
      </c>
      <c r="AE6" s="536">
        <v>13</v>
      </c>
      <c r="AF6" s="536">
        <v>14</v>
      </c>
      <c r="AG6" s="536">
        <v>15</v>
      </c>
      <c r="AH6" s="536">
        <v>16</v>
      </c>
      <c r="AI6" s="536">
        <v>17</v>
      </c>
      <c r="AJ6" s="536">
        <v>18</v>
      </c>
    </row>
    <row r="7" spans="1:36" s="537" customFormat="1" ht="21.75" customHeight="1">
      <c r="A7" s="96">
        <f>Data!$B7</f>
        <v>1</v>
      </c>
      <c r="B7" s="97" t="str">
        <f>Data!C7</f>
        <v>6583</v>
      </c>
      <c r="C7" s="98" t="str">
        <f>Data!E7</f>
        <v>आराध्या प्रकाश पाटील</v>
      </c>
      <c r="D7" s="96" t="str">
        <f>Data!G7</f>
        <v>F</v>
      </c>
      <c r="E7" s="538"/>
      <c r="F7" s="538"/>
      <c r="G7" s="538"/>
      <c r="H7" s="538"/>
      <c r="I7" s="538"/>
      <c r="J7" s="538"/>
      <c r="K7" s="538"/>
      <c r="L7" s="538"/>
      <c r="M7" s="99">
        <f>SUM(E7:L7)</f>
        <v>0</v>
      </c>
      <c r="N7" s="538"/>
      <c r="O7" s="538"/>
      <c r="P7" s="99">
        <f t="shared" ref="P7:P39" si="0">SUM(N7:O7)</f>
        <v>0</v>
      </c>
      <c r="Q7" s="578">
        <f>M7+P7</f>
        <v>0</v>
      </c>
      <c r="R7" s="100">
        <f>LOOKUP(Q7,{0,32,33,41,51,61,71,81,91},{0,"इ-1","ड","क-2","क-1","ब-2 ","ब-1","अ-2","अ-1"})</f>
        <v>0</v>
      </c>
      <c r="S7" s="96">
        <f>Data!$B7</f>
        <v>1</v>
      </c>
      <c r="T7" s="97" t="str">
        <f>Data!C7</f>
        <v>6583</v>
      </c>
      <c r="U7" s="98" t="str">
        <f>Data!E7</f>
        <v>आराध्या प्रकाश पाटील</v>
      </c>
      <c r="V7" s="96" t="str">
        <f>Data!G7</f>
        <v>F</v>
      </c>
      <c r="W7" s="538"/>
      <c r="X7" s="538"/>
      <c r="Y7" s="538"/>
      <c r="Z7" s="538"/>
      <c r="AA7" s="538"/>
      <c r="AB7" s="538"/>
      <c r="AC7" s="538"/>
      <c r="AD7" s="538"/>
      <c r="AE7" s="99">
        <f>SUM(W7:AD7)</f>
        <v>0</v>
      </c>
      <c r="AF7" s="538"/>
      <c r="AG7" s="538"/>
      <c r="AH7" s="99">
        <f t="shared" ref="AH7:AH39" si="1">SUM(AF7:AG7)</f>
        <v>0</v>
      </c>
      <c r="AI7" s="578">
        <f>AE7+AH7</f>
        <v>0</v>
      </c>
      <c r="AJ7" s="100">
        <f>LOOKUP(AI7,{0,32,33,41,51,61,71,81,91},{0,"इ-1","ड","क-2","क-1","ब-2 ","ब-1","अ-2","अ-1"})</f>
        <v>0</v>
      </c>
    </row>
    <row r="8" spans="1:36" ht="21.75" customHeight="1">
      <c r="A8" s="101">
        <f>Data!$B8</f>
        <v>2</v>
      </c>
      <c r="B8" s="102">
        <f>Data!C8</f>
        <v>6588</v>
      </c>
      <c r="C8" s="103" t="str">
        <f>Data!E8</f>
        <v>साक्षी राजेश पाटील</v>
      </c>
      <c r="D8" s="101" t="str">
        <f>Data!G8</f>
        <v>F</v>
      </c>
      <c r="E8" s="539"/>
      <c r="F8" s="539"/>
      <c r="G8" s="539"/>
      <c r="H8" s="539"/>
      <c r="I8" s="539"/>
      <c r="J8" s="539"/>
      <c r="K8" s="539"/>
      <c r="L8" s="539"/>
      <c r="M8" s="104">
        <f t="shared" ref="M8:M55" si="2">SUM(E8:L8)</f>
        <v>0</v>
      </c>
      <c r="N8" s="539"/>
      <c r="O8" s="539"/>
      <c r="P8" s="104">
        <f t="shared" si="0"/>
        <v>0</v>
      </c>
      <c r="Q8" s="579">
        <f>M8+P8</f>
        <v>0</v>
      </c>
      <c r="R8" s="105">
        <f>LOOKUP(Q8,{0,32,33,41,51,61,71,81,91},{0,"इ-1","ड","क-2","क-1","ब-2 ","ब-1","अ-2","अ-1"})</f>
        <v>0</v>
      </c>
      <c r="S8" s="101">
        <f>Data!$B8</f>
        <v>2</v>
      </c>
      <c r="T8" s="102">
        <f>Data!C8</f>
        <v>6588</v>
      </c>
      <c r="U8" s="103" t="str">
        <f>Data!E8</f>
        <v>साक्षी राजेश पाटील</v>
      </c>
      <c r="V8" s="101" t="str">
        <f>Data!G8</f>
        <v>F</v>
      </c>
      <c r="W8" s="539"/>
      <c r="X8" s="539"/>
      <c r="Y8" s="539"/>
      <c r="Z8" s="539"/>
      <c r="AA8" s="539"/>
      <c r="AB8" s="539"/>
      <c r="AC8" s="539"/>
      <c r="AD8" s="539"/>
      <c r="AE8" s="104">
        <f t="shared" ref="AE8:AE39" si="3">SUM(W8:AD8)</f>
        <v>0</v>
      </c>
      <c r="AF8" s="539"/>
      <c r="AG8" s="539"/>
      <c r="AH8" s="104">
        <f t="shared" si="1"/>
        <v>0</v>
      </c>
      <c r="AI8" s="579">
        <f>AE8+AH8</f>
        <v>0</v>
      </c>
      <c r="AJ8" s="105">
        <f>LOOKUP(AI8,{0,32,33,41,51,61,71,81,91},{0,"इ-1","ड","क-2","क-1","ब-2 ","ब-1","अ-2","अ-1"})</f>
        <v>0</v>
      </c>
    </row>
    <row r="9" spans="1:36" ht="21.75" customHeight="1">
      <c r="A9" s="101">
        <f>Data!$B9</f>
        <v>3</v>
      </c>
      <c r="B9" s="102">
        <f>Data!C9</f>
        <v>6573</v>
      </c>
      <c r="C9" s="103" t="str">
        <f>Data!E9</f>
        <v>शौर्य यश पाटील</v>
      </c>
      <c r="D9" s="101" t="str">
        <f>Data!G9</f>
        <v>M</v>
      </c>
      <c r="E9" s="539"/>
      <c r="F9" s="539"/>
      <c r="G9" s="539"/>
      <c r="H9" s="539"/>
      <c r="I9" s="539"/>
      <c r="J9" s="539"/>
      <c r="K9" s="539"/>
      <c r="L9" s="539"/>
      <c r="M9" s="104">
        <f t="shared" si="2"/>
        <v>0</v>
      </c>
      <c r="N9" s="539"/>
      <c r="O9" s="539"/>
      <c r="P9" s="104">
        <f t="shared" si="0"/>
        <v>0</v>
      </c>
      <c r="Q9" s="579">
        <f>M9+P9</f>
        <v>0</v>
      </c>
      <c r="R9" s="105">
        <f>LOOKUP(Q9,{0,32,33,41,51,61,71,81,91},{0,"इ-1","ड","क-2","क-1","ब-2 ","ब-1","अ-2","अ-1"})</f>
        <v>0</v>
      </c>
      <c r="S9" s="101">
        <f>Data!$B9</f>
        <v>3</v>
      </c>
      <c r="T9" s="102">
        <f>Data!C9</f>
        <v>6573</v>
      </c>
      <c r="U9" s="103" t="str">
        <f>Data!E9</f>
        <v>शौर्य यश पाटील</v>
      </c>
      <c r="V9" s="101" t="str">
        <f>Data!G9</f>
        <v>M</v>
      </c>
      <c r="W9" s="539"/>
      <c r="X9" s="539"/>
      <c r="Y9" s="539"/>
      <c r="Z9" s="539"/>
      <c r="AA9" s="539"/>
      <c r="AB9" s="539"/>
      <c r="AC9" s="539"/>
      <c r="AD9" s="539"/>
      <c r="AE9" s="104">
        <f t="shared" si="3"/>
        <v>0</v>
      </c>
      <c r="AF9" s="539"/>
      <c r="AG9" s="539"/>
      <c r="AH9" s="104">
        <f t="shared" si="1"/>
        <v>0</v>
      </c>
      <c r="AI9" s="579">
        <f>AE9+AH9</f>
        <v>0</v>
      </c>
      <c r="AJ9" s="105">
        <f>LOOKUP(AI9,{0,32,33,41,51,61,71,81,91},{0,"इ-1","ड","क-2","क-1","ब-2 ","ब-1","अ-2","अ-1"})</f>
        <v>0</v>
      </c>
    </row>
    <row r="10" spans="1:36" ht="21.75" customHeight="1">
      <c r="A10" s="101">
        <f>Data!$B10</f>
        <v>0</v>
      </c>
      <c r="B10" s="102">
        <f>Data!C10</f>
        <v>0</v>
      </c>
      <c r="C10" s="103">
        <f>Data!E10</f>
        <v>0</v>
      </c>
      <c r="D10" s="101">
        <f>Data!G10</f>
        <v>0</v>
      </c>
      <c r="E10" s="539"/>
      <c r="F10" s="539"/>
      <c r="G10" s="539"/>
      <c r="H10" s="539"/>
      <c r="I10" s="539"/>
      <c r="J10" s="539"/>
      <c r="K10" s="539"/>
      <c r="L10" s="539"/>
      <c r="M10" s="104">
        <f t="shared" ref="M10:M11" si="4">SUM(E10:L10)</f>
        <v>0</v>
      </c>
      <c r="N10" s="539"/>
      <c r="O10" s="539"/>
      <c r="P10" s="104">
        <f t="shared" si="0"/>
        <v>0</v>
      </c>
      <c r="Q10" s="579">
        <f>M10+P10</f>
        <v>0</v>
      </c>
      <c r="R10" s="105">
        <f>LOOKUP(Q10,{0,32,33,41,51,61,71,81,91},{0,"इ-1","ड","क-2","क-1","ब-2 ","ब-1","अ-2","अ-1"})</f>
        <v>0</v>
      </c>
      <c r="S10" s="101">
        <f>Data!$B10</f>
        <v>0</v>
      </c>
      <c r="T10" s="102">
        <f>Data!C10</f>
        <v>0</v>
      </c>
      <c r="U10" s="103">
        <f>Data!E10</f>
        <v>0</v>
      </c>
      <c r="V10" s="101">
        <f>Data!G10</f>
        <v>0</v>
      </c>
      <c r="W10" s="539"/>
      <c r="X10" s="539"/>
      <c r="Y10" s="539"/>
      <c r="Z10" s="539"/>
      <c r="AA10" s="539"/>
      <c r="AB10" s="539"/>
      <c r="AC10" s="539"/>
      <c r="AD10" s="539"/>
      <c r="AE10" s="104">
        <f t="shared" si="3"/>
        <v>0</v>
      </c>
      <c r="AF10" s="539"/>
      <c r="AG10" s="539"/>
      <c r="AH10" s="104">
        <f t="shared" si="1"/>
        <v>0</v>
      </c>
      <c r="AI10" s="579">
        <f>AE10+AH10</f>
        <v>0</v>
      </c>
      <c r="AJ10" s="105">
        <f>LOOKUP(AI10,{0,32,33,41,51,61,71,81,91},{0,"इ-1","ड","क-2","क-1","ब-2 ","ब-1","अ-2","अ-1"})</f>
        <v>0</v>
      </c>
    </row>
    <row r="11" spans="1:36" ht="21.75" customHeight="1">
      <c r="A11" s="101">
        <f>Data!$B11</f>
        <v>0</v>
      </c>
      <c r="B11" s="102">
        <f>Data!C11</f>
        <v>0</v>
      </c>
      <c r="C11" s="103">
        <f>Data!E11</f>
        <v>0</v>
      </c>
      <c r="D11" s="101">
        <f>Data!G11</f>
        <v>0</v>
      </c>
      <c r="E11" s="539"/>
      <c r="F11" s="539"/>
      <c r="G11" s="539"/>
      <c r="H11" s="539"/>
      <c r="I11" s="539"/>
      <c r="J11" s="539"/>
      <c r="K11" s="539"/>
      <c r="L11" s="539"/>
      <c r="M11" s="104">
        <f t="shared" si="4"/>
        <v>0</v>
      </c>
      <c r="N11" s="539"/>
      <c r="O11" s="539"/>
      <c r="P11" s="104">
        <f t="shared" si="0"/>
        <v>0</v>
      </c>
      <c r="Q11" s="579">
        <f t="shared" ref="Q11:Q74" si="5">M11+P11</f>
        <v>0</v>
      </c>
      <c r="R11" s="105">
        <f>LOOKUP(Q11,{0,32,33,41,51,61,71,81,91},{0,"इ-1","ड","क-2","क-1","ब-2 ","ब-1","अ-2","अ-1"})</f>
        <v>0</v>
      </c>
      <c r="S11" s="101">
        <f>Data!$B11</f>
        <v>0</v>
      </c>
      <c r="T11" s="102">
        <f>Data!C11</f>
        <v>0</v>
      </c>
      <c r="U11" s="103">
        <f>Data!E11</f>
        <v>0</v>
      </c>
      <c r="V11" s="101">
        <f>Data!G11</f>
        <v>0</v>
      </c>
      <c r="W11" s="539"/>
      <c r="X11" s="539"/>
      <c r="Y11" s="539"/>
      <c r="Z11" s="539"/>
      <c r="AA11" s="539"/>
      <c r="AB11" s="539"/>
      <c r="AC11" s="539"/>
      <c r="AD11" s="539"/>
      <c r="AE11" s="104">
        <f t="shared" si="3"/>
        <v>0</v>
      </c>
      <c r="AF11" s="539"/>
      <c r="AG11" s="539"/>
      <c r="AH11" s="104">
        <f t="shared" si="1"/>
        <v>0</v>
      </c>
      <c r="AI11" s="579">
        <f t="shared" ref="AI11:AI74" si="6">AE11+AH11</f>
        <v>0</v>
      </c>
      <c r="AJ11" s="105">
        <f>LOOKUP(AI11,{0,32,33,41,51,61,71,81,91},{0,"इ-1","ड","क-2","क-1","ब-2 ","ब-1","अ-2","अ-1"})</f>
        <v>0</v>
      </c>
    </row>
    <row r="12" spans="1:36" ht="21.75" customHeight="1">
      <c r="A12" s="101">
        <f>Data!$B12</f>
        <v>0</v>
      </c>
      <c r="B12" s="102">
        <f>Data!C12</f>
        <v>0</v>
      </c>
      <c r="C12" s="103">
        <f>Data!E12</f>
        <v>0</v>
      </c>
      <c r="D12" s="101">
        <f>Data!G12</f>
        <v>0</v>
      </c>
      <c r="E12" s="539"/>
      <c r="F12" s="539"/>
      <c r="G12" s="539"/>
      <c r="H12" s="539"/>
      <c r="I12" s="539"/>
      <c r="J12" s="539"/>
      <c r="K12" s="539"/>
      <c r="L12" s="539"/>
      <c r="M12" s="104">
        <f t="shared" si="2"/>
        <v>0</v>
      </c>
      <c r="N12" s="539"/>
      <c r="O12" s="539"/>
      <c r="P12" s="104">
        <f t="shared" si="0"/>
        <v>0</v>
      </c>
      <c r="Q12" s="579">
        <f t="shared" si="5"/>
        <v>0</v>
      </c>
      <c r="R12" s="105">
        <f>LOOKUP(Q12,{0,32,33,41,51,61,71,81,91},{0,"इ-1","ड","क-2","क-1","ब-2 ","ब-1","अ-2","अ-1"})</f>
        <v>0</v>
      </c>
      <c r="S12" s="101">
        <f>Data!$B12</f>
        <v>0</v>
      </c>
      <c r="T12" s="102">
        <f>Data!C12</f>
        <v>0</v>
      </c>
      <c r="U12" s="103">
        <f>Data!E12</f>
        <v>0</v>
      </c>
      <c r="V12" s="101">
        <f>Data!G12</f>
        <v>0</v>
      </c>
      <c r="W12" s="539"/>
      <c r="X12" s="539"/>
      <c r="Y12" s="539"/>
      <c r="Z12" s="539"/>
      <c r="AA12" s="539"/>
      <c r="AB12" s="539"/>
      <c r="AC12" s="539"/>
      <c r="AD12" s="539"/>
      <c r="AE12" s="104">
        <f t="shared" si="3"/>
        <v>0</v>
      </c>
      <c r="AF12" s="539"/>
      <c r="AG12" s="539"/>
      <c r="AH12" s="104">
        <f t="shared" si="1"/>
        <v>0</v>
      </c>
      <c r="AI12" s="579">
        <f t="shared" si="6"/>
        <v>0</v>
      </c>
      <c r="AJ12" s="105">
        <f>LOOKUP(AI12,{0,32,33,41,51,61,71,81,91},{0,"इ-1","ड","क-2","क-1","ब-2 ","ब-1","अ-2","अ-1"})</f>
        <v>0</v>
      </c>
    </row>
    <row r="13" spans="1:36" ht="21.75" customHeight="1">
      <c r="A13" s="101">
        <f>Data!$B13</f>
        <v>0</v>
      </c>
      <c r="B13" s="102">
        <f>Data!C13</f>
        <v>0</v>
      </c>
      <c r="C13" s="103">
        <f>Data!E13</f>
        <v>0</v>
      </c>
      <c r="D13" s="101">
        <f>Data!G13</f>
        <v>0</v>
      </c>
      <c r="E13" s="539"/>
      <c r="F13" s="539"/>
      <c r="G13" s="539"/>
      <c r="H13" s="539"/>
      <c r="I13" s="539"/>
      <c r="J13" s="539"/>
      <c r="K13" s="539"/>
      <c r="L13" s="539"/>
      <c r="M13" s="104">
        <f t="shared" si="2"/>
        <v>0</v>
      </c>
      <c r="N13" s="539"/>
      <c r="O13" s="539"/>
      <c r="P13" s="104">
        <f t="shared" si="0"/>
        <v>0</v>
      </c>
      <c r="Q13" s="579">
        <f t="shared" si="5"/>
        <v>0</v>
      </c>
      <c r="R13" s="105">
        <f>LOOKUP(Q13,{0,32,33,41,51,61,71,81,91},{0,"इ-1","ड","क-2","क-1","ब-2 ","ब-1","अ-2","अ-1"})</f>
        <v>0</v>
      </c>
      <c r="S13" s="101">
        <f>Data!$B13</f>
        <v>0</v>
      </c>
      <c r="T13" s="102">
        <f>Data!C13</f>
        <v>0</v>
      </c>
      <c r="U13" s="103">
        <f>Data!E13</f>
        <v>0</v>
      </c>
      <c r="V13" s="101">
        <f>Data!G13</f>
        <v>0</v>
      </c>
      <c r="W13" s="539"/>
      <c r="X13" s="539"/>
      <c r="Y13" s="539"/>
      <c r="Z13" s="539"/>
      <c r="AA13" s="539"/>
      <c r="AB13" s="539"/>
      <c r="AC13" s="539"/>
      <c r="AD13" s="539"/>
      <c r="AE13" s="104">
        <f t="shared" si="3"/>
        <v>0</v>
      </c>
      <c r="AF13" s="539"/>
      <c r="AG13" s="539"/>
      <c r="AH13" s="104">
        <f t="shared" si="1"/>
        <v>0</v>
      </c>
      <c r="AI13" s="579">
        <f t="shared" si="6"/>
        <v>0</v>
      </c>
      <c r="AJ13" s="105">
        <f>LOOKUP(AI13,{0,32,33,41,51,61,71,81,91},{0,"इ-1","ड","क-2","क-1","ब-2 ","ब-1","अ-2","अ-1"})</f>
        <v>0</v>
      </c>
    </row>
    <row r="14" spans="1:36" ht="21.75" customHeight="1">
      <c r="A14" s="101">
        <f>Data!$B14</f>
        <v>0</v>
      </c>
      <c r="B14" s="102">
        <f>Data!C14</f>
        <v>0</v>
      </c>
      <c r="C14" s="103">
        <f>Data!E14</f>
        <v>0</v>
      </c>
      <c r="D14" s="101">
        <f>Data!G14</f>
        <v>0</v>
      </c>
      <c r="E14" s="539"/>
      <c r="F14" s="539"/>
      <c r="G14" s="539"/>
      <c r="H14" s="539"/>
      <c r="I14" s="539"/>
      <c r="J14" s="539"/>
      <c r="K14" s="539"/>
      <c r="L14" s="539"/>
      <c r="M14" s="104">
        <f t="shared" si="2"/>
        <v>0</v>
      </c>
      <c r="N14" s="539"/>
      <c r="O14" s="539"/>
      <c r="P14" s="104">
        <f t="shared" si="0"/>
        <v>0</v>
      </c>
      <c r="Q14" s="579">
        <f t="shared" si="5"/>
        <v>0</v>
      </c>
      <c r="R14" s="105">
        <f>LOOKUP(Q14,{0,32,33,41,51,61,71,81,91},{0,"इ-1","ड","क-2","क-1","ब-2 ","ब-1","अ-2","अ-1"})</f>
        <v>0</v>
      </c>
      <c r="S14" s="101">
        <f>Data!$B14</f>
        <v>0</v>
      </c>
      <c r="T14" s="102">
        <f>Data!C14</f>
        <v>0</v>
      </c>
      <c r="U14" s="103">
        <f>Data!E14</f>
        <v>0</v>
      </c>
      <c r="V14" s="101">
        <f>Data!G14</f>
        <v>0</v>
      </c>
      <c r="W14" s="539"/>
      <c r="X14" s="539"/>
      <c r="Y14" s="539"/>
      <c r="Z14" s="539"/>
      <c r="AA14" s="539"/>
      <c r="AB14" s="539"/>
      <c r="AC14" s="539"/>
      <c r="AD14" s="539"/>
      <c r="AE14" s="104">
        <f t="shared" si="3"/>
        <v>0</v>
      </c>
      <c r="AF14" s="539"/>
      <c r="AG14" s="539"/>
      <c r="AH14" s="104">
        <f t="shared" si="1"/>
        <v>0</v>
      </c>
      <c r="AI14" s="579">
        <f t="shared" si="6"/>
        <v>0</v>
      </c>
      <c r="AJ14" s="105">
        <f>LOOKUP(AI14,{0,32,33,41,51,61,71,81,91},{0,"इ-1","ड","क-2","क-1","ब-2 ","ब-1","अ-2","अ-1"})</f>
        <v>0</v>
      </c>
    </row>
    <row r="15" spans="1:36" ht="21.75" customHeight="1">
      <c r="A15" s="101">
        <f>Data!$B15</f>
        <v>0</v>
      </c>
      <c r="B15" s="102">
        <f>Data!C15</f>
        <v>0</v>
      </c>
      <c r="C15" s="103">
        <f>Data!E15</f>
        <v>0</v>
      </c>
      <c r="D15" s="101">
        <f>Data!G15</f>
        <v>0</v>
      </c>
      <c r="E15" s="539"/>
      <c r="F15" s="539"/>
      <c r="G15" s="539"/>
      <c r="H15" s="539"/>
      <c r="I15" s="539"/>
      <c r="J15" s="539"/>
      <c r="K15" s="539"/>
      <c r="L15" s="539"/>
      <c r="M15" s="104">
        <f t="shared" si="2"/>
        <v>0</v>
      </c>
      <c r="N15" s="539"/>
      <c r="O15" s="539"/>
      <c r="P15" s="104">
        <f t="shared" si="0"/>
        <v>0</v>
      </c>
      <c r="Q15" s="579">
        <f t="shared" si="5"/>
        <v>0</v>
      </c>
      <c r="R15" s="105">
        <f>LOOKUP(Q15,{0,32,33,41,51,61,71,81,91},{0,"इ-1","ड","क-2","क-1","ब-2 ","ब-1","अ-2","अ-1"})</f>
        <v>0</v>
      </c>
      <c r="S15" s="101">
        <f>Data!$B15</f>
        <v>0</v>
      </c>
      <c r="T15" s="102">
        <f>Data!C15</f>
        <v>0</v>
      </c>
      <c r="U15" s="103">
        <f>Data!E15</f>
        <v>0</v>
      </c>
      <c r="V15" s="101">
        <f>Data!G15</f>
        <v>0</v>
      </c>
      <c r="W15" s="539"/>
      <c r="X15" s="539"/>
      <c r="Y15" s="539"/>
      <c r="Z15" s="539"/>
      <c r="AA15" s="539"/>
      <c r="AB15" s="539"/>
      <c r="AC15" s="539"/>
      <c r="AD15" s="539"/>
      <c r="AE15" s="104">
        <f t="shared" si="3"/>
        <v>0</v>
      </c>
      <c r="AF15" s="539"/>
      <c r="AG15" s="539"/>
      <c r="AH15" s="104">
        <f t="shared" si="1"/>
        <v>0</v>
      </c>
      <c r="AI15" s="579">
        <f t="shared" si="6"/>
        <v>0</v>
      </c>
      <c r="AJ15" s="105">
        <f>LOOKUP(AI15,{0,32,33,41,51,61,71,81,91},{0,"इ-1","ड","क-2","क-1","ब-2 ","ब-1","अ-2","अ-1"})</f>
        <v>0</v>
      </c>
    </row>
    <row r="16" spans="1:36" ht="21.75" customHeight="1">
      <c r="A16" s="101">
        <f>Data!$B16</f>
        <v>0</v>
      </c>
      <c r="B16" s="102">
        <f>Data!C16</f>
        <v>0</v>
      </c>
      <c r="C16" s="103">
        <f>Data!E16</f>
        <v>0</v>
      </c>
      <c r="D16" s="101">
        <f>Data!G16</f>
        <v>0</v>
      </c>
      <c r="E16" s="539"/>
      <c r="F16" s="539"/>
      <c r="G16" s="539"/>
      <c r="H16" s="539"/>
      <c r="I16" s="539"/>
      <c r="J16" s="539"/>
      <c r="K16" s="539"/>
      <c r="L16" s="539"/>
      <c r="M16" s="104">
        <f t="shared" si="2"/>
        <v>0</v>
      </c>
      <c r="N16" s="539"/>
      <c r="O16" s="539"/>
      <c r="P16" s="104">
        <f t="shared" si="0"/>
        <v>0</v>
      </c>
      <c r="Q16" s="579">
        <f t="shared" si="5"/>
        <v>0</v>
      </c>
      <c r="R16" s="105">
        <f>LOOKUP(Q16,{0,32,33,41,51,61,71,81,91},{0,"इ-1","ड","क-2","क-1","ब-2 ","ब-1","अ-2","अ-1"})</f>
        <v>0</v>
      </c>
      <c r="S16" s="101">
        <f>Data!$B16</f>
        <v>0</v>
      </c>
      <c r="T16" s="102">
        <f>Data!C16</f>
        <v>0</v>
      </c>
      <c r="U16" s="103">
        <f>Data!E16</f>
        <v>0</v>
      </c>
      <c r="V16" s="101">
        <f>Data!G16</f>
        <v>0</v>
      </c>
      <c r="W16" s="539"/>
      <c r="X16" s="539"/>
      <c r="Y16" s="539"/>
      <c r="Z16" s="539"/>
      <c r="AA16" s="539"/>
      <c r="AB16" s="539"/>
      <c r="AC16" s="539"/>
      <c r="AD16" s="539"/>
      <c r="AE16" s="104">
        <f t="shared" si="3"/>
        <v>0</v>
      </c>
      <c r="AF16" s="539"/>
      <c r="AG16" s="539"/>
      <c r="AH16" s="104">
        <f t="shared" si="1"/>
        <v>0</v>
      </c>
      <c r="AI16" s="579">
        <f t="shared" si="6"/>
        <v>0</v>
      </c>
      <c r="AJ16" s="105">
        <f>LOOKUP(AI16,{0,32,33,41,51,61,71,81,91},{0,"इ-1","ड","क-2","क-1","ब-2 ","ब-1","अ-2","अ-1"})</f>
        <v>0</v>
      </c>
    </row>
    <row r="17" spans="1:36" ht="21.75" customHeight="1">
      <c r="A17" s="101">
        <f>Data!$B17</f>
        <v>0</v>
      </c>
      <c r="B17" s="102">
        <f>Data!C17</f>
        <v>0</v>
      </c>
      <c r="C17" s="103">
        <f>Data!E17</f>
        <v>0</v>
      </c>
      <c r="D17" s="101">
        <f>Data!G17</f>
        <v>0</v>
      </c>
      <c r="E17" s="539"/>
      <c r="F17" s="539"/>
      <c r="G17" s="539"/>
      <c r="H17" s="539"/>
      <c r="I17" s="539"/>
      <c r="J17" s="539"/>
      <c r="K17" s="539"/>
      <c r="L17" s="539"/>
      <c r="M17" s="104">
        <f t="shared" si="2"/>
        <v>0</v>
      </c>
      <c r="N17" s="539"/>
      <c r="O17" s="539"/>
      <c r="P17" s="104">
        <f t="shared" si="0"/>
        <v>0</v>
      </c>
      <c r="Q17" s="579">
        <f t="shared" si="5"/>
        <v>0</v>
      </c>
      <c r="R17" s="105">
        <f>LOOKUP(Q17,{0,32,33,41,51,61,71,81,91},{0,"इ-1","ड","क-2","क-1","ब-2 ","ब-1","अ-2","अ-1"})</f>
        <v>0</v>
      </c>
      <c r="S17" s="101">
        <f>Data!$B17</f>
        <v>0</v>
      </c>
      <c r="T17" s="102">
        <f>Data!C17</f>
        <v>0</v>
      </c>
      <c r="U17" s="103">
        <f>Data!E17</f>
        <v>0</v>
      </c>
      <c r="V17" s="101">
        <f>Data!G17</f>
        <v>0</v>
      </c>
      <c r="W17" s="539"/>
      <c r="X17" s="539"/>
      <c r="Y17" s="539"/>
      <c r="Z17" s="539"/>
      <c r="AA17" s="539"/>
      <c r="AB17" s="539"/>
      <c r="AC17" s="539"/>
      <c r="AD17" s="539"/>
      <c r="AE17" s="104">
        <f t="shared" si="3"/>
        <v>0</v>
      </c>
      <c r="AF17" s="539"/>
      <c r="AG17" s="539"/>
      <c r="AH17" s="104">
        <f t="shared" si="1"/>
        <v>0</v>
      </c>
      <c r="AI17" s="579">
        <f t="shared" si="6"/>
        <v>0</v>
      </c>
      <c r="AJ17" s="105">
        <f>LOOKUP(AI17,{0,32,33,41,51,61,71,81,91},{0,"इ-1","ड","क-2","क-1","ब-2 ","ब-1","अ-2","अ-1"})</f>
        <v>0</v>
      </c>
    </row>
    <row r="18" spans="1:36" ht="21.75" customHeight="1">
      <c r="A18" s="101">
        <f>Data!$B18</f>
        <v>0</v>
      </c>
      <c r="B18" s="102">
        <f>Data!C18</f>
        <v>0</v>
      </c>
      <c r="C18" s="103">
        <f>Data!E18</f>
        <v>0</v>
      </c>
      <c r="D18" s="101">
        <f>Data!G18</f>
        <v>0</v>
      </c>
      <c r="E18" s="539"/>
      <c r="F18" s="539"/>
      <c r="G18" s="539"/>
      <c r="H18" s="539"/>
      <c r="I18" s="539"/>
      <c r="J18" s="539"/>
      <c r="K18" s="539"/>
      <c r="L18" s="539"/>
      <c r="M18" s="104">
        <f t="shared" si="2"/>
        <v>0</v>
      </c>
      <c r="N18" s="539"/>
      <c r="O18" s="539"/>
      <c r="P18" s="104">
        <f t="shared" si="0"/>
        <v>0</v>
      </c>
      <c r="Q18" s="579">
        <f t="shared" si="5"/>
        <v>0</v>
      </c>
      <c r="R18" s="105">
        <f>LOOKUP(Q18,{0,32,33,41,51,61,71,81,91},{0,"इ-1","ड","क-2","क-1","ब-2 ","ब-1","अ-2","अ-1"})</f>
        <v>0</v>
      </c>
      <c r="S18" s="101">
        <f>Data!$B18</f>
        <v>0</v>
      </c>
      <c r="T18" s="102">
        <f>Data!C18</f>
        <v>0</v>
      </c>
      <c r="U18" s="103">
        <f>Data!E18</f>
        <v>0</v>
      </c>
      <c r="V18" s="101">
        <f>Data!G18</f>
        <v>0</v>
      </c>
      <c r="W18" s="539"/>
      <c r="X18" s="539"/>
      <c r="Y18" s="539"/>
      <c r="Z18" s="539"/>
      <c r="AA18" s="539"/>
      <c r="AB18" s="539"/>
      <c r="AC18" s="539"/>
      <c r="AD18" s="539"/>
      <c r="AE18" s="104">
        <f t="shared" si="3"/>
        <v>0</v>
      </c>
      <c r="AF18" s="539"/>
      <c r="AG18" s="539"/>
      <c r="AH18" s="104">
        <f t="shared" si="1"/>
        <v>0</v>
      </c>
      <c r="AI18" s="579">
        <f t="shared" si="6"/>
        <v>0</v>
      </c>
      <c r="AJ18" s="105">
        <f>LOOKUP(AI18,{0,32,33,41,51,61,71,81,91},{0,"इ-1","ड","क-2","क-1","ब-2 ","ब-1","अ-2","अ-1"})</f>
        <v>0</v>
      </c>
    </row>
    <row r="19" spans="1:36" ht="21.75" customHeight="1">
      <c r="A19" s="101">
        <f>Data!$B19</f>
        <v>0</v>
      </c>
      <c r="B19" s="102">
        <f>Data!C19</f>
        <v>0</v>
      </c>
      <c r="C19" s="103">
        <f>Data!E19</f>
        <v>0</v>
      </c>
      <c r="D19" s="101">
        <f>Data!G19</f>
        <v>0</v>
      </c>
      <c r="E19" s="539"/>
      <c r="F19" s="539"/>
      <c r="G19" s="539"/>
      <c r="H19" s="539"/>
      <c r="I19" s="539"/>
      <c r="J19" s="539"/>
      <c r="K19" s="539"/>
      <c r="L19" s="539"/>
      <c r="M19" s="104">
        <f t="shared" si="2"/>
        <v>0</v>
      </c>
      <c r="N19" s="539"/>
      <c r="O19" s="539"/>
      <c r="P19" s="104">
        <f t="shared" si="0"/>
        <v>0</v>
      </c>
      <c r="Q19" s="579">
        <f t="shared" si="5"/>
        <v>0</v>
      </c>
      <c r="R19" s="105">
        <f>LOOKUP(Q19,{0,32,33,41,51,61,71,81,91},{0,"इ-1","ड","क-2","क-1","ब-2 ","ब-1","अ-2","अ-1"})</f>
        <v>0</v>
      </c>
      <c r="S19" s="101">
        <f>Data!$B19</f>
        <v>0</v>
      </c>
      <c r="T19" s="102">
        <f>Data!C19</f>
        <v>0</v>
      </c>
      <c r="U19" s="103">
        <f>Data!E19</f>
        <v>0</v>
      </c>
      <c r="V19" s="101">
        <f>Data!G19</f>
        <v>0</v>
      </c>
      <c r="W19" s="539"/>
      <c r="X19" s="539"/>
      <c r="Y19" s="539"/>
      <c r="Z19" s="539"/>
      <c r="AA19" s="539"/>
      <c r="AB19" s="539"/>
      <c r="AC19" s="539"/>
      <c r="AD19" s="539"/>
      <c r="AE19" s="104">
        <f t="shared" si="3"/>
        <v>0</v>
      </c>
      <c r="AF19" s="539"/>
      <c r="AG19" s="539"/>
      <c r="AH19" s="104">
        <f t="shared" si="1"/>
        <v>0</v>
      </c>
      <c r="AI19" s="579">
        <f t="shared" si="6"/>
        <v>0</v>
      </c>
      <c r="AJ19" s="105">
        <f>LOOKUP(AI19,{0,32,33,41,51,61,71,81,91},{0,"इ-1","ड","क-2","क-1","ब-2 ","ब-1","अ-2","अ-1"})</f>
        <v>0</v>
      </c>
    </row>
    <row r="20" spans="1:36" ht="21.75" customHeight="1">
      <c r="A20" s="101">
        <f>Data!$B20</f>
        <v>0</v>
      </c>
      <c r="B20" s="102">
        <f>Data!C20</f>
        <v>0</v>
      </c>
      <c r="C20" s="103">
        <f>Data!E20</f>
        <v>0</v>
      </c>
      <c r="D20" s="101">
        <f>Data!G20</f>
        <v>0</v>
      </c>
      <c r="E20" s="539"/>
      <c r="F20" s="539"/>
      <c r="G20" s="539"/>
      <c r="H20" s="539"/>
      <c r="I20" s="539"/>
      <c r="J20" s="539"/>
      <c r="K20" s="539"/>
      <c r="L20" s="539"/>
      <c r="M20" s="104">
        <f t="shared" si="2"/>
        <v>0</v>
      </c>
      <c r="N20" s="539"/>
      <c r="O20" s="539"/>
      <c r="P20" s="104">
        <f t="shared" si="0"/>
        <v>0</v>
      </c>
      <c r="Q20" s="579">
        <f t="shared" si="5"/>
        <v>0</v>
      </c>
      <c r="R20" s="105">
        <f>LOOKUP(Q20,{0,32,33,41,51,61,71,81,91},{0,"इ-1","ड","क-2","क-1","ब-2 ","ब-1","अ-2","अ-1"})</f>
        <v>0</v>
      </c>
      <c r="S20" s="101">
        <f>Data!$B20</f>
        <v>0</v>
      </c>
      <c r="T20" s="102">
        <f>Data!C20</f>
        <v>0</v>
      </c>
      <c r="U20" s="103">
        <f>Data!E20</f>
        <v>0</v>
      </c>
      <c r="V20" s="101">
        <f>Data!G20</f>
        <v>0</v>
      </c>
      <c r="W20" s="539"/>
      <c r="X20" s="539"/>
      <c r="Y20" s="539"/>
      <c r="Z20" s="539"/>
      <c r="AA20" s="539"/>
      <c r="AB20" s="539"/>
      <c r="AC20" s="539"/>
      <c r="AD20" s="539"/>
      <c r="AE20" s="104">
        <f t="shared" si="3"/>
        <v>0</v>
      </c>
      <c r="AF20" s="539"/>
      <c r="AG20" s="539"/>
      <c r="AH20" s="104">
        <f t="shared" si="1"/>
        <v>0</v>
      </c>
      <c r="AI20" s="579">
        <f t="shared" si="6"/>
        <v>0</v>
      </c>
      <c r="AJ20" s="105">
        <f>LOOKUP(AI20,{0,32,33,41,51,61,71,81,91},{0,"इ-1","ड","क-2","क-1","ब-2 ","ब-1","अ-2","अ-1"})</f>
        <v>0</v>
      </c>
    </row>
    <row r="21" spans="1:36" ht="21.75" customHeight="1">
      <c r="A21" s="101">
        <f>Data!$B21</f>
        <v>0</v>
      </c>
      <c r="B21" s="102">
        <f>Data!C21</f>
        <v>0</v>
      </c>
      <c r="C21" s="103">
        <f>Data!E21</f>
        <v>0</v>
      </c>
      <c r="D21" s="101">
        <f>Data!G21</f>
        <v>0</v>
      </c>
      <c r="E21" s="539"/>
      <c r="F21" s="539"/>
      <c r="G21" s="539"/>
      <c r="H21" s="539"/>
      <c r="I21" s="539"/>
      <c r="J21" s="539"/>
      <c r="K21" s="539"/>
      <c r="L21" s="539"/>
      <c r="M21" s="104">
        <f t="shared" si="2"/>
        <v>0</v>
      </c>
      <c r="N21" s="539"/>
      <c r="O21" s="539"/>
      <c r="P21" s="104">
        <f t="shared" si="0"/>
        <v>0</v>
      </c>
      <c r="Q21" s="579">
        <f t="shared" si="5"/>
        <v>0</v>
      </c>
      <c r="R21" s="105">
        <f>LOOKUP(Q21,{0,32,33,41,51,61,71,81,91},{0,"इ-1","ड","क-2","क-1","ब-2 ","ब-1","अ-2","अ-1"})</f>
        <v>0</v>
      </c>
      <c r="S21" s="101">
        <f>Data!$B21</f>
        <v>0</v>
      </c>
      <c r="T21" s="102">
        <f>Data!C21</f>
        <v>0</v>
      </c>
      <c r="U21" s="103">
        <f>Data!E21</f>
        <v>0</v>
      </c>
      <c r="V21" s="101">
        <f>Data!G21</f>
        <v>0</v>
      </c>
      <c r="W21" s="539"/>
      <c r="X21" s="539"/>
      <c r="Y21" s="539"/>
      <c r="Z21" s="539"/>
      <c r="AA21" s="539"/>
      <c r="AB21" s="539"/>
      <c r="AC21" s="539"/>
      <c r="AD21" s="539"/>
      <c r="AE21" s="104">
        <f t="shared" si="3"/>
        <v>0</v>
      </c>
      <c r="AF21" s="539"/>
      <c r="AG21" s="539"/>
      <c r="AH21" s="104">
        <f t="shared" si="1"/>
        <v>0</v>
      </c>
      <c r="AI21" s="579">
        <f t="shared" si="6"/>
        <v>0</v>
      </c>
      <c r="AJ21" s="105">
        <f>LOOKUP(AI21,{0,32,33,41,51,61,71,81,91},{0,"इ-1","ड","क-2","क-1","ब-2 ","ब-1","अ-2","अ-1"})</f>
        <v>0</v>
      </c>
    </row>
    <row r="22" spans="1:36" ht="21.75" customHeight="1">
      <c r="A22" s="101">
        <f>Data!$B22</f>
        <v>0</v>
      </c>
      <c r="B22" s="102">
        <f>Data!C22</f>
        <v>0</v>
      </c>
      <c r="C22" s="103">
        <f>Data!E22</f>
        <v>0</v>
      </c>
      <c r="D22" s="101">
        <f>Data!G22</f>
        <v>0</v>
      </c>
      <c r="E22" s="539"/>
      <c r="F22" s="539"/>
      <c r="G22" s="539"/>
      <c r="H22" s="539"/>
      <c r="I22" s="539"/>
      <c r="J22" s="539"/>
      <c r="K22" s="539"/>
      <c r="L22" s="539"/>
      <c r="M22" s="104">
        <f t="shared" si="2"/>
        <v>0</v>
      </c>
      <c r="N22" s="539"/>
      <c r="O22" s="539"/>
      <c r="P22" s="104">
        <f t="shared" si="0"/>
        <v>0</v>
      </c>
      <c r="Q22" s="579">
        <f t="shared" si="5"/>
        <v>0</v>
      </c>
      <c r="R22" s="105">
        <f>LOOKUP(Q22,{0,32,33,41,51,61,71,81,91},{0,"इ-1","ड","क-2","क-1","ब-2 ","ब-1","अ-2","अ-1"})</f>
        <v>0</v>
      </c>
      <c r="S22" s="101">
        <f>Data!$B22</f>
        <v>0</v>
      </c>
      <c r="T22" s="102">
        <f>Data!C22</f>
        <v>0</v>
      </c>
      <c r="U22" s="103">
        <f>Data!E22</f>
        <v>0</v>
      </c>
      <c r="V22" s="101">
        <f>Data!G22</f>
        <v>0</v>
      </c>
      <c r="W22" s="539"/>
      <c r="X22" s="539"/>
      <c r="Y22" s="539"/>
      <c r="Z22" s="539"/>
      <c r="AA22" s="539"/>
      <c r="AB22" s="539"/>
      <c r="AC22" s="539"/>
      <c r="AD22" s="539"/>
      <c r="AE22" s="104">
        <f t="shared" si="3"/>
        <v>0</v>
      </c>
      <c r="AF22" s="539"/>
      <c r="AG22" s="539"/>
      <c r="AH22" s="104">
        <f t="shared" si="1"/>
        <v>0</v>
      </c>
      <c r="AI22" s="579">
        <f t="shared" si="6"/>
        <v>0</v>
      </c>
      <c r="AJ22" s="105">
        <f>LOOKUP(AI22,{0,32,33,41,51,61,71,81,91},{0,"इ-1","ड","क-2","क-1","ब-2 ","ब-1","अ-2","अ-1"})</f>
        <v>0</v>
      </c>
    </row>
    <row r="23" spans="1:36" ht="21.75" customHeight="1">
      <c r="A23" s="101">
        <f>Data!$B23</f>
        <v>0</v>
      </c>
      <c r="B23" s="102">
        <f>Data!C23</f>
        <v>0</v>
      </c>
      <c r="C23" s="103">
        <f>Data!E23</f>
        <v>0</v>
      </c>
      <c r="D23" s="101">
        <f>Data!G23</f>
        <v>0</v>
      </c>
      <c r="E23" s="539"/>
      <c r="F23" s="539"/>
      <c r="G23" s="539"/>
      <c r="H23" s="539"/>
      <c r="I23" s="539"/>
      <c r="J23" s="539"/>
      <c r="K23" s="539"/>
      <c r="L23" s="539"/>
      <c r="M23" s="104">
        <f t="shared" si="2"/>
        <v>0</v>
      </c>
      <c r="N23" s="539"/>
      <c r="O23" s="539"/>
      <c r="P23" s="104">
        <f t="shared" si="0"/>
        <v>0</v>
      </c>
      <c r="Q23" s="579">
        <f t="shared" si="5"/>
        <v>0</v>
      </c>
      <c r="R23" s="105">
        <f>LOOKUP(Q23,{0,32,33,41,51,61,71,81,91},{0,"इ-1","ड","क-2","क-1","ब-2 ","ब-1","अ-2","अ-1"})</f>
        <v>0</v>
      </c>
      <c r="S23" s="101">
        <f>Data!$B23</f>
        <v>0</v>
      </c>
      <c r="T23" s="102">
        <f>Data!C23</f>
        <v>0</v>
      </c>
      <c r="U23" s="103">
        <f>Data!E23</f>
        <v>0</v>
      </c>
      <c r="V23" s="101">
        <f>Data!G23</f>
        <v>0</v>
      </c>
      <c r="W23" s="539"/>
      <c r="X23" s="539"/>
      <c r="Y23" s="539"/>
      <c r="Z23" s="539"/>
      <c r="AA23" s="539"/>
      <c r="AB23" s="539"/>
      <c r="AC23" s="539"/>
      <c r="AD23" s="539"/>
      <c r="AE23" s="104">
        <f t="shared" si="3"/>
        <v>0</v>
      </c>
      <c r="AF23" s="539"/>
      <c r="AG23" s="539"/>
      <c r="AH23" s="104">
        <f t="shared" si="1"/>
        <v>0</v>
      </c>
      <c r="AI23" s="579">
        <f t="shared" si="6"/>
        <v>0</v>
      </c>
      <c r="AJ23" s="105">
        <f>LOOKUP(AI23,{0,32,33,41,51,61,71,81,91},{0,"इ-1","ड","क-2","क-1","ब-2 ","ब-1","अ-2","अ-1"})</f>
        <v>0</v>
      </c>
    </row>
    <row r="24" spans="1:36" ht="21.75" customHeight="1">
      <c r="A24" s="101">
        <f>Data!$B24</f>
        <v>0</v>
      </c>
      <c r="B24" s="102">
        <f>Data!C24</f>
        <v>0</v>
      </c>
      <c r="C24" s="103">
        <f>Data!E24</f>
        <v>0</v>
      </c>
      <c r="D24" s="101">
        <f>Data!G24</f>
        <v>0</v>
      </c>
      <c r="E24" s="539"/>
      <c r="F24" s="539"/>
      <c r="G24" s="539"/>
      <c r="H24" s="539"/>
      <c r="I24" s="539"/>
      <c r="J24" s="539"/>
      <c r="K24" s="539"/>
      <c r="L24" s="539"/>
      <c r="M24" s="104">
        <f t="shared" si="2"/>
        <v>0</v>
      </c>
      <c r="N24" s="539"/>
      <c r="O24" s="539"/>
      <c r="P24" s="104">
        <f t="shared" si="0"/>
        <v>0</v>
      </c>
      <c r="Q24" s="579">
        <f t="shared" si="5"/>
        <v>0</v>
      </c>
      <c r="R24" s="105">
        <f>LOOKUP(Q24,{0,32,33,41,51,61,71,81,91},{0,"इ-1","ड","क-2","क-1","ब-2 ","ब-1","अ-2","अ-1"})</f>
        <v>0</v>
      </c>
      <c r="S24" s="101">
        <f>Data!$B24</f>
        <v>0</v>
      </c>
      <c r="T24" s="102">
        <f>Data!C24</f>
        <v>0</v>
      </c>
      <c r="U24" s="103">
        <f>Data!E24</f>
        <v>0</v>
      </c>
      <c r="V24" s="101">
        <f>Data!G24</f>
        <v>0</v>
      </c>
      <c r="W24" s="539"/>
      <c r="X24" s="539"/>
      <c r="Y24" s="539"/>
      <c r="Z24" s="539"/>
      <c r="AA24" s="539"/>
      <c r="AB24" s="539"/>
      <c r="AC24" s="539"/>
      <c r="AD24" s="539"/>
      <c r="AE24" s="104">
        <f t="shared" si="3"/>
        <v>0</v>
      </c>
      <c r="AF24" s="539"/>
      <c r="AG24" s="539"/>
      <c r="AH24" s="104">
        <f t="shared" si="1"/>
        <v>0</v>
      </c>
      <c r="AI24" s="579">
        <f t="shared" si="6"/>
        <v>0</v>
      </c>
      <c r="AJ24" s="105">
        <f>LOOKUP(AI24,{0,32,33,41,51,61,71,81,91},{0,"इ-1","ड","क-2","क-1","ब-2 ","ब-1","अ-2","अ-1"})</f>
        <v>0</v>
      </c>
    </row>
    <row r="25" spans="1:36" ht="21.75" customHeight="1">
      <c r="A25" s="101">
        <f>Data!$B25</f>
        <v>0</v>
      </c>
      <c r="B25" s="102">
        <f>Data!C25</f>
        <v>0</v>
      </c>
      <c r="C25" s="103">
        <f>Data!E25</f>
        <v>0</v>
      </c>
      <c r="D25" s="101">
        <f>Data!G25</f>
        <v>0</v>
      </c>
      <c r="E25" s="539"/>
      <c r="F25" s="539"/>
      <c r="G25" s="539"/>
      <c r="H25" s="539"/>
      <c r="I25" s="539"/>
      <c r="J25" s="539"/>
      <c r="K25" s="539"/>
      <c r="L25" s="539"/>
      <c r="M25" s="104">
        <f t="shared" si="2"/>
        <v>0</v>
      </c>
      <c r="N25" s="539"/>
      <c r="O25" s="539"/>
      <c r="P25" s="104">
        <f t="shared" si="0"/>
        <v>0</v>
      </c>
      <c r="Q25" s="579">
        <f t="shared" si="5"/>
        <v>0</v>
      </c>
      <c r="R25" s="105">
        <f>LOOKUP(Q25,{0,32,33,41,51,61,71,81,91},{0,"इ-1","ड","क-2","क-1","ब-2 ","ब-1","अ-2","अ-1"})</f>
        <v>0</v>
      </c>
      <c r="S25" s="101">
        <f>Data!$B25</f>
        <v>0</v>
      </c>
      <c r="T25" s="102">
        <f>Data!C25</f>
        <v>0</v>
      </c>
      <c r="U25" s="103">
        <f>Data!E25</f>
        <v>0</v>
      </c>
      <c r="V25" s="101">
        <f>Data!G25</f>
        <v>0</v>
      </c>
      <c r="W25" s="539"/>
      <c r="X25" s="539"/>
      <c r="Y25" s="539"/>
      <c r="Z25" s="539"/>
      <c r="AA25" s="539"/>
      <c r="AB25" s="539"/>
      <c r="AC25" s="539"/>
      <c r="AD25" s="539"/>
      <c r="AE25" s="104">
        <f t="shared" si="3"/>
        <v>0</v>
      </c>
      <c r="AF25" s="539"/>
      <c r="AG25" s="539"/>
      <c r="AH25" s="104">
        <f t="shared" si="1"/>
        <v>0</v>
      </c>
      <c r="AI25" s="579">
        <f t="shared" si="6"/>
        <v>0</v>
      </c>
      <c r="AJ25" s="105">
        <f>LOOKUP(AI25,{0,32,33,41,51,61,71,81,91},{0,"इ-1","ड","क-2","क-1","ब-2 ","ब-1","अ-2","अ-1"})</f>
        <v>0</v>
      </c>
    </row>
    <row r="26" spans="1:36" ht="21.75" customHeight="1">
      <c r="A26" s="101">
        <f>Data!$B26</f>
        <v>0</v>
      </c>
      <c r="B26" s="102">
        <f>Data!C26</f>
        <v>0</v>
      </c>
      <c r="C26" s="103">
        <f>Data!E26</f>
        <v>0</v>
      </c>
      <c r="D26" s="101">
        <f>Data!G26</f>
        <v>0</v>
      </c>
      <c r="E26" s="539"/>
      <c r="F26" s="539"/>
      <c r="G26" s="539"/>
      <c r="H26" s="539"/>
      <c r="I26" s="539"/>
      <c r="J26" s="539"/>
      <c r="K26" s="539"/>
      <c r="L26" s="539"/>
      <c r="M26" s="104">
        <f t="shared" si="2"/>
        <v>0</v>
      </c>
      <c r="N26" s="539"/>
      <c r="O26" s="539"/>
      <c r="P26" s="104">
        <f t="shared" si="0"/>
        <v>0</v>
      </c>
      <c r="Q26" s="579">
        <f t="shared" si="5"/>
        <v>0</v>
      </c>
      <c r="R26" s="105">
        <f>LOOKUP(Q26,{0,32,33,41,51,61,71,81,91},{0,"इ-1","ड","क-2","क-1","ब-2 ","ब-1","अ-2","अ-1"})</f>
        <v>0</v>
      </c>
      <c r="S26" s="101">
        <f>Data!$B26</f>
        <v>0</v>
      </c>
      <c r="T26" s="102">
        <f>Data!C26</f>
        <v>0</v>
      </c>
      <c r="U26" s="103">
        <f>Data!E26</f>
        <v>0</v>
      </c>
      <c r="V26" s="101">
        <f>Data!G26</f>
        <v>0</v>
      </c>
      <c r="W26" s="539"/>
      <c r="X26" s="539"/>
      <c r="Y26" s="539"/>
      <c r="Z26" s="539"/>
      <c r="AA26" s="539"/>
      <c r="AB26" s="539"/>
      <c r="AC26" s="539"/>
      <c r="AD26" s="539"/>
      <c r="AE26" s="104">
        <f t="shared" si="3"/>
        <v>0</v>
      </c>
      <c r="AF26" s="539"/>
      <c r="AG26" s="539"/>
      <c r="AH26" s="104">
        <f t="shared" si="1"/>
        <v>0</v>
      </c>
      <c r="AI26" s="579">
        <f t="shared" si="6"/>
        <v>0</v>
      </c>
      <c r="AJ26" s="105">
        <f>LOOKUP(AI26,{0,32,33,41,51,61,71,81,91},{0,"इ-1","ड","क-2","क-1","ब-2 ","ब-1","अ-2","अ-1"})</f>
        <v>0</v>
      </c>
    </row>
    <row r="27" spans="1:36" ht="21.75" customHeight="1">
      <c r="A27" s="101">
        <f>Data!$B27</f>
        <v>0</v>
      </c>
      <c r="B27" s="102">
        <f>Data!C27</f>
        <v>0</v>
      </c>
      <c r="C27" s="103">
        <f>Data!E27</f>
        <v>0</v>
      </c>
      <c r="D27" s="101">
        <f>Data!G27</f>
        <v>0</v>
      </c>
      <c r="E27" s="539"/>
      <c r="F27" s="539"/>
      <c r="G27" s="539"/>
      <c r="H27" s="539"/>
      <c r="I27" s="539"/>
      <c r="J27" s="539"/>
      <c r="K27" s="539"/>
      <c r="L27" s="539"/>
      <c r="M27" s="104">
        <f t="shared" si="2"/>
        <v>0</v>
      </c>
      <c r="N27" s="539"/>
      <c r="O27" s="539"/>
      <c r="P27" s="104">
        <f t="shared" si="0"/>
        <v>0</v>
      </c>
      <c r="Q27" s="579">
        <f t="shared" si="5"/>
        <v>0</v>
      </c>
      <c r="R27" s="105">
        <f>LOOKUP(Q27,{0,32,33,41,51,61,71,81,91},{0,"इ-1","ड","क-2","क-1","ब-2 ","ब-1","अ-2","अ-1"})</f>
        <v>0</v>
      </c>
      <c r="S27" s="101">
        <f>Data!$B27</f>
        <v>0</v>
      </c>
      <c r="T27" s="102">
        <f>Data!C27</f>
        <v>0</v>
      </c>
      <c r="U27" s="103">
        <f>Data!E27</f>
        <v>0</v>
      </c>
      <c r="V27" s="101">
        <f>Data!G27</f>
        <v>0</v>
      </c>
      <c r="W27" s="539"/>
      <c r="X27" s="539"/>
      <c r="Y27" s="539"/>
      <c r="Z27" s="539"/>
      <c r="AA27" s="539"/>
      <c r="AB27" s="539"/>
      <c r="AC27" s="539"/>
      <c r="AD27" s="539"/>
      <c r="AE27" s="104">
        <f t="shared" si="3"/>
        <v>0</v>
      </c>
      <c r="AF27" s="539"/>
      <c r="AG27" s="539"/>
      <c r="AH27" s="104">
        <f t="shared" si="1"/>
        <v>0</v>
      </c>
      <c r="AI27" s="579">
        <f t="shared" si="6"/>
        <v>0</v>
      </c>
      <c r="AJ27" s="105">
        <f>LOOKUP(AI27,{0,32,33,41,51,61,71,81,91},{0,"इ-1","ड","क-2","क-1","ब-2 ","ब-1","अ-2","अ-1"})</f>
        <v>0</v>
      </c>
    </row>
    <row r="28" spans="1:36" ht="21.75" customHeight="1">
      <c r="A28" s="101">
        <f>Data!$B28</f>
        <v>0</v>
      </c>
      <c r="B28" s="102">
        <f>Data!C28</f>
        <v>0</v>
      </c>
      <c r="C28" s="103">
        <f>Data!E28</f>
        <v>0</v>
      </c>
      <c r="D28" s="101">
        <f>Data!G28</f>
        <v>0</v>
      </c>
      <c r="E28" s="539"/>
      <c r="F28" s="539"/>
      <c r="G28" s="539"/>
      <c r="H28" s="539"/>
      <c r="I28" s="539"/>
      <c r="J28" s="539"/>
      <c r="K28" s="539"/>
      <c r="L28" s="539"/>
      <c r="M28" s="104">
        <f t="shared" si="2"/>
        <v>0</v>
      </c>
      <c r="N28" s="539"/>
      <c r="O28" s="539"/>
      <c r="P28" s="104">
        <f t="shared" si="0"/>
        <v>0</v>
      </c>
      <c r="Q28" s="579">
        <f t="shared" si="5"/>
        <v>0</v>
      </c>
      <c r="R28" s="105">
        <f>LOOKUP(Q28,{0,32,33,41,51,61,71,81,91},{0,"इ-1","ड","क-2","क-1","ब-2 ","ब-1","अ-2","अ-1"})</f>
        <v>0</v>
      </c>
      <c r="S28" s="101">
        <f>Data!$B28</f>
        <v>0</v>
      </c>
      <c r="T28" s="102">
        <f>Data!C28</f>
        <v>0</v>
      </c>
      <c r="U28" s="103">
        <f>Data!E28</f>
        <v>0</v>
      </c>
      <c r="V28" s="101">
        <f>Data!G28</f>
        <v>0</v>
      </c>
      <c r="W28" s="539"/>
      <c r="X28" s="539"/>
      <c r="Y28" s="539"/>
      <c r="Z28" s="539"/>
      <c r="AA28" s="539"/>
      <c r="AB28" s="539"/>
      <c r="AC28" s="539"/>
      <c r="AD28" s="539"/>
      <c r="AE28" s="104">
        <f t="shared" si="3"/>
        <v>0</v>
      </c>
      <c r="AF28" s="539"/>
      <c r="AG28" s="539"/>
      <c r="AH28" s="104">
        <f t="shared" si="1"/>
        <v>0</v>
      </c>
      <c r="AI28" s="579">
        <f t="shared" si="6"/>
        <v>0</v>
      </c>
      <c r="AJ28" s="105">
        <f>LOOKUP(AI28,{0,32,33,41,51,61,71,81,91},{0,"इ-1","ड","क-2","क-1","ब-2 ","ब-1","अ-2","अ-1"})</f>
        <v>0</v>
      </c>
    </row>
    <row r="29" spans="1:36" ht="21.75" customHeight="1">
      <c r="A29" s="101">
        <f>Data!$B29</f>
        <v>0</v>
      </c>
      <c r="B29" s="102">
        <f>Data!C29</f>
        <v>0</v>
      </c>
      <c r="C29" s="103">
        <f>Data!E29</f>
        <v>0</v>
      </c>
      <c r="D29" s="101">
        <f>Data!G29</f>
        <v>0</v>
      </c>
      <c r="E29" s="539"/>
      <c r="F29" s="539"/>
      <c r="G29" s="539"/>
      <c r="H29" s="539"/>
      <c r="I29" s="539"/>
      <c r="J29" s="539"/>
      <c r="K29" s="539"/>
      <c r="L29" s="539"/>
      <c r="M29" s="104">
        <f t="shared" si="2"/>
        <v>0</v>
      </c>
      <c r="N29" s="539"/>
      <c r="O29" s="539"/>
      <c r="P29" s="104">
        <f t="shared" si="0"/>
        <v>0</v>
      </c>
      <c r="Q29" s="579">
        <f t="shared" si="5"/>
        <v>0</v>
      </c>
      <c r="R29" s="105">
        <f>LOOKUP(Q29,{0,32,33,41,51,61,71,81,91},{0,"इ-1","ड","क-2","क-1","ब-2 ","ब-1","अ-2","अ-1"})</f>
        <v>0</v>
      </c>
      <c r="S29" s="101">
        <f>Data!$B29</f>
        <v>0</v>
      </c>
      <c r="T29" s="102">
        <f>Data!C29</f>
        <v>0</v>
      </c>
      <c r="U29" s="103">
        <f>Data!E29</f>
        <v>0</v>
      </c>
      <c r="V29" s="101">
        <f>Data!G29</f>
        <v>0</v>
      </c>
      <c r="W29" s="539"/>
      <c r="X29" s="539"/>
      <c r="Y29" s="539"/>
      <c r="Z29" s="539"/>
      <c r="AA29" s="539"/>
      <c r="AB29" s="539"/>
      <c r="AC29" s="539"/>
      <c r="AD29" s="539"/>
      <c r="AE29" s="104">
        <f t="shared" si="3"/>
        <v>0</v>
      </c>
      <c r="AF29" s="539"/>
      <c r="AG29" s="539"/>
      <c r="AH29" s="104">
        <f t="shared" si="1"/>
        <v>0</v>
      </c>
      <c r="AI29" s="579">
        <f t="shared" si="6"/>
        <v>0</v>
      </c>
      <c r="AJ29" s="105">
        <f>LOOKUP(AI29,{0,32,33,41,51,61,71,81,91},{0,"इ-1","ड","क-2","क-1","ब-2 ","ब-1","अ-2","अ-1"})</f>
        <v>0</v>
      </c>
    </row>
    <row r="30" spans="1:36" ht="21.75" customHeight="1">
      <c r="A30" s="101">
        <f>Data!$B30</f>
        <v>0</v>
      </c>
      <c r="B30" s="102">
        <f>Data!C30</f>
        <v>0</v>
      </c>
      <c r="C30" s="103">
        <f>Data!E30</f>
        <v>0</v>
      </c>
      <c r="D30" s="101">
        <f>Data!G30</f>
        <v>0</v>
      </c>
      <c r="E30" s="539"/>
      <c r="F30" s="539"/>
      <c r="G30" s="539"/>
      <c r="H30" s="539"/>
      <c r="I30" s="539"/>
      <c r="J30" s="539"/>
      <c r="K30" s="539"/>
      <c r="L30" s="539"/>
      <c r="M30" s="104">
        <f t="shared" si="2"/>
        <v>0</v>
      </c>
      <c r="N30" s="539"/>
      <c r="O30" s="539"/>
      <c r="P30" s="104">
        <f t="shared" si="0"/>
        <v>0</v>
      </c>
      <c r="Q30" s="579">
        <f t="shared" si="5"/>
        <v>0</v>
      </c>
      <c r="R30" s="105">
        <f>LOOKUP(Q30,{0,32,33,41,51,61,71,81,91},{0,"इ-1","ड","क-2","क-1","ब-2 ","ब-1","अ-2","अ-1"})</f>
        <v>0</v>
      </c>
      <c r="S30" s="101">
        <f>Data!$B30</f>
        <v>0</v>
      </c>
      <c r="T30" s="102">
        <f>Data!C30</f>
        <v>0</v>
      </c>
      <c r="U30" s="103">
        <f>Data!E30</f>
        <v>0</v>
      </c>
      <c r="V30" s="101">
        <f>Data!G30</f>
        <v>0</v>
      </c>
      <c r="W30" s="539"/>
      <c r="X30" s="539"/>
      <c r="Y30" s="539"/>
      <c r="Z30" s="539"/>
      <c r="AA30" s="539"/>
      <c r="AB30" s="539"/>
      <c r="AC30" s="539"/>
      <c r="AD30" s="539"/>
      <c r="AE30" s="104">
        <f t="shared" si="3"/>
        <v>0</v>
      </c>
      <c r="AF30" s="539"/>
      <c r="AG30" s="539"/>
      <c r="AH30" s="104">
        <f t="shared" si="1"/>
        <v>0</v>
      </c>
      <c r="AI30" s="579">
        <f t="shared" si="6"/>
        <v>0</v>
      </c>
      <c r="AJ30" s="105">
        <f>LOOKUP(AI30,{0,32,33,41,51,61,71,81,91},{0,"इ-1","ड","क-2","क-1","ब-2 ","ब-1","अ-2","अ-1"})</f>
        <v>0</v>
      </c>
    </row>
    <row r="31" spans="1:36" ht="21.75" customHeight="1">
      <c r="A31" s="101">
        <f>Data!$B31</f>
        <v>0</v>
      </c>
      <c r="B31" s="102">
        <f>Data!C31</f>
        <v>0</v>
      </c>
      <c r="C31" s="103">
        <f>Data!E31</f>
        <v>0</v>
      </c>
      <c r="D31" s="101">
        <f>Data!G31</f>
        <v>0</v>
      </c>
      <c r="E31" s="539"/>
      <c r="F31" s="539"/>
      <c r="G31" s="539"/>
      <c r="H31" s="539"/>
      <c r="I31" s="539"/>
      <c r="J31" s="539"/>
      <c r="K31" s="539"/>
      <c r="L31" s="539"/>
      <c r="M31" s="104">
        <f t="shared" si="2"/>
        <v>0</v>
      </c>
      <c r="N31" s="539"/>
      <c r="O31" s="539"/>
      <c r="P31" s="104">
        <f t="shared" si="0"/>
        <v>0</v>
      </c>
      <c r="Q31" s="579">
        <f t="shared" si="5"/>
        <v>0</v>
      </c>
      <c r="R31" s="105">
        <f>LOOKUP(Q31,{0,32,33,41,51,61,71,81,91},{0,"इ-1","ड","क-2","क-1","ब-2 ","ब-1","अ-2","अ-1"})</f>
        <v>0</v>
      </c>
      <c r="S31" s="101">
        <f>Data!$B31</f>
        <v>0</v>
      </c>
      <c r="T31" s="102">
        <f>Data!C31</f>
        <v>0</v>
      </c>
      <c r="U31" s="103">
        <f>Data!E31</f>
        <v>0</v>
      </c>
      <c r="V31" s="101">
        <f>Data!G31</f>
        <v>0</v>
      </c>
      <c r="W31" s="539"/>
      <c r="X31" s="539"/>
      <c r="Y31" s="539"/>
      <c r="Z31" s="539"/>
      <c r="AA31" s="539"/>
      <c r="AB31" s="539"/>
      <c r="AC31" s="539"/>
      <c r="AD31" s="539"/>
      <c r="AE31" s="104">
        <f t="shared" si="3"/>
        <v>0</v>
      </c>
      <c r="AF31" s="539"/>
      <c r="AG31" s="539"/>
      <c r="AH31" s="104">
        <f t="shared" si="1"/>
        <v>0</v>
      </c>
      <c r="AI31" s="579">
        <f t="shared" si="6"/>
        <v>0</v>
      </c>
      <c r="AJ31" s="105">
        <f>LOOKUP(AI31,{0,32,33,41,51,61,71,81,91},{0,"इ-1","ड","क-2","क-1","ब-2 ","ब-1","अ-2","अ-1"})</f>
        <v>0</v>
      </c>
    </row>
    <row r="32" spans="1:36" ht="21.75" customHeight="1">
      <c r="A32" s="101">
        <f>Data!$B32</f>
        <v>0</v>
      </c>
      <c r="B32" s="102">
        <f>Data!C32</f>
        <v>0</v>
      </c>
      <c r="C32" s="103">
        <f>Data!E32</f>
        <v>0</v>
      </c>
      <c r="D32" s="101">
        <f>Data!G32</f>
        <v>0</v>
      </c>
      <c r="E32" s="539"/>
      <c r="F32" s="539"/>
      <c r="G32" s="539"/>
      <c r="H32" s="539"/>
      <c r="I32" s="539"/>
      <c r="J32" s="539"/>
      <c r="K32" s="539"/>
      <c r="L32" s="539"/>
      <c r="M32" s="104">
        <f t="shared" si="2"/>
        <v>0</v>
      </c>
      <c r="N32" s="539"/>
      <c r="O32" s="539"/>
      <c r="P32" s="104">
        <f t="shared" si="0"/>
        <v>0</v>
      </c>
      <c r="Q32" s="579">
        <f t="shared" si="5"/>
        <v>0</v>
      </c>
      <c r="R32" s="105">
        <f>LOOKUP(Q32,{0,32,33,41,51,61,71,81,91},{0,"इ-1","ड","क-2","क-1","ब-2 ","ब-1","अ-2","अ-1"})</f>
        <v>0</v>
      </c>
      <c r="S32" s="101">
        <f>Data!$B32</f>
        <v>0</v>
      </c>
      <c r="T32" s="102">
        <f>Data!C32</f>
        <v>0</v>
      </c>
      <c r="U32" s="103">
        <f>Data!E32</f>
        <v>0</v>
      </c>
      <c r="V32" s="101">
        <f>Data!G32</f>
        <v>0</v>
      </c>
      <c r="W32" s="539"/>
      <c r="X32" s="539"/>
      <c r="Y32" s="539"/>
      <c r="Z32" s="539"/>
      <c r="AA32" s="539"/>
      <c r="AB32" s="539"/>
      <c r="AC32" s="539"/>
      <c r="AD32" s="539"/>
      <c r="AE32" s="104">
        <f t="shared" si="3"/>
        <v>0</v>
      </c>
      <c r="AF32" s="539"/>
      <c r="AG32" s="539"/>
      <c r="AH32" s="104">
        <f t="shared" si="1"/>
        <v>0</v>
      </c>
      <c r="AI32" s="579">
        <f t="shared" si="6"/>
        <v>0</v>
      </c>
      <c r="AJ32" s="105">
        <f>LOOKUP(AI32,{0,32,33,41,51,61,71,81,91},{0,"इ-1","ड","क-2","क-1","ब-2 ","ब-1","अ-2","अ-1"})</f>
        <v>0</v>
      </c>
    </row>
    <row r="33" spans="1:36" ht="21.75" customHeight="1">
      <c r="A33" s="101">
        <f>Data!$B33</f>
        <v>0</v>
      </c>
      <c r="B33" s="102">
        <f>Data!C33</f>
        <v>0</v>
      </c>
      <c r="C33" s="103">
        <f>Data!E33</f>
        <v>0</v>
      </c>
      <c r="D33" s="101">
        <f>Data!G33</f>
        <v>0</v>
      </c>
      <c r="E33" s="539"/>
      <c r="F33" s="539"/>
      <c r="G33" s="539"/>
      <c r="H33" s="539"/>
      <c r="I33" s="539"/>
      <c r="J33" s="539"/>
      <c r="K33" s="539"/>
      <c r="L33" s="539"/>
      <c r="M33" s="104">
        <f t="shared" si="2"/>
        <v>0</v>
      </c>
      <c r="N33" s="539"/>
      <c r="O33" s="539"/>
      <c r="P33" s="104">
        <f t="shared" si="0"/>
        <v>0</v>
      </c>
      <c r="Q33" s="579">
        <f t="shared" si="5"/>
        <v>0</v>
      </c>
      <c r="R33" s="105">
        <f>LOOKUP(Q33,{0,32,33,41,51,61,71,81,91},{0,"इ-1","ड","क-2","क-1","ब-2 ","ब-1","अ-2","अ-1"})</f>
        <v>0</v>
      </c>
      <c r="S33" s="101">
        <f>Data!$B33</f>
        <v>0</v>
      </c>
      <c r="T33" s="102">
        <f>Data!C33</f>
        <v>0</v>
      </c>
      <c r="U33" s="103">
        <f>Data!E33</f>
        <v>0</v>
      </c>
      <c r="V33" s="101">
        <f>Data!G33</f>
        <v>0</v>
      </c>
      <c r="W33" s="539"/>
      <c r="X33" s="539"/>
      <c r="Y33" s="539"/>
      <c r="Z33" s="539"/>
      <c r="AA33" s="539"/>
      <c r="AB33" s="539"/>
      <c r="AC33" s="539"/>
      <c r="AD33" s="539"/>
      <c r="AE33" s="104">
        <f t="shared" si="3"/>
        <v>0</v>
      </c>
      <c r="AF33" s="539"/>
      <c r="AG33" s="539"/>
      <c r="AH33" s="104">
        <f t="shared" si="1"/>
        <v>0</v>
      </c>
      <c r="AI33" s="579">
        <f t="shared" si="6"/>
        <v>0</v>
      </c>
      <c r="AJ33" s="105">
        <f>LOOKUP(AI33,{0,32,33,41,51,61,71,81,91},{0,"इ-1","ड","क-2","क-1","ब-2 ","ब-1","अ-2","अ-1"})</f>
        <v>0</v>
      </c>
    </row>
    <row r="34" spans="1:36" ht="21.75" customHeight="1">
      <c r="A34" s="101">
        <f>Data!$B34</f>
        <v>0</v>
      </c>
      <c r="B34" s="102">
        <f>Data!C34</f>
        <v>0</v>
      </c>
      <c r="C34" s="103">
        <f>Data!E34</f>
        <v>0</v>
      </c>
      <c r="D34" s="101">
        <f>Data!G34</f>
        <v>0</v>
      </c>
      <c r="E34" s="539"/>
      <c r="F34" s="539"/>
      <c r="G34" s="539"/>
      <c r="H34" s="539"/>
      <c r="I34" s="539"/>
      <c r="J34" s="539"/>
      <c r="K34" s="539"/>
      <c r="L34" s="539"/>
      <c r="M34" s="104">
        <f t="shared" si="2"/>
        <v>0</v>
      </c>
      <c r="N34" s="539"/>
      <c r="O34" s="539"/>
      <c r="P34" s="104">
        <f t="shared" si="0"/>
        <v>0</v>
      </c>
      <c r="Q34" s="579">
        <f t="shared" si="5"/>
        <v>0</v>
      </c>
      <c r="R34" s="105">
        <f>LOOKUP(Q34,{0,32,33,41,51,61,71,81,91},{0,"इ-1","ड","क-2","क-1","ब-2 ","ब-1","अ-2","अ-1"})</f>
        <v>0</v>
      </c>
      <c r="S34" s="101">
        <f>Data!$B34</f>
        <v>0</v>
      </c>
      <c r="T34" s="102">
        <f>Data!C34</f>
        <v>0</v>
      </c>
      <c r="U34" s="103">
        <f>Data!E34</f>
        <v>0</v>
      </c>
      <c r="V34" s="101">
        <f>Data!G34</f>
        <v>0</v>
      </c>
      <c r="W34" s="539"/>
      <c r="X34" s="539"/>
      <c r="Y34" s="539"/>
      <c r="Z34" s="539"/>
      <c r="AA34" s="539"/>
      <c r="AB34" s="539"/>
      <c r="AC34" s="539"/>
      <c r="AD34" s="539"/>
      <c r="AE34" s="104">
        <f t="shared" si="3"/>
        <v>0</v>
      </c>
      <c r="AF34" s="539"/>
      <c r="AG34" s="539"/>
      <c r="AH34" s="104">
        <f t="shared" si="1"/>
        <v>0</v>
      </c>
      <c r="AI34" s="579">
        <f t="shared" si="6"/>
        <v>0</v>
      </c>
      <c r="AJ34" s="105">
        <f>LOOKUP(AI34,{0,32,33,41,51,61,71,81,91},{0,"इ-1","ड","क-2","क-1","ब-2 ","ब-1","अ-2","अ-1"})</f>
        <v>0</v>
      </c>
    </row>
    <row r="35" spans="1:36" ht="21.75" customHeight="1">
      <c r="A35" s="101">
        <f>Data!$B35</f>
        <v>0</v>
      </c>
      <c r="B35" s="102">
        <f>Data!C35</f>
        <v>0</v>
      </c>
      <c r="C35" s="103">
        <f>Data!E35</f>
        <v>0</v>
      </c>
      <c r="D35" s="101">
        <f>Data!G35</f>
        <v>0</v>
      </c>
      <c r="E35" s="539"/>
      <c r="F35" s="539"/>
      <c r="G35" s="539"/>
      <c r="H35" s="539"/>
      <c r="I35" s="539"/>
      <c r="J35" s="539"/>
      <c r="K35" s="539"/>
      <c r="L35" s="539"/>
      <c r="M35" s="104">
        <f t="shared" si="2"/>
        <v>0</v>
      </c>
      <c r="N35" s="539"/>
      <c r="O35" s="539"/>
      <c r="P35" s="104">
        <f t="shared" si="0"/>
        <v>0</v>
      </c>
      <c r="Q35" s="579">
        <f t="shared" si="5"/>
        <v>0</v>
      </c>
      <c r="R35" s="105">
        <f>LOOKUP(Q35,{0,32,33,41,51,61,71,81,91},{0,"इ-1","ड","क-2","क-1","ब-2 ","ब-1","अ-2","अ-1"})</f>
        <v>0</v>
      </c>
      <c r="S35" s="101">
        <f>Data!$B35</f>
        <v>0</v>
      </c>
      <c r="T35" s="102">
        <f>Data!C35</f>
        <v>0</v>
      </c>
      <c r="U35" s="103">
        <f>Data!E35</f>
        <v>0</v>
      </c>
      <c r="V35" s="101">
        <f>Data!G35</f>
        <v>0</v>
      </c>
      <c r="W35" s="539"/>
      <c r="X35" s="539"/>
      <c r="Y35" s="539"/>
      <c r="Z35" s="539"/>
      <c r="AA35" s="539"/>
      <c r="AB35" s="539"/>
      <c r="AC35" s="539"/>
      <c r="AD35" s="539"/>
      <c r="AE35" s="104">
        <f t="shared" si="3"/>
        <v>0</v>
      </c>
      <c r="AF35" s="539"/>
      <c r="AG35" s="539"/>
      <c r="AH35" s="104">
        <f t="shared" si="1"/>
        <v>0</v>
      </c>
      <c r="AI35" s="579">
        <f t="shared" si="6"/>
        <v>0</v>
      </c>
      <c r="AJ35" s="105">
        <f>LOOKUP(AI35,{0,32,33,41,51,61,71,81,91},{0,"इ-1","ड","क-2","क-1","ब-2 ","ब-1","अ-2","अ-1"})</f>
        <v>0</v>
      </c>
    </row>
    <row r="36" spans="1:36" ht="21.75" customHeight="1">
      <c r="A36" s="101">
        <f>Data!$B36</f>
        <v>0</v>
      </c>
      <c r="B36" s="102">
        <f>Data!C36</f>
        <v>0</v>
      </c>
      <c r="C36" s="103">
        <f>Data!E36</f>
        <v>0</v>
      </c>
      <c r="D36" s="101">
        <f>Data!G36</f>
        <v>0</v>
      </c>
      <c r="E36" s="539"/>
      <c r="F36" s="539"/>
      <c r="G36" s="539"/>
      <c r="H36" s="539"/>
      <c r="I36" s="539"/>
      <c r="J36" s="539"/>
      <c r="K36" s="539"/>
      <c r="L36" s="539"/>
      <c r="M36" s="104">
        <f t="shared" si="2"/>
        <v>0</v>
      </c>
      <c r="N36" s="539"/>
      <c r="O36" s="539"/>
      <c r="P36" s="104">
        <f t="shared" si="0"/>
        <v>0</v>
      </c>
      <c r="Q36" s="579">
        <f t="shared" si="5"/>
        <v>0</v>
      </c>
      <c r="R36" s="105">
        <f>LOOKUP(Q36,{0,32,33,41,51,61,71,81,91},{0,"इ-1","ड","क-2","क-1","ब-2 ","ब-1","अ-2","अ-1"})</f>
        <v>0</v>
      </c>
      <c r="S36" s="101">
        <f>Data!$B36</f>
        <v>0</v>
      </c>
      <c r="T36" s="102">
        <f>Data!C36</f>
        <v>0</v>
      </c>
      <c r="U36" s="103">
        <f>Data!E36</f>
        <v>0</v>
      </c>
      <c r="V36" s="101">
        <f>Data!G36</f>
        <v>0</v>
      </c>
      <c r="W36" s="539"/>
      <c r="X36" s="539"/>
      <c r="Y36" s="539"/>
      <c r="Z36" s="539"/>
      <c r="AA36" s="539"/>
      <c r="AB36" s="539"/>
      <c r="AC36" s="539"/>
      <c r="AD36" s="539"/>
      <c r="AE36" s="104">
        <f t="shared" si="3"/>
        <v>0</v>
      </c>
      <c r="AF36" s="539"/>
      <c r="AG36" s="539"/>
      <c r="AH36" s="104">
        <f t="shared" si="1"/>
        <v>0</v>
      </c>
      <c r="AI36" s="579">
        <f t="shared" si="6"/>
        <v>0</v>
      </c>
      <c r="AJ36" s="105">
        <f>LOOKUP(AI36,{0,32,33,41,51,61,71,81,91},{0,"इ-1","ड","क-2","क-1","ब-2 ","ब-1","अ-2","अ-1"})</f>
        <v>0</v>
      </c>
    </row>
    <row r="37" spans="1:36" ht="21.75" customHeight="1">
      <c r="A37" s="101">
        <f>Data!$B37</f>
        <v>0</v>
      </c>
      <c r="B37" s="102">
        <f>Data!C37</f>
        <v>0</v>
      </c>
      <c r="C37" s="103">
        <f>Data!E37</f>
        <v>0</v>
      </c>
      <c r="D37" s="101">
        <f>Data!G37</f>
        <v>0</v>
      </c>
      <c r="E37" s="539"/>
      <c r="F37" s="539"/>
      <c r="G37" s="539"/>
      <c r="H37" s="539"/>
      <c r="I37" s="539"/>
      <c r="J37" s="539"/>
      <c r="K37" s="539"/>
      <c r="L37" s="539"/>
      <c r="M37" s="104">
        <f t="shared" si="2"/>
        <v>0</v>
      </c>
      <c r="N37" s="539"/>
      <c r="O37" s="539"/>
      <c r="P37" s="104">
        <f t="shared" si="0"/>
        <v>0</v>
      </c>
      <c r="Q37" s="579">
        <f t="shared" si="5"/>
        <v>0</v>
      </c>
      <c r="R37" s="105">
        <f>LOOKUP(Q37,{0,32,33,41,51,61,71,81,91},{0,"इ-1","ड","क-2","क-1","ब-2 ","ब-1","अ-2","अ-1"})</f>
        <v>0</v>
      </c>
      <c r="S37" s="101">
        <f>Data!$B37</f>
        <v>0</v>
      </c>
      <c r="T37" s="102">
        <f>Data!C37</f>
        <v>0</v>
      </c>
      <c r="U37" s="103">
        <f>Data!E37</f>
        <v>0</v>
      </c>
      <c r="V37" s="101">
        <f>Data!G37</f>
        <v>0</v>
      </c>
      <c r="W37" s="539"/>
      <c r="X37" s="539"/>
      <c r="Y37" s="539"/>
      <c r="Z37" s="539"/>
      <c r="AA37" s="539"/>
      <c r="AB37" s="539"/>
      <c r="AC37" s="539"/>
      <c r="AD37" s="539"/>
      <c r="AE37" s="104">
        <f t="shared" si="3"/>
        <v>0</v>
      </c>
      <c r="AF37" s="539"/>
      <c r="AG37" s="539"/>
      <c r="AH37" s="104">
        <f t="shared" si="1"/>
        <v>0</v>
      </c>
      <c r="AI37" s="579">
        <f t="shared" si="6"/>
        <v>0</v>
      </c>
      <c r="AJ37" s="105">
        <f>LOOKUP(AI37,{0,32,33,41,51,61,71,81,91},{0,"इ-1","ड","क-2","क-1","ब-2 ","ब-1","अ-2","अ-1"})</f>
        <v>0</v>
      </c>
    </row>
    <row r="38" spans="1:36" ht="21.75" customHeight="1">
      <c r="A38" s="101">
        <f>Data!$B38</f>
        <v>0</v>
      </c>
      <c r="B38" s="102">
        <f>Data!C38</f>
        <v>0</v>
      </c>
      <c r="C38" s="103">
        <f>Data!E38</f>
        <v>0</v>
      </c>
      <c r="D38" s="101">
        <f>Data!G38</f>
        <v>0</v>
      </c>
      <c r="E38" s="539"/>
      <c r="F38" s="539"/>
      <c r="G38" s="539"/>
      <c r="H38" s="539"/>
      <c r="I38" s="539"/>
      <c r="J38" s="539"/>
      <c r="K38" s="539"/>
      <c r="L38" s="539"/>
      <c r="M38" s="104">
        <f t="shared" si="2"/>
        <v>0</v>
      </c>
      <c r="N38" s="539"/>
      <c r="O38" s="539"/>
      <c r="P38" s="104">
        <f t="shared" si="0"/>
        <v>0</v>
      </c>
      <c r="Q38" s="579">
        <f t="shared" si="5"/>
        <v>0</v>
      </c>
      <c r="R38" s="105">
        <f>LOOKUP(Q38,{0,32,33,41,51,61,71,81,91},{0,"इ-1","ड","क-2","क-1","ब-2 ","ब-1","अ-2","अ-1"})</f>
        <v>0</v>
      </c>
      <c r="S38" s="101">
        <f>Data!$B38</f>
        <v>0</v>
      </c>
      <c r="T38" s="102">
        <f>Data!C38</f>
        <v>0</v>
      </c>
      <c r="U38" s="103">
        <f>Data!E38</f>
        <v>0</v>
      </c>
      <c r="V38" s="101">
        <f>Data!G38</f>
        <v>0</v>
      </c>
      <c r="W38" s="539"/>
      <c r="X38" s="539"/>
      <c r="Y38" s="539"/>
      <c r="Z38" s="539"/>
      <c r="AA38" s="539"/>
      <c r="AB38" s="539"/>
      <c r="AC38" s="539"/>
      <c r="AD38" s="539"/>
      <c r="AE38" s="104">
        <f t="shared" si="3"/>
        <v>0</v>
      </c>
      <c r="AF38" s="539"/>
      <c r="AG38" s="539"/>
      <c r="AH38" s="104">
        <f t="shared" si="1"/>
        <v>0</v>
      </c>
      <c r="AI38" s="579">
        <f t="shared" si="6"/>
        <v>0</v>
      </c>
      <c r="AJ38" s="105">
        <f>LOOKUP(AI38,{0,32,33,41,51,61,71,81,91},{0,"इ-1","ड","क-2","क-1","ब-2 ","ब-1","अ-2","अ-1"})</f>
        <v>0</v>
      </c>
    </row>
    <row r="39" spans="1:36" ht="21.75" customHeight="1">
      <c r="A39" s="101">
        <f>Data!$B39</f>
        <v>0</v>
      </c>
      <c r="B39" s="102">
        <f>Data!C39</f>
        <v>0</v>
      </c>
      <c r="C39" s="103">
        <f>Data!E39</f>
        <v>0</v>
      </c>
      <c r="D39" s="101">
        <f>Data!G39</f>
        <v>0</v>
      </c>
      <c r="E39" s="539"/>
      <c r="F39" s="539"/>
      <c r="G39" s="539"/>
      <c r="H39" s="539"/>
      <c r="I39" s="539"/>
      <c r="J39" s="539"/>
      <c r="K39" s="539"/>
      <c r="L39" s="539"/>
      <c r="M39" s="104">
        <f t="shared" si="2"/>
        <v>0</v>
      </c>
      <c r="N39" s="539"/>
      <c r="O39" s="539"/>
      <c r="P39" s="104">
        <f t="shared" si="0"/>
        <v>0</v>
      </c>
      <c r="Q39" s="579">
        <f t="shared" si="5"/>
        <v>0</v>
      </c>
      <c r="R39" s="105">
        <f>LOOKUP(Q39,{0,32,33,41,51,61,71,81,91},{0,"इ-1","ड","क-2","क-1","ब-2 ","ब-1","अ-2","अ-1"})</f>
        <v>0</v>
      </c>
      <c r="S39" s="101">
        <f>Data!$B39</f>
        <v>0</v>
      </c>
      <c r="T39" s="102">
        <f>Data!C39</f>
        <v>0</v>
      </c>
      <c r="U39" s="103">
        <f>Data!E39</f>
        <v>0</v>
      </c>
      <c r="V39" s="101">
        <f>Data!G39</f>
        <v>0</v>
      </c>
      <c r="W39" s="539"/>
      <c r="X39" s="539"/>
      <c r="Y39" s="539"/>
      <c r="Z39" s="539"/>
      <c r="AA39" s="539"/>
      <c r="AB39" s="539"/>
      <c r="AC39" s="539"/>
      <c r="AD39" s="539"/>
      <c r="AE39" s="104">
        <f t="shared" si="3"/>
        <v>0</v>
      </c>
      <c r="AF39" s="539"/>
      <c r="AG39" s="539"/>
      <c r="AH39" s="104">
        <f t="shared" si="1"/>
        <v>0</v>
      </c>
      <c r="AI39" s="579">
        <f t="shared" si="6"/>
        <v>0</v>
      </c>
      <c r="AJ39" s="105">
        <f>LOOKUP(AI39,{0,32,33,41,51,61,71,81,91},{0,"इ-1","ड","क-2","क-1","ब-2 ","ब-1","अ-2","अ-1"})</f>
        <v>0</v>
      </c>
    </row>
    <row r="40" spans="1:36" ht="21.75" customHeight="1">
      <c r="A40" s="101">
        <f>Data!$B40</f>
        <v>0</v>
      </c>
      <c r="B40" s="102">
        <f>Data!C40</f>
        <v>0</v>
      </c>
      <c r="C40" s="103">
        <f>Data!E40</f>
        <v>0</v>
      </c>
      <c r="D40" s="101">
        <f>Data!G40</f>
        <v>0</v>
      </c>
      <c r="E40" s="539"/>
      <c r="F40" s="539"/>
      <c r="G40" s="539"/>
      <c r="H40" s="539"/>
      <c r="I40" s="539"/>
      <c r="J40" s="539"/>
      <c r="K40" s="539"/>
      <c r="L40" s="539"/>
      <c r="M40" s="104">
        <f t="shared" si="2"/>
        <v>0</v>
      </c>
      <c r="N40" s="539"/>
      <c r="O40" s="539"/>
      <c r="P40" s="104">
        <f t="shared" ref="P40:P73" si="7">SUM(N40:O40)</f>
        <v>0</v>
      </c>
      <c r="Q40" s="579">
        <f t="shared" si="5"/>
        <v>0</v>
      </c>
      <c r="R40" s="105">
        <f>LOOKUP(Q40,{0,32,33,41,51,61,71,81,91},{0,"इ-1","ड","क-2","क-1","ब-2 ","ब-1","अ-2","अ-1"})</f>
        <v>0</v>
      </c>
      <c r="S40" s="101">
        <f>Data!$B40</f>
        <v>0</v>
      </c>
      <c r="T40" s="102">
        <f>Data!C40</f>
        <v>0</v>
      </c>
      <c r="U40" s="103">
        <f>Data!E40</f>
        <v>0</v>
      </c>
      <c r="V40" s="101">
        <f>Data!G40</f>
        <v>0</v>
      </c>
      <c r="W40" s="539"/>
      <c r="X40" s="539"/>
      <c r="Y40" s="539"/>
      <c r="Z40" s="539"/>
      <c r="AA40" s="539"/>
      <c r="AB40" s="539"/>
      <c r="AC40" s="539"/>
      <c r="AD40" s="539"/>
      <c r="AE40" s="104">
        <f t="shared" ref="AE40:AE73" si="8">SUM(W40:AD40)</f>
        <v>0</v>
      </c>
      <c r="AF40" s="539"/>
      <c r="AG40" s="539"/>
      <c r="AH40" s="104">
        <f t="shared" ref="AH40:AH73" si="9">SUM(AF40:AG40)</f>
        <v>0</v>
      </c>
      <c r="AI40" s="579">
        <f t="shared" si="6"/>
        <v>0</v>
      </c>
      <c r="AJ40" s="105">
        <f>LOOKUP(AI40,{0,32,33,41,51,61,71,81,91},{0,"इ-1","ड","क-2","क-1","ब-2 ","ब-1","अ-2","अ-1"})</f>
        <v>0</v>
      </c>
    </row>
    <row r="41" spans="1:36" ht="21.75" customHeight="1">
      <c r="A41" s="101">
        <f>Data!$B41</f>
        <v>0</v>
      </c>
      <c r="B41" s="102">
        <f>Data!C41</f>
        <v>0</v>
      </c>
      <c r="C41" s="103">
        <f>Data!E41</f>
        <v>0</v>
      </c>
      <c r="D41" s="101">
        <f>Data!G41</f>
        <v>0</v>
      </c>
      <c r="E41" s="539"/>
      <c r="F41" s="539"/>
      <c r="G41" s="539"/>
      <c r="H41" s="539"/>
      <c r="I41" s="539"/>
      <c r="J41" s="539"/>
      <c r="K41" s="539"/>
      <c r="L41" s="539"/>
      <c r="M41" s="104">
        <f t="shared" si="2"/>
        <v>0</v>
      </c>
      <c r="N41" s="539"/>
      <c r="O41" s="539"/>
      <c r="P41" s="104">
        <f t="shared" si="7"/>
        <v>0</v>
      </c>
      <c r="Q41" s="579">
        <f t="shared" si="5"/>
        <v>0</v>
      </c>
      <c r="R41" s="105">
        <f>LOOKUP(Q41,{0,32,33,41,51,61,71,81,91},{0,"इ-1","ड","क-2","क-1","ब-2 ","ब-1","अ-2","अ-1"})</f>
        <v>0</v>
      </c>
      <c r="S41" s="101">
        <f>Data!$B41</f>
        <v>0</v>
      </c>
      <c r="T41" s="102">
        <f>Data!C41</f>
        <v>0</v>
      </c>
      <c r="U41" s="103">
        <f>Data!E41</f>
        <v>0</v>
      </c>
      <c r="V41" s="101">
        <f>Data!G41</f>
        <v>0</v>
      </c>
      <c r="W41" s="539"/>
      <c r="X41" s="539"/>
      <c r="Y41" s="539"/>
      <c r="Z41" s="539"/>
      <c r="AA41" s="539"/>
      <c r="AB41" s="539"/>
      <c r="AC41" s="539"/>
      <c r="AD41" s="539"/>
      <c r="AE41" s="104">
        <f t="shared" si="8"/>
        <v>0</v>
      </c>
      <c r="AF41" s="539"/>
      <c r="AG41" s="539"/>
      <c r="AH41" s="104">
        <f t="shared" si="9"/>
        <v>0</v>
      </c>
      <c r="AI41" s="579">
        <f t="shared" si="6"/>
        <v>0</v>
      </c>
      <c r="AJ41" s="105">
        <f>LOOKUP(AI41,{0,32,33,41,51,61,71,81,91},{0,"इ-1","ड","क-2","क-1","ब-2 ","ब-1","अ-2","अ-1"})</f>
        <v>0</v>
      </c>
    </row>
    <row r="42" spans="1:36" ht="21.75" customHeight="1">
      <c r="A42" s="101">
        <f>Data!$B42</f>
        <v>0</v>
      </c>
      <c r="B42" s="102">
        <f>Data!C42</f>
        <v>0</v>
      </c>
      <c r="C42" s="103">
        <f>Data!E42</f>
        <v>0</v>
      </c>
      <c r="D42" s="101">
        <f>Data!G42</f>
        <v>0</v>
      </c>
      <c r="E42" s="539"/>
      <c r="F42" s="539"/>
      <c r="G42" s="539"/>
      <c r="H42" s="539"/>
      <c r="I42" s="539"/>
      <c r="J42" s="539"/>
      <c r="K42" s="539"/>
      <c r="L42" s="539"/>
      <c r="M42" s="104">
        <f t="shared" si="2"/>
        <v>0</v>
      </c>
      <c r="N42" s="539"/>
      <c r="O42" s="539"/>
      <c r="P42" s="104">
        <f t="shared" si="7"/>
        <v>0</v>
      </c>
      <c r="Q42" s="579">
        <f t="shared" si="5"/>
        <v>0</v>
      </c>
      <c r="R42" s="105">
        <f>LOOKUP(Q42,{0,32,33,41,51,61,71,81,91},{0,"इ-1","ड","क-2","क-1","ब-2 ","ब-1","अ-2","अ-1"})</f>
        <v>0</v>
      </c>
      <c r="S42" s="101">
        <f>Data!$B42</f>
        <v>0</v>
      </c>
      <c r="T42" s="102">
        <f>Data!C42</f>
        <v>0</v>
      </c>
      <c r="U42" s="103">
        <f>Data!E42</f>
        <v>0</v>
      </c>
      <c r="V42" s="101">
        <f>Data!G42</f>
        <v>0</v>
      </c>
      <c r="W42" s="539"/>
      <c r="X42" s="539"/>
      <c r="Y42" s="539"/>
      <c r="Z42" s="539"/>
      <c r="AA42" s="539"/>
      <c r="AB42" s="539"/>
      <c r="AC42" s="539"/>
      <c r="AD42" s="539"/>
      <c r="AE42" s="104">
        <f t="shared" si="8"/>
        <v>0</v>
      </c>
      <c r="AF42" s="539"/>
      <c r="AG42" s="539"/>
      <c r="AH42" s="104">
        <f t="shared" si="9"/>
        <v>0</v>
      </c>
      <c r="AI42" s="579">
        <f t="shared" si="6"/>
        <v>0</v>
      </c>
      <c r="AJ42" s="105">
        <f>LOOKUP(AI42,{0,32,33,41,51,61,71,81,91},{0,"इ-1","ड","क-2","क-1","ब-2 ","ब-1","अ-2","अ-1"})</f>
        <v>0</v>
      </c>
    </row>
    <row r="43" spans="1:36" ht="21.75" customHeight="1">
      <c r="A43" s="101">
        <f>Data!$B43</f>
        <v>0</v>
      </c>
      <c r="B43" s="102">
        <f>Data!C43</f>
        <v>0</v>
      </c>
      <c r="C43" s="103">
        <f>Data!E43</f>
        <v>0</v>
      </c>
      <c r="D43" s="101">
        <f>Data!G43</f>
        <v>0</v>
      </c>
      <c r="E43" s="539"/>
      <c r="F43" s="539"/>
      <c r="G43" s="539"/>
      <c r="H43" s="539"/>
      <c r="I43" s="539"/>
      <c r="J43" s="539"/>
      <c r="K43" s="539"/>
      <c r="L43" s="539"/>
      <c r="M43" s="104">
        <f t="shared" si="2"/>
        <v>0</v>
      </c>
      <c r="N43" s="539"/>
      <c r="O43" s="539"/>
      <c r="P43" s="104">
        <f t="shared" si="7"/>
        <v>0</v>
      </c>
      <c r="Q43" s="579">
        <f t="shared" si="5"/>
        <v>0</v>
      </c>
      <c r="R43" s="105">
        <f>LOOKUP(Q43,{0,32,33,41,51,61,71,81,91},{0,"इ-1","ड","क-2","क-1","ब-2 ","ब-1","अ-2","अ-1"})</f>
        <v>0</v>
      </c>
      <c r="S43" s="101">
        <f>Data!$B43</f>
        <v>0</v>
      </c>
      <c r="T43" s="102">
        <f>Data!C43</f>
        <v>0</v>
      </c>
      <c r="U43" s="103">
        <f>Data!E43</f>
        <v>0</v>
      </c>
      <c r="V43" s="101">
        <f>Data!G43</f>
        <v>0</v>
      </c>
      <c r="W43" s="539"/>
      <c r="X43" s="539"/>
      <c r="Y43" s="539"/>
      <c r="Z43" s="539"/>
      <c r="AA43" s="539"/>
      <c r="AB43" s="539"/>
      <c r="AC43" s="539"/>
      <c r="AD43" s="539"/>
      <c r="AE43" s="104">
        <f t="shared" si="8"/>
        <v>0</v>
      </c>
      <c r="AF43" s="539"/>
      <c r="AG43" s="539"/>
      <c r="AH43" s="104">
        <f t="shared" si="9"/>
        <v>0</v>
      </c>
      <c r="AI43" s="579">
        <f t="shared" si="6"/>
        <v>0</v>
      </c>
      <c r="AJ43" s="105">
        <f>LOOKUP(AI43,{0,32,33,41,51,61,71,81,91},{0,"इ-1","ड","क-2","क-1","ब-2 ","ब-1","अ-2","अ-1"})</f>
        <v>0</v>
      </c>
    </row>
    <row r="44" spans="1:36" ht="21.75" customHeight="1">
      <c r="A44" s="101">
        <f>Data!$B44</f>
        <v>0</v>
      </c>
      <c r="B44" s="102">
        <f>Data!C44</f>
        <v>0</v>
      </c>
      <c r="C44" s="103">
        <f>Data!E44</f>
        <v>0</v>
      </c>
      <c r="D44" s="101">
        <f>Data!G44</f>
        <v>0</v>
      </c>
      <c r="E44" s="539"/>
      <c r="F44" s="539"/>
      <c r="G44" s="539"/>
      <c r="H44" s="539"/>
      <c r="I44" s="539"/>
      <c r="J44" s="539"/>
      <c r="K44" s="539"/>
      <c r="L44" s="539"/>
      <c r="M44" s="104">
        <f t="shared" si="2"/>
        <v>0</v>
      </c>
      <c r="N44" s="539"/>
      <c r="O44" s="539"/>
      <c r="P44" s="104">
        <f t="shared" si="7"/>
        <v>0</v>
      </c>
      <c r="Q44" s="579">
        <f t="shared" si="5"/>
        <v>0</v>
      </c>
      <c r="R44" s="105">
        <f>LOOKUP(Q44,{0,32,33,41,51,61,71,81,91},{0,"इ-1","ड","क-2","क-1","ब-2 ","ब-1","अ-2","अ-1"})</f>
        <v>0</v>
      </c>
      <c r="S44" s="101">
        <f>Data!$B44</f>
        <v>0</v>
      </c>
      <c r="T44" s="102">
        <f>Data!C44</f>
        <v>0</v>
      </c>
      <c r="U44" s="103">
        <f>Data!E44</f>
        <v>0</v>
      </c>
      <c r="V44" s="101">
        <f>Data!G44</f>
        <v>0</v>
      </c>
      <c r="W44" s="539"/>
      <c r="X44" s="539"/>
      <c r="Y44" s="539"/>
      <c r="Z44" s="539"/>
      <c r="AA44" s="539"/>
      <c r="AB44" s="539"/>
      <c r="AC44" s="539"/>
      <c r="AD44" s="539"/>
      <c r="AE44" s="104">
        <f t="shared" si="8"/>
        <v>0</v>
      </c>
      <c r="AF44" s="539"/>
      <c r="AG44" s="539"/>
      <c r="AH44" s="104">
        <f t="shared" si="9"/>
        <v>0</v>
      </c>
      <c r="AI44" s="579">
        <f t="shared" si="6"/>
        <v>0</v>
      </c>
      <c r="AJ44" s="105">
        <f>LOOKUP(AI44,{0,32,33,41,51,61,71,81,91},{0,"इ-1","ड","क-2","क-1","ब-2 ","ब-1","अ-2","अ-1"})</f>
        <v>0</v>
      </c>
    </row>
    <row r="45" spans="1:36" ht="21.75" customHeight="1">
      <c r="A45" s="101">
        <f>Data!$B45</f>
        <v>0</v>
      </c>
      <c r="B45" s="102">
        <f>Data!C45</f>
        <v>0</v>
      </c>
      <c r="C45" s="103">
        <f>Data!E45</f>
        <v>0</v>
      </c>
      <c r="D45" s="101">
        <f>Data!G45</f>
        <v>0</v>
      </c>
      <c r="E45" s="539"/>
      <c r="F45" s="539"/>
      <c r="G45" s="539"/>
      <c r="H45" s="539"/>
      <c r="I45" s="539"/>
      <c r="J45" s="539"/>
      <c r="K45" s="539"/>
      <c r="L45" s="539"/>
      <c r="M45" s="104">
        <f t="shared" si="2"/>
        <v>0</v>
      </c>
      <c r="N45" s="539"/>
      <c r="O45" s="539"/>
      <c r="P45" s="104">
        <f t="shared" si="7"/>
        <v>0</v>
      </c>
      <c r="Q45" s="579">
        <f t="shared" si="5"/>
        <v>0</v>
      </c>
      <c r="R45" s="105">
        <f>LOOKUP(Q45,{0,32,33,41,51,61,71,81,91},{0,"इ-1","ड","क-2","क-1","ब-2 ","ब-1","अ-2","अ-1"})</f>
        <v>0</v>
      </c>
      <c r="S45" s="101">
        <f>Data!$B45</f>
        <v>0</v>
      </c>
      <c r="T45" s="102">
        <f>Data!C45</f>
        <v>0</v>
      </c>
      <c r="U45" s="103">
        <f>Data!E45</f>
        <v>0</v>
      </c>
      <c r="V45" s="101">
        <f>Data!G45</f>
        <v>0</v>
      </c>
      <c r="W45" s="539"/>
      <c r="X45" s="539"/>
      <c r="Y45" s="539"/>
      <c r="Z45" s="539"/>
      <c r="AA45" s="539"/>
      <c r="AB45" s="539"/>
      <c r="AC45" s="539"/>
      <c r="AD45" s="539"/>
      <c r="AE45" s="104">
        <f t="shared" si="8"/>
        <v>0</v>
      </c>
      <c r="AF45" s="539"/>
      <c r="AG45" s="539"/>
      <c r="AH45" s="104">
        <f t="shared" si="9"/>
        <v>0</v>
      </c>
      <c r="AI45" s="579">
        <f t="shared" si="6"/>
        <v>0</v>
      </c>
      <c r="AJ45" s="105">
        <f>LOOKUP(AI45,{0,32,33,41,51,61,71,81,91},{0,"इ-1","ड","क-2","क-1","ब-2 ","ब-1","अ-2","अ-1"})</f>
        <v>0</v>
      </c>
    </row>
    <row r="46" spans="1:36" ht="21.75" customHeight="1">
      <c r="A46" s="101">
        <f>Data!$B46</f>
        <v>0</v>
      </c>
      <c r="B46" s="102">
        <f>Data!C46</f>
        <v>0</v>
      </c>
      <c r="C46" s="103">
        <f>Data!E46</f>
        <v>0</v>
      </c>
      <c r="D46" s="101">
        <f>Data!G46</f>
        <v>0</v>
      </c>
      <c r="E46" s="539"/>
      <c r="F46" s="539"/>
      <c r="G46" s="539"/>
      <c r="H46" s="539"/>
      <c r="I46" s="539"/>
      <c r="J46" s="539"/>
      <c r="K46" s="539"/>
      <c r="L46" s="539"/>
      <c r="M46" s="104">
        <f t="shared" si="2"/>
        <v>0</v>
      </c>
      <c r="N46" s="539"/>
      <c r="O46" s="539"/>
      <c r="P46" s="104">
        <f t="shared" si="7"/>
        <v>0</v>
      </c>
      <c r="Q46" s="579">
        <f t="shared" si="5"/>
        <v>0</v>
      </c>
      <c r="R46" s="105">
        <f>LOOKUP(Q46,{0,32,33,41,51,61,71,81,91},{0,"इ-1","ड","क-2","क-1","ब-2 ","ब-1","अ-2","अ-1"})</f>
        <v>0</v>
      </c>
      <c r="S46" s="101">
        <f>Data!$B46</f>
        <v>0</v>
      </c>
      <c r="T46" s="102">
        <f>Data!C46</f>
        <v>0</v>
      </c>
      <c r="U46" s="103">
        <f>Data!E46</f>
        <v>0</v>
      </c>
      <c r="V46" s="101">
        <f>Data!G46</f>
        <v>0</v>
      </c>
      <c r="W46" s="539"/>
      <c r="X46" s="539"/>
      <c r="Y46" s="539"/>
      <c r="Z46" s="539"/>
      <c r="AA46" s="539"/>
      <c r="AB46" s="539"/>
      <c r="AC46" s="539"/>
      <c r="AD46" s="539"/>
      <c r="AE46" s="104">
        <f t="shared" si="8"/>
        <v>0</v>
      </c>
      <c r="AF46" s="539"/>
      <c r="AG46" s="539"/>
      <c r="AH46" s="104">
        <f t="shared" si="9"/>
        <v>0</v>
      </c>
      <c r="AI46" s="579">
        <f t="shared" si="6"/>
        <v>0</v>
      </c>
      <c r="AJ46" s="105">
        <f>LOOKUP(AI46,{0,32,33,41,51,61,71,81,91},{0,"इ-1","ड","क-2","क-1","ब-2 ","ब-1","अ-2","अ-1"})</f>
        <v>0</v>
      </c>
    </row>
    <row r="47" spans="1:36" ht="21.75" customHeight="1">
      <c r="A47" s="101">
        <f>Data!$B47</f>
        <v>0</v>
      </c>
      <c r="B47" s="102">
        <f>Data!C47</f>
        <v>0</v>
      </c>
      <c r="C47" s="103">
        <f>Data!E47</f>
        <v>0</v>
      </c>
      <c r="D47" s="101">
        <f>Data!G47</f>
        <v>0</v>
      </c>
      <c r="E47" s="539"/>
      <c r="F47" s="539"/>
      <c r="G47" s="539"/>
      <c r="H47" s="539"/>
      <c r="I47" s="539"/>
      <c r="J47" s="539"/>
      <c r="K47" s="539"/>
      <c r="L47" s="539"/>
      <c r="M47" s="104">
        <f t="shared" si="2"/>
        <v>0</v>
      </c>
      <c r="N47" s="539"/>
      <c r="O47" s="539"/>
      <c r="P47" s="104">
        <f t="shared" si="7"/>
        <v>0</v>
      </c>
      <c r="Q47" s="579">
        <f t="shared" si="5"/>
        <v>0</v>
      </c>
      <c r="R47" s="105">
        <f>LOOKUP(Q47,{0,32,33,41,51,61,71,81,91},{0,"इ-1","ड","क-2","क-1","ब-2 ","ब-1","अ-2","अ-1"})</f>
        <v>0</v>
      </c>
      <c r="S47" s="101">
        <f>Data!$B47</f>
        <v>0</v>
      </c>
      <c r="T47" s="102">
        <f>Data!C47</f>
        <v>0</v>
      </c>
      <c r="U47" s="103">
        <f>Data!E47</f>
        <v>0</v>
      </c>
      <c r="V47" s="101">
        <f>Data!G47</f>
        <v>0</v>
      </c>
      <c r="W47" s="539"/>
      <c r="X47" s="539"/>
      <c r="Y47" s="539"/>
      <c r="Z47" s="539"/>
      <c r="AA47" s="539"/>
      <c r="AB47" s="539"/>
      <c r="AC47" s="539"/>
      <c r="AD47" s="539"/>
      <c r="AE47" s="104">
        <f t="shared" si="8"/>
        <v>0</v>
      </c>
      <c r="AF47" s="539"/>
      <c r="AG47" s="539"/>
      <c r="AH47" s="104">
        <f t="shared" si="9"/>
        <v>0</v>
      </c>
      <c r="AI47" s="579">
        <f t="shared" si="6"/>
        <v>0</v>
      </c>
      <c r="AJ47" s="105">
        <f>LOOKUP(AI47,{0,32,33,41,51,61,71,81,91},{0,"इ-1","ड","क-2","क-1","ब-2 ","ब-1","अ-2","अ-1"})</f>
        <v>0</v>
      </c>
    </row>
    <row r="48" spans="1:36" ht="21.75" customHeight="1">
      <c r="A48" s="101">
        <f>Data!$B48</f>
        <v>0</v>
      </c>
      <c r="B48" s="102">
        <f>Data!C48</f>
        <v>0</v>
      </c>
      <c r="C48" s="103">
        <f>Data!E48</f>
        <v>0</v>
      </c>
      <c r="D48" s="101">
        <f>Data!G48</f>
        <v>0</v>
      </c>
      <c r="E48" s="539"/>
      <c r="F48" s="539"/>
      <c r="G48" s="539"/>
      <c r="H48" s="539"/>
      <c r="I48" s="539"/>
      <c r="J48" s="539"/>
      <c r="K48" s="539"/>
      <c r="L48" s="539"/>
      <c r="M48" s="104">
        <f t="shared" si="2"/>
        <v>0</v>
      </c>
      <c r="N48" s="539"/>
      <c r="O48" s="539"/>
      <c r="P48" s="104">
        <f t="shared" si="7"/>
        <v>0</v>
      </c>
      <c r="Q48" s="579">
        <f t="shared" si="5"/>
        <v>0</v>
      </c>
      <c r="R48" s="105">
        <f>LOOKUP(Q48,{0,32,33,41,51,61,71,81,91},{0,"इ-1","ड","क-2","क-1","ब-2 ","ब-1","अ-2","अ-1"})</f>
        <v>0</v>
      </c>
      <c r="S48" s="101">
        <f>Data!$B48</f>
        <v>0</v>
      </c>
      <c r="T48" s="102">
        <f>Data!C48</f>
        <v>0</v>
      </c>
      <c r="U48" s="103">
        <f>Data!E48</f>
        <v>0</v>
      </c>
      <c r="V48" s="101">
        <f>Data!G48</f>
        <v>0</v>
      </c>
      <c r="W48" s="539"/>
      <c r="X48" s="539"/>
      <c r="Y48" s="539"/>
      <c r="Z48" s="539"/>
      <c r="AA48" s="539"/>
      <c r="AB48" s="539"/>
      <c r="AC48" s="539"/>
      <c r="AD48" s="539"/>
      <c r="AE48" s="104">
        <f t="shared" si="8"/>
        <v>0</v>
      </c>
      <c r="AF48" s="539"/>
      <c r="AG48" s="539"/>
      <c r="AH48" s="104">
        <f t="shared" si="9"/>
        <v>0</v>
      </c>
      <c r="AI48" s="579">
        <f t="shared" si="6"/>
        <v>0</v>
      </c>
      <c r="AJ48" s="105">
        <f>LOOKUP(AI48,{0,32,33,41,51,61,71,81,91},{0,"इ-1","ड","क-2","क-1","ब-2 ","ब-1","अ-2","अ-1"})</f>
        <v>0</v>
      </c>
    </row>
    <row r="49" spans="1:36" ht="21.75" customHeight="1">
      <c r="A49" s="101">
        <f>Data!$B49</f>
        <v>0</v>
      </c>
      <c r="B49" s="102">
        <f>Data!C49</f>
        <v>0</v>
      </c>
      <c r="C49" s="103">
        <f>Data!E49</f>
        <v>0</v>
      </c>
      <c r="D49" s="101">
        <f>Data!G49</f>
        <v>0</v>
      </c>
      <c r="E49" s="539"/>
      <c r="F49" s="539"/>
      <c r="G49" s="539"/>
      <c r="H49" s="539"/>
      <c r="I49" s="539"/>
      <c r="J49" s="539"/>
      <c r="K49" s="539"/>
      <c r="L49" s="539"/>
      <c r="M49" s="104">
        <f t="shared" si="2"/>
        <v>0</v>
      </c>
      <c r="N49" s="539"/>
      <c r="O49" s="539"/>
      <c r="P49" s="104">
        <f t="shared" si="7"/>
        <v>0</v>
      </c>
      <c r="Q49" s="579">
        <f t="shared" si="5"/>
        <v>0</v>
      </c>
      <c r="R49" s="105">
        <f>LOOKUP(Q49,{0,32,33,41,51,61,71,81,91},{0,"इ-1","ड","क-2","क-1","ब-2 ","ब-1","अ-2","अ-1"})</f>
        <v>0</v>
      </c>
      <c r="S49" s="101">
        <f>Data!$B49</f>
        <v>0</v>
      </c>
      <c r="T49" s="102">
        <f>Data!C49</f>
        <v>0</v>
      </c>
      <c r="U49" s="103">
        <f>Data!E49</f>
        <v>0</v>
      </c>
      <c r="V49" s="101">
        <f>Data!G49</f>
        <v>0</v>
      </c>
      <c r="W49" s="539"/>
      <c r="X49" s="539"/>
      <c r="Y49" s="539"/>
      <c r="Z49" s="539"/>
      <c r="AA49" s="539"/>
      <c r="AB49" s="539"/>
      <c r="AC49" s="539"/>
      <c r="AD49" s="539"/>
      <c r="AE49" s="104">
        <f t="shared" si="8"/>
        <v>0</v>
      </c>
      <c r="AF49" s="539"/>
      <c r="AG49" s="539"/>
      <c r="AH49" s="104">
        <f t="shared" si="9"/>
        <v>0</v>
      </c>
      <c r="AI49" s="579">
        <f t="shared" si="6"/>
        <v>0</v>
      </c>
      <c r="AJ49" s="105">
        <f>LOOKUP(AI49,{0,32,33,41,51,61,71,81,91},{0,"इ-1","ड","क-2","क-1","ब-2 ","ब-1","अ-2","अ-1"})</f>
        <v>0</v>
      </c>
    </row>
    <row r="50" spans="1:36" ht="21.75" customHeight="1">
      <c r="A50" s="101">
        <f>Data!$B50</f>
        <v>0</v>
      </c>
      <c r="B50" s="102">
        <f>Data!C50</f>
        <v>0</v>
      </c>
      <c r="C50" s="103">
        <f>Data!E50</f>
        <v>0</v>
      </c>
      <c r="D50" s="101">
        <f>Data!G50</f>
        <v>0</v>
      </c>
      <c r="E50" s="539"/>
      <c r="F50" s="539"/>
      <c r="G50" s="539"/>
      <c r="H50" s="539"/>
      <c r="I50" s="539"/>
      <c r="J50" s="539"/>
      <c r="K50" s="539"/>
      <c r="L50" s="539"/>
      <c r="M50" s="104">
        <f t="shared" si="2"/>
        <v>0</v>
      </c>
      <c r="N50" s="539"/>
      <c r="O50" s="539"/>
      <c r="P50" s="104">
        <f t="shared" si="7"/>
        <v>0</v>
      </c>
      <c r="Q50" s="579">
        <f t="shared" si="5"/>
        <v>0</v>
      </c>
      <c r="R50" s="105">
        <f>LOOKUP(Q50,{0,32,33,41,51,61,71,81,91},{0,"इ-1","ड","क-2","क-1","ब-2 ","ब-1","अ-2","अ-1"})</f>
        <v>0</v>
      </c>
      <c r="S50" s="101">
        <f>Data!$B50</f>
        <v>0</v>
      </c>
      <c r="T50" s="102">
        <f>Data!C50</f>
        <v>0</v>
      </c>
      <c r="U50" s="103">
        <f>Data!E50</f>
        <v>0</v>
      </c>
      <c r="V50" s="101">
        <f>Data!G50</f>
        <v>0</v>
      </c>
      <c r="W50" s="539"/>
      <c r="X50" s="539"/>
      <c r="Y50" s="539"/>
      <c r="Z50" s="539"/>
      <c r="AA50" s="539"/>
      <c r="AB50" s="539"/>
      <c r="AC50" s="539"/>
      <c r="AD50" s="539"/>
      <c r="AE50" s="104">
        <f t="shared" si="8"/>
        <v>0</v>
      </c>
      <c r="AF50" s="539"/>
      <c r="AG50" s="539"/>
      <c r="AH50" s="104">
        <f t="shared" si="9"/>
        <v>0</v>
      </c>
      <c r="AI50" s="579">
        <f t="shared" si="6"/>
        <v>0</v>
      </c>
      <c r="AJ50" s="105">
        <f>LOOKUP(AI50,{0,32,33,41,51,61,71,81,91},{0,"इ-1","ड","क-2","क-1","ब-2 ","ब-1","अ-2","अ-1"})</f>
        <v>0</v>
      </c>
    </row>
    <row r="51" spans="1:36" ht="21.75" customHeight="1">
      <c r="A51" s="101">
        <f>Data!$B51</f>
        <v>0</v>
      </c>
      <c r="B51" s="102">
        <f>Data!C51</f>
        <v>0</v>
      </c>
      <c r="C51" s="103">
        <f>Data!E51</f>
        <v>0</v>
      </c>
      <c r="D51" s="101">
        <f>Data!G51</f>
        <v>0</v>
      </c>
      <c r="E51" s="539"/>
      <c r="F51" s="539"/>
      <c r="G51" s="539"/>
      <c r="H51" s="539"/>
      <c r="I51" s="539"/>
      <c r="J51" s="539"/>
      <c r="K51" s="539"/>
      <c r="L51" s="539"/>
      <c r="M51" s="104">
        <f t="shared" si="2"/>
        <v>0</v>
      </c>
      <c r="N51" s="539"/>
      <c r="O51" s="539"/>
      <c r="P51" s="104">
        <f t="shared" si="7"/>
        <v>0</v>
      </c>
      <c r="Q51" s="579">
        <f t="shared" si="5"/>
        <v>0</v>
      </c>
      <c r="R51" s="105">
        <f>LOOKUP(Q51,{0,32,33,41,51,61,71,81,91},{0,"इ-1","ड","क-2","क-1","ब-2 ","ब-1","अ-2","अ-1"})</f>
        <v>0</v>
      </c>
      <c r="S51" s="101">
        <f>Data!$B51</f>
        <v>0</v>
      </c>
      <c r="T51" s="102">
        <f>Data!C51</f>
        <v>0</v>
      </c>
      <c r="U51" s="103">
        <f>Data!E51</f>
        <v>0</v>
      </c>
      <c r="V51" s="101">
        <f>Data!G51</f>
        <v>0</v>
      </c>
      <c r="W51" s="539"/>
      <c r="X51" s="539"/>
      <c r="Y51" s="539"/>
      <c r="Z51" s="539"/>
      <c r="AA51" s="539"/>
      <c r="AB51" s="539"/>
      <c r="AC51" s="539"/>
      <c r="AD51" s="539"/>
      <c r="AE51" s="104">
        <f t="shared" si="8"/>
        <v>0</v>
      </c>
      <c r="AF51" s="539"/>
      <c r="AG51" s="539"/>
      <c r="AH51" s="104">
        <f t="shared" si="9"/>
        <v>0</v>
      </c>
      <c r="AI51" s="579">
        <f t="shared" si="6"/>
        <v>0</v>
      </c>
      <c r="AJ51" s="105">
        <f>LOOKUP(AI51,{0,32,33,41,51,61,71,81,91},{0,"इ-1","ड","क-2","क-1","ब-2 ","ब-1","अ-2","अ-1"})</f>
        <v>0</v>
      </c>
    </row>
    <row r="52" spans="1:36" ht="21.75" customHeight="1">
      <c r="A52" s="101">
        <f>Data!$B52</f>
        <v>0</v>
      </c>
      <c r="B52" s="102">
        <f>Data!C52</f>
        <v>0</v>
      </c>
      <c r="C52" s="103">
        <f>Data!E52</f>
        <v>0</v>
      </c>
      <c r="D52" s="101">
        <f>Data!G52</f>
        <v>0</v>
      </c>
      <c r="E52" s="539"/>
      <c r="F52" s="539"/>
      <c r="G52" s="539"/>
      <c r="H52" s="539"/>
      <c r="I52" s="539"/>
      <c r="J52" s="539"/>
      <c r="K52" s="539"/>
      <c r="L52" s="539"/>
      <c r="M52" s="104">
        <f t="shared" si="2"/>
        <v>0</v>
      </c>
      <c r="N52" s="539"/>
      <c r="O52" s="539"/>
      <c r="P52" s="104">
        <f t="shared" si="7"/>
        <v>0</v>
      </c>
      <c r="Q52" s="579">
        <f t="shared" si="5"/>
        <v>0</v>
      </c>
      <c r="R52" s="105">
        <f>LOOKUP(Q52,{0,32,33,41,51,61,71,81,91},{0,"इ-1","ड","क-2","क-1","ब-2 ","ब-1","अ-2","अ-1"})</f>
        <v>0</v>
      </c>
      <c r="S52" s="101">
        <f>Data!$B52</f>
        <v>0</v>
      </c>
      <c r="T52" s="102">
        <f>Data!C52</f>
        <v>0</v>
      </c>
      <c r="U52" s="103">
        <f>Data!E52</f>
        <v>0</v>
      </c>
      <c r="V52" s="101">
        <f>Data!G52</f>
        <v>0</v>
      </c>
      <c r="W52" s="539"/>
      <c r="X52" s="539"/>
      <c r="Y52" s="539"/>
      <c r="Z52" s="539"/>
      <c r="AA52" s="539"/>
      <c r="AB52" s="539"/>
      <c r="AC52" s="539"/>
      <c r="AD52" s="539"/>
      <c r="AE52" s="104">
        <f t="shared" si="8"/>
        <v>0</v>
      </c>
      <c r="AF52" s="539"/>
      <c r="AG52" s="539"/>
      <c r="AH52" s="104">
        <f t="shared" si="9"/>
        <v>0</v>
      </c>
      <c r="AI52" s="579">
        <f t="shared" si="6"/>
        <v>0</v>
      </c>
      <c r="AJ52" s="105">
        <f>LOOKUP(AI52,{0,32,33,41,51,61,71,81,91},{0,"इ-1","ड","क-2","क-1","ब-2 ","ब-1","अ-2","अ-1"})</f>
        <v>0</v>
      </c>
    </row>
    <row r="53" spans="1:36" ht="21.75" customHeight="1">
      <c r="A53" s="101">
        <f>Data!$B53</f>
        <v>0</v>
      </c>
      <c r="B53" s="102">
        <f>Data!C53</f>
        <v>0</v>
      </c>
      <c r="C53" s="103">
        <f>Data!E53</f>
        <v>0</v>
      </c>
      <c r="D53" s="101">
        <f>Data!G53</f>
        <v>0</v>
      </c>
      <c r="E53" s="539"/>
      <c r="F53" s="539"/>
      <c r="G53" s="539"/>
      <c r="H53" s="539"/>
      <c r="I53" s="539"/>
      <c r="J53" s="539"/>
      <c r="K53" s="539"/>
      <c r="L53" s="539"/>
      <c r="M53" s="104">
        <f t="shared" si="2"/>
        <v>0</v>
      </c>
      <c r="N53" s="539"/>
      <c r="O53" s="539"/>
      <c r="P53" s="104">
        <f t="shared" si="7"/>
        <v>0</v>
      </c>
      <c r="Q53" s="579">
        <f t="shared" si="5"/>
        <v>0</v>
      </c>
      <c r="R53" s="105">
        <f>LOOKUP(Q53,{0,32,33,41,51,61,71,81,91},{0,"इ-1","ड","क-2","क-1","ब-2 ","ब-1","अ-2","अ-1"})</f>
        <v>0</v>
      </c>
      <c r="S53" s="101">
        <f>Data!$B53</f>
        <v>0</v>
      </c>
      <c r="T53" s="102">
        <f>Data!C53</f>
        <v>0</v>
      </c>
      <c r="U53" s="103">
        <f>Data!E53</f>
        <v>0</v>
      </c>
      <c r="V53" s="101">
        <f>Data!G53</f>
        <v>0</v>
      </c>
      <c r="W53" s="539"/>
      <c r="X53" s="539"/>
      <c r="Y53" s="539"/>
      <c r="Z53" s="539"/>
      <c r="AA53" s="539"/>
      <c r="AB53" s="539"/>
      <c r="AC53" s="539"/>
      <c r="AD53" s="539"/>
      <c r="AE53" s="104">
        <f t="shared" si="8"/>
        <v>0</v>
      </c>
      <c r="AF53" s="539"/>
      <c r="AG53" s="539"/>
      <c r="AH53" s="104">
        <f t="shared" si="9"/>
        <v>0</v>
      </c>
      <c r="AI53" s="579">
        <f t="shared" si="6"/>
        <v>0</v>
      </c>
      <c r="AJ53" s="105">
        <f>LOOKUP(AI53,{0,32,33,41,51,61,71,81,91},{0,"इ-1","ड","क-2","क-1","ब-2 ","ब-1","अ-2","अ-1"})</f>
        <v>0</v>
      </c>
    </row>
    <row r="54" spans="1:36" ht="21.75" customHeight="1">
      <c r="A54" s="101">
        <f>Data!$B54</f>
        <v>0</v>
      </c>
      <c r="B54" s="102">
        <f>Data!C54</f>
        <v>0</v>
      </c>
      <c r="C54" s="103">
        <f>Data!E54</f>
        <v>0</v>
      </c>
      <c r="D54" s="101">
        <f>Data!G54</f>
        <v>0</v>
      </c>
      <c r="E54" s="539"/>
      <c r="F54" s="539"/>
      <c r="G54" s="539"/>
      <c r="H54" s="539"/>
      <c r="I54" s="539"/>
      <c r="J54" s="539"/>
      <c r="K54" s="539"/>
      <c r="L54" s="539"/>
      <c r="M54" s="104">
        <f t="shared" si="2"/>
        <v>0</v>
      </c>
      <c r="N54" s="539"/>
      <c r="O54" s="539"/>
      <c r="P54" s="104">
        <f t="shared" si="7"/>
        <v>0</v>
      </c>
      <c r="Q54" s="579">
        <f t="shared" si="5"/>
        <v>0</v>
      </c>
      <c r="R54" s="105">
        <f>LOOKUP(Q54,{0,32,33,41,51,61,71,81,91},{0,"इ-1","ड","क-2","क-1","ब-2 ","ब-1","अ-2","अ-1"})</f>
        <v>0</v>
      </c>
      <c r="S54" s="101">
        <f>Data!$B54</f>
        <v>0</v>
      </c>
      <c r="T54" s="102">
        <f>Data!C54</f>
        <v>0</v>
      </c>
      <c r="U54" s="103">
        <f>Data!E54</f>
        <v>0</v>
      </c>
      <c r="V54" s="101">
        <f>Data!G54</f>
        <v>0</v>
      </c>
      <c r="W54" s="539"/>
      <c r="X54" s="539"/>
      <c r="Y54" s="539"/>
      <c r="Z54" s="539"/>
      <c r="AA54" s="539"/>
      <c r="AB54" s="539"/>
      <c r="AC54" s="539"/>
      <c r="AD54" s="539"/>
      <c r="AE54" s="104">
        <f t="shared" si="8"/>
        <v>0</v>
      </c>
      <c r="AF54" s="539"/>
      <c r="AG54" s="539"/>
      <c r="AH54" s="104">
        <f t="shared" si="9"/>
        <v>0</v>
      </c>
      <c r="AI54" s="579">
        <f t="shared" si="6"/>
        <v>0</v>
      </c>
      <c r="AJ54" s="105">
        <f>LOOKUP(AI54,{0,32,33,41,51,61,71,81,91},{0,"इ-1","ड","क-2","क-1","ब-2 ","ब-1","अ-2","अ-1"})</f>
        <v>0</v>
      </c>
    </row>
    <row r="55" spans="1:36" ht="21.75" customHeight="1">
      <c r="A55" s="101">
        <f>Data!$B55</f>
        <v>0</v>
      </c>
      <c r="B55" s="102">
        <f>Data!C55</f>
        <v>0</v>
      </c>
      <c r="C55" s="103">
        <f>Data!E55</f>
        <v>0</v>
      </c>
      <c r="D55" s="101">
        <f>Data!G55</f>
        <v>0</v>
      </c>
      <c r="E55" s="539"/>
      <c r="F55" s="539"/>
      <c r="G55" s="539"/>
      <c r="H55" s="539"/>
      <c r="I55" s="539"/>
      <c r="J55" s="539"/>
      <c r="K55" s="539"/>
      <c r="L55" s="539"/>
      <c r="M55" s="104">
        <f t="shared" si="2"/>
        <v>0</v>
      </c>
      <c r="N55" s="539"/>
      <c r="O55" s="539"/>
      <c r="P55" s="104">
        <f t="shared" si="7"/>
        <v>0</v>
      </c>
      <c r="Q55" s="579">
        <f t="shared" si="5"/>
        <v>0</v>
      </c>
      <c r="R55" s="105">
        <f>LOOKUP(Q55,{0,32,33,41,51,61,71,81,91},{0,"इ-1","ड","क-2","क-1","ब-2 ","ब-1","अ-2","अ-1"})</f>
        <v>0</v>
      </c>
      <c r="S55" s="101">
        <f>Data!$B55</f>
        <v>0</v>
      </c>
      <c r="T55" s="102">
        <f>Data!C55</f>
        <v>0</v>
      </c>
      <c r="U55" s="103">
        <f>Data!E55</f>
        <v>0</v>
      </c>
      <c r="V55" s="101">
        <f>Data!G55</f>
        <v>0</v>
      </c>
      <c r="W55" s="539"/>
      <c r="X55" s="539"/>
      <c r="Y55" s="539"/>
      <c r="Z55" s="539"/>
      <c r="AA55" s="539"/>
      <c r="AB55" s="539"/>
      <c r="AC55" s="539"/>
      <c r="AD55" s="539"/>
      <c r="AE55" s="104">
        <f t="shared" si="8"/>
        <v>0</v>
      </c>
      <c r="AF55" s="539"/>
      <c r="AG55" s="539"/>
      <c r="AH55" s="104">
        <f t="shared" si="9"/>
        <v>0</v>
      </c>
      <c r="AI55" s="579">
        <f t="shared" si="6"/>
        <v>0</v>
      </c>
      <c r="AJ55" s="105">
        <f>LOOKUP(AI55,{0,32,33,41,51,61,71,81,91},{0,"इ-1","ड","क-2","क-1","ब-2 ","ब-1","अ-2","अ-1"})</f>
        <v>0</v>
      </c>
    </row>
    <row r="56" spans="1:36" ht="21.75" customHeight="1">
      <c r="A56" s="101">
        <f>Data!$B56</f>
        <v>0</v>
      </c>
      <c r="B56" s="102">
        <f>Data!C56</f>
        <v>0</v>
      </c>
      <c r="C56" s="103">
        <f>Data!E56</f>
        <v>0</v>
      </c>
      <c r="D56" s="101">
        <f>Data!G56</f>
        <v>0</v>
      </c>
      <c r="E56" s="539"/>
      <c r="F56" s="539"/>
      <c r="G56" s="539"/>
      <c r="H56" s="539"/>
      <c r="I56" s="539"/>
      <c r="J56" s="539"/>
      <c r="K56" s="539"/>
      <c r="L56" s="539"/>
      <c r="M56" s="104">
        <f t="shared" ref="M56:M61" si="10">SUM(E56:L56)</f>
        <v>0</v>
      </c>
      <c r="N56" s="539"/>
      <c r="O56" s="539"/>
      <c r="P56" s="104">
        <f t="shared" si="7"/>
        <v>0</v>
      </c>
      <c r="Q56" s="579">
        <f t="shared" si="5"/>
        <v>0</v>
      </c>
      <c r="R56" s="105">
        <f>LOOKUP(Q56,{0,32,33,41,51,61,71,81,91},{0,"इ-1","ड","क-2","क-1","ब-2 ","ब-1","अ-2","अ-1"})</f>
        <v>0</v>
      </c>
      <c r="S56" s="101">
        <f>Data!$B56</f>
        <v>0</v>
      </c>
      <c r="T56" s="102">
        <f>Data!C56</f>
        <v>0</v>
      </c>
      <c r="U56" s="103">
        <f>Data!E56</f>
        <v>0</v>
      </c>
      <c r="V56" s="101">
        <f>Data!G56</f>
        <v>0</v>
      </c>
      <c r="W56" s="539"/>
      <c r="X56" s="539"/>
      <c r="Y56" s="539"/>
      <c r="Z56" s="539"/>
      <c r="AA56" s="539"/>
      <c r="AB56" s="539"/>
      <c r="AC56" s="539"/>
      <c r="AD56" s="539"/>
      <c r="AE56" s="104">
        <f t="shared" si="8"/>
        <v>0</v>
      </c>
      <c r="AF56" s="539"/>
      <c r="AG56" s="539"/>
      <c r="AH56" s="104">
        <f t="shared" si="9"/>
        <v>0</v>
      </c>
      <c r="AI56" s="579">
        <f t="shared" si="6"/>
        <v>0</v>
      </c>
      <c r="AJ56" s="105">
        <f>LOOKUP(AI56,{0,32,33,41,51,61,71,81,91},{0,"इ-1","ड","क-2","क-1","ब-2 ","ब-1","अ-2","अ-1"})</f>
        <v>0</v>
      </c>
    </row>
    <row r="57" spans="1:36" ht="21.75" customHeight="1">
      <c r="A57" s="101">
        <f>Data!$B57</f>
        <v>0</v>
      </c>
      <c r="B57" s="102">
        <f>Data!C57</f>
        <v>0</v>
      </c>
      <c r="C57" s="103">
        <f>Data!E57</f>
        <v>0</v>
      </c>
      <c r="D57" s="101">
        <f>Data!G57</f>
        <v>0</v>
      </c>
      <c r="E57" s="539"/>
      <c r="F57" s="539"/>
      <c r="G57" s="539"/>
      <c r="H57" s="539"/>
      <c r="I57" s="539"/>
      <c r="J57" s="539"/>
      <c r="K57" s="539"/>
      <c r="L57" s="539"/>
      <c r="M57" s="104">
        <f t="shared" si="10"/>
        <v>0</v>
      </c>
      <c r="N57" s="539"/>
      <c r="O57" s="539"/>
      <c r="P57" s="104">
        <f t="shared" si="7"/>
        <v>0</v>
      </c>
      <c r="Q57" s="579">
        <f t="shared" si="5"/>
        <v>0</v>
      </c>
      <c r="R57" s="105">
        <f>LOOKUP(Q57,{0,32,33,41,51,61,71,81,91},{0,"इ-1","ड","क-2","क-1","ब-2 ","ब-1","अ-2","अ-1"})</f>
        <v>0</v>
      </c>
      <c r="S57" s="101">
        <f>Data!$B57</f>
        <v>0</v>
      </c>
      <c r="T57" s="102">
        <f>Data!C57</f>
        <v>0</v>
      </c>
      <c r="U57" s="103">
        <f>Data!E57</f>
        <v>0</v>
      </c>
      <c r="V57" s="101">
        <f>Data!G57</f>
        <v>0</v>
      </c>
      <c r="W57" s="539"/>
      <c r="X57" s="539"/>
      <c r="Y57" s="539"/>
      <c r="Z57" s="539"/>
      <c r="AA57" s="539"/>
      <c r="AB57" s="539"/>
      <c r="AC57" s="539"/>
      <c r="AD57" s="539"/>
      <c r="AE57" s="104">
        <f t="shared" si="8"/>
        <v>0</v>
      </c>
      <c r="AF57" s="539"/>
      <c r="AG57" s="539"/>
      <c r="AH57" s="104">
        <f t="shared" si="9"/>
        <v>0</v>
      </c>
      <c r="AI57" s="579">
        <f t="shared" si="6"/>
        <v>0</v>
      </c>
      <c r="AJ57" s="105">
        <f>LOOKUP(AI57,{0,32,33,41,51,61,71,81,91},{0,"इ-1","ड","क-2","क-1","ब-2 ","ब-1","अ-2","अ-1"})</f>
        <v>0</v>
      </c>
    </row>
    <row r="58" spans="1:36" ht="21.75" customHeight="1">
      <c r="A58" s="101">
        <f>Data!$B58</f>
        <v>0</v>
      </c>
      <c r="B58" s="102">
        <f>Data!C58</f>
        <v>0</v>
      </c>
      <c r="C58" s="103">
        <f>Data!E58</f>
        <v>0</v>
      </c>
      <c r="D58" s="101">
        <f>Data!G58</f>
        <v>0</v>
      </c>
      <c r="E58" s="539"/>
      <c r="F58" s="539"/>
      <c r="G58" s="539"/>
      <c r="H58" s="539"/>
      <c r="I58" s="539"/>
      <c r="J58" s="539"/>
      <c r="K58" s="539"/>
      <c r="L58" s="539"/>
      <c r="M58" s="104">
        <f t="shared" si="10"/>
        <v>0</v>
      </c>
      <c r="N58" s="539"/>
      <c r="O58" s="539"/>
      <c r="P58" s="104">
        <f t="shared" si="7"/>
        <v>0</v>
      </c>
      <c r="Q58" s="579">
        <f t="shared" si="5"/>
        <v>0</v>
      </c>
      <c r="R58" s="105">
        <f>LOOKUP(Q58,{0,32,33,41,51,61,71,81,91},{0,"इ-1","ड","क-2","क-1","ब-2 ","ब-1","अ-2","अ-1"})</f>
        <v>0</v>
      </c>
      <c r="S58" s="101">
        <f>Data!$B58</f>
        <v>0</v>
      </c>
      <c r="T58" s="102">
        <f>Data!C58</f>
        <v>0</v>
      </c>
      <c r="U58" s="103">
        <f>Data!E58</f>
        <v>0</v>
      </c>
      <c r="V58" s="101">
        <f>Data!G58</f>
        <v>0</v>
      </c>
      <c r="W58" s="539"/>
      <c r="X58" s="539"/>
      <c r="Y58" s="539"/>
      <c r="Z58" s="539"/>
      <c r="AA58" s="539"/>
      <c r="AB58" s="539"/>
      <c r="AC58" s="539"/>
      <c r="AD58" s="539"/>
      <c r="AE58" s="104">
        <f t="shared" si="8"/>
        <v>0</v>
      </c>
      <c r="AF58" s="539"/>
      <c r="AG58" s="539"/>
      <c r="AH58" s="104">
        <f t="shared" si="9"/>
        <v>0</v>
      </c>
      <c r="AI58" s="579">
        <f t="shared" si="6"/>
        <v>0</v>
      </c>
      <c r="AJ58" s="105">
        <f>LOOKUP(AI58,{0,32,33,41,51,61,71,81,91},{0,"इ-1","ड","क-2","क-1","ब-2 ","ब-1","अ-2","अ-1"})</f>
        <v>0</v>
      </c>
    </row>
    <row r="59" spans="1:36" ht="21.75" customHeight="1">
      <c r="A59" s="101">
        <f>Data!$B59</f>
        <v>0</v>
      </c>
      <c r="B59" s="102">
        <f>Data!C59</f>
        <v>0</v>
      </c>
      <c r="C59" s="103">
        <f>Data!E59</f>
        <v>0</v>
      </c>
      <c r="D59" s="101">
        <f>Data!G59</f>
        <v>0</v>
      </c>
      <c r="E59" s="539"/>
      <c r="F59" s="539"/>
      <c r="G59" s="539"/>
      <c r="H59" s="539"/>
      <c r="I59" s="539"/>
      <c r="J59" s="539"/>
      <c r="K59" s="539"/>
      <c r="L59" s="539"/>
      <c r="M59" s="104">
        <f t="shared" si="10"/>
        <v>0</v>
      </c>
      <c r="N59" s="539"/>
      <c r="O59" s="539"/>
      <c r="P59" s="104">
        <f t="shared" si="7"/>
        <v>0</v>
      </c>
      <c r="Q59" s="579">
        <f t="shared" si="5"/>
        <v>0</v>
      </c>
      <c r="R59" s="105">
        <f>LOOKUP(Q59,{0,32,33,41,51,61,71,81,91},{0,"इ-1","ड","क-2","क-1","ब-2 ","ब-1","अ-2","अ-1"})</f>
        <v>0</v>
      </c>
      <c r="S59" s="101">
        <f>Data!$B59</f>
        <v>0</v>
      </c>
      <c r="T59" s="102">
        <f>Data!C59</f>
        <v>0</v>
      </c>
      <c r="U59" s="103">
        <f>Data!E59</f>
        <v>0</v>
      </c>
      <c r="V59" s="101">
        <f>Data!G59</f>
        <v>0</v>
      </c>
      <c r="W59" s="539"/>
      <c r="X59" s="539"/>
      <c r="Y59" s="539"/>
      <c r="Z59" s="539"/>
      <c r="AA59" s="539"/>
      <c r="AB59" s="539"/>
      <c r="AC59" s="539"/>
      <c r="AD59" s="539"/>
      <c r="AE59" s="104">
        <f t="shared" si="8"/>
        <v>0</v>
      </c>
      <c r="AF59" s="539"/>
      <c r="AG59" s="539"/>
      <c r="AH59" s="104">
        <f t="shared" si="9"/>
        <v>0</v>
      </c>
      <c r="AI59" s="579">
        <f t="shared" si="6"/>
        <v>0</v>
      </c>
      <c r="AJ59" s="105">
        <f>LOOKUP(AI59,{0,32,33,41,51,61,71,81,91},{0,"इ-1","ड","क-2","क-1","ब-2 ","ब-1","अ-2","अ-1"})</f>
        <v>0</v>
      </c>
    </row>
    <row r="60" spans="1:36" ht="21.75" customHeight="1">
      <c r="A60" s="101">
        <f>Data!$B60</f>
        <v>0</v>
      </c>
      <c r="B60" s="102">
        <f>Data!C60</f>
        <v>0</v>
      </c>
      <c r="C60" s="103">
        <f>Data!E60</f>
        <v>0</v>
      </c>
      <c r="D60" s="101">
        <f>Data!G60</f>
        <v>0</v>
      </c>
      <c r="E60" s="539"/>
      <c r="F60" s="539"/>
      <c r="G60" s="539"/>
      <c r="H60" s="539"/>
      <c r="I60" s="539"/>
      <c r="J60" s="539"/>
      <c r="K60" s="539"/>
      <c r="L60" s="539"/>
      <c r="M60" s="104">
        <f t="shared" si="10"/>
        <v>0</v>
      </c>
      <c r="N60" s="539"/>
      <c r="O60" s="539"/>
      <c r="P60" s="104">
        <f t="shared" si="7"/>
        <v>0</v>
      </c>
      <c r="Q60" s="579">
        <f t="shared" si="5"/>
        <v>0</v>
      </c>
      <c r="R60" s="105">
        <f>LOOKUP(Q60,{0,32,33,41,51,61,71,81,91},{0,"इ-1","ड","क-2","क-1","ब-2 ","ब-1","अ-2","अ-1"})</f>
        <v>0</v>
      </c>
      <c r="S60" s="101">
        <f>Data!$B60</f>
        <v>0</v>
      </c>
      <c r="T60" s="102">
        <f>Data!C60</f>
        <v>0</v>
      </c>
      <c r="U60" s="103">
        <f>Data!E60</f>
        <v>0</v>
      </c>
      <c r="V60" s="101">
        <f>Data!G60</f>
        <v>0</v>
      </c>
      <c r="W60" s="539"/>
      <c r="X60" s="539"/>
      <c r="Y60" s="539"/>
      <c r="Z60" s="539"/>
      <c r="AA60" s="539"/>
      <c r="AB60" s="539"/>
      <c r="AC60" s="539"/>
      <c r="AD60" s="539"/>
      <c r="AE60" s="104">
        <f t="shared" si="8"/>
        <v>0</v>
      </c>
      <c r="AF60" s="539"/>
      <c r="AG60" s="539"/>
      <c r="AH60" s="104">
        <f t="shared" si="9"/>
        <v>0</v>
      </c>
      <c r="AI60" s="579">
        <f t="shared" si="6"/>
        <v>0</v>
      </c>
      <c r="AJ60" s="105">
        <f>LOOKUP(AI60,{0,32,33,41,51,61,71,81,91},{0,"इ-1","ड","क-2","क-1","ब-2 ","ब-1","अ-2","अ-1"})</f>
        <v>0</v>
      </c>
    </row>
    <row r="61" spans="1:36" ht="21.75" customHeight="1">
      <c r="A61" s="101">
        <f>Data!$B61</f>
        <v>0</v>
      </c>
      <c r="B61" s="102">
        <f>Data!C61</f>
        <v>0</v>
      </c>
      <c r="C61" s="103">
        <f>Data!E61</f>
        <v>0</v>
      </c>
      <c r="D61" s="101">
        <f>Data!G61</f>
        <v>0</v>
      </c>
      <c r="E61" s="539"/>
      <c r="F61" s="539"/>
      <c r="G61" s="539"/>
      <c r="H61" s="539"/>
      <c r="I61" s="539"/>
      <c r="J61" s="539"/>
      <c r="K61" s="539"/>
      <c r="L61" s="539"/>
      <c r="M61" s="104">
        <f t="shared" si="10"/>
        <v>0</v>
      </c>
      <c r="N61" s="539"/>
      <c r="O61" s="539"/>
      <c r="P61" s="104">
        <f t="shared" si="7"/>
        <v>0</v>
      </c>
      <c r="Q61" s="579">
        <f t="shared" si="5"/>
        <v>0</v>
      </c>
      <c r="R61" s="105">
        <f>LOOKUP(Q61,{0,32,33,41,51,61,71,81,91},{0,"इ-1","ड","क-2","क-1","ब-2 ","ब-1","अ-2","अ-1"})</f>
        <v>0</v>
      </c>
      <c r="S61" s="101">
        <f>Data!$B61</f>
        <v>0</v>
      </c>
      <c r="T61" s="102">
        <f>Data!C61</f>
        <v>0</v>
      </c>
      <c r="U61" s="103">
        <f>Data!E61</f>
        <v>0</v>
      </c>
      <c r="V61" s="101">
        <f>Data!G61</f>
        <v>0</v>
      </c>
      <c r="W61" s="539"/>
      <c r="X61" s="539"/>
      <c r="Y61" s="539"/>
      <c r="Z61" s="539"/>
      <c r="AA61" s="539"/>
      <c r="AB61" s="539"/>
      <c r="AC61" s="539"/>
      <c r="AD61" s="539"/>
      <c r="AE61" s="104">
        <f t="shared" si="8"/>
        <v>0</v>
      </c>
      <c r="AF61" s="539"/>
      <c r="AG61" s="539"/>
      <c r="AH61" s="104">
        <f t="shared" si="9"/>
        <v>0</v>
      </c>
      <c r="AI61" s="579">
        <f t="shared" si="6"/>
        <v>0</v>
      </c>
      <c r="AJ61" s="105">
        <f>LOOKUP(AI61,{0,32,33,41,51,61,71,81,91},{0,"इ-1","ड","क-2","क-1","ब-2 ","ब-1","अ-2","अ-1"})</f>
        <v>0</v>
      </c>
    </row>
    <row r="62" spans="1:36" ht="21.75" customHeight="1">
      <c r="A62" s="101">
        <f>Data!$B62</f>
        <v>0</v>
      </c>
      <c r="B62" s="102">
        <f>Data!C62</f>
        <v>0</v>
      </c>
      <c r="C62" s="103">
        <f>Data!E62</f>
        <v>0</v>
      </c>
      <c r="D62" s="101">
        <f>Data!G62</f>
        <v>0</v>
      </c>
      <c r="E62" s="539"/>
      <c r="F62" s="539"/>
      <c r="G62" s="539"/>
      <c r="H62" s="539"/>
      <c r="I62" s="539"/>
      <c r="J62" s="539"/>
      <c r="K62" s="539"/>
      <c r="L62" s="539"/>
      <c r="M62" s="104">
        <f t="shared" ref="M62:M73" si="11">SUM(E62:L62)</f>
        <v>0</v>
      </c>
      <c r="N62" s="539"/>
      <c r="O62" s="539"/>
      <c r="P62" s="104">
        <f t="shared" si="7"/>
        <v>0</v>
      </c>
      <c r="Q62" s="579">
        <f t="shared" si="5"/>
        <v>0</v>
      </c>
      <c r="R62" s="105">
        <f>LOOKUP(Q62,{0,32,33,41,51,61,71,81,91},{0,"इ-1","ड","क-2","क-1","ब-2 ","ब-1","अ-2","अ-1"})</f>
        <v>0</v>
      </c>
      <c r="S62" s="101">
        <f>Data!$B62</f>
        <v>0</v>
      </c>
      <c r="T62" s="102">
        <f>Data!C62</f>
        <v>0</v>
      </c>
      <c r="U62" s="103">
        <f>Data!E62</f>
        <v>0</v>
      </c>
      <c r="V62" s="101">
        <f>Data!G62</f>
        <v>0</v>
      </c>
      <c r="W62" s="539"/>
      <c r="X62" s="539"/>
      <c r="Y62" s="539"/>
      <c r="Z62" s="539"/>
      <c r="AA62" s="539"/>
      <c r="AB62" s="539"/>
      <c r="AC62" s="539"/>
      <c r="AD62" s="539"/>
      <c r="AE62" s="104">
        <f t="shared" si="8"/>
        <v>0</v>
      </c>
      <c r="AF62" s="539"/>
      <c r="AG62" s="539"/>
      <c r="AH62" s="104">
        <f t="shared" si="9"/>
        <v>0</v>
      </c>
      <c r="AI62" s="579">
        <f t="shared" si="6"/>
        <v>0</v>
      </c>
      <c r="AJ62" s="105">
        <f>LOOKUP(AI62,{0,32,33,41,51,61,71,81,91},{0,"इ-1","ड","क-2","क-1","ब-2 ","ब-1","अ-2","अ-1"})</f>
        <v>0</v>
      </c>
    </row>
    <row r="63" spans="1:36" ht="21.75" customHeight="1">
      <c r="A63" s="101">
        <f>Data!$B63</f>
        <v>0</v>
      </c>
      <c r="B63" s="102">
        <f>Data!C63</f>
        <v>0</v>
      </c>
      <c r="C63" s="103">
        <f>Data!E63</f>
        <v>0</v>
      </c>
      <c r="D63" s="101">
        <f>Data!G63</f>
        <v>0</v>
      </c>
      <c r="E63" s="539"/>
      <c r="F63" s="539"/>
      <c r="G63" s="539"/>
      <c r="H63" s="539"/>
      <c r="I63" s="539"/>
      <c r="J63" s="539"/>
      <c r="K63" s="539"/>
      <c r="L63" s="539"/>
      <c r="M63" s="104">
        <f t="shared" si="11"/>
        <v>0</v>
      </c>
      <c r="N63" s="539"/>
      <c r="O63" s="539"/>
      <c r="P63" s="104">
        <f t="shared" si="7"/>
        <v>0</v>
      </c>
      <c r="Q63" s="579">
        <f t="shared" si="5"/>
        <v>0</v>
      </c>
      <c r="R63" s="105">
        <f>LOOKUP(Q63,{0,32,33,41,51,61,71,81,91},{0,"इ-1","ड","क-2","क-1","ब-2 ","ब-1","अ-2","अ-1"})</f>
        <v>0</v>
      </c>
      <c r="S63" s="101">
        <f>Data!$B63</f>
        <v>0</v>
      </c>
      <c r="T63" s="102">
        <f>Data!C63</f>
        <v>0</v>
      </c>
      <c r="U63" s="103">
        <f>Data!E63</f>
        <v>0</v>
      </c>
      <c r="V63" s="101">
        <f>Data!G63</f>
        <v>0</v>
      </c>
      <c r="W63" s="539"/>
      <c r="X63" s="539"/>
      <c r="Y63" s="539"/>
      <c r="Z63" s="539"/>
      <c r="AA63" s="539"/>
      <c r="AB63" s="539"/>
      <c r="AC63" s="539"/>
      <c r="AD63" s="539"/>
      <c r="AE63" s="104">
        <f t="shared" si="8"/>
        <v>0</v>
      </c>
      <c r="AF63" s="539"/>
      <c r="AG63" s="539"/>
      <c r="AH63" s="104">
        <f t="shared" si="9"/>
        <v>0</v>
      </c>
      <c r="AI63" s="579">
        <f t="shared" si="6"/>
        <v>0</v>
      </c>
      <c r="AJ63" s="105">
        <f>LOOKUP(AI63,{0,32,33,41,51,61,71,81,91},{0,"इ-1","ड","क-2","क-1","ब-2 ","ब-1","अ-2","अ-1"})</f>
        <v>0</v>
      </c>
    </row>
    <row r="64" spans="1:36" ht="21.75" customHeight="1">
      <c r="A64" s="101">
        <f>Data!$B64</f>
        <v>0</v>
      </c>
      <c r="B64" s="102">
        <f>Data!C64</f>
        <v>0</v>
      </c>
      <c r="C64" s="103">
        <f>Data!E64</f>
        <v>0</v>
      </c>
      <c r="D64" s="101">
        <f>Data!G64</f>
        <v>0</v>
      </c>
      <c r="E64" s="539"/>
      <c r="F64" s="539"/>
      <c r="G64" s="539"/>
      <c r="H64" s="539"/>
      <c r="I64" s="539"/>
      <c r="J64" s="539"/>
      <c r="K64" s="539"/>
      <c r="L64" s="539"/>
      <c r="M64" s="104">
        <f t="shared" si="11"/>
        <v>0</v>
      </c>
      <c r="N64" s="539"/>
      <c r="O64" s="539"/>
      <c r="P64" s="104">
        <f t="shared" si="7"/>
        <v>0</v>
      </c>
      <c r="Q64" s="579">
        <f t="shared" si="5"/>
        <v>0</v>
      </c>
      <c r="R64" s="105">
        <f>LOOKUP(Q64,{0,32,33,41,51,61,71,81,91},{0,"इ-1","ड","क-2","क-1","ब-2 ","ब-1","अ-2","अ-1"})</f>
        <v>0</v>
      </c>
      <c r="S64" s="101">
        <f>Data!$B64</f>
        <v>0</v>
      </c>
      <c r="T64" s="102">
        <f>Data!C64</f>
        <v>0</v>
      </c>
      <c r="U64" s="103">
        <f>Data!E64</f>
        <v>0</v>
      </c>
      <c r="V64" s="101">
        <f>Data!G64</f>
        <v>0</v>
      </c>
      <c r="W64" s="539"/>
      <c r="X64" s="539"/>
      <c r="Y64" s="539"/>
      <c r="Z64" s="539"/>
      <c r="AA64" s="539"/>
      <c r="AB64" s="539"/>
      <c r="AC64" s="539"/>
      <c r="AD64" s="539"/>
      <c r="AE64" s="104">
        <f t="shared" si="8"/>
        <v>0</v>
      </c>
      <c r="AF64" s="539"/>
      <c r="AG64" s="539"/>
      <c r="AH64" s="104">
        <f t="shared" si="9"/>
        <v>0</v>
      </c>
      <c r="AI64" s="579">
        <f t="shared" si="6"/>
        <v>0</v>
      </c>
      <c r="AJ64" s="105">
        <f>LOOKUP(AI64,{0,32,33,41,51,61,71,81,91},{0,"इ-1","ड","क-2","क-1","ब-2 ","ब-1","अ-2","अ-1"})</f>
        <v>0</v>
      </c>
    </row>
    <row r="65" spans="1:36" ht="21.75" customHeight="1">
      <c r="A65" s="101">
        <f>Data!$B65</f>
        <v>0</v>
      </c>
      <c r="B65" s="102">
        <f>Data!C65</f>
        <v>0</v>
      </c>
      <c r="C65" s="103">
        <f>Data!E65</f>
        <v>0</v>
      </c>
      <c r="D65" s="101">
        <f>Data!G65</f>
        <v>0</v>
      </c>
      <c r="E65" s="539"/>
      <c r="F65" s="539"/>
      <c r="G65" s="539"/>
      <c r="H65" s="539"/>
      <c r="I65" s="539"/>
      <c r="J65" s="539"/>
      <c r="K65" s="539"/>
      <c r="L65" s="539"/>
      <c r="M65" s="104">
        <f t="shared" si="11"/>
        <v>0</v>
      </c>
      <c r="N65" s="539"/>
      <c r="O65" s="539"/>
      <c r="P65" s="104">
        <f t="shared" si="7"/>
        <v>0</v>
      </c>
      <c r="Q65" s="579">
        <f t="shared" si="5"/>
        <v>0</v>
      </c>
      <c r="R65" s="105">
        <f>LOOKUP(Q65,{0,32,33,41,51,61,71,81,91},{0,"इ-1","ड","क-2","क-1","ब-2 ","ब-1","अ-2","अ-1"})</f>
        <v>0</v>
      </c>
      <c r="S65" s="101">
        <f>Data!$B65</f>
        <v>0</v>
      </c>
      <c r="T65" s="102">
        <f>Data!C65</f>
        <v>0</v>
      </c>
      <c r="U65" s="103">
        <f>Data!E65</f>
        <v>0</v>
      </c>
      <c r="V65" s="101">
        <f>Data!G65</f>
        <v>0</v>
      </c>
      <c r="W65" s="539"/>
      <c r="X65" s="539"/>
      <c r="Y65" s="539"/>
      <c r="Z65" s="539"/>
      <c r="AA65" s="539"/>
      <c r="AB65" s="539"/>
      <c r="AC65" s="539"/>
      <c r="AD65" s="539"/>
      <c r="AE65" s="104">
        <f t="shared" si="8"/>
        <v>0</v>
      </c>
      <c r="AF65" s="539"/>
      <c r="AG65" s="539"/>
      <c r="AH65" s="104">
        <f t="shared" si="9"/>
        <v>0</v>
      </c>
      <c r="AI65" s="579">
        <f t="shared" si="6"/>
        <v>0</v>
      </c>
      <c r="AJ65" s="105">
        <f>LOOKUP(AI65,{0,32,33,41,51,61,71,81,91},{0,"इ-1","ड","क-2","क-1","ब-2 ","ब-1","अ-2","अ-1"})</f>
        <v>0</v>
      </c>
    </row>
    <row r="66" spans="1:36" ht="21.75" customHeight="1">
      <c r="A66" s="101">
        <f>Data!$B66</f>
        <v>0</v>
      </c>
      <c r="B66" s="102">
        <f>Data!C66</f>
        <v>0</v>
      </c>
      <c r="C66" s="103">
        <f>Data!E66</f>
        <v>0</v>
      </c>
      <c r="D66" s="101">
        <f>Data!G66</f>
        <v>0</v>
      </c>
      <c r="E66" s="539"/>
      <c r="F66" s="539"/>
      <c r="G66" s="539"/>
      <c r="H66" s="539"/>
      <c r="I66" s="539"/>
      <c r="J66" s="539"/>
      <c r="K66" s="539"/>
      <c r="L66" s="539"/>
      <c r="M66" s="104">
        <f t="shared" si="11"/>
        <v>0</v>
      </c>
      <c r="N66" s="539"/>
      <c r="O66" s="539"/>
      <c r="P66" s="104">
        <f t="shared" si="7"/>
        <v>0</v>
      </c>
      <c r="Q66" s="579">
        <f t="shared" si="5"/>
        <v>0</v>
      </c>
      <c r="R66" s="105">
        <f>LOOKUP(Q66,{0,32,33,41,51,61,71,81,91},{0,"इ-1","ड","क-2","क-1","ब-2 ","ब-1","अ-2","अ-1"})</f>
        <v>0</v>
      </c>
      <c r="S66" s="101">
        <f>Data!$B66</f>
        <v>0</v>
      </c>
      <c r="T66" s="102">
        <f>Data!C66</f>
        <v>0</v>
      </c>
      <c r="U66" s="103">
        <f>Data!E66</f>
        <v>0</v>
      </c>
      <c r="V66" s="101">
        <f>Data!G66</f>
        <v>0</v>
      </c>
      <c r="W66" s="539"/>
      <c r="X66" s="539"/>
      <c r="Y66" s="539"/>
      <c r="Z66" s="539"/>
      <c r="AA66" s="539"/>
      <c r="AB66" s="539"/>
      <c r="AC66" s="539"/>
      <c r="AD66" s="539"/>
      <c r="AE66" s="104">
        <f t="shared" si="8"/>
        <v>0</v>
      </c>
      <c r="AF66" s="539"/>
      <c r="AG66" s="539"/>
      <c r="AH66" s="104">
        <f t="shared" si="9"/>
        <v>0</v>
      </c>
      <c r="AI66" s="579">
        <f t="shared" si="6"/>
        <v>0</v>
      </c>
      <c r="AJ66" s="105">
        <f>LOOKUP(AI66,{0,32,33,41,51,61,71,81,91},{0,"इ-1","ड","क-2","क-1","ब-2 ","ब-1","अ-2","अ-1"})</f>
        <v>0</v>
      </c>
    </row>
    <row r="67" spans="1:36" ht="21.75" customHeight="1">
      <c r="A67" s="101">
        <f>Data!$B67</f>
        <v>0</v>
      </c>
      <c r="B67" s="102">
        <f>Data!C67</f>
        <v>0</v>
      </c>
      <c r="C67" s="103">
        <f>Data!E67</f>
        <v>0</v>
      </c>
      <c r="D67" s="101">
        <f>Data!G67</f>
        <v>0</v>
      </c>
      <c r="E67" s="539"/>
      <c r="F67" s="539"/>
      <c r="G67" s="539"/>
      <c r="H67" s="539"/>
      <c r="I67" s="539"/>
      <c r="J67" s="539"/>
      <c r="K67" s="539"/>
      <c r="L67" s="539"/>
      <c r="M67" s="104">
        <f t="shared" si="11"/>
        <v>0</v>
      </c>
      <c r="N67" s="539"/>
      <c r="O67" s="539"/>
      <c r="P67" s="104">
        <f t="shared" si="7"/>
        <v>0</v>
      </c>
      <c r="Q67" s="579">
        <f t="shared" si="5"/>
        <v>0</v>
      </c>
      <c r="R67" s="105">
        <f>LOOKUP(Q67,{0,32,33,41,51,61,71,81,91},{0,"इ-1","ड","क-2","क-1","ब-2 ","ब-1","अ-2","अ-1"})</f>
        <v>0</v>
      </c>
      <c r="S67" s="101">
        <f>Data!$B67</f>
        <v>0</v>
      </c>
      <c r="T67" s="102">
        <f>Data!C67</f>
        <v>0</v>
      </c>
      <c r="U67" s="103">
        <f>Data!E67</f>
        <v>0</v>
      </c>
      <c r="V67" s="101">
        <f>Data!G67</f>
        <v>0</v>
      </c>
      <c r="W67" s="539"/>
      <c r="X67" s="539"/>
      <c r="Y67" s="539"/>
      <c r="Z67" s="539"/>
      <c r="AA67" s="539"/>
      <c r="AB67" s="539"/>
      <c r="AC67" s="539"/>
      <c r="AD67" s="539"/>
      <c r="AE67" s="104">
        <f t="shared" si="8"/>
        <v>0</v>
      </c>
      <c r="AF67" s="539"/>
      <c r="AG67" s="539"/>
      <c r="AH67" s="104">
        <f t="shared" si="9"/>
        <v>0</v>
      </c>
      <c r="AI67" s="579">
        <f t="shared" si="6"/>
        <v>0</v>
      </c>
      <c r="AJ67" s="105">
        <f>LOOKUP(AI67,{0,32,33,41,51,61,71,81,91},{0,"इ-1","ड","क-2","क-1","ब-2 ","ब-1","अ-2","अ-1"})</f>
        <v>0</v>
      </c>
    </row>
    <row r="68" spans="1:36" ht="21.75" customHeight="1">
      <c r="A68" s="101">
        <f>Data!$B68</f>
        <v>0</v>
      </c>
      <c r="B68" s="102">
        <f>Data!C68</f>
        <v>0</v>
      </c>
      <c r="C68" s="103">
        <f>Data!E68</f>
        <v>0</v>
      </c>
      <c r="D68" s="101">
        <f>Data!G68</f>
        <v>0</v>
      </c>
      <c r="E68" s="539"/>
      <c r="F68" s="539"/>
      <c r="G68" s="539"/>
      <c r="H68" s="539"/>
      <c r="I68" s="539"/>
      <c r="J68" s="539"/>
      <c r="K68" s="539"/>
      <c r="L68" s="539"/>
      <c r="M68" s="104">
        <f t="shared" si="11"/>
        <v>0</v>
      </c>
      <c r="N68" s="539"/>
      <c r="O68" s="539"/>
      <c r="P68" s="104">
        <f t="shared" si="7"/>
        <v>0</v>
      </c>
      <c r="Q68" s="579">
        <f t="shared" si="5"/>
        <v>0</v>
      </c>
      <c r="R68" s="105">
        <f>LOOKUP(Q68,{0,32,33,41,51,61,71,81,91},{0,"इ-1","ड","क-2","क-1","ब-2 ","ब-1","अ-2","अ-1"})</f>
        <v>0</v>
      </c>
      <c r="S68" s="101">
        <f>Data!$B68</f>
        <v>0</v>
      </c>
      <c r="T68" s="102">
        <f>Data!C68</f>
        <v>0</v>
      </c>
      <c r="U68" s="103">
        <f>Data!E68</f>
        <v>0</v>
      </c>
      <c r="V68" s="101">
        <f>Data!G68</f>
        <v>0</v>
      </c>
      <c r="W68" s="539"/>
      <c r="X68" s="539"/>
      <c r="Y68" s="539"/>
      <c r="Z68" s="539"/>
      <c r="AA68" s="539"/>
      <c r="AB68" s="539"/>
      <c r="AC68" s="539"/>
      <c r="AD68" s="539"/>
      <c r="AE68" s="104">
        <f t="shared" si="8"/>
        <v>0</v>
      </c>
      <c r="AF68" s="539"/>
      <c r="AG68" s="539"/>
      <c r="AH68" s="104">
        <f t="shared" si="9"/>
        <v>0</v>
      </c>
      <c r="AI68" s="579">
        <f t="shared" si="6"/>
        <v>0</v>
      </c>
      <c r="AJ68" s="105">
        <f>LOOKUP(AI68,{0,32,33,41,51,61,71,81,91},{0,"इ-1","ड","क-2","क-1","ब-2 ","ब-1","अ-2","अ-1"})</f>
        <v>0</v>
      </c>
    </row>
    <row r="69" spans="1:36" ht="21.75" customHeight="1">
      <c r="A69" s="101">
        <f>Data!$B69</f>
        <v>0</v>
      </c>
      <c r="B69" s="102">
        <f>Data!C69</f>
        <v>0</v>
      </c>
      <c r="C69" s="103">
        <f>Data!E69</f>
        <v>0</v>
      </c>
      <c r="D69" s="101">
        <f>Data!G69</f>
        <v>0</v>
      </c>
      <c r="E69" s="539"/>
      <c r="F69" s="539"/>
      <c r="G69" s="539"/>
      <c r="H69" s="539"/>
      <c r="I69" s="539"/>
      <c r="J69" s="539"/>
      <c r="K69" s="539"/>
      <c r="L69" s="539"/>
      <c r="M69" s="104">
        <f t="shared" si="11"/>
        <v>0</v>
      </c>
      <c r="N69" s="539"/>
      <c r="O69" s="539"/>
      <c r="P69" s="104">
        <f t="shared" si="7"/>
        <v>0</v>
      </c>
      <c r="Q69" s="579">
        <f t="shared" si="5"/>
        <v>0</v>
      </c>
      <c r="R69" s="105">
        <f>LOOKUP(Q69,{0,32,33,41,51,61,71,81,91},{0,"इ-1","ड","क-2","क-1","ब-2 ","ब-1","अ-2","अ-1"})</f>
        <v>0</v>
      </c>
      <c r="S69" s="101">
        <f>Data!$B69</f>
        <v>0</v>
      </c>
      <c r="T69" s="102">
        <f>Data!C69</f>
        <v>0</v>
      </c>
      <c r="U69" s="103">
        <f>Data!E69</f>
        <v>0</v>
      </c>
      <c r="V69" s="101">
        <f>Data!G69</f>
        <v>0</v>
      </c>
      <c r="W69" s="539"/>
      <c r="X69" s="539"/>
      <c r="Y69" s="539"/>
      <c r="Z69" s="539"/>
      <c r="AA69" s="539"/>
      <c r="AB69" s="539"/>
      <c r="AC69" s="539"/>
      <c r="AD69" s="539"/>
      <c r="AE69" s="104">
        <f t="shared" si="8"/>
        <v>0</v>
      </c>
      <c r="AF69" s="539"/>
      <c r="AG69" s="539"/>
      <c r="AH69" s="104">
        <f t="shared" si="9"/>
        <v>0</v>
      </c>
      <c r="AI69" s="579">
        <f t="shared" si="6"/>
        <v>0</v>
      </c>
      <c r="AJ69" s="105">
        <f>LOOKUP(AI69,{0,32,33,41,51,61,71,81,91},{0,"इ-1","ड","क-2","क-1","ब-2 ","ब-1","अ-2","अ-1"})</f>
        <v>0</v>
      </c>
    </row>
    <row r="70" spans="1:36" ht="21.75" customHeight="1">
      <c r="A70" s="101">
        <f>Data!$B70</f>
        <v>0</v>
      </c>
      <c r="B70" s="102">
        <f>Data!C70</f>
        <v>0</v>
      </c>
      <c r="C70" s="103">
        <f>Data!E70</f>
        <v>0</v>
      </c>
      <c r="D70" s="101">
        <f>Data!G70</f>
        <v>0</v>
      </c>
      <c r="E70" s="539"/>
      <c r="F70" s="539"/>
      <c r="G70" s="539"/>
      <c r="H70" s="539"/>
      <c r="I70" s="539"/>
      <c r="J70" s="539"/>
      <c r="K70" s="539"/>
      <c r="L70" s="539"/>
      <c r="M70" s="104">
        <f t="shared" si="11"/>
        <v>0</v>
      </c>
      <c r="N70" s="539"/>
      <c r="O70" s="539"/>
      <c r="P70" s="104">
        <f t="shared" si="7"/>
        <v>0</v>
      </c>
      <c r="Q70" s="579">
        <f t="shared" si="5"/>
        <v>0</v>
      </c>
      <c r="R70" s="105">
        <f>LOOKUP(Q70,{0,32,33,41,51,61,71,81,91},{0,"इ-1","ड","क-2","क-1","ब-2 ","ब-1","अ-2","अ-1"})</f>
        <v>0</v>
      </c>
      <c r="S70" s="101">
        <f>Data!$B70</f>
        <v>0</v>
      </c>
      <c r="T70" s="102">
        <f>Data!C70</f>
        <v>0</v>
      </c>
      <c r="U70" s="103">
        <f>Data!E70</f>
        <v>0</v>
      </c>
      <c r="V70" s="101">
        <f>Data!G70</f>
        <v>0</v>
      </c>
      <c r="W70" s="539"/>
      <c r="X70" s="539"/>
      <c r="Y70" s="539"/>
      <c r="Z70" s="539"/>
      <c r="AA70" s="539"/>
      <c r="AB70" s="539"/>
      <c r="AC70" s="539"/>
      <c r="AD70" s="539"/>
      <c r="AE70" s="104">
        <f t="shared" si="8"/>
        <v>0</v>
      </c>
      <c r="AF70" s="539"/>
      <c r="AG70" s="539"/>
      <c r="AH70" s="104">
        <f t="shared" si="9"/>
        <v>0</v>
      </c>
      <c r="AI70" s="579">
        <f t="shared" si="6"/>
        <v>0</v>
      </c>
      <c r="AJ70" s="105">
        <f>LOOKUP(AI70,{0,32,33,41,51,61,71,81,91},{0,"इ-1","ड","क-2","क-1","ब-2 ","ब-1","अ-2","अ-1"})</f>
        <v>0</v>
      </c>
    </row>
    <row r="71" spans="1:36" ht="21.75" customHeight="1">
      <c r="A71" s="101">
        <f>Data!$B71</f>
        <v>0</v>
      </c>
      <c r="B71" s="102">
        <f>Data!C71</f>
        <v>0</v>
      </c>
      <c r="C71" s="103">
        <f>Data!E71</f>
        <v>0</v>
      </c>
      <c r="D71" s="101">
        <f>Data!G71</f>
        <v>0</v>
      </c>
      <c r="E71" s="539"/>
      <c r="F71" s="539"/>
      <c r="G71" s="539"/>
      <c r="H71" s="539"/>
      <c r="I71" s="539"/>
      <c r="J71" s="539"/>
      <c r="K71" s="539"/>
      <c r="L71" s="539"/>
      <c r="M71" s="104">
        <f t="shared" si="11"/>
        <v>0</v>
      </c>
      <c r="N71" s="539"/>
      <c r="O71" s="539"/>
      <c r="P71" s="104">
        <f t="shared" si="7"/>
        <v>0</v>
      </c>
      <c r="Q71" s="579">
        <f t="shared" si="5"/>
        <v>0</v>
      </c>
      <c r="R71" s="105">
        <f>LOOKUP(Q71,{0,32,33,41,51,61,71,81,91},{0,"इ-1","ड","क-2","क-1","ब-2 ","ब-1","अ-2","अ-1"})</f>
        <v>0</v>
      </c>
      <c r="S71" s="101">
        <f>Data!$B71</f>
        <v>0</v>
      </c>
      <c r="T71" s="102">
        <f>Data!C71</f>
        <v>0</v>
      </c>
      <c r="U71" s="103">
        <f>Data!E71</f>
        <v>0</v>
      </c>
      <c r="V71" s="101">
        <f>Data!G71</f>
        <v>0</v>
      </c>
      <c r="W71" s="539"/>
      <c r="X71" s="539"/>
      <c r="Y71" s="539"/>
      <c r="Z71" s="539"/>
      <c r="AA71" s="539"/>
      <c r="AB71" s="539"/>
      <c r="AC71" s="539"/>
      <c r="AD71" s="539"/>
      <c r="AE71" s="104">
        <f t="shared" si="8"/>
        <v>0</v>
      </c>
      <c r="AF71" s="539"/>
      <c r="AG71" s="539"/>
      <c r="AH71" s="104">
        <f t="shared" si="9"/>
        <v>0</v>
      </c>
      <c r="AI71" s="579">
        <f t="shared" si="6"/>
        <v>0</v>
      </c>
      <c r="AJ71" s="105">
        <f>LOOKUP(AI71,{0,32,33,41,51,61,71,81,91},{0,"इ-1","ड","क-2","क-1","ब-2 ","ब-1","अ-2","अ-1"})</f>
        <v>0</v>
      </c>
    </row>
    <row r="72" spans="1:36" ht="21.75" customHeight="1">
      <c r="A72" s="101">
        <f>Data!$B72</f>
        <v>0</v>
      </c>
      <c r="B72" s="102">
        <f>Data!C72</f>
        <v>0</v>
      </c>
      <c r="C72" s="103">
        <f>Data!E72</f>
        <v>0</v>
      </c>
      <c r="D72" s="101">
        <f>Data!G72</f>
        <v>0</v>
      </c>
      <c r="E72" s="539"/>
      <c r="F72" s="539"/>
      <c r="G72" s="539"/>
      <c r="H72" s="539"/>
      <c r="I72" s="539"/>
      <c r="J72" s="539"/>
      <c r="K72" s="539"/>
      <c r="L72" s="539"/>
      <c r="M72" s="104">
        <f t="shared" si="11"/>
        <v>0</v>
      </c>
      <c r="N72" s="539"/>
      <c r="O72" s="539"/>
      <c r="P72" s="104">
        <f t="shared" si="7"/>
        <v>0</v>
      </c>
      <c r="Q72" s="579">
        <f t="shared" si="5"/>
        <v>0</v>
      </c>
      <c r="R72" s="105">
        <f>LOOKUP(Q72,{0,32,33,41,51,61,71,81,91},{0,"इ-1","ड","क-2","क-1","ब-2 ","ब-1","अ-2","अ-1"})</f>
        <v>0</v>
      </c>
      <c r="S72" s="101">
        <f>Data!$B72</f>
        <v>0</v>
      </c>
      <c r="T72" s="102">
        <f>Data!C72</f>
        <v>0</v>
      </c>
      <c r="U72" s="103">
        <f>Data!E72</f>
        <v>0</v>
      </c>
      <c r="V72" s="101">
        <f>Data!G72</f>
        <v>0</v>
      </c>
      <c r="W72" s="539"/>
      <c r="X72" s="539"/>
      <c r="Y72" s="539"/>
      <c r="Z72" s="539"/>
      <c r="AA72" s="539"/>
      <c r="AB72" s="539"/>
      <c r="AC72" s="539"/>
      <c r="AD72" s="539"/>
      <c r="AE72" s="104">
        <f t="shared" si="8"/>
        <v>0</v>
      </c>
      <c r="AF72" s="539"/>
      <c r="AG72" s="539"/>
      <c r="AH72" s="104">
        <f t="shared" si="9"/>
        <v>0</v>
      </c>
      <c r="AI72" s="579">
        <f t="shared" si="6"/>
        <v>0</v>
      </c>
      <c r="AJ72" s="105">
        <f>LOOKUP(AI72,{0,32,33,41,51,61,71,81,91},{0,"इ-1","ड","क-2","क-1","ब-2 ","ब-1","अ-2","अ-1"})</f>
        <v>0</v>
      </c>
    </row>
    <row r="73" spans="1:36" ht="21.75" customHeight="1">
      <c r="A73" s="101">
        <f>Data!$B73</f>
        <v>0</v>
      </c>
      <c r="B73" s="102">
        <f>Data!C73</f>
        <v>0</v>
      </c>
      <c r="C73" s="103">
        <f>Data!E73</f>
        <v>0</v>
      </c>
      <c r="D73" s="101">
        <f>Data!G73</f>
        <v>0</v>
      </c>
      <c r="E73" s="539"/>
      <c r="F73" s="539"/>
      <c r="G73" s="539"/>
      <c r="H73" s="539"/>
      <c r="I73" s="539"/>
      <c r="J73" s="539"/>
      <c r="K73" s="539"/>
      <c r="L73" s="539"/>
      <c r="M73" s="104">
        <f t="shared" si="11"/>
        <v>0</v>
      </c>
      <c r="N73" s="539"/>
      <c r="O73" s="539"/>
      <c r="P73" s="104">
        <f t="shared" si="7"/>
        <v>0</v>
      </c>
      <c r="Q73" s="579">
        <f t="shared" si="5"/>
        <v>0</v>
      </c>
      <c r="R73" s="105">
        <f>LOOKUP(Q73,{0,32,33,41,51,61,71,81,91},{0,"इ-1","ड","क-2","क-1","ब-2 ","ब-1","अ-2","अ-1"})</f>
        <v>0</v>
      </c>
      <c r="S73" s="101">
        <f>Data!$B73</f>
        <v>0</v>
      </c>
      <c r="T73" s="102">
        <f>Data!C73</f>
        <v>0</v>
      </c>
      <c r="U73" s="103">
        <f>Data!E73</f>
        <v>0</v>
      </c>
      <c r="V73" s="101">
        <f>Data!G73</f>
        <v>0</v>
      </c>
      <c r="W73" s="539"/>
      <c r="X73" s="539"/>
      <c r="Y73" s="539"/>
      <c r="Z73" s="539"/>
      <c r="AA73" s="539"/>
      <c r="AB73" s="539"/>
      <c r="AC73" s="539"/>
      <c r="AD73" s="539"/>
      <c r="AE73" s="104">
        <f t="shared" si="8"/>
        <v>0</v>
      </c>
      <c r="AF73" s="539"/>
      <c r="AG73" s="539"/>
      <c r="AH73" s="104">
        <f t="shared" si="9"/>
        <v>0</v>
      </c>
      <c r="AI73" s="579">
        <f t="shared" si="6"/>
        <v>0</v>
      </c>
      <c r="AJ73" s="105">
        <f>LOOKUP(AI73,{0,32,33,41,51,61,71,81,91},{0,"इ-1","ड","क-2","क-1","ब-2 ","ब-1","अ-2","अ-1"})</f>
        <v>0</v>
      </c>
    </row>
    <row r="74" spans="1:36" ht="21.75" customHeight="1">
      <c r="A74" s="101">
        <f>Data!$B74</f>
        <v>0</v>
      </c>
      <c r="B74" s="102">
        <f>Data!C74</f>
        <v>0</v>
      </c>
      <c r="C74" s="103">
        <f>Data!E74</f>
        <v>0</v>
      </c>
      <c r="D74" s="101">
        <f>Data!G74</f>
        <v>0</v>
      </c>
      <c r="E74" s="539"/>
      <c r="F74" s="539"/>
      <c r="G74" s="539"/>
      <c r="H74" s="539"/>
      <c r="I74" s="539"/>
      <c r="J74" s="539"/>
      <c r="K74" s="539"/>
      <c r="L74" s="539"/>
      <c r="M74" s="104">
        <f t="shared" ref="M74:M75" si="12">SUM(E74:L74)</f>
        <v>0</v>
      </c>
      <c r="N74" s="539"/>
      <c r="O74" s="539"/>
      <c r="P74" s="104">
        <f t="shared" ref="P74:P75" si="13">SUM(N74:O74)</f>
        <v>0</v>
      </c>
      <c r="Q74" s="579">
        <f t="shared" si="5"/>
        <v>0</v>
      </c>
      <c r="R74" s="105">
        <f>LOOKUP(Q74,{0,32,33,41,51,61,71,81,91},{0,"इ-1","ड","क-2","क-1","ब-2 ","ब-1","अ-2","अ-1"})</f>
        <v>0</v>
      </c>
      <c r="S74" s="101">
        <f>Data!$B74</f>
        <v>0</v>
      </c>
      <c r="T74" s="102">
        <f>Data!C74</f>
        <v>0</v>
      </c>
      <c r="U74" s="103">
        <f>Data!E74</f>
        <v>0</v>
      </c>
      <c r="V74" s="101">
        <f>Data!G74</f>
        <v>0</v>
      </c>
      <c r="W74" s="539"/>
      <c r="X74" s="539"/>
      <c r="Y74" s="539"/>
      <c r="Z74" s="539"/>
      <c r="AA74" s="539"/>
      <c r="AB74" s="539"/>
      <c r="AC74" s="539"/>
      <c r="AD74" s="539"/>
      <c r="AE74" s="104">
        <f t="shared" ref="AE74:AE75" si="14">SUM(W74:AD74)</f>
        <v>0</v>
      </c>
      <c r="AF74" s="539"/>
      <c r="AG74" s="539"/>
      <c r="AH74" s="104">
        <f t="shared" ref="AH74:AH75" si="15">SUM(AF74:AG74)</f>
        <v>0</v>
      </c>
      <c r="AI74" s="579">
        <f t="shared" si="6"/>
        <v>0</v>
      </c>
      <c r="AJ74" s="105">
        <f>LOOKUP(AI74,{0,32,33,41,51,61,71,81,91},{0,"इ-1","ड","क-2","क-1","ब-2 ","ब-1","अ-2","अ-1"})</f>
        <v>0</v>
      </c>
    </row>
    <row r="75" spans="1:36" ht="22.5" customHeight="1">
      <c r="A75" s="101">
        <f>Data!$B75</f>
        <v>0</v>
      </c>
      <c r="B75" s="102">
        <f>Data!C75</f>
        <v>0</v>
      </c>
      <c r="C75" s="103">
        <f>Data!E75</f>
        <v>0</v>
      </c>
      <c r="D75" s="101">
        <f>Data!G75</f>
        <v>0</v>
      </c>
      <c r="E75" s="539"/>
      <c r="F75" s="539"/>
      <c r="G75" s="539"/>
      <c r="H75" s="539"/>
      <c r="I75" s="539"/>
      <c r="J75" s="539"/>
      <c r="K75" s="539"/>
      <c r="L75" s="539"/>
      <c r="M75" s="104">
        <f t="shared" si="12"/>
        <v>0</v>
      </c>
      <c r="N75" s="539"/>
      <c r="O75" s="539"/>
      <c r="P75" s="104">
        <f t="shared" si="13"/>
        <v>0</v>
      </c>
      <c r="Q75" s="579">
        <f t="shared" ref="Q75:Q138" si="16">M75+P75</f>
        <v>0</v>
      </c>
      <c r="R75" s="105">
        <f>LOOKUP(Q75,{0,32,33,41,51,61,71,81,91},{0,"इ-1","ड","क-2","क-1","ब-2 ","ब-1","अ-2","अ-1"})</f>
        <v>0</v>
      </c>
      <c r="S75" s="101">
        <f>Data!$B75</f>
        <v>0</v>
      </c>
      <c r="T75" s="102">
        <f>Data!C75</f>
        <v>0</v>
      </c>
      <c r="U75" s="103">
        <f>Data!E75</f>
        <v>0</v>
      </c>
      <c r="V75" s="101">
        <f>Data!G75</f>
        <v>0</v>
      </c>
      <c r="W75" s="539"/>
      <c r="X75" s="539"/>
      <c r="Y75" s="539"/>
      <c r="Z75" s="539"/>
      <c r="AA75" s="539"/>
      <c r="AB75" s="539"/>
      <c r="AC75" s="539"/>
      <c r="AD75" s="539"/>
      <c r="AE75" s="104">
        <f t="shared" si="14"/>
        <v>0</v>
      </c>
      <c r="AF75" s="539"/>
      <c r="AG75" s="539"/>
      <c r="AH75" s="104">
        <f t="shared" si="15"/>
        <v>0</v>
      </c>
      <c r="AI75" s="579">
        <f t="shared" ref="AI75:AI138" si="17">AE75+AH75</f>
        <v>0</v>
      </c>
      <c r="AJ75" s="105">
        <f>LOOKUP(AI75,{0,32,33,41,51,61,71,81,91},{0,"इ-1","ड","क-2","क-1","ब-2 ","ब-1","अ-2","अ-1"})</f>
        <v>0</v>
      </c>
    </row>
    <row r="76" spans="1:36" ht="22.5" customHeight="1">
      <c r="A76" s="101">
        <f>Data!$B76</f>
        <v>0</v>
      </c>
      <c r="B76" s="102">
        <f>Data!C76</f>
        <v>0</v>
      </c>
      <c r="C76" s="103">
        <f>Data!E76</f>
        <v>0</v>
      </c>
      <c r="D76" s="101">
        <f>Data!G76</f>
        <v>0</v>
      </c>
      <c r="E76" s="539"/>
      <c r="F76" s="539"/>
      <c r="G76" s="539"/>
      <c r="H76" s="539"/>
      <c r="I76" s="539"/>
      <c r="J76" s="539"/>
      <c r="K76" s="539"/>
      <c r="L76" s="539"/>
      <c r="M76" s="104">
        <f t="shared" ref="M76:M95" si="18">SUM(E76:L76)</f>
        <v>0</v>
      </c>
      <c r="N76" s="539"/>
      <c r="O76" s="539"/>
      <c r="P76" s="104">
        <f t="shared" ref="P76:P95" si="19">SUM(N76:O76)</f>
        <v>0</v>
      </c>
      <c r="Q76" s="579">
        <f t="shared" si="16"/>
        <v>0</v>
      </c>
      <c r="R76" s="105">
        <f>LOOKUP(Q76,{0,32,33,41,51,61,71,81,91},{0,"इ-1","ड","क-2","क-1","ब-2 ","ब-1","अ-2","अ-1"})</f>
        <v>0</v>
      </c>
      <c r="S76" s="101">
        <f>Data!$B76</f>
        <v>0</v>
      </c>
      <c r="T76" s="102">
        <f>Data!C76</f>
        <v>0</v>
      </c>
      <c r="U76" s="103">
        <f>Data!E76</f>
        <v>0</v>
      </c>
      <c r="V76" s="101">
        <f>Data!G76</f>
        <v>0</v>
      </c>
      <c r="W76" s="539"/>
      <c r="X76" s="539"/>
      <c r="Y76" s="539"/>
      <c r="Z76" s="539"/>
      <c r="AA76" s="539"/>
      <c r="AB76" s="539"/>
      <c r="AC76" s="539"/>
      <c r="AD76" s="539"/>
      <c r="AE76" s="104">
        <f t="shared" ref="AE76:AE95" si="20">SUM(W76:AD76)</f>
        <v>0</v>
      </c>
      <c r="AF76" s="539"/>
      <c r="AG76" s="539"/>
      <c r="AH76" s="104">
        <f t="shared" ref="AH76:AH95" si="21">SUM(AF76:AG76)</f>
        <v>0</v>
      </c>
      <c r="AI76" s="579">
        <f t="shared" si="17"/>
        <v>0</v>
      </c>
      <c r="AJ76" s="105">
        <f>LOOKUP(AI76,{0,32,33,41,51,61,71,81,91},{0,"इ-1","ड","क-2","क-1","ब-2 ","ब-1","अ-2","अ-1"})</f>
        <v>0</v>
      </c>
    </row>
    <row r="77" spans="1:36" ht="22.5" customHeight="1">
      <c r="A77" s="101">
        <f>Data!$B77</f>
        <v>0</v>
      </c>
      <c r="B77" s="102">
        <f>Data!C77</f>
        <v>0</v>
      </c>
      <c r="C77" s="103">
        <f>Data!E77</f>
        <v>0</v>
      </c>
      <c r="D77" s="101">
        <f>Data!G77</f>
        <v>0</v>
      </c>
      <c r="E77" s="539"/>
      <c r="F77" s="539"/>
      <c r="G77" s="539"/>
      <c r="H77" s="539"/>
      <c r="I77" s="539"/>
      <c r="J77" s="539"/>
      <c r="K77" s="539"/>
      <c r="L77" s="539"/>
      <c r="M77" s="104">
        <f t="shared" si="18"/>
        <v>0</v>
      </c>
      <c r="N77" s="539"/>
      <c r="O77" s="539"/>
      <c r="P77" s="104">
        <f t="shared" si="19"/>
        <v>0</v>
      </c>
      <c r="Q77" s="579">
        <f t="shared" si="16"/>
        <v>0</v>
      </c>
      <c r="R77" s="105">
        <f>LOOKUP(Q77,{0,32,33,41,51,61,71,81,91},{0,"इ-1","ड","क-2","क-1","ब-2 ","ब-1","अ-2","अ-1"})</f>
        <v>0</v>
      </c>
      <c r="S77" s="101">
        <f>Data!$B77</f>
        <v>0</v>
      </c>
      <c r="T77" s="102">
        <f>Data!C77</f>
        <v>0</v>
      </c>
      <c r="U77" s="103">
        <f>Data!E77</f>
        <v>0</v>
      </c>
      <c r="V77" s="101">
        <f>Data!G77</f>
        <v>0</v>
      </c>
      <c r="W77" s="539"/>
      <c r="X77" s="539"/>
      <c r="Y77" s="539"/>
      <c r="Z77" s="539"/>
      <c r="AA77" s="539"/>
      <c r="AB77" s="539"/>
      <c r="AC77" s="539"/>
      <c r="AD77" s="539"/>
      <c r="AE77" s="104">
        <f t="shared" si="20"/>
        <v>0</v>
      </c>
      <c r="AF77" s="539"/>
      <c r="AG77" s="539"/>
      <c r="AH77" s="104">
        <f t="shared" si="21"/>
        <v>0</v>
      </c>
      <c r="AI77" s="579">
        <f t="shared" si="17"/>
        <v>0</v>
      </c>
      <c r="AJ77" s="105">
        <f>LOOKUP(AI77,{0,32,33,41,51,61,71,81,91},{0,"इ-1","ड","क-2","क-1","ब-2 ","ब-1","अ-2","अ-1"})</f>
        <v>0</v>
      </c>
    </row>
    <row r="78" spans="1:36" ht="22.5" customHeight="1">
      <c r="A78" s="101">
        <f>Data!$B78</f>
        <v>0</v>
      </c>
      <c r="B78" s="102">
        <f>Data!C78</f>
        <v>0</v>
      </c>
      <c r="C78" s="103">
        <f>Data!E78</f>
        <v>0</v>
      </c>
      <c r="D78" s="101">
        <f>Data!G78</f>
        <v>0</v>
      </c>
      <c r="E78" s="539"/>
      <c r="F78" s="539"/>
      <c r="G78" s="539"/>
      <c r="H78" s="539"/>
      <c r="I78" s="539"/>
      <c r="J78" s="539"/>
      <c r="K78" s="539"/>
      <c r="L78" s="539"/>
      <c r="M78" s="104">
        <f t="shared" si="18"/>
        <v>0</v>
      </c>
      <c r="N78" s="539"/>
      <c r="O78" s="539"/>
      <c r="P78" s="104">
        <f t="shared" si="19"/>
        <v>0</v>
      </c>
      <c r="Q78" s="579">
        <f t="shared" si="16"/>
        <v>0</v>
      </c>
      <c r="R78" s="105">
        <f>LOOKUP(Q78,{0,32,33,41,51,61,71,81,91},{0,"इ-1","ड","क-2","क-1","ब-2 ","ब-1","अ-2","अ-1"})</f>
        <v>0</v>
      </c>
      <c r="S78" s="101">
        <f>Data!$B78</f>
        <v>0</v>
      </c>
      <c r="T78" s="102">
        <f>Data!C78</f>
        <v>0</v>
      </c>
      <c r="U78" s="103">
        <f>Data!E78</f>
        <v>0</v>
      </c>
      <c r="V78" s="101">
        <f>Data!G78</f>
        <v>0</v>
      </c>
      <c r="W78" s="539"/>
      <c r="X78" s="539"/>
      <c r="Y78" s="539"/>
      <c r="Z78" s="539"/>
      <c r="AA78" s="539"/>
      <c r="AB78" s="539"/>
      <c r="AC78" s="539"/>
      <c r="AD78" s="539"/>
      <c r="AE78" s="104">
        <f t="shared" si="20"/>
        <v>0</v>
      </c>
      <c r="AF78" s="539"/>
      <c r="AG78" s="539"/>
      <c r="AH78" s="104">
        <f t="shared" si="21"/>
        <v>0</v>
      </c>
      <c r="AI78" s="579">
        <f t="shared" si="17"/>
        <v>0</v>
      </c>
      <c r="AJ78" s="105">
        <f>LOOKUP(AI78,{0,32,33,41,51,61,71,81,91},{0,"इ-1","ड","क-2","क-1","ब-2 ","ब-1","अ-2","अ-1"})</f>
        <v>0</v>
      </c>
    </row>
    <row r="79" spans="1:36" ht="22.5" customHeight="1">
      <c r="A79" s="101">
        <f>Data!$B79</f>
        <v>0</v>
      </c>
      <c r="B79" s="102">
        <f>Data!C79</f>
        <v>0</v>
      </c>
      <c r="C79" s="103">
        <f>Data!E79</f>
        <v>0</v>
      </c>
      <c r="D79" s="101">
        <f>Data!G79</f>
        <v>0</v>
      </c>
      <c r="E79" s="539"/>
      <c r="F79" s="539"/>
      <c r="G79" s="539"/>
      <c r="H79" s="539"/>
      <c r="I79" s="539"/>
      <c r="J79" s="539"/>
      <c r="K79" s="539"/>
      <c r="L79" s="539"/>
      <c r="M79" s="104">
        <f t="shared" si="18"/>
        <v>0</v>
      </c>
      <c r="N79" s="539"/>
      <c r="O79" s="539"/>
      <c r="P79" s="104">
        <f t="shared" si="19"/>
        <v>0</v>
      </c>
      <c r="Q79" s="579">
        <f t="shared" si="16"/>
        <v>0</v>
      </c>
      <c r="R79" s="105">
        <f>LOOKUP(Q79,{0,32,33,41,51,61,71,81,91},{0,"इ-1","ड","क-2","क-1","ब-2 ","ब-1","अ-2","अ-1"})</f>
        <v>0</v>
      </c>
      <c r="S79" s="101">
        <f>Data!$B79</f>
        <v>0</v>
      </c>
      <c r="T79" s="102">
        <f>Data!C79</f>
        <v>0</v>
      </c>
      <c r="U79" s="103">
        <f>Data!E79</f>
        <v>0</v>
      </c>
      <c r="V79" s="101">
        <f>Data!G79</f>
        <v>0</v>
      </c>
      <c r="W79" s="539"/>
      <c r="X79" s="539"/>
      <c r="Y79" s="539"/>
      <c r="Z79" s="539"/>
      <c r="AA79" s="539"/>
      <c r="AB79" s="539"/>
      <c r="AC79" s="539"/>
      <c r="AD79" s="539"/>
      <c r="AE79" s="104">
        <f t="shared" si="20"/>
        <v>0</v>
      </c>
      <c r="AF79" s="539"/>
      <c r="AG79" s="539"/>
      <c r="AH79" s="104">
        <f t="shared" si="21"/>
        <v>0</v>
      </c>
      <c r="AI79" s="579">
        <f t="shared" si="17"/>
        <v>0</v>
      </c>
      <c r="AJ79" s="105">
        <f>LOOKUP(AI79,{0,32,33,41,51,61,71,81,91},{0,"इ-1","ड","क-2","क-1","ब-2 ","ब-1","अ-2","अ-1"})</f>
        <v>0</v>
      </c>
    </row>
    <row r="80" spans="1:36" ht="22.5" customHeight="1">
      <c r="A80" s="101">
        <f>Data!$B80</f>
        <v>0</v>
      </c>
      <c r="B80" s="102">
        <f>Data!C80</f>
        <v>0</v>
      </c>
      <c r="C80" s="103">
        <f>Data!E80</f>
        <v>0</v>
      </c>
      <c r="D80" s="101">
        <f>Data!G80</f>
        <v>0</v>
      </c>
      <c r="E80" s="539"/>
      <c r="F80" s="539"/>
      <c r="G80" s="539"/>
      <c r="H80" s="539"/>
      <c r="I80" s="539"/>
      <c r="J80" s="539"/>
      <c r="K80" s="539"/>
      <c r="L80" s="539"/>
      <c r="M80" s="104">
        <f t="shared" si="18"/>
        <v>0</v>
      </c>
      <c r="N80" s="539"/>
      <c r="O80" s="539"/>
      <c r="P80" s="104">
        <f t="shared" si="19"/>
        <v>0</v>
      </c>
      <c r="Q80" s="579">
        <f t="shared" si="16"/>
        <v>0</v>
      </c>
      <c r="R80" s="105">
        <f>LOOKUP(Q80,{0,32,33,41,51,61,71,81,91},{0,"इ-1","ड","क-2","क-1","ब-2 ","ब-1","अ-2","अ-1"})</f>
        <v>0</v>
      </c>
      <c r="S80" s="101">
        <f>Data!$B80</f>
        <v>0</v>
      </c>
      <c r="T80" s="102">
        <f>Data!C80</f>
        <v>0</v>
      </c>
      <c r="U80" s="103">
        <f>Data!E80</f>
        <v>0</v>
      </c>
      <c r="V80" s="101">
        <f>Data!G80</f>
        <v>0</v>
      </c>
      <c r="W80" s="539"/>
      <c r="X80" s="539"/>
      <c r="Y80" s="539"/>
      <c r="Z80" s="539"/>
      <c r="AA80" s="539"/>
      <c r="AB80" s="539"/>
      <c r="AC80" s="539"/>
      <c r="AD80" s="539"/>
      <c r="AE80" s="104">
        <f t="shared" si="20"/>
        <v>0</v>
      </c>
      <c r="AF80" s="539"/>
      <c r="AG80" s="539"/>
      <c r="AH80" s="104">
        <f t="shared" si="21"/>
        <v>0</v>
      </c>
      <c r="AI80" s="579">
        <f t="shared" si="17"/>
        <v>0</v>
      </c>
      <c r="AJ80" s="105">
        <f>LOOKUP(AI80,{0,32,33,41,51,61,71,81,91},{0,"इ-1","ड","क-2","क-1","ब-2 ","ब-1","अ-2","अ-1"})</f>
        <v>0</v>
      </c>
    </row>
    <row r="81" spans="1:36" ht="22.5" customHeight="1">
      <c r="A81" s="101">
        <f>Data!$B81</f>
        <v>0</v>
      </c>
      <c r="B81" s="102">
        <f>Data!C81</f>
        <v>0</v>
      </c>
      <c r="C81" s="103">
        <f>Data!E81</f>
        <v>0</v>
      </c>
      <c r="D81" s="101">
        <f>Data!G81</f>
        <v>0</v>
      </c>
      <c r="E81" s="539"/>
      <c r="F81" s="539"/>
      <c r="G81" s="539"/>
      <c r="H81" s="539"/>
      <c r="I81" s="539"/>
      <c r="J81" s="539"/>
      <c r="K81" s="539"/>
      <c r="L81" s="539"/>
      <c r="M81" s="104">
        <f t="shared" si="18"/>
        <v>0</v>
      </c>
      <c r="N81" s="539"/>
      <c r="O81" s="539"/>
      <c r="P81" s="104">
        <f t="shared" si="19"/>
        <v>0</v>
      </c>
      <c r="Q81" s="579">
        <f t="shared" si="16"/>
        <v>0</v>
      </c>
      <c r="R81" s="105">
        <f>LOOKUP(Q81,{0,32,33,41,51,61,71,81,91},{0,"इ-1","ड","क-2","क-1","ब-2 ","ब-1","अ-2","अ-1"})</f>
        <v>0</v>
      </c>
      <c r="S81" s="101">
        <f>Data!$B81</f>
        <v>0</v>
      </c>
      <c r="T81" s="102">
        <f>Data!C81</f>
        <v>0</v>
      </c>
      <c r="U81" s="103">
        <f>Data!E81</f>
        <v>0</v>
      </c>
      <c r="V81" s="101">
        <f>Data!G81</f>
        <v>0</v>
      </c>
      <c r="W81" s="539"/>
      <c r="X81" s="539"/>
      <c r="Y81" s="539"/>
      <c r="Z81" s="539"/>
      <c r="AA81" s="539"/>
      <c r="AB81" s="539"/>
      <c r="AC81" s="539"/>
      <c r="AD81" s="539"/>
      <c r="AE81" s="104">
        <f t="shared" si="20"/>
        <v>0</v>
      </c>
      <c r="AF81" s="539"/>
      <c r="AG81" s="539"/>
      <c r="AH81" s="104">
        <f t="shared" si="21"/>
        <v>0</v>
      </c>
      <c r="AI81" s="579">
        <f t="shared" si="17"/>
        <v>0</v>
      </c>
      <c r="AJ81" s="105">
        <f>LOOKUP(AI81,{0,32,33,41,51,61,71,81,91},{0,"इ-1","ड","क-2","क-1","ब-2 ","ब-1","अ-2","अ-1"})</f>
        <v>0</v>
      </c>
    </row>
    <row r="82" spans="1:36" ht="22.5" customHeight="1">
      <c r="A82" s="101">
        <f>Data!$B82</f>
        <v>0</v>
      </c>
      <c r="B82" s="102">
        <f>Data!C82</f>
        <v>0</v>
      </c>
      <c r="C82" s="103">
        <f>Data!E82</f>
        <v>0</v>
      </c>
      <c r="D82" s="101">
        <f>Data!G82</f>
        <v>0</v>
      </c>
      <c r="E82" s="539"/>
      <c r="F82" s="539"/>
      <c r="G82" s="539"/>
      <c r="H82" s="539"/>
      <c r="I82" s="539"/>
      <c r="J82" s="539"/>
      <c r="K82" s="539"/>
      <c r="L82" s="539"/>
      <c r="M82" s="104">
        <f t="shared" si="18"/>
        <v>0</v>
      </c>
      <c r="N82" s="539"/>
      <c r="O82" s="539"/>
      <c r="P82" s="104">
        <f t="shared" si="19"/>
        <v>0</v>
      </c>
      <c r="Q82" s="579">
        <f t="shared" si="16"/>
        <v>0</v>
      </c>
      <c r="R82" s="105">
        <f>LOOKUP(Q82,{0,32,33,41,51,61,71,81,91},{0,"इ-1","ड","क-2","क-1","ब-2 ","ब-1","अ-2","अ-1"})</f>
        <v>0</v>
      </c>
      <c r="S82" s="101">
        <f>Data!$B82</f>
        <v>0</v>
      </c>
      <c r="T82" s="102">
        <f>Data!C82</f>
        <v>0</v>
      </c>
      <c r="U82" s="103">
        <f>Data!E82</f>
        <v>0</v>
      </c>
      <c r="V82" s="101">
        <f>Data!G82</f>
        <v>0</v>
      </c>
      <c r="W82" s="539"/>
      <c r="X82" s="539"/>
      <c r="Y82" s="539"/>
      <c r="Z82" s="539"/>
      <c r="AA82" s="539"/>
      <c r="AB82" s="539"/>
      <c r="AC82" s="539"/>
      <c r="AD82" s="539"/>
      <c r="AE82" s="104">
        <f t="shared" si="20"/>
        <v>0</v>
      </c>
      <c r="AF82" s="539"/>
      <c r="AG82" s="539"/>
      <c r="AH82" s="104">
        <f t="shared" si="21"/>
        <v>0</v>
      </c>
      <c r="AI82" s="579">
        <f t="shared" si="17"/>
        <v>0</v>
      </c>
      <c r="AJ82" s="105">
        <f>LOOKUP(AI82,{0,32,33,41,51,61,71,81,91},{0,"इ-1","ड","क-2","क-1","ब-2 ","ब-1","अ-2","अ-1"})</f>
        <v>0</v>
      </c>
    </row>
    <row r="83" spans="1:36" ht="22.5" customHeight="1">
      <c r="A83" s="101">
        <f>Data!$B83</f>
        <v>0</v>
      </c>
      <c r="B83" s="102">
        <f>Data!C83</f>
        <v>0</v>
      </c>
      <c r="C83" s="103">
        <f>Data!E83</f>
        <v>0</v>
      </c>
      <c r="D83" s="101">
        <f>Data!G83</f>
        <v>0</v>
      </c>
      <c r="E83" s="539"/>
      <c r="F83" s="539"/>
      <c r="G83" s="539"/>
      <c r="H83" s="539"/>
      <c r="I83" s="539"/>
      <c r="J83" s="539"/>
      <c r="K83" s="539"/>
      <c r="L83" s="539"/>
      <c r="M83" s="104">
        <f t="shared" si="18"/>
        <v>0</v>
      </c>
      <c r="N83" s="539"/>
      <c r="O83" s="539"/>
      <c r="P83" s="104">
        <f t="shared" si="19"/>
        <v>0</v>
      </c>
      <c r="Q83" s="579">
        <f t="shared" si="16"/>
        <v>0</v>
      </c>
      <c r="R83" s="105">
        <f>LOOKUP(Q83,{0,32,33,41,51,61,71,81,91},{0,"इ-1","ड","क-2","क-1","ब-2 ","ब-1","अ-2","अ-1"})</f>
        <v>0</v>
      </c>
      <c r="S83" s="101">
        <f>Data!$B83</f>
        <v>0</v>
      </c>
      <c r="T83" s="102">
        <f>Data!C83</f>
        <v>0</v>
      </c>
      <c r="U83" s="103">
        <f>Data!E83</f>
        <v>0</v>
      </c>
      <c r="V83" s="101">
        <f>Data!G83</f>
        <v>0</v>
      </c>
      <c r="W83" s="539"/>
      <c r="X83" s="539"/>
      <c r="Y83" s="539"/>
      <c r="Z83" s="539"/>
      <c r="AA83" s="539"/>
      <c r="AB83" s="539"/>
      <c r="AC83" s="539"/>
      <c r="AD83" s="539"/>
      <c r="AE83" s="104">
        <f t="shared" si="20"/>
        <v>0</v>
      </c>
      <c r="AF83" s="539"/>
      <c r="AG83" s="539"/>
      <c r="AH83" s="104">
        <f t="shared" si="21"/>
        <v>0</v>
      </c>
      <c r="AI83" s="579">
        <f t="shared" si="17"/>
        <v>0</v>
      </c>
      <c r="AJ83" s="105">
        <f>LOOKUP(AI83,{0,32,33,41,51,61,71,81,91},{0,"इ-1","ड","क-2","क-1","ब-2 ","ब-1","अ-2","अ-1"})</f>
        <v>0</v>
      </c>
    </row>
    <row r="84" spans="1:36" ht="22.5" customHeight="1">
      <c r="A84" s="101">
        <f>Data!$B84</f>
        <v>0</v>
      </c>
      <c r="B84" s="102">
        <f>Data!C84</f>
        <v>0</v>
      </c>
      <c r="C84" s="103">
        <f>Data!E84</f>
        <v>0</v>
      </c>
      <c r="D84" s="101">
        <f>Data!G84</f>
        <v>0</v>
      </c>
      <c r="E84" s="539"/>
      <c r="F84" s="539"/>
      <c r="G84" s="539"/>
      <c r="H84" s="539"/>
      <c r="I84" s="539"/>
      <c r="J84" s="539"/>
      <c r="K84" s="539"/>
      <c r="L84" s="539"/>
      <c r="M84" s="104">
        <f t="shared" si="18"/>
        <v>0</v>
      </c>
      <c r="N84" s="539"/>
      <c r="O84" s="539"/>
      <c r="P84" s="104">
        <f t="shared" si="19"/>
        <v>0</v>
      </c>
      <c r="Q84" s="579">
        <f t="shared" si="16"/>
        <v>0</v>
      </c>
      <c r="R84" s="105">
        <f>LOOKUP(Q84,{0,32,33,41,51,61,71,81,91},{0,"इ-1","ड","क-2","क-1","ब-2 ","ब-1","अ-2","अ-1"})</f>
        <v>0</v>
      </c>
      <c r="S84" s="101">
        <f>Data!$B84</f>
        <v>0</v>
      </c>
      <c r="T84" s="102">
        <f>Data!C84</f>
        <v>0</v>
      </c>
      <c r="U84" s="103">
        <f>Data!E84</f>
        <v>0</v>
      </c>
      <c r="V84" s="101">
        <f>Data!G84</f>
        <v>0</v>
      </c>
      <c r="W84" s="539"/>
      <c r="X84" s="539"/>
      <c r="Y84" s="539"/>
      <c r="Z84" s="539"/>
      <c r="AA84" s="539"/>
      <c r="AB84" s="539"/>
      <c r="AC84" s="539"/>
      <c r="AD84" s="539"/>
      <c r="AE84" s="104">
        <f t="shared" si="20"/>
        <v>0</v>
      </c>
      <c r="AF84" s="539"/>
      <c r="AG84" s="539"/>
      <c r="AH84" s="104">
        <f t="shared" si="21"/>
        <v>0</v>
      </c>
      <c r="AI84" s="579">
        <f t="shared" si="17"/>
        <v>0</v>
      </c>
      <c r="AJ84" s="105">
        <f>LOOKUP(AI84,{0,32,33,41,51,61,71,81,91},{0,"इ-1","ड","क-2","क-1","ब-2 ","ब-1","अ-2","अ-1"})</f>
        <v>0</v>
      </c>
    </row>
    <row r="85" spans="1:36" ht="22.5" customHeight="1">
      <c r="A85" s="101">
        <f>Data!$B85</f>
        <v>0</v>
      </c>
      <c r="B85" s="102">
        <f>Data!C85</f>
        <v>0</v>
      </c>
      <c r="C85" s="103">
        <f>Data!E85</f>
        <v>0</v>
      </c>
      <c r="D85" s="101">
        <f>Data!G85</f>
        <v>0</v>
      </c>
      <c r="E85" s="539"/>
      <c r="F85" s="539"/>
      <c r="G85" s="539"/>
      <c r="H85" s="539"/>
      <c r="I85" s="539"/>
      <c r="J85" s="539"/>
      <c r="K85" s="539"/>
      <c r="L85" s="539"/>
      <c r="M85" s="104">
        <f t="shared" si="18"/>
        <v>0</v>
      </c>
      <c r="N85" s="539"/>
      <c r="O85" s="539"/>
      <c r="P85" s="104">
        <f t="shared" si="19"/>
        <v>0</v>
      </c>
      <c r="Q85" s="579">
        <f t="shared" si="16"/>
        <v>0</v>
      </c>
      <c r="R85" s="105">
        <f>LOOKUP(Q85,{0,32,33,41,51,61,71,81,91},{0,"इ-1","ड","क-2","क-1","ब-2 ","ब-1","अ-2","अ-1"})</f>
        <v>0</v>
      </c>
      <c r="S85" s="101">
        <f>Data!$B85</f>
        <v>0</v>
      </c>
      <c r="T85" s="102">
        <f>Data!C85</f>
        <v>0</v>
      </c>
      <c r="U85" s="103">
        <f>Data!E85</f>
        <v>0</v>
      </c>
      <c r="V85" s="101">
        <f>Data!G85</f>
        <v>0</v>
      </c>
      <c r="W85" s="539"/>
      <c r="X85" s="539"/>
      <c r="Y85" s="539"/>
      <c r="Z85" s="539"/>
      <c r="AA85" s="539"/>
      <c r="AB85" s="539"/>
      <c r="AC85" s="539"/>
      <c r="AD85" s="539"/>
      <c r="AE85" s="104">
        <f t="shared" si="20"/>
        <v>0</v>
      </c>
      <c r="AF85" s="539"/>
      <c r="AG85" s="539"/>
      <c r="AH85" s="104">
        <f t="shared" si="21"/>
        <v>0</v>
      </c>
      <c r="AI85" s="579">
        <f t="shared" si="17"/>
        <v>0</v>
      </c>
      <c r="AJ85" s="105">
        <f>LOOKUP(AI85,{0,32,33,41,51,61,71,81,91},{0,"इ-1","ड","क-2","क-1","ब-2 ","ब-1","अ-2","अ-1"})</f>
        <v>0</v>
      </c>
    </row>
    <row r="86" spans="1:36" ht="22.5" customHeight="1">
      <c r="A86" s="101">
        <f>Data!$B86</f>
        <v>0</v>
      </c>
      <c r="B86" s="102">
        <f>Data!C86</f>
        <v>0</v>
      </c>
      <c r="C86" s="103">
        <f>Data!E86</f>
        <v>0</v>
      </c>
      <c r="D86" s="101">
        <f>Data!G86</f>
        <v>0</v>
      </c>
      <c r="E86" s="539"/>
      <c r="F86" s="539"/>
      <c r="G86" s="539"/>
      <c r="H86" s="539"/>
      <c r="I86" s="539"/>
      <c r="J86" s="539"/>
      <c r="K86" s="539"/>
      <c r="L86" s="539"/>
      <c r="M86" s="104">
        <f t="shared" si="18"/>
        <v>0</v>
      </c>
      <c r="N86" s="539"/>
      <c r="O86" s="539"/>
      <c r="P86" s="104">
        <f t="shared" si="19"/>
        <v>0</v>
      </c>
      <c r="Q86" s="579">
        <f t="shared" si="16"/>
        <v>0</v>
      </c>
      <c r="R86" s="105">
        <f>LOOKUP(Q86,{0,32,33,41,51,61,71,81,91},{0,"इ-1","ड","क-2","क-1","ब-2 ","ब-1","अ-2","अ-1"})</f>
        <v>0</v>
      </c>
      <c r="S86" s="101">
        <f>Data!$B86</f>
        <v>0</v>
      </c>
      <c r="T86" s="102">
        <f>Data!C86</f>
        <v>0</v>
      </c>
      <c r="U86" s="103">
        <f>Data!E86</f>
        <v>0</v>
      </c>
      <c r="V86" s="101">
        <f>Data!G86</f>
        <v>0</v>
      </c>
      <c r="W86" s="539"/>
      <c r="X86" s="539"/>
      <c r="Y86" s="539"/>
      <c r="Z86" s="539"/>
      <c r="AA86" s="539"/>
      <c r="AB86" s="539"/>
      <c r="AC86" s="539"/>
      <c r="AD86" s="539"/>
      <c r="AE86" s="104">
        <f t="shared" si="20"/>
        <v>0</v>
      </c>
      <c r="AF86" s="539"/>
      <c r="AG86" s="539"/>
      <c r="AH86" s="104">
        <f t="shared" si="21"/>
        <v>0</v>
      </c>
      <c r="AI86" s="579">
        <f t="shared" si="17"/>
        <v>0</v>
      </c>
      <c r="AJ86" s="105">
        <f>LOOKUP(AI86,{0,32,33,41,51,61,71,81,91},{0,"इ-1","ड","क-2","क-1","ब-2 ","ब-1","अ-2","अ-1"})</f>
        <v>0</v>
      </c>
    </row>
    <row r="87" spans="1:36" ht="22.5" customHeight="1">
      <c r="A87" s="101">
        <f>Data!$B87</f>
        <v>0</v>
      </c>
      <c r="B87" s="102">
        <f>Data!C87</f>
        <v>0</v>
      </c>
      <c r="C87" s="103">
        <f>Data!E87</f>
        <v>0</v>
      </c>
      <c r="D87" s="101">
        <f>Data!G87</f>
        <v>0</v>
      </c>
      <c r="E87" s="539"/>
      <c r="F87" s="539"/>
      <c r="G87" s="539"/>
      <c r="H87" s="539"/>
      <c r="I87" s="539"/>
      <c r="J87" s="539"/>
      <c r="K87" s="539"/>
      <c r="L87" s="539"/>
      <c r="M87" s="104">
        <f t="shared" si="18"/>
        <v>0</v>
      </c>
      <c r="N87" s="539"/>
      <c r="O87" s="539"/>
      <c r="P87" s="104">
        <f t="shared" si="19"/>
        <v>0</v>
      </c>
      <c r="Q87" s="579">
        <f t="shared" si="16"/>
        <v>0</v>
      </c>
      <c r="R87" s="105">
        <f>LOOKUP(Q87,{0,32,33,41,51,61,71,81,91},{0,"इ-1","ड","क-2","क-1","ब-2 ","ब-1","अ-2","अ-1"})</f>
        <v>0</v>
      </c>
      <c r="S87" s="101">
        <f>Data!$B87</f>
        <v>0</v>
      </c>
      <c r="T87" s="102">
        <f>Data!C87</f>
        <v>0</v>
      </c>
      <c r="U87" s="103">
        <f>Data!E87</f>
        <v>0</v>
      </c>
      <c r="V87" s="101">
        <f>Data!G87</f>
        <v>0</v>
      </c>
      <c r="W87" s="539"/>
      <c r="X87" s="539"/>
      <c r="Y87" s="539"/>
      <c r="Z87" s="539"/>
      <c r="AA87" s="539"/>
      <c r="AB87" s="539"/>
      <c r="AC87" s="539"/>
      <c r="AD87" s="539"/>
      <c r="AE87" s="104">
        <f t="shared" si="20"/>
        <v>0</v>
      </c>
      <c r="AF87" s="539"/>
      <c r="AG87" s="539"/>
      <c r="AH87" s="104">
        <f t="shared" si="21"/>
        <v>0</v>
      </c>
      <c r="AI87" s="579">
        <f t="shared" si="17"/>
        <v>0</v>
      </c>
      <c r="AJ87" s="105">
        <f>LOOKUP(AI87,{0,32,33,41,51,61,71,81,91},{0,"इ-1","ड","क-2","क-1","ब-2 ","ब-1","अ-2","अ-1"})</f>
        <v>0</v>
      </c>
    </row>
    <row r="88" spans="1:36" ht="22.5" customHeight="1">
      <c r="A88" s="101">
        <f>Data!$B88</f>
        <v>0</v>
      </c>
      <c r="B88" s="102">
        <f>Data!C88</f>
        <v>0</v>
      </c>
      <c r="C88" s="103">
        <f>Data!E88</f>
        <v>0</v>
      </c>
      <c r="D88" s="101">
        <f>Data!G88</f>
        <v>0</v>
      </c>
      <c r="E88" s="539"/>
      <c r="F88" s="539"/>
      <c r="G88" s="539"/>
      <c r="H88" s="539"/>
      <c r="I88" s="539"/>
      <c r="J88" s="539"/>
      <c r="K88" s="539"/>
      <c r="L88" s="539"/>
      <c r="M88" s="104">
        <f t="shared" si="18"/>
        <v>0</v>
      </c>
      <c r="N88" s="539"/>
      <c r="O88" s="539"/>
      <c r="P88" s="104">
        <f t="shared" si="19"/>
        <v>0</v>
      </c>
      <c r="Q88" s="579">
        <f t="shared" si="16"/>
        <v>0</v>
      </c>
      <c r="R88" s="105">
        <f>LOOKUP(Q88,{0,32,33,41,51,61,71,81,91},{0,"इ-1","ड","क-2","क-1","ब-2 ","ब-1","अ-2","अ-1"})</f>
        <v>0</v>
      </c>
      <c r="S88" s="101">
        <f>Data!$B88</f>
        <v>0</v>
      </c>
      <c r="T88" s="102">
        <f>Data!C88</f>
        <v>0</v>
      </c>
      <c r="U88" s="103">
        <f>Data!E88</f>
        <v>0</v>
      </c>
      <c r="V88" s="101">
        <f>Data!G88</f>
        <v>0</v>
      </c>
      <c r="W88" s="539"/>
      <c r="X88" s="539"/>
      <c r="Y88" s="539"/>
      <c r="Z88" s="539"/>
      <c r="AA88" s="539"/>
      <c r="AB88" s="539"/>
      <c r="AC88" s="539"/>
      <c r="AD88" s="539"/>
      <c r="AE88" s="104">
        <f t="shared" si="20"/>
        <v>0</v>
      </c>
      <c r="AF88" s="539"/>
      <c r="AG88" s="539"/>
      <c r="AH88" s="104">
        <f t="shared" si="21"/>
        <v>0</v>
      </c>
      <c r="AI88" s="579">
        <f t="shared" si="17"/>
        <v>0</v>
      </c>
      <c r="AJ88" s="105">
        <f>LOOKUP(AI88,{0,32,33,41,51,61,71,81,91},{0,"इ-1","ड","क-2","क-1","ब-2 ","ब-1","अ-2","अ-1"})</f>
        <v>0</v>
      </c>
    </row>
    <row r="89" spans="1:36" ht="22.5" customHeight="1">
      <c r="A89" s="101">
        <f>Data!$B89</f>
        <v>0</v>
      </c>
      <c r="B89" s="102">
        <f>Data!C89</f>
        <v>0</v>
      </c>
      <c r="C89" s="103">
        <f>Data!E89</f>
        <v>0</v>
      </c>
      <c r="D89" s="101">
        <f>Data!G89</f>
        <v>0</v>
      </c>
      <c r="E89" s="539"/>
      <c r="F89" s="539"/>
      <c r="G89" s="539"/>
      <c r="H89" s="539"/>
      <c r="I89" s="539"/>
      <c r="J89" s="539"/>
      <c r="K89" s="539"/>
      <c r="L89" s="539"/>
      <c r="M89" s="104">
        <f t="shared" si="18"/>
        <v>0</v>
      </c>
      <c r="N89" s="539"/>
      <c r="O89" s="539"/>
      <c r="P89" s="104">
        <f t="shared" si="19"/>
        <v>0</v>
      </c>
      <c r="Q89" s="579">
        <f t="shared" si="16"/>
        <v>0</v>
      </c>
      <c r="R89" s="105">
        <f>LOOKUP(Q89,{0,32,33,41,51,61,71,81,91},{0,"इ-1","ड","क-2","क-1","ब-2 ","ब-1","अ-2","अ-1"})</f>
        <v>0</v>
      </c>
      <c r="S89" s="101">
        <f>Data!$B89</f>
        <v>0</v>
      </c>
      <c r="T89" s="102">
        <f>Data!C89</f>
        <v>0</v>
      </c>
      <c r="U89" s="103">
        <f>Data!E89</f>
        <v>0</v>
      </c>
      <c r="V89" s="101">
        <f>Data!G89</f>
        <v>0</v>
      </c>
      <c r="W89" s="539"/>
      <c r="X89" s="539"/>
      <c r="Y89" s="539"/>
      <c r="Z89" s="539"/>
      <c r="AA89" s="539"/>
      <c r="AB89" s="539"/>
      <c r="AC89" s="539"/>
      <c r="AD89" s="539"/>
      <c r="AE89" s="104">
        <f t="shared" si="20"/>
        <v>0</v>
      </c>
      <c r="AF89" s="539"/>
      <c r="AG89" s="539"/>
      <c r="AH89" s="104">
        <f t="shared" si="21"/>
        <v>0</v>
      </c>
      <c r="AI89" s="579">
        <f t="shared" si="17"/>
        <v>0</v>
      </c>
      <c r="AJ89" s="105">
        <f>LOOKUP(AI89,{0,32,33,41,51,61,71,81,91},{0,"इ-1","ड","क-2","क-1","ब-2 ","ब-1","अ-2","अ-1"})</f>
        <v>0</v>
      </c>
    </row>
    <row r="90" spans="1:36" ht="22.5" customHeight="1">
      <c r="A90" s="101">
        <f>Data!$B90</f>
        <v>0</v>
      </c>
      <c r="B90" s="102">
        <f>Data!C90</f>
        <v>0</v>
      </c>
      <c r="C90" s="103">
        <f>Data!E90</f>
        <v>0</v>
      </c>
      <c r="D90" s="101">
        <f>Data!G90</f>
        <v>0</v>
      </c>
      <c r="E90" s="539"/>
      <c r="F90" s="539"/>
      <c r="G90" s="539"/>
      <c r="H90" s="539"/>
      <c r="I90" s="539"/>
      <c r="J90" s="539"/>
      <c r="K90" s="539"/>
      <c r="L90" s="539"/>
      <c r="M90" s="104">
        <f t="shared" si="18"/>
        <v>0</v>
      </c>
      <c r="N90" s="539"/>
      <c r="O90" s="539"/>
      <c r="P90" s="104">
        <f t="shared" si="19"/>
        <v>0</v>
      </c>
      <c r="Q90" s="579">
        <f t="shared" si="16"/>
        <v>0</v>
      </c>
      <c r="R90" s="105">
        <f>LOOKUP(Q90,{0,32,33,41,51,61,71,81,91},{0,"इ-1","ड","क-2","क-1","ब-2 ","ब-1","अ-2","अ-1"})</f>
        <v>0</v>
      </c>
      <c r="S90" s="101">
        <f>Data!$B90</f>
        <v>0</v>
      </c>
      <c r="T90" s="102">
        <f>Data!C90</f>
        <v>0</v>
      </c>
      <c r="U90" s="103">
        <f>Data!E90</f>
        <v>0</v>
      </c>
      <c r="V90" s="101">
        <f>Data!G90</f>
        <v>0</v>
      </c>
      <c r="W90" s="539"/>
      <c r="X90" s="539"/>
      <c r="Y90" s="539"/>
      <c r="Z90" s="539"/>
      <c r="AA90" s="539"/>
      <c r="AB90" s="539"/>
      <c r="AC90" s="539"/>
      <c r="AD90" s="539"/>
      <c r="AE90" s="104">
        <f t="shared" si="20"/>
        <v>0</v>
      </c>
      <c r="AF90" s="539"/>
      <c r="AG90" s="539"/>
      <c r="AH90" s="104">
        <f t="shared" si="21"/>
        <v>0</v>
      </c>
      <c r="AI90" s="579">
        <f t="shared" si="17"/>
        <v>0</v>
      </c>
      <c r="AJ90" s="105">
        <f>LOOKUP(AI90,{0,32,33,41,51,61,71,81,91},{0,"इ-1","ड","क-2","क-1","ब-2 ","ब-1","अ-2","अ-1"})</f>
        <v>0</v>
      </c>
    </row>
    <row r="91" spans="1:36" ht="22.5" customHeight="1">
      <c r="A91" s="101">
        <f>Data!$B91</f>
        <v>0</v>
      </c>
      <c r="B91" s="102">
        <f>Data!C91</f>
        <v>0</v>
      </c>
      <c r="C91" s="103">
        <f>Data!E91</f>
        <v>0</v>
      </c>
      <c r="D91" s="101">
        <f>Data!G91</f>
        <v>0</v>
      </c>
      <c r="E91" s="539"/>
      <c r="F91" s="539"/>
      <c r="G91" s="539"/>
      <c r="H91" s="539"/>
      <c r="I91" s="539"/>
      <c r="J91" s="539"/>
      <c r="K91" s="539"/>
      <c r="L91" s="539"/>
      <c r="M91" s="104">
        <f t="shared" si="18"/>
        <v>0</v>
      </c>
      <c r="N91" s="539"/>
      <c r="O91" s="539"/>
      <c r="P91" s="104">
        <f t="shared" si="19"/>
        <v>0</v>
      </c>
      <c r="Q91" s="579">
        <f t="shared" si="16"/>
        <v>0</v>
      </c>
      <c r="R91" s="105">
        <f>LOOKUP(Q91,{0,32,33,41,51,61,71,81,91},{0,"इ-1","ड","क-2","क-1","ब-2 ","ब-1","अ-2","अ-1"})</f>
        <v>0</v>
      </c>
      <c r="S91" s="101">
        <f>Data!$B91</f>
        <v>0</v>
      </c>
      <c r="T91" s="102">
        <f>Data!C91</f>
        <v>0</v>
      </c>
      <c r="U91" s="103">
        <f>Data!E91</f>
        <v>0</v>
      </c>
      <c r="V91" s="101">
        <f>Data!G91</f>
        <v>0</v>
      </c>
      <c r="W91" s="539"/>
      <c r="X91" s="539"/>
      <c r="Y91" s="539"/>
      <c r="Z91" s="539"/>
      <c r="AA91" s="539"/>
      <c r="AB91" s="539"/>
      <c r="AC91" s="539"/>
      <c r="AD91" s="539"/>
      <c r="AE91" s="104">
        <f t="shared" si="20"/>
        <v>0</v>
      </c>
      <c r="AF91" s="539"/>
      <c r="AG91" s="539"/>
      <c r="AH91" s="104">
        <f t="shared" si="21"/>
        <v>0</v>
      </c>
      <c r="AI91" s="579">
        <f t="shared" si="17"/>
        <v>0</v>
      </c>
      <c r="AJ91" s="105">
        <f>LOOKUP(AI91,{0,32,33,41,51,61,71,81,91},{0,"इ-1","ड","क-2","क-1","ब-2 ","ब-1","अ-2","अ-1"})</f>
        <v>0</v>
      </c>
    </row>
    <row r="92" spans="1:36" ht="22.5" customHeight="1">
      <c r="A92" s="101">
        <f>Data!$B92</f>
        <v>0</v>
      </c>
      <c r="B92" s="102">
        <f>Data!C92</f>
        <v>0</v>
      </c>
      <c r="C92" s="103">
        <f>Data!E92</f>
        <v>0</v>
      </c>
      <c r="D92" s="101">
        <f>Data!G92</f>
        <v>0</v>
      </c>
      <c r="E92" s="539"/>
      <c r="F92" s="539"/>
      <c r="G92" s="539"/>
      <c r="H92" s="539"/>
      <c r="I92" s="539"/>
      <c r="J92" s="539"/>
      <c r="K92" s="539"/>
      <c r="L92" s="539"/>
      <c r="M92" s="104">
        <f t="shared" si="18"/>
        <v>0</v>
      </c>
      <c r="N92" s="539"/>
      <c r="O92" s="539"/>
      <c r="P92" s="104">
        <f t="shared" si="19"/>
        <v>0</v>
      </c>
      <c r="Q92" s="579">
        <f t="shared" si="16"/>
        <v>0</v>
      </c>
      <c r="R92" s="105">
        <f>LOOKUP(Q92,{0,32,33,41,51,61,71,81,91},{0,"इ-1","ड","क-2","क-1","ब-2 ","ब-1","अ-2","अ-1"})</f>
        <v>0</v>
      </c>
      <c r="S92" s="101">
        <f>Data!$B92</f>
        <v>0</v>
      </c>
      <c r="T92" s="102">
        <f>Data!C92</f>
        <v>0</v>
      </c>
      <c r="U92" s="103">
        <f>Data!E92</f>
        <v>0</v>
      </c>
      <c r="V92" s="101">
        <f>Data!G92</f>
        <v>0</v>
      </c>
      <c r="W92" s="539"/>
      <c r="X92" s="539"/>
      <c r="Y92" s="539"/>
      <c r="Z92" s="539"/>
      <c r="AA92" s="539"/>
      <c r="AB92" s="539"/>
      <c r="AC92" s="539"/>
      <c r="AD92" s="539"/>
      <c r="AE92" s="104">
        <f t="shared" si="20"/>
        <v>0</v>
      </c>
      <c r="AF92" s="539"/>
      <c r="AG92" s="539"/>
      <c r="AH92" s="104">
        <f t="shared" si="21"/>
        <v>0</v>
      </c>
      <c r="AI92" s="579">
        <f t="shared" si="17"/>
        <v>0</v>
      </c>
      <c r="AJ92" s="105">
        <f>LOOKUP(AI92,{0,32,33,41,51,61,71,81,91},{0,"इ-1","ड","क-2","क-1","ब-2 ","ब-1","अ-2","अ-1"})</f>
        <v>0</v>
      </c>
    </row>
    <row r="93" spans="1:36" ht="21.75" customHeight="1">
      <c r="A93" s="101">
        <f>Data!$B93</f>
        <v>0</v>
      </c>
      <c r="B93" s="102">
        <f>Data!C93</f>
        <v>0</v>
      </c>
      <c r="C93" s="103">
        <f>Data!E93</f>
        <v>0</v>
      </c>
      <c r="D93" s="101">
        <f>Data!G93</f>
        <v>0</v>
      </c>
      <c r="E93" s="539"/>
      <c r="F93" s="539"/>
      <c r="G93" s="539"/>
      <c r="H93" s="539"/>
      <c r="I93" s="539"/>
      <c r="J93" s="539"/>
      <c r="K93" s="539"/>
      <c r="L93" s="539"/>
      <c r="M93" s="104">
        <f t="shared" si="18"/>
        <v>0</v>
      </c>
      <c r="N93" s="539"/>
      <c r="O93" s="539"/>
      <c r="P93" s="104">
        <f t="shared" si="19"/>
        <v>0</v>
      </c>
      <c r="Q93" s="579">
        <f t="shared" si="16"/>
        <v>0</v>
      </c>
      <c r="R93" s="105">
        <f>LOOKUP(Q93,{0,32,33,41,51,61,71,81,91},{0,"इ-1","ड","क-2","क-1","ब-2 ","ब-1","अ-2","अ-1"})</f>
        <v>0</v>
      </c>
      <c r="S93" s="101">
        <f>Data!$B93</f>
        <v>0</v>
      </c>
      <c r="T93" s="102">
        <f>Data!C93</f>
        <v>0</v>
      </c>
      <c r="U93" s="103">
        <f>Data!E93</f>
        <v>0</v>
      </c>
      <c r="V93" s="101">
        <f>Data!G93</f>
        <v>0</v>
      </c>
      <c r="W93" s="539"/>
      <c r="X93" s="539"/>
      <c r="Y93" s="539"/>
      <c r="Z93" s="539"/>
      <c r="AA93" s="539"/>
      <c r="AB93" s="539"/>
      <c r="AC93" s="539"/>
      <c r="AD93" s="539"/>
      <c r="AE93" s="104">
        <f t="shared" si="20"/>
        <v>0</v>
      </c>
      <c r="AF93" s="539"/>
      <c r="AG93" s="539"/>
      <c r="AH93" s="104">
        <f t="shared" si="21"/>
        <v>0</v>
      </c>
      <c r="AI93" s="579">
        <f t="shared" si="17"/>
        <v>0</v>
      </c>
      <c r="AJ93" s="105">
        <f>LOOKUP(AI93,{0,32,33,41,51,61,71,81,91},{0,"इ-1","ड","क-2","क-1","ब-2 ","ब-1","अ-2","अ-1"})</f>
        <v>0</v>
      </c>
    </row>
    <row r="94" spans="1:36" ht="21.75" customHeight="1">
      <c r="A94" s="101">
        <f>Data!$B94</f>
        <v>0</v>
      </c>
      <c r="B94" s="102">
        <f>Data!C94</f>
        <v>0</v>
      </c>
      <c r="C94" s="103">
        <f>Data!E94</f>
        <v>0</v>
      </c>
      <c r="D94" s="101">
        <f>Data!G94</f>
        <v>0</v>
      </c>
      <c r="E94" s="539"/>
      <c r="F94" s="539"/>
      <c r="G94" s="539"/>
      <c r="H94" s="539"/>
      <c r="I94" s="539"/>
      <c r="J94" s="539"/>
      <c r="K94" s="539"/>
      <c r="L94" s="539"/>
      <c r="M94" s="104">
        <f t="shared" si="18"/>
        <v>0</v>
      </c>
      <c r="N94" s="539"/>
      <c r="O94" s="539"/>
      <c r="P94" s="104">
        <f t="shared" si="19"/>
        <v>0</v>
      </c>
      <c r="Q94" s="579">
        <f t="shared" si="16"/>
        <v>0</v>
      </c>
      <c r="R94" s="105">
        <f>LOOKUP(Q94,{0,32,33,41,51,61,71,81,91},{0,"इ-1","ड","क-2","क-1","ब-2 ","ब-1","अ-2","अ-1"})</f>
        <v>0</v>
      </c>
      <c r="S94" s="101">
        <f>Data!$B94</f>
        <v>0</v>
      </c>
      <c r="T94" s="102">
        <f>Data!C94</f>
        <v>0</v>
      </c>
      <c r="U94" s="103">
        <f>Data!E94</f>
        <v>0</v>
      </c>
      <c r="V94" s="101">
        <f>Data!G94</f>
        <v>0</v>
      </c>
      <c r="W94" s="539"/>
      <c r="X94" s="539"/>
      <c r="Y94" s="539"/>
      <c r="Z94" s="539"/>
      <c r="AA94" s="539"/>
      <c r="AB94" s="539"/>
      <c r="AC94" s="539"/>
      <c r="AD94" s="539"/>
      <c r="AE94" s="104">
        <f t="shared" si="20"/>
        <v>0</v>
      </c>
      <c r="AF94" s="539"/>
      <c r="AG94" s="539"/>
      <c r="AH94" s="104">
        <f t="shared" si="21"/>
        <v>0</v>
      </c>
      <c r="AI94" s="579">
        <f t="shared" si="17"/>
        <v>0</v>
      </c>
      <c r="AJ94" s="105">
        <f>LOOKUP(AI94,{0,32,33,41,51,61,71,81,91},{0,"इ-1","ड","क-2","क-1","ब-2 ","ब-1","अ-2","अ-1"})</f>
        <v>0</v>
      </c>
    </row>
    <row r="95" spans="1:36" ht="21.75" customHeight="1">
      <c r="A95" s="101">
        <f>Data!$B95</f>
        <v>0</v>
      </c>
      <c r="B95" s="102">
        <f>Data!C95</f>
        <v>0</v>
      </c>
      <c r="C95" s="103">
        <f>Data!E95</f>
        <v>0</v>
      </c>
      <c r="D95" s="101">
        <f>Data!G95</f>
        <v>0</v>
      </c>
      <c r="E95" s="539"/>
      <c r="F95" s="539"/>
      <c r="G95" s="539"/>
      <c r="H95" s="539"/>
      <c r="I95" s="539"/>
      <c r="J95" s="539"/>
      <c r="K95" s="539"/>
      <c r="L95" s="539"/>
      <c r="M95" s="104">
        <f t="shared" si="18"/>
        <v>0</v>
      </c>
      <c r="N95" s="539"/>
      <c r="O95" s="539"/>
      <c r="P95" s="104">
        <f t="shared" si="19"/>
        <v>0</v>
      </c>
      <c r="Q95" s="579">
        <f t="shared" si="16"/>
        <v>0</v>
      </c>
      <c r="R95" s="105">
        <f>LOOKUP(Q95,{0,32,33,41,51,61,71,81,91},{0,"इ-1","ड","क-2","क-1","ब-2 ","ब-1","अ-2","अ-1"})</f>
        <v>0</v>
      </c>
      <c r="S95" s="101">
        <f>Data!$B95</f>
        <v>0</v>
      </c>
      <c r="T95" s="102">
        <f>Data!C95</f>
        <v>0</v>
      </c>
      <c r="U95" s="103">
        <f>Data!E95</f>
        <v>0</v>
      </c>
      <c r="V95" s="101">
        <f>Data!G95</f>
        <v>0</v>
      </c>
      <c r="W95" s="539"/>
      <c r="X95" s="539"/>
      <c r="Y95" s="539"/>
      <c r="Z95" s="539"/>
      <c r="AA95" s="539"/>
      <c r="AB95" s="539"/>
      <c r="AC95" s="539"/>
      <c r="AD95" s="539"/>
      <c r="AE95" s="104">
        <f t="shared" si="20"/>
        <v>0</v>
      </c>
      <c r="AF95" s="539"/>
      <c r="AG95" s="539"/>
      <c r="AH95" s="104">
        <f t="shared" si="21"/>
        <v>0</v>
      </c>
      <c r="AI95" s="579">
        <f t="shared" si="17"/>
        <v>0</v>
      </c>
      <c r="AJ95" s="105">
        <f>LOOKUP(AI95,{0,32,33,41,51,61,71,81,91},{0,"इ-1","ड","क-2","क-1","ब-2 ","ब-1","अ-2","अ-1"})</f>
        <v>0</v>
      </c>
    </row>
    <row r="96" spans="1:36" ht="21.75" customHeight="1">
      <c r="A96" s="101">
        <f>Data!$B96</f>
        <v>0</v>
      </c>
      <c r="B96" s="102">
        <f>Data!C96</f>
        <v>0</v>
      </c>
      <c r="C96" s="103">
        <f>Data!E96</f>
        <v>0</v>
      </c>
      <c r="D96" s="101">
        <f>Data!G96</f>
        <v>0</v>
      </c>
      <c r="E96" s="539"/>
      <c r="F96" s="539"/>
      <c r="G96" s="539"/>
      <c r="H96" s="539"/>
      <c r="I96" s="539"/>
      <c r="J96" s="539"/>
      <c r="K96" s="539"/>
      <c r="L96" s="539"/>
      <c r="M96" s="104">
        <f t="shared" ref="M96:M106" si="22">SUM(E96:L96)</f>
        <v>0</v>
      </c>
      <c r="N96" s="539"/>
      <c r="O96" s="539"/>
      <c r="P96" s="104">
        <f t="shared" ref="P96:P106" si="23">SUM(N96:O96)</f>
        <v>0</v>
      </c>
      <c r="Q96" s="579">
        <f t="shared" si="16"/>
        <v>0</v>
      </c>
      <c r="R96" s="105">
        <f>LOOKUP(Q96,{0,32,33,41,51,61,71,81,91},{0,"इ-1","ड","क-2","क-1","ब-2 ","ब-1","अ-2","अ-1"})</f>
        <v>0</v>
      </c>
      <c r="S96" s="101">
        <f>Data!$B96</f>
        <v>0</v>
      </c>
      <c r="T96" s="102">
        <f>Data!C96</f>
        <v>0</v>
      </c>
      <c r="U96" s="103">
        <f>Data!E96</f>
        <v>0</v>
      </c>
      <c r="V96" s="101">
        <f>Data!G96</f>
        <v>0</v>
      </c>
      <c r="W96" s="539"/>
      <c r="X96" s="539"/>
      <c r="Y96" s="539"/>
      <c r="Z96" s="539"/>
      <c r="AA96" s="539"/>
      <c r="AB96" s="539"/>
      <c r="AC96" s="539"/>
      <c r="AD96" s="539"/>
      <c r="AE96" s="104">
        <f t="shared" ref="AE96:AE106" si="24">SUM(W96:AD96)</f>
        <v>0</v>
      </c>
      <c r="AF96" s="539"/>
      <c r="AG96" s="539"/>
      <c r="AH96" s="104">
        <f t="shared" ref="AH96:AH106" si="25">SUM(AF96:AG96)</f>
        <v>0</v>
      </c>
      <c r="AI96" s="579">
        <f t="shared" si="17"/>
        <v>0</v>
      </c>
      <c r="AJ96" s="105">
        <f>LOOKUP(AI96,{0,32,33,41,51,61,71,81,91},{0,"इ-1","ड","क-2","क-1","ब-2 ","ब-1","अ-2","अ-1"})</f>
        <v>0</v>
      </c>
    </row>
    <row r="97" spans="1:36" ht="21.75" customHeight="1">
      <c r="A97" s="101">
        <f>Data!$B97</f>
        <v>0</v>
      </c>
      <c r="B97" s="102">
        <f>Data!C97</f>
        <v>0</v>
      </c>
      <c r="C97" s="103">
        <f>Data!E97</f>
        <v>0</v>
      </c>
      <c r="D97" s="101">
        <f>Data!G97</f>
        <v>0</v>
      </c>
      <c r="E97" s="539"/>
      <c r="F97" s="539"/>
      <c r="G97" s="539"/>
      <c r="H97" s="539"/>
      <c r="I97" s="539"/>
      <c r="J97" s="539"/>
      <c r="K97" s="539"/>
      <c r="L97" s="539"/>
      <c r="M97" s="104">
        <f t="shared" si="22"/>
        <v>0</v>
      </c>
      <c r="N97" s="539"/>
      <c r="O97" s="539"/>
      <c r="P97" s="104">
        <f t="shared" si="23"/>
        <v>0</v>
      </c>
      <c r="Q97" s="579">
        <f t="shared" si="16"/>
        <v>0</v>
      </c>
      <c r="R97" s="105">
        <f>LOOKUP(Q97,{0,32,33,41,51,61,71,81,91},{0,"इ-1","ड","क-2","क-1","ब-2 ","ब-1","अ-2","अ-1"})</f>
        <v>0</v>
      </c>
      <c r="S97" s="101">
        <f>Data!$B97</f>
        <v>0</v>
      </c>
      <c r="T97" s="102">
        <f>Data!C97</f>
        <v>0</v>
      </c>
      <c r="U97" s="103">
        <f>Data!E97</f>
        <v>0</v>
      </c>
      <c r="V97" s="101">
        <f>Data!G97</f>
        <v>0</v>
      </c>
      <c r="W97" s="539"/>
      <c r="X97" s="539"/>
      <c r="Y97" s="539"/>
      <c r="Z97" s="539"/>
      <c r="AA97" s="539"/>
      <c r="AB97" s="539"/>
      <c r="AC97" s="539"/>
      <c r="AD97" s="539"/>
      <c r="AE97" s="104">
        <f t="shared" si="24"/>
        <v>0</v>
      </c>
      <c r="AF97" s="539"/>
      <c r="AG97" s="539"/>
      <c r="AH97" s="104">
        <f t="shared" si="25"/>
        <v>0</v>
      </c>
      <c r="AI97" s="579">
        <f t="shared" si="17"/>
        <v>0</v>
      </c>
      <c r="AJ97" s="105">
        <f>LOOKUP(AI97,{0,32,33,41,51,61,71,81,91},{0,"इ-1","ड","क-2","क-1","ब-2 ","ब-1","अ-2","अ-1"})</f>
        <v>0</v>
      </c>
    </row>
    <row r="98" spans="1:36" ht="21.75" customHeight="1">
      <c r="A98" s="101">
        <f>Data!$B98</f>
        <v>0</v>
      </c>
      <c r="B98" s="102">
        <f>Data!C98</f>
        <v>0</v>
      </c>
      <c r="C98" s="103">
        <f>Data!E98</f>
        <v>0</v>
      </c>
      <c r="D98" s="101">
        <f>Data!G98</f>
        <v>0</v>
      </c>
      <c r="E98" s="539"/>
      <c r="F98" s="539"/>
      <c r="G98" s="539"/>
      <c r="H98" s="539"/>
      <c r="I98" s="539"/>
      <c r="J98" s="539"/>
      <c r="K98" s="539"/>
      <c r="L98" s="539"/>
      <c r="M98" s="104">
        <f t="shared" si="22"/>
        <v>0</v>
      </c>
      <c r="N98" s="539"/>
      <c r="O98" s="539"/>
      <c r="P98" s="104">
        <f t="shared" si="23"/>
        <v>0</v>
      </c>
      <c r="Q98" s="579">
        <f t="shared" si="16"/>
        <v>0</v>
      </c>
      <c r="R98" s="105">
        <f>LOOKUP(Q98,{0,32,33,41,51,61,71,81,91},{0,"इ-1","ड","क-2","क-1","ब-2 ","ब-1","अ-2","अ-1"})</f>
        <v>0</v>
      </c>
      <c r="S98" s="101">
        <f>Data!$B98</f>
        <v>0</v>
      </c>
      <c r="T98" s="102">
        <f>Data!C98</f>
        <v>0</v>
      </c>
      <c r="U98" s="103">
        <f>Data!E98</f>
        <v>0</v>
      </c>
      <c r="V98" s="101">
        <f>Data!G98</f>
        <v>0</v>
      </c>
      <c r="W98" s="539"/>
      <c r="X98" s="539"/>
      <c r="Y98" s="539"/>
      <c r="Z98" s="539"/>
      <c r="AA98" s="539"/>
      <c r="AB98" s="539"/>
      <c r="AC98" s="539"/>
      <c r="AD98" s="539"/>
      <c r="AE98" s="104">
        <f t="shared" si="24"/>
        <v>0</v>
      </c>
      <c r="AF98" s="539"/>
      <c r="AG98" s="539"/>
      <c r="AH98" s="104">
        <f t="shared" si="25"/>
        <v>0</v>
      </c>
      <c r="AI98" s="579">
        <f t="shared" si="17"/>
        <v>0</v>
      </c>
      <c r="AJ98" s="105">
        <f>LOOKUP(AI98,{0,32,33,41,51,61,71,81,91},{0,"इ-1","ड","क-2","क-1","ब-2 ","ब-1","अ-2","अ-1"})</f>
        <v>0</v>
      </c>
    </row>
    <row r="99" spans="1:36" ht="21.75" customHeight="1">
      <c r="A99" s="101">
        <f>Data!$B99</f>
        <v>0</v>
      </c>
      <c r="B99" s="102">
        <f>Data!C99</f>
        <v>0</v>
      </c>
      <c r="C99" s="103">
        <f>Data!E99</f>
        <v>0</v>
      </c>
      <c r="D99" s="101">
        <f>Data!G99</f>
        <v>0</v>
      </c>
      <c r="E99" s="539"/>
      <c r="F99" s="539"/>
      <c r="G99" s="539"/>
      <c r="H99" s="539"/>
      <c r="I99" s="539"/>
      <c r="J99" s="539"/>
      <c r="K99" s="539"/>
      <c r="L99" s="539"/>
      <c r="M99" s="104">
        <f t="shared" si="22"/>
        <v>0</v>
      </c>
      <c r="N99" s="539"/>
      <c r="O99" s="539"/>
      <c r="P99" s="104">
        <f t="shared" si="23"/>
        <v>0</v>
      </c>
      <c r="Q99" s="579">
        <f t="shared" si="16"/>
        <v>0</v>
      </c>
      <c r="R99" s="105">
        <f>LOOKUP(Q99,{0,32,33,41,51,61,71,81,91},{0,"इ-1","ड","क-2","क-1","ब-2 ","ब-1","अ-2","अ-1"})</f>
        <v>0</v>
      </c>
      <c r="S99" s="101">
        <f>Data!$B99</f>
        <v>0</v>
      </c>
      <c r="T99" s="102">
        <f>Data!C99</f>
        <v>0</v>
      </c>
      <c r="U99" s="103">
        <f>Data!E99</f>
        <v>0</v>
      </c>
      <c r="V99" s="101">
        <f>Data!G99</f>
        <v>0</v>
      </c>
      <c r="W99" s="539"/>
      <c r="X99" s="539"/>
      <c r="Y99" s="539"/>
      <c r="Z99" s="539"/>
      <c r="AA99" s="539"/>
      <c r="AB99" s="539"/>
      <c r="AC99" s="539"/>
      <c r="AD99" s="539"/>
      <c r="AE99" s="104">
        <f t="shared" si="24"/>
        <v>0</v>
      </c>
      <c r="AF99" s="539"/>
      <c r="AG99" s="539"/>
      <c r="AH99" s="104">
        <f t="shared" si="25"/>
        <v>0</v>
      </c>
      <c r="AI99" s="579">
        <f t="shared" si="17"/>
        <v>0</v>
      </c>
      <c r="AJ99" s="105">
        <f>LOOKUP(AI99,{0,32,33,41,51,61,71,81,91},{0,"इ-1","ड","क-2","क-1","ब-2 ","ब-1","अ-2","अ-1"})</f>
        <v>0</v>
      </c>
    </row>
    <row r="100" spans="1:36" ht="21.75" customHeight="1">
      <c r="A100" s="101">
        <f>Data!$B100</f>
        <v>0</v>
      </c>
      <c r="B100" s="102">
        <f>Data!C100</f>
        <v>0</v>
      </c>
      <c r="C100" s="103">
        <f>Data!E100</f>
        <v>0</v>
      </c>
      <c r="D100" s="101">
        <f>Data!G100</f>
        <v>0</v>
      </c>
      <c r="E100" s="539"/>
      <c r="F100" s="539"/>
      <c r="G100" s="539"/>
      <c r="H100" s="539"/>
      <c r="I100" s="539"/>
      <c r="J100" s="539"/>
      <c r="K100" s="539"/>
      <c r="L100" s="539"/>
      <c r="M100" s="104">
        <f t="shared" si="22"/>
        <v>0</v>
      </c>
      <c r="N100" s="539"/>
      <c r="O100" s="539"/>
      <c r="P100" s="104">
        <f t="shared" si="23"/>
        <v>0</v>
      </c>
      <c r="Q100" s="579">
        <f t="shared" si="16"/>
        <v>0</v>
      </c>
      <c r="R100" s="105">
        <f>LOOKUP(Q100,{0,32,33,41,51,61,71,81,91},{0,"इ-1","ड","क-2","क-1","ब-2 ","ब-1","अ-2","अ-1"})</f>
        <v>0</v>
      </c>
      <c r="S100" s="101">
        <f>Data!$B100</f>
        <v>0</v>
      </c>
      <c r="T100" s="102">
        <f>Data!C100</f>
        <v>0</v>
      </c>
      <c r="U100" s="103">
        <f>Data!E100</f>
        <v>0</v>
      </c>
      <c r="V100" s="101">
        <f>Data!G100</f>
        <v>0</v>
      </c>
      <c r="W100" s="539"/>
      <c r="X100" s="539"/>
      <c r="Y100" s="539"/>
      <c r="Z100" s="539"/>
      <c r="AA100" s="539"/>
      <c r="AB100" s="539"/>
      <c r="AC100" s="539"/>
      <c r="AD100" s="539"/>
      <c r="AE100" s="104">
        <f t="shared" si="24"/>
        <v>0</v>
      </c>
      <c r="AF100" s="539"/>
      <c r="AG100" s="539"/>
      <c r="AH100" s="104">
        <f t="shared" si="25"/>
        <v>0</v>
      </c>
      <c r="AI100" s="579">
        <f t="shared" si="17"/>
        <v>0</v>
      </c>
      <c r="AJ100" s="105">
        <f>LOOKUP(AI100,{0,32,33,41,51,61,71,81,91},{0,"इ-1","ड","क-2","क-1","ब-2 ","ब-1","अ-2","अ-1"})</f>
        <v>0</v>
      </c>
    </row>
    <row r="101" spans="1:36" ht="21.75" customHeight="1">
      <c r="A101" s="101">
        <f>Data!$B101</f>
        <v>0</v>
      </c>
      <c r="B101" s="102">
        <f>Data!C101</f>
        <v>0</v>
      </c>
      <c r="C101" s="103">
        <f>Data!E101</f>
        <v>0</v>
      </c>
      <c r="D101" s="101">
        <f>Data!G101</f>
        <v>0</v>
      </c>
      <c r="E101" s="539"/>
      <c r="F101" s="539"/>
      <c r="G101" s="539"/>
      <c r="H101" s="539"/>
      <c r="I101" s="539"/>
      <c r="J101" s="539"/>
      <c r="K101" s="539"/>
      <c r="L101" s="539"/>
      <c r="M101" s="104">
        <f t="shared" si="22"/>
        <v>0</v>
      </c>
      <c r="N101" s="539"/>
      <c r="O101" s="539"/>
      <c r="P101" s="104">
        <f t="shared" si="23"/>
        <v>0</v>
      </c>
      <c r="Q101" s="579">
        <f t="shared" si="16"/>
        <v>0</v>
      </c>
      <c r="R101" s="105">
        <f>LOOKUP(Q101,{0,32,33,41,51,61,71,81,91},{0,"इ-1","ड","क-2","क-1","ब-2 ","ब-1","अ-2","अ-1"})</f>
        <v>0</v>
      </c>
      <c r="S101" s="101">
        <f>Data!$B101</f>
        <v>0</v>
      </c>
      <c r="T101" s="102">
        <f>Data!C101</f>
        <v>0</v>
      </c>
      <c r="U101" s="103">
        <f>Data!E101</f>
        <v>0</v>
      </c>
      <c r="V101" s="101">
        <f>Data!G101</f>
        <v>0</v>
      </c>
      <c r="W101" s="539"/>
      <c r="X101" s="539"/>
      <c r="Y101" s="539"/>
      <c r="Z101" s="539"/>
      <c r="AA101" s="539"/>
      <c r="AB101" s="539"/>
      <c r="AC101" s="539"/>
      <c r="AD101" s="539"/>
      <c r="AE101" s="104">
        <f t="shared" si="24"/>
        <v>0</v>
      </c>
      <c r="AF101" s="539"/>
      <c r="AG101" s="539"/>
      <c r="AH101" s="104">
        <f t="shared" si="25"/>
        <v>0</v>
      </c>
      <c r="AI101" s="579">
        <f t="shared" si="17"/>
        <v>0</v>
      </c>
      <c r="AJ101" s="105">
        <f>LOOKUP(AI101,{0,32,33,41,51,61,71,81,91},{0,"इ-1","ड","क-2","क-1","ब-2 ","ब-1","अ-2","अ-1"})</f>
        <v>0</v>
      </c>
    </row>
    <row r="102" spans="1:36" ht="21.75" customHeight="1">
      <c r="A102" s="101">
        <f>Data!$B102</f>
        <v>0</v>
      </c>
      <c r="B102" s="102">
        <f>Data!C102</f>
        <v>0</v>
      </c>
      <c r="C102" s="103">
        <f>Data!E102</f>
        <v>0</v>
      </c>
      <c r="D102" s="101">
        <f>Data!G102</f>
        <v>0</v>
      </c>
      <c r="E102" s="539"/>
      <c r="F102" s="539"/>
      <c r="G102" s="539"/>
      <c r="H102" s="539"/>
      <c r="I102" s="539"/>
      <c r="J102" s="539"/>
      <c r="K102" s="539"/>
      <c r="L102" s="539"/>
      <c r="M102" s="104">
        <f t="shared" si="22"/>
        <v>0</v>
      </c>
      <c r="N102" s="539"/>
      <c r="O102" s="539"/>
      <c r="P102" s="104">
        <f t="shared" si="23"/>
        <v>0</v>
      </c>
      <c r="Q102" s="579">
        <f t="shared" si="16"/>
        <v>0</v>
      </c>
      <c r="R102" s="105">
        <f>LOOKUP(Q102,{0,32,33,41,51,61,71,81,91},{0,"इ-1","ड","क-2","क-1","ब-2 ","ब-1","अ-2","अ-1"})</f>
        <v>0</v>
      </c>
      <c r="S102" s="101">
        <f>Data!$B102</f>
        <v>0</v>
      </c>
      <c r="T102" s="102">
        <f>Data!C102</f>
        <v>0</v>
      </c>
      <c r="U102" s="103">
        <f>Data!E102</f>
        <v>0</v>
      </c>
      <c r="V102" s="101">
        <f>Data!G102</f>
        <v>0</v>
      </c>
      <c r="W102" s="539"/>
      <c r="X102" s="539"/>
      <c r="Y102" s="539"/>
      <c r="Z102" s="539"/>
      <c r="AA102" s="539"/>
      <c r="AB102" s="539"/>
      <c r="AC102" s="539"/>
      <c r="AD102" s="539"/>
      <c r="AE102" s="104">
        <f t="shared" si="24"/>
        <v>0</v>
      </c>
      <c r="AF102" s="539"/>
      <c r="AG102" s="539"/>
      <c r="AH102" s="104">
        <f t="shared" si="25"/>
        <v>0</v>
      </c>
      <c r="AI102" s="579">
        <f t="shared" si="17"/>
        <v>0</v>
      </c>
      <c r="AJ102" s="105">
        <f>LOOKUP(AI102,{0,32,33,41,51,61,71,81,91},{0,"इ-1","ड","क-2","क-1","ब-2 ","ब-1","अ-2","अ-1"})</f>
        <v>0</v>
      </c>
    </row>
    <row r="103" spans="1:36" ht="21.75" customHeight="1">
      <c r="A103" s="101">
        <f>Data!$B103</f>
        <v>0</v>
      </c>
      <c r="B103" s="102">
        <f>Data!C103</f>
        <v>0</v>
      </c>
      <c r="C103" s="103">
        <f>Data!E103</f>
        <v>0</v>
      </c>
      <c r="D103" s="101">
        <f>Data!G103</f>
        <v>0</v>
      </c>
      <c r="E103" s="539"/>
      <c r="F103" s="539"/>
      <c r="G103" s="539"/>
      <c r="H103" s="539"/>
      <c r="I103" s="539"/>
      <c r="J103" s="539"/>
      <c r="K103" s="539"/>
      <c r="L103" s="539"/>
      <c r="M103" s="104">
        <f t="shared" si="22"/>
        <v>0</v>
      </c>
      <c r="N103" s="539"/>
      <c r="O103" s="539"/>
      <c r="P103" s="104">
        <f t="shared" si="23"/>
        <v>0</v>
      </c>
      <c r="Q103" s="579">
        <f t="shared" si="16"/>
        <v>0</v>
      </c>
      <c r="R103" s="105">
        <f>LOOKUP(Q103,{0,32,33,41,51,61,71,81,91},{0,"इ-1","ड","क-2","क-1","ब-2 ","ब-1","अ-2","अ-1"})</f>
        <v>0</v>
      </c>
      <c r="S103" s="101">
        <f>Data!$B103</f>
        <v>0</v>
      </c>
      <c r="T103" s="102">
        <f>Data!C103</f>
        <v>0</v>
      </c>
      <c r="U103" s="103">
        <f>Data!E103</f>
        <v>0</v>
      </c>
      <c r="V103" s="101">
        <f>Data!G103</f>
        <v>0</v>
      </c>
      <c r="W103" s="539"/>
      <c r="X103" s="539"/>
      <c r="Y103" s="539"/>
      <c r="Z103" s="539"/>
      <c r="AA103" s="539"/>
      <c r="AB103" s="539"/>
      <c r="AC103" s="539"/>
      <c r="AD103" s="539"/>
      <c r="AE103" s="104">
        <f t="shared" si="24"/>
        <v>0</v>
      </c>
      <c r="AF103" s="539"/>
      <c r="AG103" s="539"/>
      <c r="AH103" s="104">
        <f t="shared" si="25"/>
        <v>0</v>
      </c>
      <c r="AI103" s="579">
        <f t="shared" si="17"/>
        <v>0</v>
      </c>
      <c r="AJ103" s="105">
        <f>LOOKUP(AI103,{0,32,33,41,51,61,71,81,91},{0,"इ-1","ड","क-2","क-1","ब-2 ","ब-1","अ-2","अ-1"})</f>
        <v>0</v>
      </c>
    </row>
    <row r="104" spans="1:36" ht="21.75" customHeight="1">
      <c r="A104" s="101">
        <f>Data!$B104</f>
        <v>0</v>
      </c>
      <c r="B104" s="102">
        <f>Data!C104</f>
        <v>0</v>
      </c>
      <c r="C104" s="103">
        <f>Data!E104</f>
        <v>0</v>
      </c>
      <c r="D104" s="101">
        <f>Data!G104</f>
        <v>0</v>
      </c>
      <c r="E104" s="539"/>
      <c r="F104" s="539"/>
      <c r="G104" s="539"/>
      <c r="H104" s="539"/>
      <c r="I104" s="539"/>
      <c r="J104" s="539"/>
      <c r="K104" s="539"/>
      <c r="L104" s="539"/>
      <c r="M104" s="104">
        <f t="shared" si="22"/>
        <v>0</v>
      </c>
      <c r="N104" s="539"/>
      <c r="O104" s="539"/>
      <c r="P104" s="104">
        <f t="shared" si="23"/>
        <v>0</v>
      </c>
      <c r="Q104" s="579">
        <f t="shared" si="16"/>
        <v>0</v>
      </c>
      <c r="R104" s="105">
        <f>LOOKUP(Q104,{0,32,33,41,51,61,71,81,91},{0,"इ-1","ड","क-2","क-1","ब-2 ","ब-1","अ-2","अ-1"})</f>
        <v>0</v>
      </c>
      <c r="S104" s="101">
        <f>Data!$B104</f>
        <v>0</v>
      </c>
      <c r="T104" s="102">
        <f>Data!C104</f>
        <v>0</v>
      </c>
      <c r="U104" s="103">
        <f>Data!E104</f>
        <v>0</v>
      </c>
      <c r="V104" s="101">
        <f>Data!G104</f>
        <v>0</v>
      </c>
      <c r="W104" s="539"/>
      <c r="X104" s="539"/>
      <c r="Y104" s="539"/>
      <c r="Z104" s="539"/>
      <c r="AA104" s="539"/>
      <c r="AB104" s="539"/>
      <c r="AC104" s="539"/>
      <c r="AD104" s="539"/>
      <c r="AE104" s="104">
        <f t="shared" si="24"/>
        <v>0</v>
      </c>
      <c r="AF104" s="539"/>
      <c r="AG104" s="539"/>
      <c r="AH104" s="104">
        <f t="shared" si="25"/>
        <v>0</v>
      </c>
      <c r="AI104" s="579">
        <f t="shared" si="17"/>
        <v>0</v>
      </c>
      <c r="AJ104" s="105">
        <f>LOOKUP(AI104,{0,32,33,41,51,61,71,81,91},{0,"इ-1","ड","क-2","क-1","ब-2 ","ब-1","अ-2","अ-1"})</f>
        <v>0</v>
      </c>
    </row>
    <row r="105" spans="1:36" ht="21.75" customHeight="1">
      <c r="A105" s="101">
        <f>Data!$B105</f>
        <v>0</v>
      </c>
      <c r="B105" s="102">
        <f>Data!C105</f>
        <v>0</v>
      </c>
      <c r="C105" s="103">
        <f>Data!E105</f>
        <v>0</v>
      </c>
      <c r="D105" s="101">
        <f>Data!G105</f>
        <v>0</v>
      </c>
      <c r="E105" s="539"/>
      <c r="F105" s="539"/>
      <c r="G105" s="539"/>
      <c r="H105" s="539"/>
      <c r="I105" s="539"/>
      <c r="J105" s="539"/>
      <c r="K105" s="539"/>
      <c r="L105" s="539"/>
      <c r="M105" s="104">
        <f t="shared" si="22"/>
        <v>0</v>
      </c>
      <c r="N105" s="539"/>
      <c r="O105" s="539"/>
      <c r="P105" s="104">
        <f t="shared" si="23"/>
        <v>0</v>
      </c>
      <c r="Q105" s="579">
        <f t="shared" si="16"/>
        <v>0</v>
      </c>
      <c r="R105" s="105">
        <f>LOOKUP(Q105,{0,32,33,41,51,61,71,81,91},{0,"इ-1","ड","क-2","क-1","ब-2 ","ब-1","अ-2","अ-1"})</f>
        <v>0</v>
      </c>
      <c r="S105" s="101">
        <f>Data!$B105</f>
        <v>0</v>
      </c>
      <c r="T105" s="102">
        <f>Data!C105</f>
        <v>0</v>
      </c>
      <c r="U105" s="103">
        <f>Data!E105</f>
        <v>0</v>
      </c>
      <c r="V105" s="101">
        <f>Data!G105</f>
        <v>0</v>
      </c>
      <c r="W105" s="539"/>
      <c r="X105" s="539"/>
      <c r="Y105" s="539"/>
      <c r="Z105" s="539"/>
      <c r="AA105" s="539"/>
      <c r="AB105" s="539"/>
      <c r="AC105" s="539"/>
      <c r="AD105" s="539"/>
      <c r="AE105" s="104">
        <f t="shared" si="24"/>
        <v>0</v>
      </c>
      <c r="AF105" s="539"/>
      <c r="AG105" s="539"/>
      <c r="AH105" s="104">
        <f t="shared" si="25"/>
        <v>0</v>
      </c>
      <c r="AI105" s="579">
        <f t="shared" si="17"/>
        <v>0</v>
      </c>
      <c r="AJ105" s="105">
        <f>LOOKUP(AI105,{0,32,33,41,51,61,71,81,91},{0,"इ-1","ड","क-2","क-1","ब-2 ","ब-1","अ-2","अ-1"})</f>
        <v>0</v>
      </c>
    </row>
    <row r="106" spans="1:36" ht="21.75" customHeight="1">
      <c r="A106" s="101">
        <f>Data!$B106</f>
        <v>0</v>
      </c>
      <c r="B106" s="102">
        <f>Data!C106</f>
        <v>0</v>
      </c>
      <c r="C106" s="103">
        <f>Data!E106</f>
        <v>0</v>
      </c>
      <c r="D106" s="101">
        <f>Data!G106</f>
        <v>0</v>
      </c>
      <c r="E106" s="539"/>
      <c r="F106" s="539"/>
      <c r="G106" s="539"/>
      <c r="H106" s="539"/>
      <c r="I106" s="539"/>
      <c r="J106" s="539"/>
      <c r="K106" s="539"/>
      <c r="L106" s="539"/>
      <c r="M106" s="104">
        <f t="shared" si="22"/>
        <v>0</v>
      </c>
      <c r="N106" s="539"/>
      <c r="O106" s="539"/>
      <c r="P106" s="104">
        <f t="shared" si="23"/>
        <v>0</v>
      </c>
      <c r="Q106" s="579">
        <f t="shared" si="16"/>
        <v>0</v>
      </c>
      <c r="R106" s="105">
        <f>LOOKUP(Q106,{0,32,33,41,51,61,71,81,91},{0,"इ-1","ड","क-2","क-1","ब-2 ","ब-1","अ-2","अ-1"})</f>
        <v>0</v>
      </c>
      <c r="S106" s="101">
        <f>Data!$B106</f>
        <v>0</v>
      </c>
      <c r="T106" s="102">
        <f>Data!C106</f>
        <v>0</v>
      </c>
      <c r="U106" s="103">
        <f>Data!E106</f>
        <v>0</v>
      </c>
      <c r="V106" s="101">
        <f>Data!G106</f>
        <v>0</v>
      </c>
      <c r="W106" s="539"/>
      <c r="X106" s="539"/>
      <c r="Y106" s="539"/>
      <c r="Z106" s="539"/>
      <c r="AA106" s="539"/>
      <c r="AB106" s="539"/>
      <c r="AC106" s="539"/>
      <c r="AD106" s="539"/>
      <c r="AE106" s="104">
        <f t="shared" si="24"/>
        <v>0</v>
      </c>
      <c r="AF106" s="539"/>
      <c r="AG106" s="539"/>
      <c r="AH106" s="104">
        <f t="shared" si="25"/>
        <v>0</v>
      </c>
      <c r="AI106" s="579">
        <f t="shared" si="17"/>
        <v>0</v>
      </c>
      <c r="AJ106" s="105">
        <f>LOOKUP(AI106,{0,32,33,41,51,61,71,81,91},{0,"इ-1","ड","क-2","क-1","ब-2 ","ब-1","अ-2","अ-1"})</f>
        <v>0</v>
      </c>
    </row>
    <row r="107" spans="1:36" ht="21.75" customHeight="1">
      <c r="A107" s="101">
        <f>Data!$B107</f>
        <v>0</v>
      </c>
      <c r="B107" s="102">
        <f>Data!C107</f>
        <v>0</v>
      </c>
      <c r="C107" s="103">
        <f>Data!E107</f>
        <v>0</v>
      </c>
      <c r="D107" s="101">
        <f>Data!G107</f>
        <v>0</v>
      </c>
      <c r="E107" s="539"/>
      <c r="F107" s="539"/>
      <c r="G107" s="539"/>
      <c r="H107" s="539"/>
      <c r="I107" s="539"/>
      <c r="J107" s="539"/>
      <c r="K107" s="539"/>
      <c r="L107" s="539"/>
      <c r="M107" s="104">
        <f t="shared" ref="M107:M109" si="26">SUM(E107:L107)</f>
        <v>0</v>
      </c>
      <c r="N107" s="539"/>
      <c r="O107" s="539"/>
      <c r="P107" s="104">
        <f t="shared" ref="P107:P109" si="27">SUM(N107:O107)</f>
        <v>0</v>
      </c>
      <c r="Q107" s="579">
        <f t="shared" si="16"/>
        <v>0</v>
      </c>
      <c r="R107" s="105">
        <f>LOOKUP(Q107,{0,32,33,41,51,61,71,81,91},{0,"इ-1","ड","क-2","क-1","ब-2 ","ब-1","अ-2","अ-1"})</f>
        <v>0</v>
      </c>
      <c r="S107" s="101">
        <f>Data!$B107</f>
        <v>0</v>
      </c>
      <c r="T107" s="102">
        <f>Data!C107</f>
        <v>0</v>
      </c>
      <c r="U107" s="103">
        <f>Data!E107</f>
        <v>0</v>
      </c>
      <c r="V107" s="101">
        <f>Data!G107</f>
        <v>0</v>
      </c>
      <c r="W107" s="539"/>
      <c r="X107" s="539"/>
      <c r="Y107" s="539"/>
      <c r="Z107" s="539"/>
      <c r="AA107" s="539"/>
      <c r="AB107" s="539"/>
      <c r="AC107" s="539"/>
      <c r="AD107" s="539"/>
      <c r="AE107" s="104">
        <f t="shared" ref="AE107:AE109" si="28">SUM(W107:AD107)</f>
        <v>0</v>
      </c>
      <c r="AF107" s="539"/>
      <c r="AG107" s="539"/>
      <c r="AH107" s="104">
        <f t="shared" ref="AH107:AH109" si="29">SUM(AF107:AG107)</f>
        <v>0</v>
      </c>
      <c r="AI107" s="579">
        <f t="shared" si="17"/>
        <v>0</v>
      </c>
      <c r="AJ107" s="105">
        <f>LOOKUP(AI107,{0,32,33,41,51,61,71,81,91},{0,"इ-1","ड","क-2","क-1","ब-2 ","ब-1","अ-2","अ-1"})</f>
        <v>0</v>
      </c>
    </row>
    <row r="108" spans="1:36" ht="21.75" customHeight="1">
      <c r="A108" s="101">
        <f>Data!$B108</f>
        <v>0</v>
      </c>
      <c r="B108" s="102">
        <f>Data!C108</f>
        <v>0</v>
      </c>
      <c r="C108" s="103">
        <f>Data!E108</f>
        <v>0</v>
      </c>
      <c r="D108" s="101">
        <f>Data!G108</f>
        <v>0</v>
      </c>
      <c r="E108" s="539"/>
      <c r="F108" s="539"/>
      <c r="G108" s="539"/>
      <c r="H108" s="539"/>
      <c r="I108" s="539"/>
      <c r="J108" s="539"/>
      <c r="K108" s="539"/>
      <c r="L108" s="539"/>
      <c r="M108" s="104">
        <f t="shared" si="26"/>
        <v>0</v>
      </c>
      <c r="N108" s="539"/>
      <c r="O108" s="539"/>
      <c r="P108" s="104">
        <f t="shared" si="27"/>
        <v>0</v>
      </c>
      <c r="Q108" s="579">
        <f t="shared" si="16"/>
        <v>0</v>
      </c>
      <c r="R108" s="105">
        <f>LOOKUP(Q108,{0,32,33,41,51,61,71,81,91},{0,"इ-1","ड","क-2","क-1","ब-2 ","ब-1","अ-2","अ-1"})</f>
        <v>0</v>
      </c>
      <c r="S108" s="101">
        <f>Data!$B108</f>
        <v>0</v>
      </c>
      <c r="T108" s="102">
        <f>Data!C108</f>
        <v>0</v>
      </c>
      <c r="U108" s="103">
        <f>Data!E108</f>
        <v>0</v>
      </c>
      <c r="V108" s="101">
        <f>Data!G108</f>
        <v>0</v>
      </c>
      <c r="W108" s="539"/>
      <c r="X108" s="539"/>
      <c r="Y108" s="539"/>
      <c r="Z108" s="539"/>
      <c r="AA108" s="539"/>
      <c r="AB108" s="539"/>
      <c r="AC108" s="539"/>
      <c r="AD108" s="539"/>
      <c r="AE108" s="104">
        <f t="shared" si="28"/>
        <v>0</v>
      </c>
      <c r="AF108" s="539"/>
      <c r="AG108" s="539"/>
      <c r="AH108" s="104">
        <f t="shared" si="29"/>
        <v>0</v>
      </c>
      <c r="AI108" s="579">
        <f t="shared" si="17"/>
        <v>0</v>
      </c>
      <c r="AJ108" s="105">
        <f>LOOKUP(AI108,{0,32,33,41,51,61,71,81,91},{0,"इ-1","ड","क-2","क-1","ब-2 ","ब-1","अ-2","अ-1"})</f>
        <v>0</v>
      </c>
    </row>
    <row r="109" spans="1:36" ht="21.75" customHeight="1">
      <c r="A109" s="101">
        <f>Data!$B109</f>
        <v>0</v>
      </c>
      <c r="B109" s="102">
        <f>Data!C109</f>
        <v>0</v>
      </c>
      <c r="C109" s="103">
        <f>Data!E109</f>
        <v>0</v>
      </c>
      <c r="D109" s="101">
        <f>Data!G109</f>
        <v>0</v>
      </c>
      <c r="E109" s="539"/>
      <c r="F109" s="539"/>
      <c r="G109" s="539"/>
      <c r="H109" s="539"/>
      <c r="I109" s="539"/>
      <c r="J109" s="539"/>
      <c r="K109" s="539"/>
      <c r="L109" s="539"/>
      <c r="M109" s="104">
        <f t="shared" si="26"/>
        <v>0</v>
      </c>
      <c r="N109" s="539"/>
      <c r="O109" s="539"/>
      <c r="P109" s="104">
        <f t="shared" si="27"/>
        <v>0</v>
      </c>
      <c r="Q109" s="579">
        <f t="shared" si="16"/>
        <v>0</v>
      </c>
      <c r="R109" s="105">
        <f>LOOKUP(Q109,{0,32,33,41,51,61,71,81,91},{0,"इ-1","ड","क-2","क-1","ब-2 ","ब-1","अ-2","अ-1"})</f>
        <v>0</v>
      </c>
      <c r="S109" s="101">
        <f>Data!$B109</f>
        <v>0</v>
      </c>
      <c r="T109" s="102">
        <f>Data!C109</f>
        <v>0</v>
      </c>
      <c r="U109" s="103">
        <f>Data!E109</f>
        <v>0</v>
      </c>
      <c r="V109" s="101">
        <f>Data!G109</f>
        <v>0</v>
      </c>
      <c r="W109" s="539"/>
      <c r="X109" s="539"/>
      <c r="Y109" s="539"/>
      <c r="Z109" s="539"/>
      <c r="AA109" s="539"/>
      <c r="AB109" s="539"/>
      <c r="AC109" s="539"/>
      <c r="AD109" s="539"/>
      <c r="AE109" s="104">
        <f t="shared" si="28"/>
        <v>0</v>
      </c>
      <c r="AF109" s="539"/>
      <c r="AG109" s="539"/>
      <c r="AH109" s="104">
        <f t="shared" si="29"/>
        <v>0</v>
      </c>
      <c r="AI109" s="579">
        <f t="shared" si="17"/>
        <v>0</v>
      </c>
      <c r="AJ109" s="105">
        <f>LOOKUP(AI109,{0,32,33,41,51,61,71,81,91},{0,"इ-1","ड","क-2","क-1","ब-2 ","ब-1","अ-2","अ-1"})</f>
        <v>0</v>
      </c>
    </row>
    <row r="110" spans="1:36" ht="21.75" customHeight="1">
      <c r="A110" s="101">
        <f>Data!$B110</f>
        <v>0</v>
      </c>
      <c r="B110" s="102">
        <f>Data!C110</f>
        <v>0</v>
      </c>
      <c r="C110" s="103">
        <f>Data!E110</f>
        <v>0</v>
      </c>
      <c r="D110" s="101">
        <f>Data!G110</f>
        <v>0</v>
      </c>
      <c r="E110" s="539"/>
      <c r="F110" s="539"/>
      <c r="G110" s="539"/>
      <c r="H110" s="539"/>
      <c r="I110" s="539"/>
      <c r="J110" s="539"/>
      <c r="K110" s="539"/>
      <c r="L110" s="539"/>
      <c r="M110" s="104">
        <f t="shared" ref="M110:M173" si="30">SUM(E110:L110)</f>
        <v>0</v>
      </c>
      <c r="N110" s="539"/>
      <c r="O110" s="539"/>
      <c r="P110" s="104">
        <f t="shared" ref="P110:P173" si="31">SUM(N110:O110)</f>
        <v>0</v>
      </c>
      <c r="Q110" s="579">
        <f t="shared" si="16"/>
        <v>0</v>
      </c>
      <c r="R110" s="105">
        <f>LOOKUP(Q110,{0,32,33,41,51,61,71,81,91},{0,"इ-1","ड","क-2","क-1","ब-2 ","ब-1","अ-2","अ-1"})</f>
        <v>0</v>
      </c>
      <c r="S110" s="101">
        <f>Data!$B110</f>
        <v>0</v>
      </c>
      <c r="T110" s="102">
        <f>Data!C110</f>
        <v>0</v>
      </c>
      <c r="U110" s="103">
        <f>Data!E110</f>
        <v>0</v>
      </c>
      <c r="V110" s="101">
        <f>Data!G110</f>
        <v>0</v>
      </c>
      <c r="W110" s="539"/>
      <c r="X110" s="539"/>
      <c r="Y110" s="539"/>
      <c r="Z110" s="539"/>
      <c r="AA110" s="539"/>
      <c r="AB110" s="539"/>
      <c r="AC110" s="539"/>
      <c r="AD110" s="539"/>
      <c r="AE110" s="104">
        <f t="shared" ref="AE110:AE173" si="32">SUM(W110:AD110)</f>
        <v>0</v>
      </c>
      <c r="AF110" s="539"/>
      <c r="AG110" s="539"/>
      <c r="AH110" s="104">
        <f t="shared" ref="AH110:AH173" si="33">SUM(AF110:AG110)</f>
        <v>0</v>
      </c>
      <c r="AI110" s="579">
        <f t="shared" si="17"/>
        <v>0</v>
      </c>
      <c r="AJ110" s="105">
        <f>LOOKUP(AI110,{0,32,33,41,51,61,71,81,91},{0,"इ-1","ड","क-2","क-1","ब-2 ","ब-1","अ-2","अ-1"})</f>
        <v>0</v>
      </c>
    </row>
    <row r="111" spans="1:36" ht="21.75" customHeight="1">
      <c r="A111" s="101">
        <f>Data!$B111</f>
        <v>0</v>
      </c>
      <c r="B111" s="102">
        <f>Data!C111</f>
        <v>0</v>
      </c>
      <c r="C111" s="103">
        <f>Data!E111</f>
        <v>0</v>
      </c>
      <c r="D111" s="101">
        <f>Data!G111</f>
        <v>0</v>
      </c>
      <c r="E111" s="539"/>
      <c r="F111" s="539"/>
      <c r="G111" s="539"/>
      <c r="H111" s="539"/>
      <c r="I111" s="539"/>
      <c r="J111" s="539"/>
      <c r="K111" s="539"/>
      <c r="L111" s="539"/>
      <c r="M111" s="104">
        <f t="shared" si="30"/>
        <v>0</v>
      </c>
      <c r="N111" s="539"/>
      <c r="O111" s="539"/>
      <c r="P111" s="104">
        <f t="shared" si="31"/>
        <v>0</v>
      </c>
      <c r="Q111" s="579">
        <f t="shared" si="16"/>
        <v>0</v>
      </c>
      <c r="R111" s="105">
        <f>LOOKUP(Q111,{0,32,33,41,51,61,71,81,91},{0,"इ-1","ड","क-2","क-1","ब-2 ","ब-1","अ-2","अ-1"})</f>
        <v>0</v>
      </c>
      <c r="S111" s="101">
        <f>Data!$B111</f>
        <v>0</v>
      </c>
      <c r="T111" s="102">
        <f>Data!C111</f>
        <v>0</v>
      </c>
      <c r="U111" s="103">
        <f>Data!E111</f>
        <v>0</v>
      </c>
      <c r="V111" s="101">
        <f>Data!G111</f>
        <v>0</v>
      </c>
      <c r="W111" s="539"/>
      <c r="X111" s="539"/>
      <c r="Y111" s="539"/>
      <c r="Z111" s="539"/>
      <c r="AA111" s="539"/>
      <c r="AB111" s="539"/>
      <c r="AC111" s="539"/>
      <c r="AD111" s="539"/>
      <c r="AE111" s="104">
        <f t="shared" si="32"/>
        <v>0</v>
      </c>
      <c r="AF111" s="539"/>
      <c r="AG111" s="539"/>
      <c r="AH111" s="104">
        <f t="shared" si="33"/>
        <v>0</v>
      </c>
      <c r="AI111" s="579">
        <f t="shared" si="17"/>
        <v>0</v>
      </c>
      <c r="AJ111" s="105">
        <f>LOOKUP(AI111,{0,32,33,41,51,61,71,81,91},{0,"इ-1","ड","क-2","क-1","ब-2 ","ब-1","अ-2","अ-1"})</f>
        <v>0</v>
      </c>
    </row>
    <row r="112" spans="1:36" ht="21.75" customHeight="1">
      <c r="A112" s="101">
        <f>Data!$B112</f>
        <v>0</v>
      </c>
      <c r="B112" s="102">
        <f>Data!C112</f>
        <v>0</v>
      </c>
      <c r="C112" s="103">
        <f>Data!E112</f>
        <v>0</v>
      </c>
      <c r="D112" s="101">
        <f>Data!G112</f>
        <v>0</v>
      </c>
      <c r="E112" s="539"/>
      <c r="F112" s="539"/>
      <c r="G112" s="539"/>
      <c r="H112" s="539"/>
      <c r="I112" s="539"/>
      <c r="J112" s="539"/>
      <c r="K112" s="539"/>
      <c r="L112" s="539"/>
      <c r="M112" s="104">
        <f t="shared" si="30"/>
        <v>0</v>
      </c>
      <c r="N112" s="539"/>
      <c r="O112" s="539"/>
      <c r="P112" s="104">
        <f t="shared" si="31"/>
        <v>0</v>
      </c>
      <c r="Q112" s="579">
        <f t="shared" si="16"/>
        <v>0</v>
      </c>
      <c r="R112" s="105">
        <f>LOOKUP(Q112,{0,32,33,41,51,61,71,81,91},{0,"इ-1","ड","क-2","क-1","ब-2 ","ब-1","अ-2","अ-1"})</f>
        <v>0</v>
      </c>
      <c r="S112" s="101">
        <f>Data!$B112</f>
        <v>0</v>
      </c>
      <c r="T112" s="102">
        <f>Data!C112</f>
        <v>0</v>
      </c>
      <c r="U112" s="103">
        <f>Data!E112</f>
        <v>0</v>
      </c>
      <c r="V112" s="101">
        <f>Data!G112</f>
        <v>0</v>
      </c>
      <c r="W112" s="539"/>
      <c r="X112" s="539"/>
      <c r="Y112" s="539"/>
      <c r="Z112" s="539"/>
      <c r="AA112" s="539"/>
      <c r="AB112" s="539"/>
      <c r="AC112" s="539"/>
      <c r="AD112" s="539"/>
      <c r="AE112" s="104">
        <f t="shared" si="32"/>
        <v>0</v>
      </c>
      <c r="AF112" s="539"/>
      <c r="AG112" s="539"/>
      <c r="AH112" s="104">
        <f t="shared" si="33"/>
        <v>0</v>
      </c>
      <c r="AI112" s="579">
        <f t="shared" si="17"/>
        <v>0</v>
      </c>
      <c r="AJ112" s="105">
        <f>LOOKUP(AI112,{0,32,33,41,51,61,71,81,91},{0,"इ-1","ड","क-2","क-1","ब-2 ","ब-1","अ-2","अ-1"})</f>
        <v>0</v>
      </c>
    </row>
    <row r="113" spans="1:36" ht="21.75" customHeight="1">
      <c r="A113" s="101">
        <f>Data!$B113</f>
        <v>0</v>
      </c>
      <c r="B113" s="102">
        <f>Data!C113</f>
        <v>0</v>
      </c>
      <c r="C113" s="103">
        <f>Data!E113</f>
        <v>0</v>
      </c>
      <c r="D113" s="101">
        <f>Data!G113</f>
        <v>0</v>
      </c>
      <c r="E113" s="539"/>
      <c r="F113" s="539"/>
      <c r="G113" s="539"/>
      <c r="H113" s="539"/>
      <c r="I113" s="539"/>
      <c r="J113" s="539"/>
      <c r="K113" s="539"/>
      <c r="L113" s="539"/>
      <c r="M113" s="104">
        <f t="shared" si="30"/>
        <v>0</v>
      </c>
      <c r="N113" s="539"/>
      <c r="O113" s="539"/>
      <c r="P113" s="104">
        <f t="shared" si="31"/>
        <v>0</v>
      </c>
      <c r="Q113" s="579">
        <f t="shared" si="16"/>
        <v>0</v>
      </c>
      <c r="R113" s="105">
        <f>LOOKUP(Q113,{0,32,33,41,51,61,71,81,91},{0,"इ-1","ड","क-2","क-1","ब-2 ","ब-1","अ-2","अ-1"})</f>
        <v>0</v>
      </c>
      <c r="S113" s="101">
        <f>Data!$B113</f>
        <v>0</v>
      </c>
      <c r="T113" s="102">
        <f>Data!C113</f>
        <v>0</v>
      </c>
      <c r="U113" s="103">
        <f>Data!E113</f>
        <v>0</v>
      </c>
      <c r="V113" s="101">
        <f>Data!G113</f>
        <v>0</v>
      </c>
      <c r="W113" s="539"/>
      <c r="X113" s="539"/>
      <c r="Y113" s="539"/>
      <c r="Z113" s="539"/>
      <c r="AA113" s="539"/>
      <c r="AB113" s="539"/>
      <c r="AC113" s="539"/>
      <c r="AD113" s="539"/>
      <c r="AE113" s="104">
        <f t="shared" si="32"/>
        <v>0</v>
      </c>
      <c r="AF113" s="539"/>
      <c r="AG113" s="539"/>
      <c r="AH113" s="104">
        <f t="shared" si="33"/>
        <v>0</v>
      </c>
      <c r="AI113" s="579">
        <f t="shared" si="17"/>
        <v>0</v>
      </c>
      <c r="AJ113" s="105">
        <f>LOOKUP(AI113,{0,32,33,41,51,61,71,81,91},{0,"इ-1","ड","क-2","क-1","ब-2 ","ब-1","अ-2","अ-1"})</f>
        <v>0</v>
      </c>
    </row>
    <row r="114" spans="1:36" ht="21.75" customHeight="1">
      <c r="A114" s="101">
        <f>Data!$B114</f>
        <v>0</v>
      </c>
      <c r="B114" s="102">
        <f>Data!C114</f>
        <v>0</v>
      </c>
      <c r="C114" s="103">
        <f>Data!E114</f>
        <v>0</v>
      </c>
      <c r="D114" s="101">
        <f>Data!G114</f>
        <v>0</v>
      </c>
      <c r="E114" s="539"/>
      <c r="F114" s="539"/>
      <c r="G114" s="539"/>
      <c r="H114" s="539"/>
      <c r="I114" s="539"/>
      <c r="J114" s="539"/>
      <c r="K114" s="539"/>
      <c r="L114" s="539"/>
      <c r="M114" s="104">
        <f t="shared" si="30"/>
        <v>0</v>
      </c>
      <c r="N114" s="539"/>
      <c r="O114" s="539"/>
      <c r="P114" s="104">
        <f t="shared" si="31"/>
        <v>0</v>
      </c>
      <c r="Q114" s="579">
        <f t="shared" si="16"/>
        <v>0</v>
      </c>
      <c r="R114" s="105">
        <f>LOOKUP(Q114,{0,32,33,41,51,61,71,81,91},{0,"इ-1","ड","क-2","क-1","ब-2 ","ब-1","अ-2","अ-1"})</f>
        <v>0</v>
      </c>
      <c r="S114" s="101">
        <f>Data!$B114</f>
        <v>0</v>
      </c>
      <c r="T114" s="102">
        <f>Data!C114</f>
        <v>0</v>
      </c>
      <c r="U114" s="103">
        <f>Data!E114</f>
        <v>0</v>
      </c>
      <c r="V114" s="101">
        <f>Data!G114</f>
        <v>0</v>
      </c>
      <c r="W114" s="539"/>
      <c r="X114" s="539"/>
      <c r="Y114" s="539"/>
      <c r="Z114" s="539"/>
      <c r="AA114" s="539"/>
      <c r="AB114" s="539"/>
      <c r="AC114" s="539"/>
      <c r="AD114" s="539"/>
      <c r="AE114" s="104">
        <f t="shared" si="32"/>
        <v>0</v>
      </c>
      <c r="AF114" s="539"/>
      <c r="AG114" s="539"/>
      <c r="AH114" s="104">
        <f t="shared" si="33"/>
        <v>0</v>
      </c>
      <c r="AI114" s="579">
        <f t="shared" si="17"/>
        <v>0</v>
      </c>
      <c r="AJ114" s="105">
        <f>LOOKUP(AI114,{0,32,33,41,51,61,71,81,91},{0,"इ-1","ड","क-2","क-1","ब-2 ","ब-1","अ-2","अ-1"})</f>
        <v>0</v>
      </c>
    </row>
    <row r="115" spans="1:36" ht="21.75" customHeight="1">
      <c r="A115" s="101">
        <f>Data!$B115</f>
        <v>0</v>
      </c>
      <c r="B115" s="102">
        <f>Data!C115</f>
        <v>0</v>
      </c>
      <c r="C115" s="103">
        <f>Data!E115</f>
        <v>0</v>
      </c>
      <c r="D115" s="101">
        <f>Data!G115</f>
        <v>0</v>
      </c>
      <c r="E115" s="539"/>
      <c r="F115" s="539"/>
      <c r="G115" s="539"/>
      <c r="H115" s="539"/>
      <c r="I115" s="539"/>
      <c r="J115" s="539"/>
      <c r="K115" s="539"/>
      <c r="L115" s="539"/>
      <c r="M115" s="104">
        <f t="shared" si="30"/>
        <v>0</v>
      </c>
      <c r="N115" s="539"/>
      <c r="O115" s="539"/>
      <c r="P115" s="104">
        <f t="shared" si="31"/>
        <v>0</v>
      </c>
      <c r="Q115" s="579">
        <f t="shared" si="16"/>
        <v>0</v>
      </c>
      <c r="R115" s="105">
        <f>LOOKUP(Q115,{0,32,33,41,51,61,71,81,91},{0,"इ-1","ड","क-2","क-1","ब-2 ","ब-1","अ-2","अ-1"})</f>
        <v>0</v>
      </c>
      <c r="S115" s="101">
        <f>Data!$B115</f>
        <v>0</v>
      </c>
      <c r="T115" s="102">
        <f>Data!C115</f>
        <v>0</v>
      </c>
      <c r="U115" s="103">
        <f>Data!E115</f>
        <v>0</v>
      </c>
      <c r="V115" s="101">
        <f>Data!G115</f>
        <v>0</v>
      </c>
      <c r="W115" s="539"/>
      <c r="X115" s="539"/>
      <c r="Y115" s="539"/>
      <c r="Z115" s="539"/>
      <c r="AA115" s="539"/>
      <c r="AB115" s="539"/>
      <c r="AC115" s="539"/>
      <c r="AD115" s="539"/>
      <c r="AE115" s="104">
        <f t="shared" si="32"/>
        <v>0</v>
      </c>
      <c r="AF115" s="539"/>
      <c r="AG115" s="539"/>
      <c r="AH115" s="104">
        <f t="shared" si="33"/>
        <v>0</v>
      </c>
      <c r="AI115" s="579">
        <f t="shared" si="17"/>
        <v>0</v>
      </c>
      <c r="AJ115" s="105">
        <f>LOOKUP(AI115,{0,32,33,41,51,61,71,81,91},{0,"इ-1","ड","क-2","क-1","ब-2 ","ब-1","अ-2","अ-1"})</f>
        <v>0</v>
      </c>
    </row>
    <row r="116" spans="1:36" ht="21.75" customHeight="1">
      <c r="A116" s="101">
        <f>Data!$B116</f>
        <v>0</v>
      </c>
      <c r="B116" s="102">
        <f>Data!C116</f>
        <v>0</v>
      </c>
      <c r="C116" s="103">
        <f>Data!E116</f>
        <v>0</v>
      </c>
      <c r="D116" s="101">
        <f>Data!G116</f>
        <v>0</v>
      </c>
      <c r="E116" s="539"/>
      <c r="F116" s="539"/>
      <c r="G116" s="539"/>
      <c r="H116" s="539"/>
      <c r="I116" s="539"/>
      <c r="J116" s="539"/>
      <c r="K116" s="539"/>
      <c r="L116" s="539"/>
      <c r="M116" s="104">
        <f t="shared" si="30"/>
        <v>0</v>
      </c>
      <c r="N116" s="539"/>
      <c r="O116" s="539"/>
      <c r="P116" s="104">
        <f t="shared" si="31"/>
        <v>0</v>
      </c>
      <c r="Q116" s="579">
        <f t="shared" si="16"/>
        <v>0</v>
      </c>
      <c r="R116" s="105">
        <f>LOOKUP(Q116,{0,32,33,41,51,61,71,81,91},{0,"इ-1","ड","क-2","क-1","ब-2 ","ब-1","अ-2","अ-1"})</f>
        <v>0</v>
      </c>
      <c r="S116" s="101">
        <f>Data!$B116</f>
        <v>0</v>
      </c>
      <c r="T116" s="102">
        <f>Data!C116</f>
        <v>0</v>
      </c>
      <c r="U116" s="103">
        <f>Data!E116</f>
        <v>0</v>
      </c>
      <c r="V116" s="101">
        <f>Data!G116</f>
        <v>0</v>
      </c>
      <c r="W116" s="539"/>
      <c r="X116" s="539"/>
      <c r="Y116" s="539"/>
      <c r="Z116" s="539"/>
      <c r="AA116" s="539"/>
      <c r="AB116" s="539"/>
      <c r="AC116" s="539"/>
      <c r="AD116" s="539"/>
      <c r="AE116" s="104">
        <f t="shared" si="32"/>
        <v>0</v>
      </c>
      <c r="AF116" s="539"/>
      <c r="AG116" s="539"/>
      <c r="AH116" s="104">
        <f t="shared" si="33"/>
        <v>0</v>
      </c>
      <c r="AI116" s="579">
        <f t="shared" si="17"/>
        <v>0</v>
      </c>
      <c r="AJ116" s="105">
        <f>LOOKUP(AI116,{0,32,33,41,51,61,71,81,91},{0,"इ-1","ड","क-2","क-1","ब-2 ","ब-1","अ-2","अ-1"})</f>
        <v>0</v>
      </c>
    </row>
    <row r="117" spans="1:36" ht="21.75" customHeight="1">
      <c r="A117" s="101">
        <f>Data!$B117</f>
        <v>0</v>
      </c>
      <c r="B117" s="102">
        <f>Data!C117</f>
        <v>0</v>
      </c>
      <c r="C117" s="103">
        <f>Data!E117</f>
        <v>0</v>
      </c>
      <c r="D117" s="101">
        <f>Data!G117</f>
        <v>0</v>
      </c>
      <c r="E117" s="539"/>
      <c r="F117" s="539"/>
      <c r="G117" s="539"/>
      <c r="H117" s="539"/>
      <c r="I117" s="539"/>
      <c r="J117" s="539"/>
      <c r="K117" s="539"/>
      <c r="L117" s="539"/>
      <c r="M117" s="104">
        <f t="shared" si="30"/>
        <v>0</v>
      </c>
      <c r="N117" s="539"/>
      <c r="O117" s="539"/>
      <c r="P117" s="104">
        <f t="shared" si="31"/>
        <v>0</v>
      </c>
      <c r="Q117" s="579">
        <f t="shared" si="16"/>
        <v>0</v>
      </c>
      <c r="R117" s="105">
        <f>LOOKUP(Q117,{0,32,33,41,51,61,71,81,91},{0,"इ-1","ड","क-2","क-1","ब-2 ","ब-1","अ-2","अ-1"})</f>
        <v>0</v>
      </c>
      <c r="S117" s="101">
        <f>Data!$B117</f>
        <v>0</v>
      </c>
      <c r="T117" s="102">
        <f>Data!C117</f>
        <v>0</v>
      </c>
      <c r="U117" s="103">
        <f>Data!E117</f>
        <v>0</v>
      </c>
      <c r="V117" s="101">
        <f>Data!G117</f>
        <v>0</v>
      </c>
      <c r="W117" s="539"/>
      <c r="X117" s="539"/>
      <c r="Y117" s="539"/>
      <c r="Z117" s="539"/>
      <c r="AA117" s="539"/>
      <c r="AB117" s="539"/>
      <c r="AC117" s="539"/>
      <c r="AD117" s="539"/>
      <c r="AE117" s="104">
        <f t="shared" si="32"/>
        <v>0</v>
      </c>
      <c r="AF117" s="539"/>
      <c r="AG117" s="539"/>
      <c r="AH117" s="104">
        <f t="shared" si="33"/>
        <v>0</v>
      </c>
      <c r="AI117" s="579">
        <f t="shared" si="17"/>
        <v>0</v>
      </c>
      <c r="AJ117" s="105">
        <f>LOOKUP(AI117,{0,32,33,41,51,61,71,81,91},{0,"इ-1","ड","क-2","क-1","ब-2 ","ब-1","अ-2","अ-1"})</f>
        <v>0</v>
      </c>
    </row>
    <row r="118" spans="1:36" ht="21.75" customHeight="1">
      <c r="A118" s="101">
        <f>Data!$B118</f>
        <v>0</v>
      </c>
      <c r="B118" s="102">
        <f>Data!C118</f>
        <v>0</v>
      </c>
      <c r="C118" s="103">
        <f>Data!E118</f>
        <v>0</v>
      </c>
      <c r="D118" s="101">
        <f>Data!G118</f>
        <v>0</v>
      </c>
      <c r="E118" s="539"/>
      <c r="F118" s="539"/>
      <c r="G118" s="539"/>
      <c r="H118" s="539"/>
      <c r="I118" s="539"/>
      <c r="J118" s="539"/>
      <c r="K118" s="539"/>
      <c r="L118" s="539"/>
      <c r="M118" s="104">
        <f t="shared" si="30"/>
        <v>0</v>
      </c>
      <c r="N118" s="539"/>
      <c r="O118" s="539"/>
      <c r="P118" s="104">
        <f t="shared" si="31"/>
        <v>0</v>
      </c>
      <c r="Q118" s="579">
        <f t="shared" si="16"/>
        <v>0</v>
      </c>
      <c r="R118" s="105">
        <f>LOOKUP(Q118,{0,32,33,41,51,61,71,81,91},{0,"इ-1","ड","क-2","क-1","ब-2 ","ब-1","अ-2","अ-1"})</f>
        <v>0</v>
      </c>
      <c r="S118" s="101">
        <f>Data!$B118</f>
        <v>0</v>
      </c>
      <c r="T118" s="102">
        <f>Data!C118</f>
        <v>0</v>
      </c>
      <c r="U118" s="103">
        <f>Data!E118</f>
        <v>0</v>
      </c>
      <c r="V118" s="101">
        <f>Data!G118</f>
        <v>0</v>
      </c>
      <c r="W118" s="539"/>
      <c r="X118" s="539"/>
      <c r="Y118" s="539"/>
      <c r="Z118" s="539"/>
      <c r="AA118" s="539"/>
      <c r="AB118" s="539"/>
      <c r="AC118" s="539"/>
      <c r="AD118" s="539"/>
      <c r="AE118" s="104">
        <f t="shared" si="32"/>
        <v>0</v>
      </c>
      <c r="AF118" s="539"/>
      <c r="AG118" s="539"/>
      <c r="AH118" s="104">
        <f t="shared" si="33"/>
        <v>0</v>
      </c>
      <c r="AI118" s="579">
        <f t="shared" si="17"/>
        <v>0</v>
      </c>
      <c r="AJ118" s="105">
        <f>LOOKUP(AI118,{0,32,33,41,51,61,71,81,91},{0,"इ-1","ड","क-2","क-1","ब-2 ","ब-1","अ-2","अ-1"})</f>
        <v>0</v>
      </c>
    </row>
    <row r="119" spans="1:36" ht="21.75" customHeight="1">
      <c r="A119" s="101">
        <f>Data!$B119</f>
        <v>0</v>
      </c>
      <c r="B119" s="102">
        <f>Data!C119</f>
        <v>0</v>
      </c>
      <c r="C119" s="103">
        <f>Data!E119</f>
        <v>0</v>
      </c>
      <c r="D119" s="101">
        <f>Data!G119</f>
        <v>0</v>
      </c>
      <c r="E119" s="539"/>
      <c r="F119" s="539"/>
      <c r="G119" s="539"/>
      <c r="H119" s="539"/>
      <c r="I119" s="539"/>
      <c r="J119" s="539"/>
      <c r="K119" s="539"/>
      <c r="L119" s="539"/>
      <c r="M119" s="104">
        <f t="shared" si="30"/>
        <v>0</v>
      </c>
      <c r="N119" s="539"/>
      <c r="O119" s="539"/>
      <c r="P119" s="104">
        <f t="shared" si="31"/>
        <v>0</v>
      </c>
      <c r="Q119" s="579">
        <f t="shared" si="16"/>
        <v>0</v>
      </c>
      <c r="R119" s="105">
        <f>LOOKUP(Q119,{0,32,33,41,51,61,71,81,91},{0,"इ-1","ड","क-2","क-1","ब-2 ","ब-1","अ-2","अ-1"})</f>
        <v>0</v>
      </c>
      <c r="S119" s="101">
        <f>Data!$B119</f>
        <v>0</v>
      </c>
      <c r="T119" s="102">
        <f>Data!C119</f>
        <v>0</v>
      </c>
      <c r="U119" s="103">
        <f>Data!E119</f>
        <v>0</v>
      </c>
      <c r="V119" s="101">
        <f>Data!G119</f>
        <v>0</v>
      </c>
      <c r="W119" s="539"/>
      <c r="X119" s="539"/>
      <c r="Y119" s="539"/>
      <c r="Z119" s="539"/>
      <c r="AA119" s="539"/>
      <c r="AB119" s="539"/>
      <c r="AC119" s="539"/>
      <c r="AD119" s="539"/>
      <c r="AE119" s="104">
        <f t="shared" si="32"/>
        <v>0</v>
      </c>
      <c r="AF119" s="539"/>
      <c r="AG119" s="539"/>
      <c r="AH119" s="104">
        <f t="shared" si="33"/>
        <v>0</v>
      </c>
      <c r="AI119" s="579">
        <f t="shared" si="17"/>
        <v>0</v>
      </c>
      <c r="AJ119" s="105">
        <f>LOOKUP(AI119,{0,32,33,41,51,61,71,81,91},{0,"इ-1","ड","क-2","क-1","ब-2 ","ब-1","अ-2","अ-1"})</f>
        <v>0</v>
      </c>
    </row>
    <row r="120" spans="1:36" ht="21.75" customHeight="1">
      <c r="A120" s="101">
        <f>Data!$B120</f>
        <v>0</v>
      </c>
      <c r="B120" s="102">
        <f>Data!C120</f>
        <v>0</v>
      </c>
      <c r="C120" s="103">
        <f>Data!E120</f>
        <v>0</v>
      </c>
      <c r="D120" s="101">
        <f>Data!G120</f>
        <v>0</v>
      </c>
      <c r="E120" s="539"/>
      <c r="F120" s="539"/>
      <c r="G120" s="539"/>
      <c r="H120" s="539"/>
      <c r="I120" s="539"/>
      <c r="J120" s="539"/>
      <c r="K120" s="539"/>
      <c r="L120" s="539"/>
      <c r="M120" s="104">
        <f t="shared" si="30"/>
        <v>0</v>
      </c>
      <c r="N120" s="539"/>
      <c r="O120" s="539"/>
      <c r="P120" s="104">
        <f t="shared" si="31"/>
        <v>0</v>
      </c>
      <c r="Q120" s="579">
        <f t="shared" si="16"/>
        <v>0</v>
      </c>
      <c r="R120" s="105">
        <f>LOOKUP(Q120,{0,32,33,41,51,61,71,81,91},{0,"इ-1","ड","क-2","क-1","ब-2 ","ब-1","अ-2","अ-1"})</f>
        <v>0</v>
      </c>
      <c r="S120" s="101">
        <f>Data!$B120</f>
        <v>0</v>
      </c>
      <c r="T120" s="102">
        <f>Data!C120</f>
        <v>0</v>
      </c>
      <c r="U120" s="103">
        <f>Data!E120</f>
        <v>0</v>
      </c>
      <c r="V120" s="101">
        <f>Data!G120</f>
        <v>0</v>
      </c>
      <c r="W120" s="539"/>
      <c r="X120" s="539"/>
      <c r="Y120" s="539"/>
      <c r="Z120" s="539"/>
      <c r="AA120" s="539"/>
      <c r="AB120" s="539"/>
      <c r="AC120" s="539"/>
      <c r="AD120" s="539"/>
      <c r="AE120" s="104">
        <f t="shared" si="32"/>
        <v>0</v>
      </c>
      <c r="AF120" s="539"/>
      <c r="AG120" s="539"/>
      <c r="AH120" s="104">
        <f t="shared" si="33"/>
        <v>0</v>
      </c>
      <c r="AI120" s="579">
        <f t="shared" si="17"/>
        <v>0</v>
      </c>
      <c r="AJ120" s="105">
        <f>LOOKUP(AI120,{0,32,33,41,51,61,71,81,91},{0,"इ-1","ड","क-2","क-1","ब-2 ","ब-1","अ-2","अ-1"})</f>
        <v>0</v>
      </c>
    </row>
    <row r="121" spans="1:36" ht="21.75" customHeight="1">
      <c r="A121" s="101">
        <f>Data!$B121</f>
        <v>0</v>
      </c>
      <c r="B121" s="102">
        <f>Data!C121</f>
        <v>0</v>
      </c>
      <c r="C121" s="103">
        <f>Data!E121</f>
        <v>0</v>
      </c>
      <c r="D121" s="101">
        <f>Data!G121</f>
        <v>0</v>
      </c>
      <c r="E121" s="539"/>
      <c r="F121" s="539"/>
      <c r="G121" s="539"/>
      <c r="H121" s="539"/>
      <c r="I121" s="539"/>
      <c r="J121" s="539"/>
      <c r="K121" s="539"/>
      <c r="L121" s="539"/>
      <c r="M121" s="104">
        <f t="shared" si="30"/>
        <v>0</v>
      </c>
      <c r="N121" s="539"/>
      <c r="O121" s="539"/>
      <c r="P121" s="104">
        <f t="shared" si="31"/>
        <v>0</v>
      </c>
      <c r="Q121" s="579">
        <f t="shared" si="16"/>
        <v>0</v>
      </c>
      <c r="R121" s="105">
        <f>LOOKUP(Q121,{0,32,33,41,51,61,71,81,91},{0,"इ-1","ड","क-2","क-1","ब-2 ","ब-1","अ-2","अ-1"})</f>
        <v>0</v>
      </c>
      <c r="S121" s="101">
        <f>Data!$B121</f>
        <v>0</v>
      </c>
      <c r="T121" s="102">
        <f>Data!C121</f>
        <v>0</v>
      </c>
      <c r="U121" s="103">
        <f>Data!E121</f>
        <v>0</v>
      </c>
      <c r="V121" s="101">
        <f>Data!G121</f>
        <v>0</v>
      </c>
      <c r="W121" s="539"/>
      <c r="X121" s="539"/>
      <c r="Y121" s="539"/>
      <c r="Z121" s="539"/>
      <c r="AA121" s="539"/>
      <c r="AB121" s="539"/>
      <c r="AC121" s="539"/>
      <c r="AD121" s="539"/>
      <c r="AE121" s="104">
        <f t="shared" si="32"/>
        <v>0</v>
      </c>
      <c r="AF121" s="539"/>
      <c r="AG121" s="539"/>
      <c r="AH121" s="104">
        <f t="shared" si="33"/>
        <v>0</v>
      </c>
      <c r="AI121" s="579">
        <f t="shared" si="17"/>
        <v>0</v>
      </c>
      <c r="AJ121" s="105">
        <f>LOOKUP(AI121,{0,32,33,41,51,61,71,81,91},{0,"इ-1","ड","क-2","क-1","ब-2 ","ब-1","अ-2","अ-1"})</f>
        <v>0</v>
      </c>
    </row>
    <row r="122" spans="1:36" ht="21.75" customHeight="1">
      <c r="A122" s="101">
        <f>Data!$B122</f>
        <v>0</v>
      </c>
      <c r="B122" s="102">
        <f>Data!C122</f>
        <v>0</v>
      </c>
      <c r="C122" s="103">
        <f>Data!E122</f>
        <v>0</v>
      </c>
      <c r="D122" s="101">
        <f>Data!G122</f>
        <v>0</v>
      </c>
      <c r="E122" s="539"/>
      <c r="F122" s="539"/>
      <c r="G122" s="539"/>
      <c r="H122" s="539"/>
      <c r="I122" s="539"/>
      <c r="J122" s="539"/>
      <c r="K122" s="539"/>
      <c r="L122" s="539"/>
      <c r="M122" s="104">
        <f t="shared" si="30"/>
        <v>0</v>
      </c>
      <c r="N122" s="539"/>
      <c r="O122" s="539"/>
      <c r="P122" s="104">
        <f t="shared" si="31"/>
        <v>0</v>
      </c>
      <c r="Q122" s="579">
        <f t="shared" si="16"/>
        <v>0</v>
      </c>
      <c r="R122" s="105">
        <f>LOOKUP(Q122,{0,32,33,41,51,61,71,81,91},{0,"इ-1","ड","क-2","क-1","ब-2 ","ब-1","अ-2","अ-1"})</f>
        <v>0</v>
      </c>
      <c r="S122" s="101">
        <f>Data!$B122</f>
        <v>0</v>
      </c>
      <c r="T122" s="102">
        <f>Data!C122</f>
        <v>0</v>
      </c>
      <c r="U122" s="103">
        <f>Data!E122</f>
        <v>0</v>
      </c>
      <c r="V122" s="101">
        <f>Data!G122</f>
        <v>0</v>
      </c>
      <c r="W122" s="539"/>
      <c r="X122" s="539"/>
      <c r="Y122" s="539"/>
      <c r="Z122" s="539"/>
      <c r="AA122" s="539"/>
      <c r="AB122" s="539"/>
      <c r="AC122" s="539"/>
      <c r="AD122" s="539"/>
      <c r="AE122" s="104">
        <f t="shared" si="32"/>
        <v>0</v>
      </c>
      <c r="AF122" s="539"/>
      <c r="AG122" s="539"/>
      <c r="AH122" s="104">
        <f t="shared" si="33"/>
        <v>0</v>
      </c>
      <c r="AI122" s="579">
        <f t="shared" si="17"/>
        <v>0</v>
      </c>
      <c r="AJ122" s="105">
        <f>LOOKUP(AI122,{0,32,33,41,51,61,71,81,91},{0,"इ-1","ड","क-2","क-1","ब-2 ","ब-1","अ-2","अ-1"})</f>
        <v>0</v>
      </c>
    </row>
    <row r="123" spans="1:36" ht="21.75" customHeight="1">
      <c r="A123" s="101">
        <f>Data!$B123</f>
        <v>0</v>
      </c>
      <c r="B123" s="102">
        <f>Data!C123</f>
        <v>0</v>
      </c>
      <c r="C123" s="103">
        <f>Data!E123</f>
        <v>0</v>
      </c>
      <c r="D123" s="101">
        <f>Data!G123</f>
        <v>0</v>
      </c>
      <c r="E123" s="539"/>
      <c r="F123" s="539"/>
      <c r="G123" s="539"/>
      <c r="H123" s="539"/>
      <c r="I123" s="539"/>
      <c r="J123" s="539"/>
      <c r="K123" s="539"/>
      <c r="L123" s="539"/>
      <c r="M123" s="104">
        <f t="shared" si="30"/>
        <v>0</v>
      </c>
      <c r="N123" s="539"/>
      <c r="O123" s="539"/>
      <c r="P123" s="104">
        <f t="shared" si="31"/>
        <v>0</v>
      </c>
      <c r="Q123" s="579">
        <f t="shared" si="16"/>
        <v>0</v>
      </c>
      <c r="R123" s="105">
        <f>LOOKUP(Q123,{0,32,33,41,51,61,71,81,91},{0,"इ-1","ड","क-2","क-1","ब-2 ","ब-1","अ-2","अ-1"})</f>
        <v>0</v>
      </c>
      <c r="S123" s="101">
        <f>Data!$B123</f>
        <v>0</v>
      </c>
      <c r="T123" s="102">
        <f>Data!C123</f>
        <v>0</v>
      </c>
      <c r="U123" s="103">
        <f>Data!E123</f>
        <v>0</v>
      </c>
      <c r="V123" s="101">
        <f>Data!G123</f>
        <v>0</v>
      </c>
      <c r="W123" s="539"/>
      <c r="X123" s="539"/>
      <c r="Y123" s="539"/>
      <c r="Z123" s="539"/>
      <c r="AA123" s="539"/>
      <c r="AB123" s="539"/>
      <c r="AC123" s="539"/>
      <c r="AD123" s="539"/>
      <c r="AE123" s="104">
        <f t="shared" si="32"/>
        <v>0</v>
      </c>
      <c r="AF123" s="539"/>
      <c r="AG123" s="539"/>
      <c r="AH123" s="104">
        <f t="shared" si="33"/>
        <v>0</v>
      </c>
      <c r="AI123" s="579">
        <f t="shared" si="17"/>
        <v>0</v>
      </c>
      <c r="AJ123" s="105">
        <f>LOOKUP(AI123,{0,32,33,41,51,61,71,81,91},{0,"इ-1","ड","क-2","क-1","ब-2 ","ब-1","अ-2","अ-1"})</f>
        <v>0</v>
      </c>
    </row>
    <row r="124" spans="1:36" ht="21.75" customHeight="1">
      <c r="A124" s="101">
        <f>Data!$B124</f>
        <v>0</v>
      </c>
      <c r="B124" s="102">
        <f>Data!C124</f>
        <v>0</v>
      </c>
      <c r="C124" s="103">
        <f>Data!E124</f>
        <v>0</v>
      </c>
      <c r="D124" s="101">
        <f>Data!G124</f>
        <v>0</v>
      </c>
      <c r="E124" s="539"/>
      <c r="F124" s="539"/>
      <c r="G124" s="539"/>
      <c r="H124" s="539"/>
      <c r="I124" s="539"/>
      <c r="J124" s="539"/>
      <c r="K124" s="539"/>
      <c r="L124" s="539"/>
      <c r="M124" s="104">
        <f t="shared" si="30"/>
        <v>0</v>
      </c>
      <c r="N124" s="539"/>
      <c r="O124" s="539"/>
      <c r="P124" s="104">
        <f t="shared" si="31"/>
        <v>0</v>
      </c>
      <c r="Q124" s="579">
        <f t="shared" si="16"/>
        <v>0</v>
      </c>
      <c r="R124" s="105">
        <f>LOOKUP(Q124,{0,32,33,41,51,61,71,81,91},{0,"इ-1","ड","क-2","क-1","ब-2 ","ब-1","अ-2","अ-1"})</f>
        <v>0</v>
      </c>
      <c r="S124" s="101">
        <f>Data!$B124</f>
        <v>0</v>
      </c>
      <c r="T124" s="102">
        <f>Data!C124</f>
        <v>0</v>
      </c>
      <c r="U124" s="103">
        <f>Data!E124</f>
        <v>0</v>
      </c>
      <c r="V124" s="101">
        <f>Data!G124</f>
        <v>0</v>
      </c>
      <c r="W124" s="539"/>
      <c r="X124" s="539"/>
      <c r="Y124" s="539"/>
      <c r="Z124" s="539"/>
      <c r="AA124" s="539"/>
      <c r="AB124" s="539"/>
      <c r="AC124" s="539"/>
      <c r="AD124" s="539"/>
      <c r="AE124" s="104">
        <f t="shared" si="32"/>
        <v>0</v>
      </c>
      <c r="AF124" s="539"/>
      <c r="AG124" s="539"/>
      <c r="AH124" s="104">
        <f t="shared" si="33"/>
        <v>0</v>
      </c>
      <c r="AI124" s="579">
        <f t="shared" si="17"/>
        <v>0</v>
      </c>
      <c r="AJ124" s="105">
        <f>LOOKUP(AI124,{0,32,33,41,51,61,71,81,91},{0,"इ-1","ड","क-2","क-1","ब-2 ","ब-1","अ-2","अ-1"})</f>
        <v>0</v>
      </c>
    </row>
    <row r="125" spans="1:36" ht="21.75" customHeight="1">
      <c r="A125" s="101">
        <f>Data!$B125</f>
        <v>0</v>
      </c>
      <c r="B125" s="102">
        <f>Data!C125</f>
        <v>0</v>
      </c>
      <c r="C125" s="103">
        <f>Data!E125</f>
        <v>0</v>
      </c>
      <c r="D125" s="101">
        <f>Data!G125</f>
        <v>0</v>
      </c>
      <c r="E125" s="539"/>
      <c r="F125" s="539"/>
      <c r="G125" s="539"/>
      <c r="H125" s="539"/>
      <c r="I125" s="539"/>
      <c r="J125" s="539"/>
      <c r="K125" s="539"/>
      <c r="L125" s="539"/>
      <c r="M125" s="104">
        <f t="shared" si="30"/>
        <v>0</v>
      </c>
      <c r="N125" s="539"/>
      <c r="O125" s="539"/>
      <c r="P125" s="104">
        <f t="shared" si="31"/>
        <v>0</v>
      </c>
      <c r="Q125" s="579">
        <f t="shared" si="16"/>
        <v>0</v>
      </c>
      <c r="R125" s="105">
        <f>LOOKUP(Q125,{0,32,33,41,51,61,71,81,91},{0,"इ-1","ड","क-2","क-1","ब-2 ","ब-1","अ-2","अ-1"})</f>
        <v>0</v>
      </c>
      <c r="S125" s="101">
        <f>Data!$B125</f>
        <v>0</v>
      </c>
      <c r="T125" s="102">
        <f>Data!C125</f>
        <v>0</v>
      </c>
      <c r="U125" s="103">
        <f>Data!E125</f>
        <v>0</v>
      </c>
      <c r="V125" s="101">
        <f>Data!G125</f>
        <v>0</v>
      </c>
      <c r="W125" s="539"/>
      <c r="X125" s="539"/>
      <c r="Y125" s="539"/>
      <c r="Z125" s="539"/>
      <c r="AA125" s="539"/>
      <c r="AB125" s="539"/>
      <c r="AC125" s="539"/>
      <c r="AD125" s="539"/>
      <c r="AE125" s="104">
        <f t="shared" si="32"/>
        <v>0</v>
      </c>
      <c r="AF125" s="539"/>
      <c r="AG125" s="539"/>
      <c r="AH125" s="104">
        <f t="shared" si="33"/>
        <v>0</v>
      </c>
      <c r="AI125" s="579">
        <f t="shared" si="17"/>
        <v>0</v>
      </c>
      <c r="AJ125" s="105">
        <f>LOOKUP(AI125,{0,32,33,41,51,61,71,81,91},{0,"इ-1","ड","क-2","क-1","ब-2 ","ब-1","अ-2","अ-1"})</f>
        <v>0</v>
      </c>
    </row>
    <row r="126" spans="1:36" ht="21.75" customHeight="1">
      <c r="A126" s="101">
        <f>Data!$B126</f>
        <v>0</v>
      </c>
      <c r="B126" s="102">
        <f>Data!C126</f>
        <v>0</v>
      </c>
      <c r="C126" s="103">
        <f>Data!E126</f>
        <v>0</v>
      </c>
      <c r="D126" s="101">
        <f>Data!G126</f>
        <v>0</v>
      </c>
      <c r="E126" s="539"/>
      <c r="F126" s="539"/>
      <c r="G126" s="539"/>
      <c r="H126" s="539"/>
      <c r="I126" s="539"/>
      <c r="J126" s="539"/>
      <c r="K126" s="539"/>
      <c r="L126" s="539"/>
      <c r="M126" s="104">
        <f t="shared" si="30"/>
        <v>0</v>
      </c>
      <c r="N126" s="539"/>
      <c r="O126" s="539"/>
      <c r="P126" s="104">
        <f t="shared" si="31"/>
        <v>0</v>
      </c>
      <c r="Q126" s="579">
        <f t="shared" si="16"/>
        <v>0</v>
      </c>
      <c r="R126" s="105">
        <f>LOOKUP(Q126,{0,32,33,41,51,61,71,81,91},{0,"इ-1","ड","क-2","क-1","ब-2 ","ब-1","अ-2","अ-1"})</f>
        <v>0</v>
      </c>
      <c r="S126" s="101">
        <f>Data!$B126</f>
        <v>0</v>
      </c>
      <c r="T126" s="102">
        <f>Data!C126</f>
        <v>0</v>
      </c>
      <c r="U126" s="103">
        <f>Data!E126</f>
        <v>0</v>
      </c>
      <c r="V126" s="101">
        <f>Data!G126</f>
        <v>0</v>
      </c>
      <c r="W126" s="539"/>
      <c r="X126" s="539"/>
      <c r="Y126" s="539"/>
      <c r="Z126" s="539"/>
      <c r="AA126" s="539"/>
      <c r="AB126" s="539"/>
      <c r="AC126" s="539"/>
      <c r="AD126" s="539"/>
      <c r="AE126" s="104">
        <f t="shared" si="32"/>
        <v>0</v>
      </c>
      <c r="AF126" s="539"/>
      <c r="AG126" s="539"/>
      <c r="AH126" s="104">
        <f t="shared" si="33"/>
        <v>0</v>
      </c>
      <c r="AI126" s="579">
        <f t="shared" si="17"/>
        <v>0</v>
      </c>
      <c r="AJ126" s="105">
        <f>LOOKUP(AI126,{0,32,33,41,51,61,71,81,91},{0,"इ-1","ड","क-2","क-1","ब-2 ","ब-1","अ-2","अ-1"})</f>
        <v>0</v>
      </c>
    </row>
    <row r="127" spans="1:36" ht="21.75" customHeight="1">
      <c r="A127" s="101">
        <f>Data!$B127</f>
        <v>0</v>
      </c>
      <c r="B127" s="102">
        <f>Data!C127</f>
        <v>0</v>
      </c>
      <c r="C127" s="103">
        <f>Data!E127</f>
        <v>0</v>
      </c>
      <c r="D127" s="101">
        <f>Data!G127</f>
        <v>0</v>
      </c>
      <c r="E127" s="539"/>
      <c r="F127" s="539"/>
      <c r="G127" s="539"/>
      <c r="H127" s="539"/>
      <c r="I127" s="539"/>
      <c r="J127" s="539"/>
      <c r="K127" s="539"/>
      <c r="L127" s="539"/>
      <c r="M127" s="104">
        <f t="shared" si="30"/>
        <v>0</v>
      </c>
      <c r="N127" s="539"/>
      <c r="O127" s="539"/>
      <c r="P127" s="104">
        <f t="shared" si="31"/>
        <v>0</v>
      </c>
      <c r="Q127" s="579">
        <f t="shared" si="16"/>
        <v>0</v>
      </c>
      <c r="R127" s="105">
        <f>LOOKUP(Q127,{0,32,33,41,51,61,71,81,91},{0,"इ-1","ड","क-2","क-1","ब-2 ","ब-1","अ-2","अ-1"})</f>
        <v>0</v>
      </c>
      <c r="S127" s="101">
        <f>Data!$B127</f>
        <v>0</v>
      </c>
      <c r="T127" s="102">
        <f>Data!C127</f>
        <v>0</v>
      </c>
      <c r="U127" s="103">
        <f>Data!E127</f>
        <v>0</v>
      </c>
      <c r="V127" s="101">
        <f>Data!G127</f>
        <v>0</v>
      </c>
      <c r="W127" s="539"/>
      <c r="X127" s="539"/>
      <c r="Y127" s="539"/>
      <c r="Z127" s="539"/>
      <c r="AA127" s="539"/>
      <c r="AB127" s="539"/>
      <c r="AC127" s="539"/>
      <c r="AD127" s="539"/>
      <c r="AE127" s="104">
        <f t="shared" si="32"/>
        <v>0</v>
      </c>
      <c r="AF127" s="539"/>
      <c r="AG127" s="539"/>
      <c r="AH127" s="104">
        <f t="shared" si="33"/>
        <v>0</v>
      </c>
      <c r="AI127" s="579">
        <f t="shared" si="17"/>
        <v>0</v>
      </c>
      <c r="AJ127" s="105">
        <f>LOOKUP(AI127,{0,32,33,41,51,61,71,81,91},{0,"इ-1","ड","क-2","क-1","ब-2 ","ब-1","अ-2","अ-1"})</f>
        <v>0</v>
      </c>
    </row>
    <row r="128" spans="1:36" ht="21.75" customHeight="1">
      <c r="A128" s="101">
        <f>Data!$B128</f>
        <v>0</v>
      </c>
      <c r="B128" s="102">
        <f>Data!C128</f>
        <v>0</v>
      </c>
      <c r="C128" s="103">
        <f>Data!E128</f>
        <v>0</v>
      </c>
      <c r="D128" s="101">
        <f>Data!G128</f>
        <v>0</v>
      </c>
      <c r="E128" s="539"/>
      <c r="F128" s="539"/>
      <c r="G128" s="539"/>
      <c r="H128" s="539"/>
      <c r="I128" s="539"/>
      <c r="J128" s="539"/>
      <c r="K128" s="539"/>
      <c r="L128" s="539"/>
      <c r="M128" s="104">
        <f t="shared" si="30"/>
        <v>0</v>
      </c>
      <c r="N128" s="539"/>
      <c r="O128" s="539"/>
      <c r="P128" s="104">
        <f t="shared" si="31"/>
        <v>0</v>
      </c>
      <c r="Q128" s="579">
        <f t="shared" si="16"/>
        <v>0</v>
      </c>
      <c r="R128" s="105">
        <f>LOOKUP(Q128,{0,32,33,41,51,61,71,81,91},{0,"इ-1","ड","क-2","क-1","ब-2 ","ब-1","अ-2","अ-1"})</f>
        <v>0</v>
      </c>
      <c r="S128" s="101">
        <f>Data!$B128</f>
        <v>0</v>
      </c>
      <c r="T128" s="102">
        <f>Data!C128</f>
        <v>0</v>
      </c>
      <c r="U128" s="103">
        <f>Data!E128</f>
        <v>0</v>
      </c>
      <c r="V128" s="101">
        <f>Data!G128</f>
        <v>0</v>
      </c>
      <c r="W128" s="539"/>
      <c r="X128" s="539"/>
      <c r="Y128" s="539"/>
      <c r="Z128" s="539"/>
      <c r="AA128" s="539"/>
      <c r="AB128" s="539"/>
      <c r="AC128" s="539"/>
      <c r="AD128" s="539"/>
      <c r="AE128" s="104">
        <f t="shared" si="32"/>
        <v>0</v>
      </c>
      <c r="AF128" s="539"/>
      <c r="AG128" s="539"/>
      <c r="AH128" s="104">
        <f t="shared" si="33"/>
        <v>0</v>
      </c>
      <c r="AI128" s="579">
        <f t="shared" si="17"/>
        <v>0</v>
      </c>
      <c r="AJ128" s="105">
        <f>LOOKUP(AI128,{0,32,33,41,51,61,71,81,91},{0,"इ-1","ड","क-2","क-1","ब-2 ","ब-1","अ-2","अ-1"})</f>
        <v>0</v>
      </c>
    </row>
    <row r="129" spans="1:36" ht="21.75" customHeight="1">
      <c r="A129" s="101">
        <f>Data!$B129</f>
        <v>0</v>
      </c>
      <c r="B129" s="102">
        <f>Data!C129</f>
        <v>0</v>
      </c>
      <c r="C129" s="103">
        <f>Data!E129</f>
        <v>0</v>
      </c>
      <c r="D129" s="101">
        <f>Data!G129</f>
        <v>0</v>
      </c>
      <c r="E129" s="539"/>
      <c r="F129" s="539"/>
      <c r="G129" s="539"/>
      <c r="H129" s="539"/>
      <c r="I129" s="539"/>
      <c r="J129" s="539"/>
      <c r="K129" s="539"/>
      <c r="L129" s="539"/>
      <c r="M129" s="104">
        <f t="shared" si="30"/>
        <v>0</v>
      </c>
      <c r="N129" s="539"/>
      <c r="O129" s="539"/>
      <c r="P129" s="104">
        <f t="shared" si="31"/>
        <v>0</v>
      </c>
      <c r="Q129" s="579">
        <f t="shared" si="16"/>
        <v>0</v>
      </c>
      <c r="R129" s="105">
        <f>LOOKUP(Q129,{0,32,33,41,51,61,71,81,91},{0,"इ-1","ड","क-2","क-1","ब-2 ","ब-1","अ-2","अ-1"})</f>
        <v>0</v>
      </c>
      <c r="S129" s="101">
        <f>Data!$B129</f>
        <v>0</v>
      </c>
      <c r="T129" s="102">
        <f>Data!C129</f>
        <v>0</v>
      </c>
      <c r="U129" s="103">
        <f>Data!E129</f>
        <v>0</v>
      </c>
      <c r="V129" s="101">
        <f>Data!G129</f>
        <v>0</v>
      </c>
      <c r="W129" s="539"/>
      <c r="X129" s="539"/>
      <c r="Y129" s="539"/>
      <c r="Z129" s="539"/>
      <c r="AA129" s="539"/>
      <c r="AB129" s="539"/>
      <c r="AC129" s="539"/>
      <c r="AD129" s="539"/>
      <c r="AE129" s="104">
        <f t="shared" si="32"/>
        <v>0</v>
      </c>
      <c r="AF129" s="539"/>
      <c r="AG129" s="539"/>
      <c r="AH129" s="104">
        <f t="shared" si="33"/>
        <v>0</v>
      </c>
      <c r="AI129" s="579">
        <f t="shared" si="17"/>
        <v>0</v>
      </c>
      <c r="AJ129" s="105">
        <f>LOOKUP(AI129,{0,32,33,41,51,61,71,81,91},{0,"इ-1","ड","क-2","क-1","ब-2 ","ब-1","अ-2","अ-1"})</f>
        <v>0</v>
      </c>
    </row>
    <row r="130" spans="1:36" ht="21.75" customHeight="1">
      <c r="A130" s="101">
        <f>Data!$B130</f>
        <v>0</v>
      </c>
      <c r="B130" s="102">
        <f>Data!C130</f>
        <v>0</v>
      </c>
      <c r="C130" s="103">
        <f>Data!E130</f>
        <v>0</v>
      </c>
      <c r="D130" s="101">
        <f>Data!G130</f>
        <v>0</v>
      </c>
      <c r="E130" s="539"/>
      <c r="F130" s="539"/>
      <c r="G130" s="539"/>
      <c r="H130" s="539"/>
      <c r="I130" s="539"/>
      <c r="J130" s="539"/>
      <c r="K130" s="539"/>
      <c r="L130" s="539"/>
      <c r="M130" s="104">
        <f t="shared" si="30"/>
        <v>0</v>
      </c>
      <c r="N130" s="539"/>
      <c r="O130" s="539"/>
      <c r="P130" s="104">
        <f t="shared" si="31"/>
        <v>0</v>
      </c>
      <c r="Q130" s="579">
        <f t="shared" si="16"/>
        <v>0</v>
      </c>
      <c r="R130" s="105">
        <f>LOOKUP(Q130,{0,32,33,41,51,61,71,81,91},{0,"इ-1","ड","क-2","क-1","ब-2 ","ब-1","अ-2","अ-1"})</f>
        <v>0</v>
      </c>
      <c r="S130" s="101">
        <f>Data!$B130</f>
        <v>0</v>
      </c>
      <c r="T130" s="102">
        <f>Data!C130</f>
        <v>0</v>
      </c>
      <c r="U130" s="103">
        <f>Data!E130</f>
        <v>0</v>
      </c>
      <c r="V130" s="101">
        <f>Data!G130</f>
        <v>0</v>
      </c>
      <c r="W130" s="539"/>
      <c r="X130" s="539"/>
      <c r="Y130" s="539"/>
      <c r="Z130" s="539"/>
      <c r="AA130" s="539"/>
      <c r="AB130" s="539"/>
      <c r="AC130" s="539"/>
      <c r="AD130" s="539"/>
      <c r="AE130" s="104">
        <f t="shared" si="32"/>
        <v>0</v>
      </c>
      <c r="AF130" s="539"/>
      <c r="AG130" s="539"/>
      <c r="AH130" s="104">
        <f t="shared" si="33"/>
        <v>0</v>
      </c>
      <c r="AI130" s="579">
        <f t="shared" si="17"/>
        <v>0</v>
      </c>
      <c r="AJ130" s="105">
        <f>LOOKUP(AI130,{0,32,33,41,51,61,71,81,91},{0,"इ-1","ड","क-2","क-1","ब-2 ","ब-1","अ-2","अ-1"})</f>
        <v>0</v>
      </c>
    </row>
    <row r="131" spans="1:36" ht="21.75" customHeight="1">
      <c r="A131" s="101">
        <f>Data!$B131</f>
        <v>0</v>
      </c>
      <c r="B131" s="102">
        <f>Data!C131</f>
        <v>0</v>
      </c>
      <c r="C131" s="103">
        <f>Data!E131</f>
        <v>0</v>
      </c>
      <c r="D131" s="101">
        <f>Data!G131</f>
        <v>0</v>
      </c>
      <c r="E131" s="539"/>
      <c r="F131" s="539"/>
      <c r="G131" s="539"/>
      <c r="H131" s="539"/>
      <c r="I131" s="539"/>
      <c r="J131" s="539"/>
      <c r="K131" s="539"/>
      <c r="L131" s="539"/>
      <c r="M131" s="104">
        <f t="shared" si="30"/>
        <v>0</v>
      </c>
      <c r="N131" s="539"/>
      <c r="O131" s="539"/>
      <c r="P131" s="104">
        <f t="shared" si="31"/>
        <v>0</v>
      </c>
      <c r="Q131" s="579">
        <f t="shared" si="16"/>
        <v>0</v>
      </c>
      <c r="R131" s="105">
        <f>LOOKUP(Q131,{0,32,33,41,51,61,71,81,91},{0,"इ-1","ड","क-2","क-1","ब-2 ","ब-1","अ-2","अ-1"})</f>
        <v>0</v>
      </c>
      <c r="S131" s="101">
        <f>Data!$B131</f>
        <v>0</v>
      </c>
      <c r="T131" s="102">
        <f>Data!C131</f>
        <v>0</v>
      </c>
      <c r="U131" s="103">
        <f>Data!E131</f>
        <v>0</v>
      </c>
      <c r="V131" s="101">
        <f>Data!G131</f>
        <v>0</v>
      </c>
      <c r="W131" s="539"/>
      <c r="X131" s="539"/>
      <c r="Y131" s="539"/>
      <c r="Z131" s="539"/>
      <c r="AA131" s="539"/>
      <c r="AB131" s="539"/>
      <c r="AC131" s="539"/>
      <c r="AD131" s="539"/>
      <c r="AE131" s="104">
        <f t="shared" si="32"/>
        <v>0</v>
      </c>
      <c r="AF131" s="539"/>
      <c r="AG131" s="539"/>
      <c r="AH131" s="104">
        <f t="shared" si="33"/>
        <v>0</v>
      </c>
      <c r="AI131" s="579">
        <f t="shared" si="17"/>
        <v>0</v>
      </c>
      <c r="AJ131" s="105">
        <f>LOOKUP(AI131,{0,32,33,41,51,61,71,81,91},{0,"इ-1","ड","क-2","क-1","ब-2 ","ब-1","अ-2","अ-1"})</f>
        <v>0</v>
      </c>
    </row>
    <row r="132" spans="1:36" ht="21.75" customHeight="1">
      <c r="A132" s="101">
        <f>Data!$B132</f>
        <v>0</v>
      </c>
      <c r="B132" s="102">
        <f>Data!C132</f>
        <v>0</v>
      </c>
      <c r="C132" s="103">
        <f>Data!E132</f>
        <v>0</v>
      </c>
      <c r="D132" s="101">
        <f>Data!G132</f>
        <v>0</v>
      </c>
      <c r="E132" s="539"/>
      <c r="F132" s="539"/>
      <c r="G132" s="539"/>
      <c r="H132" s="539"/>
      <c r="I132" s="539"/>
      <c r="J132" s="539"/>
      <c r="K132" s="539"/>
      <c r="L132" s="539"/>
      <c r="M132" s="104">
        <f t="shared" si="30"/>
        <v>0</v>
      </c>
      <c r="N132" s="539"/>
      <c r="O132" s="539"/>
      <c r="P132" s="104">
        <f t="shared" si="31"/>
        <v>0</v>
      </c>
      <c r="Q132" s="579">
        <f t="shared" si="16"/>
        <v>0</v>
      </c>
      <c r="R132" s="105">
        <f>LOOKUP(Q132,{0,32,33,41,51,61,71,81,91},{0,"इ-1","ड","क-2","क-1","ब-2 ","ब-1","अ-2","अ-1"})</f>
        <v>0</v>
      </c>
      <c r="S132" s="101">
        <f>Data!$B132</f>
        <v>0</v>
      </c>
      <c r="T132" s="102">
        <f>Data!C132</f>
        <v>0</v>
      </c>
      <c r="U132" s="103">
        <f>Data!E132</f>
        <v>0</v>
      </c>
      <c r="V132" s="101">
        <f>Data!G132</f>
        <v>0</v>
      </c>
      <c r="W132" s="539"/>
      <c r="X132" s="539"/>
      <c r="Y132" s="539"/>
      <c r="Z132" s="539"/>
      <c r="AA132" s="539"/>
      <c r="AB132" s="539"/>
      <c r="AC132" s="539"/>
      <c r="AD132" s="539"/>
      <c r="AE132" s="104">
        <f t="shared" si="32"/>
        <v>0</v>
      </c>
      <c r="AF132" s="539"/>
      <c r="AG132" s="539"/>
      <c r="AH132" s="104">
        <f t="shared" si="33"/>
        <v>0</v>
      </c>
      <c r="AI132" s="579">
        <f t="shared" si="17"/>
        <v>0</v>
      </c>
      <c r="AJ132" s="105">
        <f>LOOKUP(AI132,{0,32,33,41,51,61,71,81,91},{0,"इ-1","ड","क-2","क-1","ब-2 ","ब-1","अ-2","अ-1"})</f>
        <v>0</v>
      </c>
    </row>
    <row r="133" spans="1:36" ht="21.75" customHeight="1">
      <c r="A133" s="101">
        <f>Data!$B133</f>
        <v>0</v>
      </c>
      <c r="B133" s="102">
        <f>Data!C133</f>
        <v>0</v>
      </c>
      <c r="C133" s="103">
        <f>Data!E133</f>
        <v>0</v>
      </c>
      <c r="D133" s="101">
        <f>Data!G133</f>
        <v>0</v>
      </c>
      <c r="E133" s="539"/>
      <c r="F133" s="539"/>
      <c r="G133" s="539"/>
      <c r="H133" s="539"/>
      <c r="I133" s="539"/>
      <c r="J133" s="539"/>
      <c r="K133" s="539"/>
      <c r="L133" s="539"/>
      <c r="M133" s="104">
        <f t="shared" si="30"/>
        <v>0</v>
      </c>
      <c r="N133" s="539"/>
      <c r="O133" s="539"/>
      <c r="P133" s="104">
        <f t="shared" si="31"/>
        <v>0</v>
      </c>
      <c r="Q133" s="579">
        <f t="shared" si="16"/>
        <v>0</v>
      </c>
      <c r="R133" s="105">
        <f>LOOKUP(Q133,{0,32,33,41,51,61,71,81,91},{0,"इ-1","ड","क-2","क-1","ब-2 ","ब-1","अ-2","अ-1"})</f>
        <v>0</v>
      </c>
      <c r="S133" s="101">
        <f>Data!$B133</f>
        <v>0</v>
      </c>
      <c r="T133" s="102">
        <f>Data!C133</f>
        <v>0</v>
      </c>
      <c r="U133" s="103">
        <f>Data!E133</f>
        <v>0</v>
      </c>
      <c r="V133" s="101">
        <f>Data!G133</f>
        <v>0</v>
      </c>
      <c r="W133" s="539"/>
      <c r="X133" s="539"/>
      <c r="Y133" s="539"/>
      <c r="Z133" s="539"/>
      <c r="AA133" s="539"/>
      <c r="AB133" s="539"/>
      <c r="AC133" s="539"/>
      <c r="AD133" s="539"/>
      <c r="AE133" s="104">
        <f t="shared" si="32"/>
        <v>0</v>
      </c>
      <c r="AF133" s="539"/>
      <c r="AG133" s="539"/>
      <c r="AH133" s="104">
        <f t="shared" si="33"/>
        <v>0</v>
      </c>
      <c r="AI133" s="579">
        <f t="shared" si="17"/>
        <v>0</v>
      </c>
      <c r="AJ133" s="105">
        <f>LOOKUP(AI133,{0,32,33,41,51,61,71,81,91},{0,"इ-1","ड","क-2","क-1","ब-2 ","ब-1","अ-2","अ-1"})</f>
        <v>0</v>
      </c>
    </row>
    <row r="134" spans="1:36" ht="21.75" customHeight="1">
      <c r="A134" s="101">
        <f>Data!$B134</f>
        <v>0</v>
      </c>
      <c r="B134" s="102">
        <f>Data!C134</f>
        <v>0</v>
      </c>
      <c r="C134" s="103">
        <f>Data!E134</f>
        <v>0</v>
      </c>
      <c r="D134" s="101">
        <f>Data!G134</f>
        <v>0</v>
      </c>
      <c r="E134" s="539"/>
      <c r="F134" s="539"/>
      <c r="G134" s="539"/>
      <c r="H134" s="539"/>
      <c r="I134" s="539"/>
      <c r="J134" s="539"/>
      <c r="K134" s="539"/>
      <c r="L134" s="539"/>
      <c r="M134" s="104">
        <f t="shared" si="30"/>
        <v>0</v>
      </c>
      <c r="N134" s="539"/>
      <c r="O134" s="539"/>
      <c r="P134" s="104">
        <f t="shared" si="31"/>
        <v>0</v>
      </c>
      <c r="Q134" s="579">
        <f t="shared" si="16"/>
        <v>0</v>
      </c>
      <c r="R134" s="105">
        <f>LOOKUP(Q134,{0,32,33,41,51,61,71,81,91},{0,"इ-1","ड","क-2","क-1","ब-2 ","ब-1","अ-2","अ-1"})</f>
        <v>0</v>
      </c>
      <c r="S134" s="101">
        <f>Data!$B134</f>
        <v>0</v>
      </c>
      <c r="T134" s="102">
        <f>Data!C134</f>
        <v>0</v>
      </c>
      <c r="U134" s="103">
        <f>Data!E134</f>
        <v>0</v>
      </c>
      <c r="V134" s="101">
        <f>Data!G134</f>
        <v>0</v>
      </c>
      <c r="W134" s="539"/>
      <c r="X134" s="539"/>
      <c r="Y134" s="539"/>
      <c r="Z134" s="539"/>
      <c r="AA134" s="539"/>
      <c r="AB134" s="539"/>
      <c r="AC134" s="539"/>
      <c r="AD134" s="539"/>
      <c r="AE134" s="104">
        <f t="shared" si="32"/>
        <v>0</v>
      </c>
      <c r="AF134" s="539"/>
      <c r="AG134" s="539"/>
      <c r="AH134" s="104">
        <f t="shared" si="33"/>
        <v>0</v>
      </c>
      <c r="AI134" s="579">
        <f t="shared" si="17"/>
        <v>0</v>
      </c>
      <c r="AJ134" s="105">
        <f>LOOKUP(AI134,{0,32,33,41,51,61,71,81,91},{0,"इ-1","ड","क-2","क-1","ब-2 ","ब-1","अ-2","अ-1"})</f>
        <v>0</v>
      </c>
    </row>
    <row r="135" spans="1:36" ht="21.75" customHeight="1">
      <c r="A135" s="101">
        <f>Data!$B135</f>
        <v>0</v>
      </c>
      <c r="B135" s="102">
        <f>Data!C135</f>
        <v>0</v>
      </c>
      <c r="C135" s="103">
        <f>Data!E135</f>
        <v>0</v>
      </c>
      <c r="D135" s="101">
        <f>Data!G135</f>
        <v>0</v>
      </c>
      <c r="E135" s="539"/>
      <c r="F135" s="539"/>
      <c r="G135" s="539"/>
      <c r="H135" s="539"/>
      <c r="I135" s="539"/>
      <c r="J135" s="539"/>
      <c r="K135" s="539"/>
      <c r="L135" s="539"/>
      <c r="M135" s="104">
        <f t="shared" si="30"/>
        <v>0</v>
      </c>
      <c r="N135" s="539"/>
      <c r="O135" s="539"/>
      <c r="P135" s="104">
        <f t="shared" si="31"/>
        <v>0</v>
      </c>
      <c r="Q135" s="579">
        <f t="shared" si="16"/>
        <v>0</v>
      </c>
      <c r="R135" s="105">
        <f>LOOKUP(Q135,{0,32,33,41,51,61,71,81,91},{0,"इ-1","ड","क-2","क-1","ब-2 ","ब-1","अ-2","अ-1"})</f>
        <v>0</v>
      </c>
      <c r="S135" s="101">
        <f>Data!$B135</f>
        <v>0</v>
      </c>
      <c r="T135" s="102">
        <f>Data!C135</f>
        <v>0</v>
      </c>
      <c r="U135" s="103">
        <f>Data!E135</f>
        <v>0</v>
      </c>
      <c r="V135" s="101">
        <f>Data!G135</f>
        <v>0</v>
      </c>
      <c r="W135" s="539"/>
      <c r="X135" s="539"/>
      <c r="Y135" s="539"/>
      <c r="Z135" s="539"/>
      <c r="AA135" s="539"/>
      <c r="AB135" s="539"/>
      <c r="AC135" s="539"/>
      <c r="AD135" s="539"/>
      <c r="AE135" s="104">
        <f t="shared" si="32"/>
        <v>0</v>
      </c>
      <c r="AF135" s="539"/>
      <c r="AG135" s="539"/>
      <c r="AH135" s="104">
        <f t="shared" si="33"/>
        <v>0</v>
      </c>
      <c r="AI135" s="579">
        <f t="shared" si="17"/>
        <v>0</v>
      </c>
      <c r="AJ135" s="105">
        <f>LOOKUP(AI135,{0,32,33,41,51,61,71,81,91},{0,"इ-1","ड","क-2","क-1","ब-2 ","ब-1","अ-2","अ-1"})</f>
        <v>0</v>
      </c>
    </row>
    <row r="136" spans="1:36" ht="21.75" customHeight="1">
      <c r="A136" s="101">
        <f>Data!$B136</f>
        <v>0</v>
      </c>
      <c r="B136" s="102">
        <f>Data!C136</f>
        <v>0</v>
      </c>
      <c r="C136" s="103">
        <f>Data!E136</f>
        <v>0</v>
      </c>
      <c r="D136" s="101">
        <f>Data!G136</f>
        <v>0</v>
      </c>
      <c r="E136" s="539"/>
      <c r="F136" s="539"/>
      <c r="G136" s="539"/>
      <c r="H136" s="539"/>
      <c r="I136" s="539"/>
      <c r="J136" s="539"/>
      <c r="K136" s="539"/>
      <c r="L136" s="539"/>
      <c r="M136" s="104">
        <f t="shared" si="30"/>
        <v>0</v>
      </c>
      <c r="N136" s="539"/>
      <c r="O136" s="539"/>
      <c r="P136" s="104">
        <f t="shared" si="31"/>
        <v>0</v>
      </c>
      <c r="Q136" s="579">
        <f t="shared" si="16"/>
        <v>0</v>
      </c>
      <c r="R136" s="105">
        <f>LOOKUP(Q136,{0,32,33,41,51,61,71,81,91},{0,"इ-1","ड","क-2","क-1","ब-2 ","ब-1","अ-2","अ-1"})</f>
        <v>0</v>
      </c>
      <c r="S136" s="101">
        <f>Data!$B136</f>
        <v>0</v>
      </c>
      <c r="T136" s="102">
        <f>Data!C136</f>
        <v>0</v>
      </c>
      <c r="U136" s="103">
        <f>Data!E136</f>
        <v>0</v>
      </c>
      <c r="V136" s="101">
        <f>Data!G136</f>
        <v>0</v>
      </c>
      <c r="W136" s="539"/>
      <c r="X136" s="539"/>
      <c r="Y136" s="539"/>
      <c r="Z136" s="539"/>
      <c r="AA136" s="539"/>
      <c r="AB136" s="539"/>
      <c r="AC136" s="539"/>
      <c r="AD136" s="539"/>
      <c r="AE136" s="104">
        <f t="shared" si="32"/>
        <v>0</v>
      </c>
      <c r="AF136" s="539"/>
      <c r="AG136" s="539"/>
      <c r="AH136" s="104">
        <f t="shared" si="33"/>
        <v>0</v>
      </c>
      <c r="AI136" s="579">
        <f t="shared" si="17"/>
        <v>0</v>
      </c>
      <c r="AJ136" s="105">
        <f>LOOKUP(AI136,{0,32,33,41,51,61,71,81,91},{0,"इ-1","ड","क-2","क-1","ब-2 ","ब-1","अ-2","अ-1"})</f>
        <v>0</v>
      </c>
    </row>
    <row r="137" spans="1:36" ht="21.75" customHeight="1">
      <c r="A137" s="101">
        <f>Data!$B137</f>
        <v>0</v>
      </c>
      <c r="B137" s="102">
        <f>Data!C137</f>
        <v>0</v>
      </c>
      <c r="C137" s="103">
        <f>Data!E137</f>
        <v>0</v>
      </c>
      <c r="D137" s="101">
        <f>Data!G137</f>
        <v>0</v>
      </c>
      <c r="E137" s="539"/>
      <c r="F137" s="539"/>
      <c r="G137" s="539"/>
      <c r="H137" s="539"/>
      <c r="I137" s="539"/>
      <c r="J137" s="539"/>
      <c r="K137" s="539"/>
      <c r="L137" s="539"/>
      <c r="M137" s="104">
        <f t="shared" si="30"/>
        <v>0</v>
      </c>
      <c r="N137" s="539"/>
      <c r="O137" s="539"/>
      <c r="P137" s="104">
        <f t="shared" si="31"/>
        <v>0</v>
      </c>
      <c r="Q137" s="579">
        <f t="shared" si="16"/>
        <v>0</v>
      </c>
      <c r="R137" s="105">
        <f>LOOKUP(Q137,{0,32,33,41,51,61,71,81,91},{0,"इ-1","ड","क-2","क-1","ब-2 ","ब-1","अ-2","अ-1"})</f>
        <v>0</v>
      </c>
      <c r="S137" s="101">
        <f>Data!$B137</f>
        <v>0</v>
      </c>
      <c r="T137" s="102">
        <f>Data!C137</f>
        <v>0</v>
      </c>
      <c r="U137" s="103">
        <f>Data!E137</f>
        <v>0</v>
      </c>
      <c r="V137" s="101">
        <f>Data!G137</f>
        <v>0</v>
      </c>
      <c r="W137" s="539"/>
      <c r="X137" s="539"/>
      <c r="Y137" s="539"/>
      <c r="Z137" s="539"/>
      <c r="AA137" s="539"/>
      <c r="AB137" s="539"/>
      <c r="AC137" s="539"/>
      <c r="AD137" s="539"/>
      <c r="AE137" s="104">
        <f t="shared" si="32"/>
        <v>0</v>
      </c>
      <c r="AF137" s="539"/>
      <c r="AG137" s="539"/>
      <c r="AH137" s="104">
        <f t="shared" si="33"/>
        <v>0</v>
      </c>
      <c r="AI137" s="579">
        <f t="shared" si="17"/>
        <v>0</v>
      </c>
      <c r="AJ137" s="105">
        <f>LOOKUP(AI137,{0,32,33,41,51,61,71,81,91},{0,"इ-1","ड","क-2","क-1","ब-2 ","ब-1","अ-2","अ-1"})</f>
        <v>0</v>
      </c>
    </row>
    <row r="138" spans="1:36" ht="21.75" customHeight="1">
      <c r="A138" s="101">
        <f>Data!$B138</f>
        <v>0</v>
      </c>
      <c r="B138" s="102">
        <f>Data!C138</f>
        <v>0</v>
      </c>
      <c r="C138" s="103">
        <f>Data!E138</f>
        <v>0</v>
      </c>
      <c r="D138" s="101">
        <f>Data!G138</f>
        <v>0</v>
      </c>
      <c r="E138" s="539"/>
      <c r="F138" s="539"/>
      <c r="G138" s="539"/>
      <c r="H138" s="539"/>
      <c r="I138" s="539"/>
      <c r="J138" s="539"/>
      <c r="K138" s="539"/>
      <c r="L138" s="539"/>
      <c r="M138" s="104">
        <f t="shared" si="30"/>
        <v>0</v>
      </c>
      <c r="N138" s="539"/>
      <c r="O138" s="539"/>
      <c r="P138" s="104">
        <f t="shared" si="31"/>
        <v>0</v>
      </c>
      <c r="Q138" s="579">
        <f t="shared" si="16"/>
        <v>0</v>
      </c>
      <c r="R138" s="105">
        <f>LOOKUP(Q138,{0,32,33,41,51,61,71,81,91},{0,"इ-1","ड","क-2","क-1","ब-2 ","ब-1","अ-2","अ-1"})</f>
        <v>0</v>
      </c>
      <c r="S138" s="101">
        <f>Data!$B138</f>
        <v>0</v>
      </c>
      <c r="T138" s="102">
        <f>Data!C138</f>
        <v>0</v>
      </c>
      <c r="U138" s="103">
        <f>Data!E138</f>
        <v>0</v>
      </c>
      <c r="V138" s="101">
        <f>Data!G138</f>
        <v>0</v>
      </c>
      <c r="W138" s="539"/>
      <c r="X138" s="539"/>
      <c r="Y138" s="539"/>
      <c r="Z138" s="539"/>
      <c r="AA138" s="539"/>
      <c r="AB138" s="539"/>
      <c r="AC138" s="539"/>
      <c r="AD138" s="539"/>
      <c r="AE138" s="104">
        <f t="shared" si="32"/>
        <v>0</v>
      </c>
      <c r="AF138" s="539"/>
      <c r="AG138" s="539"/>
      <c r="AH138" s="104">
        <f t="shared" si="33"/>
        <v>0</v>
      </c>
      <c r="AI138" s="579">
        <f t="shared" si="17"/>
        <v>0</v>
      </c>
      <c r="AJ138" s="105">
        <f>LOOKUP(AI138,{0,32,33,41,51,61,71,81,91},{0,"इ-1","ड","क-2","क-1","ब-2 ","ब-1","अ-2","अ-1"})</f>
        <v>0</v>
      </c>
    </row>
    <row r="139" spans="1:36" ht="21.75" customHeight="1">
      <c r="A139" s="101">
        <f>Data!$B139</f>
        <v>0</v>
      </c>
      <c r="B139" s="102">
        <f>Data!C139</f>
        <v>0</v>
      </c>
      <c r="C139" s="103">
        <f>Data!E139</f>
        <v>0</v>
      </c>
      <c r="D139" s="101">
        <f>Data!G139</f>
        <v>0</v>
      </c>
      <c r="E139" s="539"/>
      <c r="F139" s="539"/>
      <c r="G139" s="539"/>
      <c r="H139" s="539"/>
      <c r="I139" s="539"/>
      <c r="J139" s="539"/>
      <c r="K139" s="539"/>
      <c r="L139" s="539"/>
      <c r="M139" s="104">
        <f t="shared" si="30"/>
        <v>0</v>
      </c>
      <c r="N139" s="539"/>
      <c r="O139" s="539"/>
      <c r="P139" s="104">
        <f t="shared" si="31"/>
        <v>0</v>
      </c>
      <c r="Q139" s="579">
        <f t="shared" ref="Q139:Q202" si="34">M139+P139</f>
        <v>0</v>
      </c>
      <c r="R139" s="105">
        <f>LOOKUP(Q139,{0,32,33,41,51,61,71,81,91},{0,"इ-1","ड","क-2","क-1","ब-2 ","ब-1","अ-2","अ-1"})</f>
        <v>0</v>
      </c>
      <c r="S139" s="101">
        <f>Data!$B139</f>
        <v>0</v>
      </c>
      <c r="T139" s="102">
        <f>Data!C139</f>
        <v>0</v>
      </c>
      <c r="U139" s="103">
        <f>Data!E139</f>
        <v>0</v>
      </c>
      <c r="V139" s="101">
        <f>Data!G139</f>
        <v>0</v>
      </c>
      <c r="W139" s="539"/>
      <c r="X139" s="539"/>
      <c r="Y139" s="539"/>
      <c r="Z139" s="539"/>
      <c r="AA139" s="539"/>
      <c r="AB139" s="539"/>
      <c r="AC139" s="539"/>
      <c r="AD139" s="539"/>
      <c r="AE139" s="104">
        <f t="shared" si="32"/>
        <v>0</v>
      </c>
      <c r="AF139" s="539"/>
      <c r="AG139" s="539"/>
      <c r="AH139" s="104">
        <f t="shared" si="33"/>
        <v>0</v>
      </c>
      <c r="AI139" s="579">
        <f t="shared" ref="AI139:AI202" si="35">AE139+AH139</f>
        <v>0</v>
      </c>
      <c r="AJ139" s="105">
        <f>LOOKUP(AI139,{0,32,33,41,51,61,71,81,91},{0,"इ-1","ड","क-2","क-1","ब-2 ","ब-1","अ-2","अ-1"})</f>
        <v>0</v>
      </c>
    </row>
    <row r="140" spans="1:36" ht="21.75" customHeight="1">
      <c r="A140" s="101">
        <f>Data!$B140</f>
        <v>0</v>
      </c>
      <c r="B140" s="102">
        <f>Data!C140</f>
        <v>0</v>
      </c>
      <c r="C140" s="103">
        <f>Data!E140</f>
        <v>0</v>
      </c>
      <c r="D140" s="101">
        <f>Data!G140</f>
        <v>0</v>
      </c>
      <c r="E140" s="539"/>
      <c r="F140" s="539"/>
      <c r="G140" s="539"/>
      <c r="H140" s="539"/>
      <c r="I140" s="539"/>
      <c r="J140" s="539"/>
      <c r="K140" s="539"/>
      <c r="L140" s="539"/>
      <c r="M140" s="104">
        <f t="shared" si="30"/>
        <v>0</v>
      </c>
      <c r="N140" s="539"/>
      <c r="O140" s="539"/>
      <c r="P140" s="104">
        <f t="shared" si="31"/>
        <v>0</v>
      </c>
      <c r="Q140" s="579">
        <f t="shared" si="34"/>
        <v>0</v>
      </c>
      <c r="R140" s="105">
        <f>LOOKUP(Q140,{0,32,33,41,51,61,71,81,91},{0,"इ-1","ड","क-2","क-1","ब-2 ","ब-1","अ-2","अ-1"})</f>
        <v>0</v>
      </c>
      <c r="S140" s="101">
        <f>Data!$B140</f>
        <v>0</v>
      </c>
      <c r="T140" s="102">
        <f>Data!C140</f>
        <v>0</v>
      </c>
      <c r="U140" s="103">
        <f>Data!E140</f>
        <v>0</v>
      </c>
      <c r="V140" s="101">
        <f>Data!G140</f>
        <v>0</v>
      </c>
      <c r="W140" s="539"/>
      <c r="X140" s="539"/>
      <c r="Y140" s="539"/>
      <c r="Z140" s="539"/>
      <c r="AA140" s="539"/>
      <c r="AB140" s="539"/>
      <c r="AC140" s="539"/>
      <c r="AD140" s="539"/>
      <c r="AE140" s="104">
        <f t="shared" si="32"/>
        <v>0</v>
      </c>
      <c r="AF140" s="539"/>
      <c r="AG140" s="539"/>
      <c r="AH140" s="104">
        <f t="shared" si="33"/>
        <v>0</v>
      </c>
      <c r="AI140" s="579">
        <f t="shared" si="35"/>
        <v>0</v>
      </c>
      <c r="AJ140" s="105">
        <f>LOOKUP(AI140,{0,32,33,41,51,61,71,81,91},{0,"इ-1","ड","क-2","क-1","ब-2 ","ब-1","अ-2","अ-1"})</f>
        <v>0</v>
      </c>
    </row>
    <row r="141" spans="1:36" ht="21.75" customHeight="1">
      <c r="A141" s="101">
        <f>Data!$B141</f>
        <v>0</v>
      </c>
      <c r="B141" s="102">
        <f>Data!C141</f>
        <v>0</v>
      </c>
      <c r="C141" s="103">
        <f>Data!E141</f>
        <v>0</v>
      </c>
      <c r="D141" s="101">
        <f>Data!G141</f>
        <v>0</v>
      </c>
      <c r="E141" s="539"/>
      <c r="F141" s="539"/>
      <c r="G141" s="539"/>
      <c r="H141" s="539"/>
      <c r="I141" s="539"/>
      <c r="J141" s="539"/>
      <c r="K141" s="539"/>
      <c r="L141" s="539"/>
      <c r="M141" s="104">
        <f t="shared" si="30"/>
        <v>0</v>
      </c>
      <c r="N141" s="539"/>
      <c r="O141" s="539"/>
      <c r="P141" s="104">
        <f t="shared" si="31"/>
        <v>0</v>
      </c>
      <c r="Q141" s="579">
        <f t="shared" si="34"/>
        <v>0</v>
      </c>
      <c r="R141" s="105">
        <f>LOOKUP(Q141,{0,32,33,41,51,61,71,81,91},{0,"इ-1","ड","क-2","क-1","ब-2 ","ब-1","अ-2","अ-1"})</f>
        <v>0</v>
      </c>
      <c r="S141" s="101">
        <f>Data!$B141</f>
        <v>0</v>
      </c>
      <c r="T141" s="102">
        <f>Data!C141</f>
        <v>0</v>
      </c>
      <c r="U141" s="103">
        <f>Data!E141</f>
        <v>0</v>
      </c>
      <c r="V141" s="101">
        <f>Data!G141</f>
        <v>0</v>
      </c>
      <c r="W141" s="539"/>
      <c r="X141" s="539"/>
      <c r="Y141" s="539"/>
      <c r="Z141" s="539"/>
      <c r="AA141" s="539"/>
      <c r="AB141" s="539"/>
      <c r="AC141" s="539"/>
      <c r="AD141" s="539"/>
      <c r="AE141" s="104">
        <f t="shared" si="32"/>
        <v>0</v>
      </c>
      <c r="AF141" s="539"/>
      <c r="AG141" s="539"/>
      <c r="AH141" s="104">
        <f t="shared" si="33"/>
        <v>0</v>
      </c>
      <c r="AI141" s="579">
        <f t="shared" si="35"/>
        <v>0</v>
      </c>
      <c r="AJ141" s="105">
        <f>LOOKUP(AI141,{0,32,33,41,51,61,71,81,91},{0,"इ-1","ड","क-2","क-1","ब-2 ","ब-1","अ-2","अ-1"})</f>
        <v>0</v>
      </c>
    </row>
    <row r="142" spans="1:36" ht="21.75" customHeight="1">
      <c r="A142" s="101">
        <f>Data!$B142</f>
        <v>0</v>
      </c>
      <c r="B142" s="102">
        <f>Data!C142</f>
        <v>0</v>
      </c>
      <c r="C142" s="103">
        <f>Data!E142</f>
        <v>0</v>
      </c>
      <c r="D142" s="101">
        <f>Data!G142</f>
        <v>0</v>
      </c>
      <c r="E142" s="539"/>
      <c r="F142" s="539"/>
      <c r="G142" s="539"/>
      <c r="H142" s="539"/>
      <c r="I142" s="539"/>
      <c r="J142" s="539"/>
      <c r="K142" s="539"/>
      <c r="L142" s="539"/>
      <c r="M142" s="104">
        <f t="shared" si="30"/>
        <v>0</v>
      </c>
      <c r="N142" s="539"/>
      <c r="O142" s="539"/>
      <c r="P142" s="104">
        <f t="shared" si="31"/>
        <v>0</v>
      </c>
      <c r="Q142" s="579">
        <f t="shared" si="34"/>
        <v>0</v>
      </c>
      <c r="R142" s="105">
        <f>LOOKUP(Q142,{0,32,33,41,51,61,71,81,91},{0,"इ-1","ड","क-2","क-1","ब-2 ","ब-1","अ-2","अ-1"})</f>
        <v>0</v>
      </c>
      <c r="S142" s="101">
        <f>Data!$B142</f>
        <v>0</v>
      </c>
      <c r="T142" s="102">
        <f>Data!C142</f>
        <v>0</v>
      </c>
      <c r="U142" s="103">
        <f>Data!E142</f>
        <v>0</v>
      </c>
      <c r="V142" s="101">
        <f>Data!G142</f>
        <v>0</v>
      </c>
      <c r="W142" s="539"/>
      <c r="X142" s="539"/>
      <c r="Y142" s="539"/>
      <c r="Z142" s="539"/>
      <c r="AA142" s="539"/>
      <c r="AB142" s="539"/>
      <c r="AC142" s="539"/>
      <c r="AD142" s="539"/>
      <c r="AE142" s="104">
        <f t="shared" si="32"/>
        <v>0</v>
      </c>
      <c r="AF142" s="539"/>
      <c r="AG142" s="539"/>
      <c r="AH142" s="104">
        <f t="shared" si="33"/>
        <v>0</v>
      </c>
      <c r="AI142" s="579">
        <f t="shared" si="35"/>
        <v>0</v>
      </c>
      <c r="AJ142" s="105">
        <f>LOOKUP(AI142,{0,32,33,41,51,61,71,81,91},{0,"इ-1","ड","क-2","क-1","ब-2 ","ब-1","अ-2","अ-1"})</f>
        <v>0</v>
      </c>
    </row>
    <row r="143" spans="1:36" ht="21.75" customHeight="1">
      <c r="A143" s="101">
        <f>Data!$B143</f>
        <v>0</v>
      </c>
      <c r="B143" s="102">
        <f>Data!C143</f>
        <v>0</v>
      </c>
      <c r="C143" s="103">
        <f>Data!E143</f>
        <v>0</v>
      </c>
      <c r="D143" s="101">
        <f>Data!G143</f>
        <v>0</v>
      </c>
      <c r="E143" s="539"/>
      <c r="F143" s="539"/>
      <c r="G143" s="539"/>
      <c r="H143" s="539"/>
      <c r="I143" s="539"/>
      <c r="J143" s="539"/>
      <c r="K143" s="539"/>
      <c r="L143" s="539"/>
      <c r="M143" s="104">
        <f t="shared" si="30"/>
        <v>0</v>
      </c>
      <c r="N143" s="539"/>
      <c r="O143" s="539"/>
      <c r="P143" s="104">
        <f t="shared" si="31"/>
        <v>0</v>
      </c>
      <c r="Q143" s="579">
        <f t="shared" si="34"/>
        <v>0</v>
      </c>
      <c r="R143" s="105">
        <f>LOOKUP(Q143,{0,32,33,41,51,61,71,81,91},{0,"इ-1","ड","क-2","क-1","ब-2 ","ब-1","अ-2","अ-1"})</f>
        <v>0</v>
      </c>
      <c r="S143" s="101">
        <f>Data!$B143</f>
        <v>0</v>
      </c>
      <c r="T143" s="102">
        <f>Data!C143</f>
        <v>0</v>
      </c>
      <c r="U143" s="103">
        <f>Data!E143</f>
        <v>0</v>
      </c>
      <c r="V143" s="101">
        <f>Data!G143</f>
        <v>0</v>
      </c>
      <c r="W143" s="539"/>
      <c r="X143" s="539"/>
      <c r="Y143" s="539"/>
      <c r="Z143" s="539"/>
      <c r="AA143" s="539"/>
      <c r="AB143" s="539"/>
      <c r="AC143" s="539"/>
      <c r="AD143" s="539"/>
      <c r="AE143" s="104">
        <f t="shared" si="32"/>
        <v>0</v>
      </c>
      <c r="AF143" s="539"/>
      <c r="AG143" s="539"/>
      <c r="AH143" s="104">
        <f t="shared" si="33"/>
        <v>0</v>
      </c>
      <c r="AI143" s="579">
        <f t="shared" si="35"/>
        <v>0</v>
      </c>
      <c r="AJ143" s="105">
        <f>LOOKUP(AI143,{0,32,33,41,51,61,71,81,91},{0,"इ-1","ड","क-2","क-1","ब-2 ","ब-1","अ-2","अ-1"})</f>
        <v>0</v>
      </c>
    </row>
    <row r="144" spans="1:36" ht="21.75" customHeight="1">
      <c r="A144" s="101">
        <f>Data!$B144</f>
        <v>0</v>
      </c>
      <c r="B144" s="102">
        <f>Data!C144</f>
        <v>0</v>
      </c>
      <c r="C144" s="103">
        <f>Data!E144</f>
        <v>0</v>
      </c>
      <c r="D144" s="101">
        <f>Data!G144</f>
        <v>0</v>
      </c>
      <c r="E144" s="539"/>
      <c r="F144" s="539"/>
      <c r="G144" s="539"/>
      <c r="H144" s="539"/>
      <c r="I144" s="539"/>
      <c r="J144" s="539"/>
      <c r="K144" s="539"/>
      <c r="L144" s="539"/>
      <c r="M144" s="104">
        <f t="shared" si="30"/>
        <v>0</v>
      </c>
      <c r="N144" s="539"/>
      <c r="O144" s="539"/>
      <c r="P144" s="104">
        <f t="shared" si="31"/>
        <v>0</v>
      </c>
      <c r="Q144" s="579">
        <f t="shared" si="34"/>
        <v>0</v>
      </c>
      <c r="R144" s="105">
        <f>LOOKUP(Q144,{0,32,33,41,51,61,71,81,91},{0,"इ-1","ड","क-2","क-1","ब-2 ","ब-1","अ-2","अ-1"})</f>
        <v>0</v>
      </c>
      <c r="S144" s="101">
        <f>Data!$B144</f>
        <v>0</v>
      </c>
      <c r="T144" s="102">
        <f>Data!C144</f>
        <v>0</v>
      </c>
      <c r="U144" s="103">
        <f>Data!E144</f>
        <v>0</v>
      </c>
      <c r="V144" s="101">
        <f>Data!G144</f>
        <v>0</v>
      </c>
      <c r="W144" s="539"/>
      <c r="X144" s="539"/>
      <c r="Y144" s="539"/>
      <c r="Z144" s="539"/>
      <c r="AA144" s="539"/>
      <c r="AB144" s="539"/>
      <c r="AC144" s="539"/>
      <c r="AD144" s="539"/>
      <c r="AE144" s="104">
        <f t="shared" si="32"/>
        <v>0</v>
      </c>
      <c r="AF144" s="539"/>
      <c r="AG144" s="539"/>
      <c r="AH144" s="104">
        <f t="shared" si="33"/>
        <v>0</v>
      </c>
      <c r="AI144" s="579">
        <f t="shared" si="35"/>
        <v>0</v>
      </c>
      <c r="AJ144" s="105">
        <f>LOOKUP(AI144,{0,32,33,41,51,61,71,81,91},{0,"इ-1","ड","क-2","क-1","ब-2 ","ब-1","अ-2","अ-1"})</f>
        <v>0</v>
      </c>
    </row>
    <row r="145" spans="1:36" ht="21.75" customHeight="1">
      <c r="A145" s="101">
        <f>Data!$B145</f>
        <v>0</v>
      </c>
      <c r="B145" s="102">
        <f>Data!C145</f>
        <v>0</v>
      </c>
      <c r="C145" s="103">
        <f>Data!E145</f>
        <v>0</v>
      </c>
      <c r="D145" s="101">
        <f>Data!G145</f>
        <v>0</v>
      </c>
      <c r="E145" s="539"/>
      <c r="F145" s="539"/>
      <c r="G145" s="539"/>
      <c r="H145" s="539"/>
      <c r="I145" s="539"/>
      <c r="J145" s="539"/>
      <c r="K145" s="539"/>
      <c r="L145" s="539"/>
      <c r="M145" s="104">
        <f t="shared" si="30"/>
        <v>0</v>
      </c>
      <c r="N145" s="539"/>
      <c r="O145" s="539"/>
      <c r="P145" s="104">
        <f t="shared" si="31"/>
        <v>0</v>
      </c>
      <c r="Q145" s="579">
        <f t="shared" si="34"/>
        <v>0</v>
      </c>
      <c r="R145" s="105">
        <f>LOOKUP(Q145,{0,32,33,41,51,61,71,81,91},{0,"इ-1","ड","क-2","क-1","ब-2 ","ब-1","अ-2","अ-1"})</f>
        <v>0</v>
      </c>
      <c r="S145" s="101">
        <f>Data!$B145</f>
        <v>0</v>
      </c>
      <c r="T145" s="102">
        <f>Data!C145</f>
        <v>0</v>
      </c>
      <c r="U145" s="103">
        <f>Data!E145</f>
        <v>0</v>
      </c>
      <c r="V145" s="101">
        <f>Data!G145</f>
        <v>0</v>
      </c>
      <c r="W145" s="539"/>
      <c r="X145" s="539"/>
      <c r="Y145" s="539"/>
      <c r="Z145" s="539"/>
      <c r="AA145" s="539"/>
      <c r="AB145" s="539"/>
      <c r="AC145" s="539"/>
      <c r="AD145" s="539"/>
      <c r="AE145" s="104">
        <f t="shared" si="32"/>
        <v>0</v>
      </c>
      <c r="AF145" s="539"/>
      <c r="AG145" s="539"/>
      <c r="AH145" s="104">
        <f t="shared" si="33"/>
        <v>0</v>
      </c>
      <c r="AI145" s="579">
        <f t="shared" si="35"/>
        <v>0</v>
      </c>
      <c r="AJ145" s="105">
        <f>LOOKUP(AI145,{0,32,33,41,51,61,71,81,91},{0,"इ-1","ड","क-2","क-1","ब-2 ","ब-1","अ-2","अ-1"})</f>
        <v>0</v>
      </c>
    </row>
    <row r="146" spans="1:36" ht="21.75" customHeight="1">
      <c r="A146" s="101">
        <f>Data!$B146</f>
        <v>0</v>
      </c>
      <c r="B146" s="102">
        <f>Data!C146</f>
        <v>0</v>
      </c>
      <c r="C146" s="103">
        <f>Data!E146</f>
        <v>0</v>
      </c>
      <c r="D146" s="101">
        <f>Data!G146</f>
        <v>0</v>
      </c>
      <c r="E146" s="539"/>
      <c r="F146" s="539"/>
      <c r="G146" s="539"/>
      <c r="H146" s="539"/>
      <c r="I146" s="539"/>
      <c r="J146" s="539"/>
      <c r="K146" s="539"/>
      <c r="L146" s="539"/>
      <c r="M146" s="104">
        <f t="shared" si="30"/>
        <v>0</v>
      </c>
      <c r="N146" s="539"/>
      <c r="O146" s="539"/>
      <c r="P146" s="104">
        <f t="shared" si="31"/>
        <v>0</v>
      </c>
      <c r="Q146" s="579">
        <f t="shared" si="34"/>
        <v>0</v>
      </c>
      <c r="R146" s="105">
        <f>LOOKUP(Q146,{0,32,33,41,51,61,71,81,91},{0,"इ-1","ड","क-2","क-1","ब-2 ","ब-1","अ-2","अ-1"})</f>
        <v>0</v>
      </c>
      <c r="S146" s="101">
        <f>Data!$B146</f>
        <v>0</v>
      </c>
      <c r="T146" s="102">
        <f>Data!C146</f>
        <v>0</v>
      </c>
      <c r="U146" s="103">
        <f>Data!E146</f>
        <v>0</v>
      </c>
      <c r="V146" s="101">
        <f>Data!G146</f>
        <v>0</v>
      </c>
      <c r="W146" s="539"/>
      <c r="X146" s="539"/>
      <c r="Y146" s="539"/>
      <c r="Z146" s="539"/>
      <c r="AA146" s="539"/>
      <c r="AB146" s="539"/>
      <c r="AC146" s="539"/>
      <c r="AD146" s="539"/>
      <c r="AE146" s="104">
        <f t="shared" si="32"/>
        <v>0</v>
      </c>
      <c r="AF146" s="539"/>
      <c r="AG146" s="539"/>
      <c r="AH146" s="104">
        <f t="shared" si="33"/>
        <v>0</v>
      </c>
      <c r="AI146" s="579">
        <f t="shared" si="35"/>
        <v>0</v>
      </c>
      <c r="AJ146" s="105">
        <f>LOOKUP(AI146,{0,32,33,41,51,61,71,81,91},{0,"इ-1","ड","क-2","क-1","ब-2 ","ब-1","अ-2","अ-1"})</f>
        <v>0</v>
      </c>
    </row>
    <row r="147" spans="1:36" ht="21.75" customHeight="1">
      <c r="A147" s="101">
        <f>Data!$B147</f>
        <v>0</v>
      </c>
      <c r="B147" s="102">
        <f>Data!C147</f>
        <v>0</v>
      </c>
      <c r="C147" s="103">
        <f>Data!E147</f>
        <v>0</v>
      </c>
      <c r="D147" s="101">
        <f>Data!G147</f>
        <v>0</v>
      </c>
      <c r="E147" s="539"/>
      <c r="F147" s="539"/>
      <c r="G147" s="539"/>
      <c r="H147" s="539"/>
      <c r="I147" s="539"/>
      <c r="J147" s="539"/>
      <c r="K147" s="539"/>
      <c r="L147" s="539"/>
      <c r="M147" s="104">
        <f t="shared" si="30"/>
        <v>0</v>
      </c>
      <c r="N147" s="539"/>
      <c r="O147" s="539"/>
      <c r="P147" s="104">
        <f t="shared" si="31"/>
        <v>0</v>
      </c>
      <c r="Q147" s="579">
        <f t="shared" si="34"/>
        <v>0</v>
      </c>
      <c r="R147" s="105">
        <f>LOOKUP(Q147,{0,32,33,41,51,61,71,81,91},{0,"इ-1","ड","क-2","क-1","ब-2 ","ब-1","अ-2","अ-1"})</f>
        <v>0</v>
      </c>
      <c r="S147" s="101">
        <f>Data!$B147</f>
        <v>0</v>
      </c>
      <c r="T147" s="102">
        <f>Data!C147</f>
        <v>0</v>
      </c>
      <c r="U147" s="103">
        <f>Data!E147</f>
        <v>0</v>
      </c>
      <c r="V147" s="101">
        <f>Data!G147</f>
        <v>0</v>
      </c>
      <c r="W147" s="539"/>
      <c r="X147" s="539"/>
      <c r="Y147" s="539"/>
      <c r="Z147" s="539"/>
      <c r="AA147" s="539"/>
      <c r="AB147" s="539"/>
      <c r="AC147" s="539"/>
      <c r="AD147" s="539"/>
      <c r="AE147" s="104">
        <f t="shared" si="32"/>
        <v>0</v>
      </c>
      <c r="AF147" s="539"/>
      <c r="AG147" s="539"/>
      <c r="AH147" s="104">
        <f t="shared" si="33"/>
        <v>0</v>
      </c>
      <c r="AI147" s="579">
        <f t="shared" si="35"/>
        <v>0</v>
      </c>
      <c r="AJ147" s="105">
        <f>LOOKUP(AI147,{0,32,33,41,51,61,71,81,91},{0,"इ-1","ड","क-2","क-1","ब-2 ","ब-1","अ-2","अ-1"})</f>
        <v>0</v>
      </c>
    </row>
    <row r="148" spans="1:36" ht="21.75" customHeight="1">
      <c r="A148" s="101">
        <f>Data!$B148</f>
        <v>0</v>
      </c>
      <c r="B148" s="102">
        <f>Data!C148</f>
        <v>0</v>
      </c>
      <c r="C148" s="103">
        <f>Data!E148</f>
        <v>0</v>
      </c>
      <c r="D148" s="101">
        <f>Data!G148</f>
        <v>0</v>
      </c>
      <c r="E148" s="539"/>
      <c r="F148" s="539"/>
      <c r="G148" s="539"/>
      <c r="H148" s="539"/>
      <c r="I148" s="539"/>
      <c r="J148" s="539"/>
      <c r="K148" s="539"/>
      <c r="L148" s="539"/>
      <c r="M148" s="104">
        <f t="shared" si="30"/>
        <v>0</v>
      </c>
      <c r="N148" s="539"/>
      <c r="O148" s="539"/>
      <c r="P148" s="104">
        <f t="shared" si="31"/>
        <v>0</v>
      </c>
      <c r="Q148" s="579">
        <f t="shared" si="34"/>
        <v>0</v>
      </c>
      <c r="R148" s="105">
        <f>LOOKUP(Q148,{0,32,33,41,51,61,71,81,91},{0,"इ-1","ड","क-2","क-1","ब-2 ","ब-1","अ-2","अ-1"})</f>
        <v>0</v>
      </c>
      <c r="S148" s="101">
        <f>Data!$B148</f>
        <v>0</v>
      </c>
      <c r="T148" s="102">
        <f>Data!C148</f>
        <v>0</v>
      </c>
      <c r="U148" s="103">
        <f>Data!E148</f>
        <v>0</v>
      </c>
      <c r="V148" s="101">
        <f>Data!G148</f>
        <v>0</v>
      </c>
      <c r="W148" s="539"/>
      <c r="X148" s="539"/>
      <c r="Y148" s="539"/>
      <c r="Z148" s="539"/>
      <c r="AA148" s="539"/>
      <c r="AB148" s="539"/>
      <c r="AC148" s="539"/>
      <c r="AD148" s="539"/>
      <c r="AE148" s="104">
        <f t="shared" si="32"/>
        <v>0</v>
      </c>
      <c r="AF148" s="539"/>
      <c r="AG148" s="539"/>
      <c r="AH148" s="104">
        <f t="shared" si="33"/>
        <v>0</v>
      </c>
      <c r="AI148" s="579">
        <f t="shared" si="35"/>
        <v>0</v>
      </c>
      <c r="AJ148" s="105">
        <f>LOOKUP(AI148,{0,32,33,41,51,61,71,81,91},{0,"इ-1","ड","क-2","क-1","ब-2 ","ब-1","अ-2","अ-1"})</f>
        <v>0</v>
      </c>
    </row>
    <row r="149" spans="1:36" ht="21.75" customHeight="1">
      <c r="A149" s="101">
        <f>Data!$B149</f>
        <v>0</v>
      </c>
      <c r="B149" s="102">
        <f>Data!C149</f>
        <v>0</v>
      </c>
      <c r="C149" s="103">
        <f>Data!E149</f>
        <v>0</v>
      </c>
      <c r="D149" s="101">
        <f>Data!G149</f>
        <v>0</v>
      </c>
      <c r="E149" s="539"/>
      <c r="F149" s="539"/>
      <c r="G149" s="539"/>
      <c r="H149" s="539"/>
      <c r="I149" s="539"/>
      <c r="J149" s="539"/>
      <c r="K149" s="539"/>
      <c r="L149" s="539"/>
      <c r="M149" s="104">
        <f t="shared" si="30"/>
        <v>0</v>
      </c>
      <c r="N149" s="539"/>
      <c r="O149" s="539"/>
      <c r="P149" s="104">
        <f t="shared" si="31"/>
        <v>0</v>
      </c>
      <c r="Q149" s="579">
        <f t="shared" si="34"/>
        <v>0</v>
      </c>
      <c r="R149" s="105">
        <f>LOOKUP(Q149,{0,32,33,41,51,61,71,81,91},{0,"इ-1","ड","क-2","क-1","ब-2 ","ब-1","अ-2","अ-1"})</f>
        <v>0</v>
      </c>
      <c r="S149" s="101">
        <f>Data!$B149</f>
        <v>0</v>
      </c>
      <c r="T149" s="102">
        <f>Data!C149</f>
        <v>0</v>
      </c>
      <c r="U149" s="103">
        <f>Data!E149</f>
        <v>0</v>
      </c>
      <c r="V149" s="101">
        <f>Data!G149</f>
        <v>0</v>
      </c>
      <c r="W149" s="539"/>
      <c r="X149" s="539"/>
      <c r="Y149" s="539"/>
      <c r="Z149" s="539"/>
      <c r="AA149" s="539"/>
      <c r="AB149" s="539"/>
      <c r="AC149" s="539"/>
      <c r="AD149" s="539"/>
      <c r="AE149" s="104">
        <f t="shared" si="32"/>
        <v>0</v>
      </c>
      <c r="AF149" s="539"/>
      <c r="AG149" s="539"/>
      <c r="AH149" s="104">
        <f t="shared" si="33"/>
        <v>0</v>
      </c>
      <c r="AI149" s="579">
        <f t="shared" si="35"/>
        <v>0</v>
      </c>
      <c r="AJ149" s="105">
        <f>LOOKUP(AI149,{0,32,33,41,51,61,71,81,91},{0,"इ-1","ड","क-2","क-1","ब-2 ","ब-1","अ-2","अ-1"})</f>
        <v>0</v>
      </c>
    </row>
    <row r="150" spans="1:36" ht="21.75" customHeight="1">
      <c r="A150" s="101">
        <f>Data!$B150</f>
        <v>0</v>
      </c>
      <c r="B150" s="102">
        <f>Data!C150</f>
        <v>0</v>
      </c>
      <c r="C150" s="103">
        <f>Data!E150</f>
        <v>0</v>
      </c>
      <c r="D150" s="101">
        <f>Data!G150</f>
        <v>0</v>
      </c>
      <c r="E150" s="539"/>
      <c r="F150" s="539"/>
      <c r="G150" s="539"/>
      <c r="H150" s="539"/>
      <c r="I150" s="539"/>
      <c r="J150" s="539"/>
      <c r="K150" s="539"/>
      <c r="L150" s="539"/>
      <c r="M150" s="104">
        <f t="shared" si="30"/>
        <v>0</v>
      </c>
      <c r="N150" s="539"/>
      <c r="O150" s="539"/>
      <c r="P150" s="104">
        <f t="shared" si="31"/>
        <v>0</v>
      </c>
      <c r="Q150" s="579">
        <f t="shared" si="34"/>
        <v>0</v>
      </c>
      <c r="R150" s="105">
        <f>LOOKUP(Q150,{0,32,33,41,51,61,71,81,91},{0,"इ-1","ड","क-2","क-1","ब-2 ","ब-1","अ-2","अ-1"})</f>
        <v>0</v>
      </c>
      <c r="S150" s="101">
        <f>Data!$B150</f>
        <v>0</v>
      </c>
      <c r="T150" s="102">
        <f>Data!C150</f>
        <v>0</v>
      </c>
      <c r="U150" s="103">
        <f>Data!E150</f>
        <v>0</v>
      </c>
      <c r="V150" s="101">
        <f>Data!G150</f>
        <v>0</v>
      </c>
      <c r="W150" s="539"/>
      <c r="X150" s="539"/>
      <c r="Y150" s="539"/>
      <c r="Z150" s="539"/>
      <c r="AA150" s="539"/>
      <c r="AB150" s="539"/>
      <c r="AC150" s="539"/>
      <c r="AD150" s="539"/>
      <c r="AE150" s="104">
        <f t="shared" si="32"/>
        <v>0</v>
      </c>
      <c r="AF150" s="539"/>
      <c r="AG150" s="539"/>
      <c r="AH150" s="104">
        <f t="shared" si="33"/>
        <v>0</v>
      </c>
      <c r="AI150" s="579">
        <f t="shared" si="35"/>
        <v>0</v>
      </c>
      <c r="AJ150" s="105">
        <f>LOOKUP(AI150,{0,32,33,41,51,61,71,81,91},{0,"इ-1","ड","क-2","क-1","ब-2 ","ब-1","अ-2","अ-1"})</f>
        <v>0</v>
      </c>
    </row>
    <row r="151" spans="1:36" ht="21.75" customHeight="1">
      <c r="A151" s="101">
        <f>Data!$B151</f>
        <v>0</v>
      </c>
      <c r="B151" s="102">
        <f>Data!C151</f>
        <v>0</v>
      </c>
      <c r="C151" s="103">
        <f>Data!E151</f>
        <v>0</v>
      </c>
      <c r="D151" s="101">
        <f>Data!G151</f>
        <v>0</v>
      </c>
      <c r="E151" s="539"/>
      <c r="F151" s="539"/>
      <c r="G151" s="539"/>
      <c r="H151" s="539"/>
      <c r="I151" s="539"/>
      <c r="J151" s="539"/>
      <c r="K151" s="539"/>
      <c r="L151" s="539"/>
      <c r="M151" s="104">
        <f t="shared" si="30"/>
        <v>0</v>
      </c>
      <c r="N151" s="539"/>
      <c r="O151" s="539"/>
      <c r="P151" s="104">
        <f t="shared" si="31"/>
        <v>0</v>
      </c>
      <c r="Q151" s="579">
        <f t="shared" si="34"/>
        <v>0</v>
      </c>
      <c r="R151" s="105">
        <f>LOOKUP(Q151,{0,32,33,41,51,61,71,81,91},{0,"इ-1","ड","क-2","क-1","ब-2 ","ब-1","अ-2","अ-1"})</f>
        <v>0</v>
      </c>
      <c r="S151" s="101">
        <f>Data!$B151</f>
        <v>0</v>
      </c>
      <c r="T151" s="102">
        <f>Data!C151</f>
        <v>0</v>
      </c>
      <c r="U151" s="103">
        <f>Data!E151</f>
        <v>0</v>
      </c>
      <c r="V151" s="101">
        <f>Data!G151</f>
        <v>0</v>
      </c>
      <c r="W151" s="539"/>
      <c r="X151" s="539"/>
      <c r="Y151" s="539"/>
      <c r="Z151" s="539"/>
      <c r="AA151" s="539"/>
      <c r="AB151" s="539"/>
      <c r="AC151" s="539"/>
      <c r="AD151" s="539"/>
      <c r="AE151" s="104">
        <f t="shared" si="32"/>
        <v>0</v>
      </c>
      <c r="AF151" s="539"/>
      <c r="AG151" s="539"/>
      <c r="AH151" s="104">
        <f t="shared" si="33"/>
        <v>0</v>
      </c>
      <c r="AI151" s="579">
        <f t="shared" si="35"/>
        <v>0</v>
      </c>
      <c r="AJ151" s="105">
        <f>LOOKUP(AI151,{0,32,33,41,51,61,71,81,91},{0,"इ-1","ड","क-2","क-1","ब-2 ","ब-1","अ-2","अ-1"})</f>
        <v>0</v>
      </c>
    </row>
    <row r="152" spans="1:36" ht="21.75" customHeight="1">
      <c r="A152" s="101">
        <f>Data!$B152</f>
        <v>0</v>
      </c>
      <c r="B152" s="102">
        <f>Data!C152</f>
        <v>0</v>
      </c>
      <c r="C152" s="103">
        <f>Data!E152</f>
        <v>0</v>
      </c>
      <c r="D152" s="101">
        <f>Data!G152</f>
        <v>0</v>
      </c>
      <c r="E152" s="539"/>
      <c r="F152" s="539"/>
      <c r="G152" s="539"/>
      <c r="H152" s="539"/>
      <c r="I152" s="539"/>
      <c r="J152" s="539"/>
      <c r="K152" s="539"/>
      <c r="L152" s="539"/>
      <c r="M152" s="104">
        <f t="shared" si="30"/>
        <v>0</v>
      </c>
      <c r="N152" s="539"/>
      <c r="O152" s="539"/>
      <c r="P152" s="104">
        <f t="shared" si="31"/>
        <v>0</v>
      </c>
      <c r="Q152" s="579">
        <f t="shared" si="34"/>
        <v>0</v>
      </c>
      <c r="R152" s="105">
        <f>LOOKUP(Q152,{0,32,33,41,51,61,71,81,91},{0,"इ-1","ड","क-2","क-1","ब-2 ","ब-1","अ-2","अ-1"})</f>
        <v>0</v>
      </c>
      <c r="S152" s="101">
        <f>Data!$B152</f>
        <v>0</v>
      </c>
      <c r="T152" s="102">
        <f>Data!C152</f>
        <v>0</v>
      </c>
      <c r="U152" s="103">
        <f>Data!E152</f>
        <v>0</v>
      </c>
      <c r="V152" s="101">
        <f>Data!G152</f>
        <v>0</v>
      </c>
      <c r="W152" s="539"/>
      <c r="X152" s="539"/>
      <c r="Y152" s="539"/>
      <c r="Z152" s="539"/>
      <c r="AA152" s="539"/>
      <c r="AB152" s="539"/>
      <c r="AC152" s="539"/>
      <c r="AD152" s="539"/>
      <c r="AE152" s="104">
        <f t="shared" si="32"/>
        <v>0</v>
      </c>
      <c r="AF152" s="539"/>
      <c r="AG152" s="539"/>
      <c r="AH152" s="104">
        <f t="shared" si="33"/>
        <v>0</v>
      </c>
      <c r="AI152" s="579">
        <f t="shared" si="35"/>
        <v>0</v>
      </c>
      <c r="AJ152" s="105">
        <f>LOOKUP(AI152,{0,32,33,41,51,61,71,81,91},{0,"इ-1","ड","क-2","क-1","ब-2 ","ब-1","अ-2","अ-1"})</f>
        <v>0</v>
      </c>
    </row>
    <row r="153" spans="1:36" ht="21.75" customHeight="1">
      <c r="A153" s="101">
        <f>Data!$B153</f>
        <v>0</v>
      </c>
      <c r="B153" s="102">
        <f>Data!C153</f>
        <v>0</v>
      </c>
      <c r="C153" s="103">
        <f>Data!E153</f>
        <v>0</v>
      </c>
      <c r="D153" s="101">
        <f>Data!G153</f>
        <v>0</v>
      </c>
      <c r="E153" s="539"/>
      <c r="F153" s="539"/>
      <c r="G153" s="539"/>
      <c r="H153" s="539"/>
      <c r="I153" s="539"/>
      <c r="J153" s="539"/>
      <c r="K153" s="539"/>
      <c r="L153" s="539"/>
      <c r="M153" s="104">
        <f t="shared" si="30"/>
        <v>0</v>
      </c>
      <c r="N153" s="539"/>
      <c r="O153" s="539"/>
      <c r="P153" s="104">
        <f t="shared" si="31"/>
        <v>0</v>
      </c>
      <c r="Q153" s="579">
        <f t="shared" si="34"/>
        <v>0</v>
      </c>
      <c r="R153" s="105">
        <f>LOOKUP(Q153,{0,32,33,41,51,61,71,81,91},{0,"इ-1","ड","क-2","क-1","ब-2 ","ब-1","अ-2","अ-1"})</f>
        <v>0</v>
      </c>
      <c r="S153" s="101">
        <f>Data!$B153</f>
        <v>0</v>
      </c>
      <c r="T153" s="102">
        <f>Data!C153</f>
        <v>0</v>
      </c>
      <c r="U153" s="103">
        <f>Data!E153</f>
        <v>0</v>
      </c>
      <c r="V153" s="101">
        <f>Data!G153</f>
        <v>0</v>
      </c>
      <c r="W153" s="539"/>
      <c r="X153" s="539"/>
      <c r="Y153" s="539"/>
      <c r="Z153" s="539"/>
      <c r="AA153" s="539"/>
      <c r="AB153" s="539"/>
      <c r="AC153" s="539"/>
      <c r="AD153" s="539"/>
      <c r="AE153" s="104">
        <f t="shared" si="32"/>
        <v>0</v>
      </c>
      <c r="AF153" s="539"/>
      <c r="AG153" s="539"/>
      <c r="AH153" s="104">
        <f t="shared" si="33"/>
        <v>0</v>
      </c>
      <c r="AI153" s="579">
        <f t="shared" si="35"/>
        <v>0</v>
      </c>
      <c r="AJ153" s="105">
        <f>LOOKUP(AI153,{0,32,33,41,51,61,71,81,91},{0,"इ-1","ड","क-2","क-1","ब-2 ","ब-1","अ-2","अ-1"})</f>
        <v>0</v>
      </c>
    </row>
    <row r="154" spans="1:36" ht="21.75" customHeight="1">
      <c r="A154" s="101">
        <f>Data!$B154</f>
        <v>0</v>
      </c>
      <c r="B154" s="102">
        <f>Data!C154</f>
        <v>0</v>
      </c>
      <c r="C154" s="103">
        <f>Data!E154</f>
        <v>0</v>
      </c>
      <c r="D154" s="101">
        <f>Data!G154</f>
        <v>0</v>
      </c>
      <c r="E154" s="539"/>
      <c r="F154" s="539"/>
      <c r="G154" s="539"/>
      <c r="H154" s="539"/>
      <c r="I154" s="539"/>
      <c r="J154" s="539"/>
      <c r="K154" s="539"/>
      <c r="L154" s="539"/>
      <c r="M154" s="104">
        <f t="shared" si="30"/>
        <v>0</v>
      </c>
      <c r="N154" s="539"/>
      <c r="O154" s="539"/>
      <c r="P154" s="104">
        <f t="shared" si="31"/>
        <v>0</v>
      </c>
      <c r="Q154" s="579">
        <f t="shared" si="34"/>
        <v>0</v>
      </c>
      <c r="R154" s="105">
        <f>LOOKUP(Q154,{0,32,33,41,51,61,71,81,91},{0,"इ-1","ड","क-2","क-1","ब-2 ","ब-1","अ-2","अ-1"})</f>
        <v>0</v>
      </c>
      <c r="S154" s="101">
        <f>Data!$B154</f>
        <v>0</v>
      </c>
      <c r="T154" s="102">
        <f>Data!C154</f>
        <v>0</v>
      </c>
      <c r="U154" s="103">
        <f>Data!E154</f>
        <v>0</v>
      </c>
      <c r="V154" s="101">
        <f>Data!G154</f>
        <v>0</v>
      </c>
      <c r="W154" s="539"/>
      <c r="X154" s="539"/>
      <c r="Y154" s="539"/>
      <c r="Z154" s="539"/>
      <c r="AA154" s="539"/>
      <c r="AB154" s="539"/>
      <c r="AC154" s="539"/>
      <c r="AD154" s="539"/>
      <c r="AE154" s="104">
        <f t="shared" si="32"/>
        <v>0</v>
      </c>
      <c r="AF154" s="539"/>
      <c r="AG154" s="539"/>
      <c r="AH154" s="104">
        <f t="shared" si="33"/>
        <v>0</v>
      </c>
      <c r="AI154" s="579">
        <f t="shared" si="35"/>
        <v>0</v>
      </c>
      <c r="AJ154" s="105">
        <f>LOOKUP(AI154,{0,32,33,41,51,61,71,81,91},{0,"इ-1","ड","क-2","क-1","ब-2 ","ब-1","अ-2","अ-1"})</f>
        <v>0</v>
      </c>
    </row>
    <row r="155" spans="1:36" ht="21.75" customHeight="1">
      <c r="A155" s="101">
        <f>Data!$B155</f>
        <v>0</v>
      </c>
      <c r="B155" s="102">
        <f>Data!C155</f>
        <v>0</v>
      </c>
      <c r="C155" s="103">
        <f>Data!E155</f>
        <v>0</v>
      </c>
      <c r="D155" s="101">
        <f>Data!G155</f>
        <v>0</v>
      </c>
      <c r="E155" s="539"/>
      <c r="F155" s="539"/>
      <c r="G155" s="539"/>
      <c r="H155" s="539"/>
      <c r="I155" s="539"/>
      <c r="J155" s="539"/>
      <c r="K155" s="539"/>
      <c r="L155" s="539"/>
      <c r="M155" s="104">
        <f t="shared" si="30"/>
        <v>0</v>
      </c>
      <c r="N155" s="539"/>
      <c r="O155" s="539"/>
      <c r="P155" s="104">
        <f t="shared" si="31"/>
        <v>0</v>
      </c>
      <c r="Q155" s="579">
        <f t="shared" si="34"/>
        <v>0</v>
      </c>
      <c r="R155" s="105">
        <f>LOOKUP(Q155,{0,32,33,41,51,61,71,81,91},{0,"इ-1","ड","क-2","क-1","ब-2 ","ब-1","अ-2","अ-1"})</f>
        <v>0</v>
      </c>
      <c r="S155" s="101">
        <f>Data!$B155</f>
        <v>0</v>
      </c>
      <c r="T155" s="102">
        <f>Data!C155</f>
        <v>0</v>
      </c>
      <c r="U155" s="103">
        <f>Data!E155</f>
        <v>0</v>
      </c>
      <c r="V155" s="101">
        <f>Data!G155</f>
        <v>0</v>
      </c>
      <c r="W155" s="539"/>
      <c r="X155" s="539"/>
      <c r="Y155" s="539"/>
      <c r="Z155" s="539"/>
      <c r="AA155" s="539"/>
      <c r="AB155" s="539"/>
      <c r="AC155" s="539"/>
      <c r="AD155" s="539"/>
      <c r="AE155" s="104">
        <f t="shared" si="32"/>
        <v>0</v>
      </c>
      <c r="AF155" s="539"/>
      <c r="AG155" s="539"/>
      <c r="AH155" s="104">
        <f t="shared" si="33"/>
        <v>0</v>
      </c>
      <c r="AI155" s="579">
        <f t="shared" si="35"/>
        <v>0</v>
      </c>
      <c r="AJ155" s="105">
        <f>LOOKUP(AI155,{0,32,33,41,51,61,71,81,91},{0,"इ-1","ड","क-2","क-1","ब-2 ","ब-1","अ-2","अ-1"})</f>
        <v>0</v>
      </c>
    </row>
    <row r="156" spans="1:36" ht="21.75" customHeight="1">
      <c r="A156" s="101">
        <f>Data!$B156</f>
        <v>0</v>
      </c>
      <c r="B156" s="102">
        <f>Data!C156</f>
        <v>0</v>
      </c>
      <c r="C156" s="103">
        <f>Data!E156</f>
        <v>0</v>
      </c>
      <c r="D156" s="101">
        <f>Data!G156</f>
        <v>0</v>
      </c>
      <c r="E156" s="539"/>
      <c r="F156" s="539"/>
      <c r="G156" s="539"/>
      <c r="H156" s="539"/>
      <c r="I156" s="539"/>
      <c r="J156" s="539"/>
      <c r="K156" s="539"/>
      <c r="L156" s="539"/>
      <c r="M156" s="104">
        <f t="shared" si="30"/>
        <v>0</v>
      </c>
      <c r="N156" s="539"/>
      <c r="O156" s="539"/>
      <c r="P156" s="104">
        <f t="shared" si="31"/>
        <v>0</v>
      </c>
      <c r="Q156" s="579">
        <f t="shared" si="34"/>
        <v>0</v>
      </c>
      <c r="R156" s="105">
        <f>LOOKUP(Q156,{0,32,33,41,51,61,71,81,91},{0,"इ-1","ड","क-2","क-1","ब-2 ","ब-1","अ-2","अ-1"})</f>
        <v>0</v>
      </c>
      <c r="S156" s="101">
        <f>Data!$B156</f>
        <v>0</v>
      </c>
      <c r="T156" s="102">
        <f>Data!C156</f>
        <v>0</v>
      </c>
      <c r="U156" s="103">
        <f>Data!E156</f>
        <v>0</v>
      </c>
      <c r="V156" s="101">
        <f>Data!G156</f>
        <v>0</v>
      </c>
      <c r="W156" s="539"/>
      <c r="X156" s="539"/>
      <c r="Y156" s="539"/>
      <c r="Z156" s="539"/>
      <c r="AA156" s="539"/>
      <c r="AB156" s="539"/>
      <c r="AC156" s="539"/>
      <c r="AD156" s="539"/>
      <c r="AE156" s="104">
        <f t="shared" si="32"/>
        <v>0</v>
      </c>
      <c r="AF156" s="539"/>
      <c r="AG156" s="539"/>
      <c r="AH156" s="104">
        <f t="shared" si="33"/>
        <v>0</v>
      </c>
      <c r="AI156" s="579">
        <f t="shared" si="35"/>
        <v>0</v>
      </c>
      <c r="AJ156" s="105">
        <f>LOOKUP(AI156,{0,32,33,41,51,61,71,81,91},{0,"इ-1","ड","क-2","क-1","ब-2 ","ब-1","अ-2","अ-1"})</f>
        <v>0</v>
      </c>
    </row>
    <row r="157" spans="1:36" ht="21.75" customHeight="1">
      <c r="A157" s="101">
        <f>Data!$B157</f>
        <v>0</v>
      </c>
      <c r="B157" s="102">
        <f>Data!C157</f>
        <v>0</v>
      </c>
      <c r="C157" s="103">
        <f>Data!E157</f>
        <v>0</v>
      </c>
      <c r="D157" s="101">
        <f>Data!G157</f>
        <v>0</v>
      </c>
      <c r="E157" s="539"/>
      <c r="F157" s="539"/>
      <c r="G157" s="539"/>
      <c r="H157" s="539"/>
      <c r="I157" s="539"/>
      <c r="J157" s="539"/>
      <c r="K157" s="539"/>
      <c r="L157" s="539"/>
      <c r="M157" s="104">
        <f t="shared" si="30"/>
        <v>0</v>
      </c>
      <c r="N157" s="539"/>
      <c r="O157" s="539"/>
      <c r="P157" s="104">
        <f t="shared" si="31"/>
        <v>0</v>
      </c>
      <c r="Q157" s="579">
        <f t="shared" si="34"/>
        <v>0</v>
      </c>
      <c r="R157" s="105">
        <f>LOOKUP(Q157,{0,32,33,41,51,61,71,81,91},{0,"इ-1","ड","क-2","क-1","ब-2 ","ब-1","अ-2","अ-1"})</f>
        <v>0</v>
      </c>
      <c r="S157" s="101">
        <f>Data!$B157</f>
        <v>0</v>
      </c>
      <c r="T157" s="102">
        <f>Data!C157</f>
        <v>0</v>
      </c>
      <c r="U157" s="103">
        <f>Data!E157</f>
        <v>0</v>
      </c>
      <c r="V157" s="101">
        <f>Data!G157</f>
        <v>0</v>
      </c>
      <c r="W157" s="539"/>
      <c r="X157" s="539"/>
      <c r="Y157" s="539"/>
      <c r="Z157" s="539"/>
      <c r="AA157" s="539"/>
      <c r="AB157" s="539"/>
      <c r="AC157" s="539"/>
      <c r="AD157" s="539"/>
      <c r="AE157" s="104">
        <f t="shared" si="32"/>
        <v>0</v>
      </c>
      <c r="AF157" s="539"/>
      <c r="AG157" s="539"/>
      <c r="AH157" s="104">
        <f t="shared" si="33"/>
        <v>0</v>
      </c>
      <c r="AI157" s="579">
        <f t="shared" si="35"/>
        <v>0</v>
      </c>
      <c r="AJ157" s="105">
        <f>LOOKUP(AI157,{0,32,33,41,51,61,71,81,91},{0,"इ-1","ड","क-2","क-1","ब-2 ","ब-1","अ-2","अ-1"})</f>
        <v>0</v>
      </c>
    </row>
    <row r="158" spans="1:36" ht="21.75" customHeight="1">
      <c r="A158" s="101">
        <f>Data!$B158</f>
        <v>0</v>
      </c>
      <c r="B158" s="102">
        <f>Data!C158</f>
        <v>0</v>
      </c>
      <c r="C158" s="103">
        <f>Data!E158</f>
        <v>0</v>
      </c>
      <c r="D158" s="101">
        <f>Data!G158</f>
        <v>0</v>
      </c>
      <c r="E158" s="539"/>
      <c r="F158" s="539"/>
      <c r="G158" s="539"/>
      <c r="H158" s="539"/>
      <c r="I158" s="539"/>
      <c r="J158" s="539"/>
      <c r="K158" s="539"/>
      <c r="L158" s="539"/>
      <c r="M158" s="104">
        <f t="shared" si="30"/>
        <v>0</v>
      </c>
      <c r="N158" s="539"/>
      <c r="O158" s="539"/>
      <c r="P158" s="104">
        <f t="shared" si="31"/>
        <v>0</v>
      </c>
      <c r="Q158" s="579">
        <f t="shared" si="34"/>
        <v>0</v>
      </c>
      <c r="R158" s="105">
        <f>LOOKUP(Q158,{0,32,33,41,51,61,71,81,91},{0,"इ-1","ड","क-2","क-1","ब-2 ","ब-1","अ-2","अ-1"})</f>
        <v>0</v>
      </c>
      <c r="S158" s="101">
        <f>Data!$B158</f>
        <v>0</v>
      </c>
      <c r="T158" s="102">
        <f>Data!C158</f>
        <v>0</v>
      </c>
      <c r="U158" s="103">
        <f>Data!E158</f>
        <v>0</v>
      </c>
      <c r="V158" s="101">
        <f>Data!G158</f>
        <v>0</v>
      </c>
      <c r="W158" s="539"/>
      <c r="X158" s="539"/>
      <c r="Y158" s="539"/>
      <c r="Z158" s="539"/>
      <c r="AA158" s="539"/>
      <c r="AB158" s="539"/>
      <c r="AC158" s="539"/>
      <c r="AD158" s="539"/>
      <c r="AE158" s="104">
        <f t="shared" si="32"/>
        <v>0</v>
      </c>
      <c r="AF158" s="539"/>
      <c r="AG158" s="539"/>
      <c r="AH158" s="104">
        <f t="shared" si="33"/>
        <v>0</v>
      </c>
      <c r="AI158" s="579">
        <f t="shared" si="35"/>
        <v>0</v>
      </c>
      <c r="AJ158" s="105">
        <f>LOOKUP(AI158,{0,32,33,41,51,61,71,81,91},{0,"इ-1","ड","क-2","क-1","ब-2 ","ब-1","अ-2","अ-1"})</f>
        <v>0</v>
      </c>
    </row>
    <row r="159" spans="1:36" ht="21.75" customHeight="1">
      <c r="A159" s="101">
        <f>Data!$B159</f>
        <v>0</v>
      </c>
      <c r="B159" s="102">
        <f>Data!C159</f>
        <v>0</v>
      </c>
      <c r="C159" s="103">
        <f>Data!E159</f>
        <v>0</v>
      </c>
      <c r="D159" s="101">
        <f>Data!G159</f>
        <v>0</v>
      </c>
      <c r="E159" s="539"/>
      <c r="F159" s="539"/>
      <c r="G159" s="539"/>
      <c r="H159" s="539"/>
      <c r="I159" s="539"/>
      <c r="J159" s="539"/>
      <c r="K159" s="539"/>
      <c r="L159" s="539"/>
      <c r="M159" s="104">
        <f t="shared" si="30"/>
        <v>0</v>
      </c>
      <c r="N159" s="539"/>
      <c r="O159" s="539"/>
      <c r="P159" s="104">
        <f t="shared" si="31"/>
        <v>0</v>
      </c>
      <c r="Q159" s="579">
        <f t="shared" si="34"/>
        <v>0</v>
      </c>
      <c r="R159" s="105">
        <f>LOOKUP(Q159,{0,32,33,41,51,61,71,81,91},{0,"इ-1","ड","क-2","क-1","ब-2 ","ब-1","अ-2","अ-1"})</f>
        <v>0</v>
      </c>
      <c r="S159" s="101">
        <f>Data!$B159</f>
        <v>0</v>
      </c>
      <c r="T159" s="102">
        <f>Data!C159</f>
        <v>0</v>
      </c>
      <c r="U159" s="103">
        <f>Data!E159</f>
        <v>0</v>
      </c>
      <c r="V159" s="101">
        <f>Data!G159</f>
        <v>0</v>
      </c>
      <c r="W159" s="539"/>
      <c r="X159" s="539"/>
      <c r="Y159" s="539"/>
      <c r="Z159" s="539"/>
      <c r="AA159" s="539"/>
      <c r="AB159" s="539"/>
      <c r="AC159" s="539"/>
      <c r="AD159" s="539"/>
      <c r="AE159" s="104">
        <f t="shared" si="32"/>
        <v>0</v>
      </c>
      <c r="AF159" s="539"/>
      <c r="AG159" s="539"/>
      <c r="AH159" s="104">
        <f t="shared" si="33"/>
        <v>0</v>
      </c>
      <c r="AI159" s="579">
        <f t="shared" si="35"/>
        <v>0</v>
      </c>
      <c r="AJ159" s="105">
        <f>LOOKUP(AI159,{0,32,33,41,51,61,71,81,91},{0,"इ-1","ड","क-2","क-1","ब-2 ","ब-1","अ-2","अ-1"})</f>
        <v>0</v>
      </c>
    </row>
    <row r="160" spans="1:36" ht="21.75" customHeight="1">
      <c r="A160" s="101">
        <f>Data!$B160</f>
        <v>0</v>
      </c>
      <c r="B160" s="102">
        <f>Data!C160</f>
        <v>0</v>
      </c>
      <c r="C160" s="103">
        <f>Data!E160</f>
        <v>0</v>
      </c>
      <c r="D160" s="101">
        <f>Data!G160</f>
        <v>0</v>
      </c>
      <c r="E160" s="539"/>
      <c r="F160" s="539"/>
      <c r="G160" s="539"/>
      <c r="H160" s="539"/>
      <c r="I160" s="539"/>
      <c r="J160" s="539"/>
      <c r="K160" s="539"/>
      <c r="L160" s="539"/>
      <c r="M160" s="104">
        <f t="shared" si="30"/>
        <v>0</v>
      </c>
      <c r="N160" s="539"/>
      <c r="O160" s="539"/>
      <c r="P160" s="104">
        <f t="shared" si="31"/>
        <v>0</v>
      </c>
      <c r="Q160" s="579">
        <f t="shared" si="34"/>
        <v>0</v>
      </c>
      <c r="R160" s="105">
        <f>LOOKUP(Q160,{0,32,33,41,51,61,71,81,91},{0,"इ-1","ड","क-2","क-1","ब-2 ","ब-1","अ-2","अ-1"})</f>
        <v>0</v>
      </c>
      <c r="S160" s="101">
        <f>Data!$B160</f>
        <v>0</v>
      </c>
      <c r="T160" s="102">
        <f>Data!C160</f>
        <v>0</v>
      </c>
      <c r="U160" s="103">
        <f>Data!E160</f>
        <v>0</v>
      </c>
      <c r="V160" s="101">
        <f>Data!G160</f>
        <v>0</v>
      </c>
      <c r="W160" s="539"/>
      <c r="X160" s="539"/>
      <c r="Y160" s="539"/>
      <c r="Z160" s="539"/>
      <c r="AA160" s="539"/>
      <c r="AB160" s="539"/>
      <c r="AC160" s="539"/>
      <c r="AD160" s="539"/>
      <c r="AE160" s="104">
        <f t="shared" si="32"/>
        <v>0</v>
      </c>
      <c r="AF160" s="539"/>
      <c r="AG160" s="539"/>
      <c r="AH160" s="104">
        <f t="shared" si="33"/>
        <v>0</v>
      </c>
      <c r="AI160" s="579">
        <f t="shared" si="35"/>
        <v>0</v>
      </c>
      <c r="AJ160" s="105">
        <f>LOOKUP(AI160,{0,32,33,41,51,61,71,81,91},{0,"इ-1","ड","क-2","क-1","ब-2 ","ब-1","अ-2","अ-1"})</f>
        <v>0</v>
      </c>
    </row>
    <row r="161" spans="1:36" ht="21.75" customHeight="1">
      <c r="A161" s="101">
        <f>Data!$B161</f>
        <v>0</v>
      </c>
      <c r="B161" s="102">
        <f>Data!C161</f>
        <v>0</v>
      </c>
      <c r="C161" s="103">
        <f>Data!E161</f>
        <v>0</v>
      </c>
      <c r="D161" s="101">
        <f>Data!G161</f>
        <v>0</v>
      </c>
      <c r="E161" s="539"/>
      <c r="F161" s="539"/>
      <c r="G161" s="539"/>
      <c r="H161" s="539"/>
      <c r="I161" s="539"/>
      <c r="J161" s="539"/>
      <c r="K161" s="539"/>
      <c r="L161" s="539"/>
      <c r="M161" s="104">
        <f t="shared" si="30"/>
        <v>0</v>
      </c>
      <c r="N161" s="539"/>
      <c r="O161" s="539"/>
      <c r="P161" s="104">
        <f t="shared" si="31"/>
        <v>0</v>
      </c>
      <c r="Q161" s="579">
        <f t="shared" si="34"/>
        <v>0</v>
      </c>
      <c r="R161" s="105">
        <f>LOOKUP(Q161,{0,32,33,41,51,61,71,81,91},{0,"इ-1","ड","क-2","क-1","ब-2 ","ब-1","अ-2","अ-1"})</f>
        <v>0</v>
      </c>
      <c r="S161" s="101">
        <f>Data!$B161</f>
        <v>0</v>
      </c>
      <c r="T161" s="102">
        <f>Data!C161</f>
        <v>0</v>
      </c>
      <c r="U161" s="103">
        <f>Data!E161</f>
        <v>0</v>
      </c>
      <c r="V161" s="101">
        <f>Data!G161</f>
        <v>0</v>
      </c>
      <c r="W161" s="539"/>
      <c r="X161" s="539"/>
      <c r="Y161" s="539"/>
      <c r="Z161" s="539"/>
      <c r="AA161" s="539"/>
      <c r="AB161" s="539"/>
      <c r="AC161" s="539"/>
      <c r="AD161" s="539"/>
      <c r="AE161" s="104">
        <f t="shared" si="32"/>
        <v>0</v>
      </c>
      <c r="AF161" s="539"/>
      <c r="AG161" s="539"/>
      <c r="AH161" s="104">
        <f t="shared" si="33"/>
        <v>0</v>
      </c>
      <c r="AI161" s="579">
        <f t="shared" si="35"/>
        <v>0</v>
      </c>
      <c r="AJ161" s="105">
        <f>LOOKUP(AI161,{0,32,33,41,51,61,71,81,91},{0,"इ-1","ड","क-2","क-1","ब-2 ","ब-1","अ-2","अ-1"})</f>
        <v>0</v>
      </c>
    </row>
    <row r="162" spans="1:36" ht="21.75" customHeight="1">
      <c r="A162" s="101">
        <f>Data!$B162</f>
        <v>0</v>
      </c>
      <c r="B162" s="102">
        <f>Data!C162</f>
        <v>0</v>
      </c>
      <c r="C162" s="103">
        <f>Data!E162</f>
        <v>0</v>
      </c>
      <c r="D162" s="101">
        <f>Data!G162</f>
        <v>0</v>
      </c>
      <c r="E162" s="539"/>
      <c r="F162" s="539"/>
      <c r="G162" s="539"/>
      <c r="H162" s="539"/>
      <c r="I162" s="539"/>
      <c r="J162" s="539"/>
      <c r="K162" s="539"/>
      <c r="L162" s="539"/>
      <c r="M162" s="104">
        <f t="shared" si="30"/>
        <v>0</v>
      </c>
      <c r="N162" s="539"/>
      <c r="O162" s="539"/>
      <c r="P162" s="104">
        <f t="shared" si="31"/>
        <v>0</v>
      </c>
      <c r="Q162" s="579">
        <f t="shared" si="34"/>
        <v>0</v>
      </c>
      <c r="R162" s="105">
        <f>LOOKUP(Q162,{0,32,33,41,51,61,71,81,91},{0,"इ-1","ड","क-2","क-1","ब-2 ","ब-1","अ-2","अ-1"})</f>
        <v>0</v>
      </c>
      <c r="S162" s="101">
        <f>Data!$B162</f>
        <v>0</v>
      </c>
      <c r="T162" s="102">
        <f>Data!C162</f>
        <v>0</v>
      </c>
      <c r="U162" s="103">
        <f>Data!E162</f>
        <v>0</v>
      </c>
      <c r="V162" s="101">
        <f>Data!G162</f>
        <v>0</v>
      </c>
      <c r="W162" s="539"/>
      <c r="X162" s="539"/>
      <c r="Y162" s="539"/>
      <c r="Z162" s="539"/>
      <c r="AA162" s="539"/>
      <c r="AB162" s="539"/>
      <c r="AC162" s="539"/>
      <c r="AD162" s="539"/>
      <c r="AE162" s="104">
        <f t="shared" si="32"/>
        <v>0</v>
      </c>
      <c r="AF162" s="539"/>
      <c r="AG162" s="539"/>
      <c r="AH162" s="104">
        <f t="shared" si="33"/>
        <v>0</v>
      </c>
      <c r="AI162" s="579">
        <f t="shared" si="35"/>
        <v>0</v>
      </c>
      <c r="AJ162" s="105">
        <f>LOOKUP(AI162,{0,32,33,41,51,61,71,81,91},{0,"इ-1","ड","क-2","क-1","ब-2 ","ब-1","अ-2","अ-1"})</f>
        <v>0</v>
      </c>
    </row>
    <row r="163" spans="1:36" ht="21.75" customHeight="1">
      <c r="A163" s="101">
        <f>Data!$B163</f>
        <v>0</v>
      </c>
      <c r="B163" s="102">
        <f>Data!C163</f>
        <v>0</v>
      </c>
      <c r="C163" s="103">
        <f>Data!E163</f>
        <v>0</v>
      </c>
      <c r="D163" s="101">
        <f>Data!G163</f>
        <v>0</v>
      </c>
      <c r="E163" s="539"/>
      <c r="F163" s="539"/>
      <c r="G163" s="539"/>
      <c r="H163" s="539"/>
      <c r="I163" s="539"/>
      <c r="J163" s="539"/>
      <c r="K163" s="539"/>
      <c r="L163" s="539"/>
      <c r="M163" s="104">
        <f t="shared" si="30"/>
        <v>0</v>
      </c>
      <c r="N163" s="539"/>
      <c r="O163" s="539"/>
      <c r="P163" s="104">
        <f t="shared" si="31"/>
        <v>0</v>
      </c>
      <c r="Q163" s="579">
        <f t="shared" si="34"/>
        <v>0</v>
      </c>
      <c r="R163" s="105">
        <f>LOOKUP(Q163,{0,32,33,41,51,61,71,81,91},{0,"इ-1","ड","क-2","क-1","ब-2 ","ब-1","अ-2","अ-1"})</f>
        <v>0</v>
      </c>
      <c r="S163" s="101">
        <f>Data!$B163</f>
        <v>0</v>
      </c>
      <c r="T163" s="102">
        <f>Data!C163</f>
        <v>0</v>
      </c>
      <c r="U163" s="103">
        <f>Data!E163</f>
        <v>0</v>
      </c>
      <c r="V163" s="101">
        <f>Data!G163</f>
        <v>0</v>
      </c>
      <c r="W163" s="539"/>
      <c r="X163" s="539"/>
      <c r="Y163" s="539"/>
      <c r="Z163" s="539"/>
      <c r="AA163" s="539"/>
      <c r="AB163" s="539"/>
      <c r="AC163" s="539"/>
      <c r="AD163" s="539"/>
      <c r="AE163" s="104">
        <f t="shared" si="32"/>
        <v>0</v>
      </c>
      <c r="AF163" s="539"/>
      <c r="AG163" s="539"/>
      <c r="AH163" s="104">
        <f t="shared" si="33"/>
        <v>0</v>
      </c>
      <c r="AI163" s="579">
        <f t="shared" si="35"/>
        <v>0</v>
      </c>
      <c r="AJ163" s="105">
        <f>LOOKUP(AI163,{0,32,33,41,51,61,71,81,91},{0,"इ-1","ड","क-2","क-1","ब-2 ","ब-1","अ-2","अ-1"})</f>
        <v>0</v>
      </c>
    </row>
    <row r="164" spans="1:36" ht="21.75" customHeight="1">
      <c r="A164" s="101">
        <f>Data!$B164</f>
        <v>0</v>
      </c>
      <c r="B164" s="102">
        <f>Data!C164</f>
        <v>0</v>
      </c>
      <c r="C164" s="103">
        <f>Data!E164</f>
        <v>0</v>
      </c>
      <c r="D164" s="101">
        <f>Data!G164</f>
        <v>0</v>
      </c>
      <c r="E164" s="539"/>
      <c r="F164" s="539"/>
      <c r="G164" s="539"/>
      <c r="H164" s="539"/>
      <c r="I164" s="539"/>
      <c r="J164" s="539"/>
      <c r="K164" s="539"/>
      <c r="L164" s="539"/>
      <c r="M164" s="104">
        <f t="shared" si="30"/>
        <v>0</v>
      </c>
      <c r="N164" s="539"/>
      <c r="O164" s="539"/>
      <c r="P164" s="104">
        <f t="shared" si="31"/>
        <v>0</v>
      </c>
      <c r="Q164" s="579">
        <f t="shared" si="34"/>
        <v>0</v>
      </c>
      <c r="R164" s="105">
        <f>LOOKUP(Q164,{0,32,33,41,51,61,71,81,91},{0,"इ-1","ड","क-2","क-1","ब-2 ","ब-1","अ-2","अ-1"})</f>
        <v>0</v>
      </c>
      <c r="S164" s="101">
        <f>Data!$B164</f>
        <v>0</v>
      </c>
      <c r="T164" s="102">
        <f>Data!C164</f>
        <v>0</v>
      </c>
      <c r="U164" s="103">
        <f>Data!E164</f>
        <v>0</v>
      </c>
      <c r="V164" s="101">
        <f>Data!G164</f>
        <v>0</v>
      </c>
      <c r="W164" s="539"/>
      <c r="X164" s="539"/>
      <c r="Y164" s="539"/>
      <c r="Z164" s="539"/>
      <c r="AA164" s="539"/>
      <c r="AB164" s="539"/>
      <c r="AC164" s="539"/>
      <c r="AD164" s="539"/>
      <c r="AE164" s="104">
        <f t="shared" si="32"/>
        <v>0</v>
      </c>
      <c r="AF164" s="539"/>
      <c r="AG164" s="539"/>
      <c r="AH164" s="104">
        <f t="shared" si="33"/>
        <v>0</v>
      </c>
      <c r="AI164" s="579">
        <f t="shared" si="35"/>
        <v>0</v>
      </c>
      <c r="AJ164" s="105">
        <f>LOOKUP(AI164,{0,32,33,41,51,61,71,81,91},{0,"इ-1","ड","क-2","क-1","ब-2 ","ब-1","अ-2","अ-1"})</f>
        <v>0</v>
      </c>
    </row>
    <row r="165" spans="1:36" ht="21.75" customHeight="1">
      <c r="A165" s="101">
        <f>Data!$B165</f>
        <v>0</v>
      </c>
      <c r="B165" s="102">
        <f>Data!C165</f>
        <v>0</v>
      </c>
      <c r="C165" s="103">
        <f>Data!E165</f>
        <v>0</v>
      </c>
      <c r="D165" s="101">
        <f>Data!G165</f>
        <v>0</v>
      </c>
      <c r="E165" s="539"/>
      <c r="F165" s="539"/>
      <c r="G165" s="539"/>
      <c r="H165" s="539"/>
      <c r="I165" s="539"/>
      <c r="J165" s="539"/>
      <c r="K165" s="539"/>
      <c r="L165" s="539"/>
      <c r="M165" s="104">
        <f t="shared" si="30"/>
        <v>0</v>
      </c>
      <c r="N165" s="539"/>
      <c r="O165" s="539"/>
      <c r="P165" s="104">
        <f t="shared" si="31"/>
        <v>0</v>
      </c>
      <c r="Q165" s="579">
        <f t="shared" si="34"/>
        <v>0</v>
      </c>
      <c r="R165" s="105">
        <f>LOOKUP(Q165,{0,32,33,41,51,61,71,81,91},{0,"इ-1","ड","क-2","क-1","ब-2 ","ब-1","अ-2","अ-1"})</f>
        <v>0</v>
      </c>
      <c r="S165" s="101">
        <f>Data!$B165</f>
        <v>0</v>
      </c>
      <c r="T165" s="102">
        <f>Data!C165</f>
        <v>0</v>
      </c>
      <c r="U165" s="103">
        <f>Data!E165</f>
        <v>0</v>
      </c>
      <c r="V165" s="101">
        <f>Data!G165</f>
        <v>0</v>
      </c>
      <c r="W165" s="539"/>
      <c r="X165" s="539"/>
      <c r="Y165" s="539"/>
      <c r="Z165" s="539"/>
      <c r="AA165" s="539"/>
      <c r="AB165" s="539"/>
      <c r="AC165" s="539"/>
      <c r="AD165" s="539"/>
      <c r="AE165" s="104">
        <f t="shared" si="32"/>
        <v>0</v>
      </c>
      <c r="AF165" s="539"/>
      <c r="AG165" s="539"/>
      <c r="AH165" s="104">
        <f t="shared" si="33"/>
        <v>0</v>
      </c>
      <c r="AI165" s="579">
        <f t="shared" si="35"/>
        <v>0</v>
      </c>
      <c r="AJ165" s="105">
        <f>LOOKUP(AI165,{0,32,33,41,51,61,71,81,91},{0,"इ-1","ड","क-2","क-1","ब-2 ","ब-1","अ-2","अ-1"})</f>
        <v>0</v>
      </c>
    </row>
    <row r="166" spans="1:36" ht="21.75" customHeight="1">
      <c r="A166" s="101">
        <f>Data!$B166</f>
        <v>0</v>
      </c>
      <c r="B166" s="102">
        <f>Data!C166</f>
        <v>0</v>
      </c>
      <c r="C166" s="103">
        <f>Data!E166</f>
        <v>0</v>
      </c>
      <c r="D166" s="101">
        <f>Data!G166</f>
        <v>0</v>
      </c>
      <c r="E166" s="539"/>
      <c r="F166" s="539"/>
      <c r="G166" s="539"/>
      <c r="H166" s="539"/>
      <c r="I166" s="539"/>
      <c r="J166" s="539"/>
      <c r="K166" s="539"/>
      <c r="L166" s="539"/>
      <c r="M166" s="104">
        <f t="shared" si="30"/>
        <v>0</v>
      </c>
      <c r="N166" s="539"/>
      <c r="O166" s="539"/>
      <c r="P166" s="104">
        <f t="shared" si="31"/>
        <v>0</v>
      </c>
      <c r="Q166" s="579">
        <f t="shared" si="34"/>
        <v>0</v>
      </c>
      <c r="R166" s="105">
        <f>LOOKUP(Q166,{0,32,33,41,51,61,71,81,91},{0,"इ-1","ड","क-2","क-1","ब-2 ","ब-1","अ-2","अ-1"})</f>
        <v>0</v>
      </c>
      <c r="S166" s="101">
        <f>Data!$B166</f>
        <v>0</v>
      </c>
      <c r="T166" s="102">
        <f>Data!C166</f>
        <v>0</v>
      </c>
      <c r="U166" s="103">
        <f>Data!E166</f>
        <v>0</v>
      </c>
      <c r="V166" s="101">
        <f>Data!G166</f>
        <v>0</v>
      </c>
      <c r="W166" s="539"/>
      <c r="X166" s="539"/>
      <c r="Y166" s="539"/>
      <c r="Z166" s="539"/>
      <c r="AA166" s="539"/>
      <c r="AB166" s="539"/>
      <c r="AC166" s="539"/>
      <c r="AD166" s="539"/>
      <c r="AE166" s="104">
        <f t="shared" si="32"/>
        <v>0</v>
      </c>
      <c r="AF166" s="539"/>
      <c r="AG166" s="539"/>
      <c r="AH166" s="104">
        <f t="shared" si="33"/>
        <v>0</v>
      </c>
      <c r="AI166" s="579">
        <f t="shared" si="35"/>
        <v>0</v>
      </c>
      <c r="AJ166" s="105">
        <f>LOOKUP(AI166,{0,32,33,41,51,61,71,81,91},{0,"इ-1","ड","क-2","क-1","ब-2 ","ब-1","अ-2","अ-1"})</f>
        <v>0</v>
      </c>
    </row>
    <row r="167" spans="1:36" ht="21.75" customHeight="1">
      <c r="A167" s="101">
        <f>Data!$B167</f>
        <v>0</v>
      </c>
      <c r="B167" s="102">
        <f>Data!C167</f>
        <v>0</v>
      </c>
      <c r="C167" s="103">
        <f>Data!E167</f>
        <v>0</v>
      </c>
      <c r="D167" s="101">
        <f>Data!G167</f>
        <v>0</v>
      </c>
      <c r="E167" s="539"/>
      <c r="F167" s="539"/>
      <c r="G167" s="539"/>
      <c r="H167" s="539"/>
      <c r="I167" s="539"/>
      <c r="J167" s="539"/>
      <c r="K167" s="539"/>
      <c r="L167" s="539"/>
      <c r="M167" s="104">
        <f t="shared" si="30"/>
        <v>0</v>
      </c>
      <c r="N167" s="539"/>
      <c r="O167" s="539"/>
      <c r="P167" s="104">
        <f t="shared" si="31"/>
        <v>0</v>
      </c>
      <c r="Q167" s="579">
        <f t="shared" si="34"/>
        <v>0</v>
      </c>
      <c r="R167" s="105">
        <f>LOOKUP(Q167,{0,32,33,41,51,61,71,81,91},{0,"इ-1","ड","क-2","क-1","ब-2 ","ब-1","अ-2","अ-1"})</f>
        <v>0</v>
      </c>
      <c r="S167" s="101">
        <f>Data!$B167</f>
        <v>0</v>
      </c>
      <c r="T167" s="102">
        <f>Data!C167</f>
        <v>0</v>
      </c>
      <c r="U167" s="103">
        <f>Data!E167</f>
        <v>0</v>
      </c>
      <c r="V167" s="101">
        <f>Data!G167</f>
        <v>0</v>
      </c>
      <c r="W167" s="539"/>
      <c r="X167" s="539"/>
      <c r="Y167" s="539"/>
      <c r="Z167" s="539"/>
      <c r="AA167" s="539"/>
      <c r="AB167" s="539"/>
      <c r="AC167" s="539"/>
      <c r="AD167" s="539"/>
      <c r="AE167" s="104">
        <f t="shared" si="32"/>
        <v>0</v>
      </c>
      <c r="AF167" s="539"/>
      <c r="AG167" s="539"/>
      <c r="AH167" s="104">
        <f t="shared" si="33"/>
        <v>0</v>
      </c>
      <c r="AI167" s="579">
        <f t="shared" si="35"/>
        <v>0</v>
      </c>
      <c r="AJ167" s="105">
        <f>LOOKUP(AI167,{0,32,33,41,51,61,71,81,91},{0,"इ-1","ड","क-2","क-1","ब-2 ","ब-1","अ-2","अ-1"})</f>
        <v>0</v>
      </c>
    </row>
    <row r="168" spans="1:36" ht="21.75" customHeight="1">
      <c r="A168" s="101">
        <f>Data!$B168</f>
        <v>0</v>
      </c>
      <c r="B168" s="102">
        <f>Data!C168</f>
        <v>0</v>
      </c>
      <c r="C168" s="103">
        <f>Data!E168</f>
        <v>0</v>
      </c>
      <c r="D168" s="101">
        <f>Data!G168</f>
        <v>0</v>
      </c>
      <c r="E168" s="539"/>
      <c r="F168" s="539"/>
      <c r="G168" s="539"/>
      <c r="H168" s="539"/>
      <c r="I168" s="539"/>
      <c r="J168" s="539"/>
      <c r="K168" s="539"/>
      <c r="L168" s="539"/>
      <c r="M168" s="104">
        <f t="shared" si="30"/>
        <v>0</v>
      </c>
      <c r="N168" s="539"/>
      <c r="O168" s="539"/>
      <c r="P168" s="104">
        <f t="shared" si="31"/>
        <v>0</v>
      </c>
      <c r="Q168" s="579">
        <f t="shared" si="34"/>
        <v>0</v>
      </c>
      <c r="R168" s="105">
        <f>LOOKUP(Q168,{0,32,33,41,51,61,71,81,91},{0,"इ-1","ड","क-2","क-1","ब-2 ","ब-1","अ-2","अ-1"})</f>
        <v>0</v>
      </c>
      <c r="S168" s="101">
        <f>Data!$B168</f>
        <v>0</v>
      </c>
      <c r="T168" s="102">
        <f>Data!C168</f>
        <v>0</v>
      </c>
      <c r="U168" s="103">
        <f>Data!E168</f>
        <v>0</v>
      </c>
      <c r="V168" s="101">
        <f>Data!G168</f>
        <v>0</v>
      </c>
      <c r="W168" s="539"/>
      <c r="X168" s="539"/>
      <c r="Y168" s="539"/>
      <c r="Z168" s="539"/>
      <c r="AA168" s="539"/>
      <c r="AB168" s="539"/>
      <c r="AC168" s="539"/>
      <c r="AD168" s="539"/>
      <c r="AE168" s="104">
        <f t="shared" si="32"/>
        <v>0</v>
      </c>
      <c r="AF168" s="539"/>
      <c r="AG168" s="539"/>
      <c r="AH168" s="104">
        <f t="shared" si="33"/>
        <v>0</v>
      </c>
      <c r="AI168" s="579">
        <f t="shared" si="35"/>
        <v>0</v>
      </c>
      <c r="AJ168" s="105">
        <f>LOOKUP(AI168,{0,32,33,41,51,61,71,81,91},{0,"इ-1","ड","क-2","क-1","ब-2 ","ब-1","अ-2","अ-1"})</f>
        <v>0</v>
      </c>
    </row>
    <row r="169" spans="1:36" ht="21.75" customHeight="1">
      <c r="A169" s="101">
        <f>Data!$B169</f>
        <v>0</v>
      </c>
      <c r="B169" s="102">
        <f>Data!C169</f>
        <v>0</v>
      </c>
      <c r="C169" s="103">
        <f>Data!E169</f>
        <v>0</v>
      </c>
      <c r="D169" s="101">
        <f>Data!G169</f>
        <v>0</v>
      </c>
      <c r="E169" s="539"/>
      <c r="F169" s="539"/>
      <c r="G169" s="539"/>
      <c r="H169" s="539"/>
      <c r="I169" s="539"/>
      <c r="J169" s="539"/>
      <c r="K169" s="539"/>
      <c r="L169" s="539"/>
      <c r="M169" s="104">
        <f t="shared" si="30"/>
        <v>0</v>
      </c>
      <c r="N169" s="539"/>
      <c r="O169" s="539"/>
      <c r="P169" s="104">
        <f t="shared" si="31"/>
        <v>0</v>
      </c>
      <c r="Q169" s="579">
        <f t="shared" si="34"/>
        <v>0</v>
      </c>
      <c r="R169" s="105">
        <f>LOOKUP(Q169,{0,32,33,41,51,61,71,81,91},{0,"इ-1","ड","क-2","क-1","ब-2 ","ब-1","अ-2","अ-1"})</f>
        <v>0</v>
      </c>
      <c r="S169" s="101">
        <f>Data!$B169</f>
        <v>0</v>
      </c>
      <c r="T169" s="102">
        <f>Data!C169</f>
        <v>0</v>
      </c>
      <c r="U169" s="103">
        <f>Data!E169</f>
        <v>0</v>
      </c>
      <c r="V169" s="101">
        <f>Data!G169</f>
        <v>0</v>
      </c>
      <c r="W169" s="539"/>
      <c r="X169" s="539"/>
      <c r="Y169" s="539"/>
      <c r="Z169" s="539"/>
      <c r="AA169" s="539"/>
      <c r="AB169" s="539"/>
      <c r="AC169" s="539"/>
      <c r="AD169" s="539"/>
      <c r="AE169" s="104">
        <f t="shared" si="32"/>
        <v>0</v>
      </c>
      <c r="AF169" s="539"/>
      <c r="AG169" s="539"/>
      <c r="AH169" s="104">
        <f t="shared" si="33"/>
        <v>0</v>
      </c>
      <c r="AI169" s="579">
        <f t="shared" si="35"/>
        <v>0</v>
      </c>
      <c r="AJ169" s="105">
        <f>LOOKUP(AI169,{0,32,33,41,51,61,71,81,91},{0,"इ-1","ड","क-2","क-1","ब-2 ","ब-1","अ-2","अ-1"})</f>
        <v>0</v>
      </c>
    </row>
    <row r="170" spans="1:36" ht="21.75" customHeight="1">
      <c r="A170" s="101">
        <f>Data!$B170</f>
        <v>0</v>
      </c>
      <c r="B170" s="102">
        <f>Data!C170</f>
        <v>0</v>
      </c>
      <c r="C170" s="103">
        <f>Data!E170</f>
        <v>0</v>
      </c>
      <c r="D170" s="101">
        <f>Data!G170</f>
        <v>0</v>
      </c>
      <c r="E170" s="539"/>
      <c r="F170" s="539"/>
      <c r="G170" s="539"/>
      <c r="H170" s="539"/>
      <c r="I170" s="539"/>
      <c r="J170" s="539"/>
      <c r="K170" s="539"/>
      <c r="L170" s="539"/>
      <c r="M170" s="104">
        <f t="shared" si="30"/>
        <v>0</v>
      </c>
      <c r="N170" s="539"/>
      <c r="O170" s="539"/>
      <c r="P170" s="104">
        <f t="shared" si="31"/>
        <v>0</v>
      </c>
      <c r="Q170" s="579">
        <f t="shared" si="34"/>
        <v>0</v>
      </c>
      <c r="R170" s="105">
        <f>LOOKUP(Q170,{0,32,33,41,51,61,71,81,91},{0,"इ-1","ड","क-2","क-1","ब-2 ","ब-1","अ-2","अ-1"})</f>
        <v>0</v>
      </c>
      <c r="S170" s="101">
        <f>Data!$B170</f>
        <v>0</v>
      </c>
      <c r="T170" s="102">
        <f>Data!C170</f>
        <v>0</v>
      </c>
      <c r="U170" s="103">
        <f>Data!E170</f>
        <v>0</v>
      </c>
      <c r="V170" s="101">
        <f>Data!G170</f>
        <v>0</v>
      </c>
      <c r="W170" s="539"/>
      <c r="X170" s="539"/>
      <c r="Y170" s="539"/>
      <c r="Z170" s="539"/>
      <c r="AA170" s="539"/>
      <c r="AB170" s="539"/>
      <c r="AC170" s="539"/>
      <c r="AD170" s="539"/>
      <c r="AE170" s="104">
        <f t="shared" si="32"/>
        <v>0</v>
      </c>
      <c r="AF170" s="539"/>
      <c r="AG170" s="539"/>
      <c r="AH170" s="104">
        <f t="shared" si="33"/>
        <v>0</v>
      </c>
      <c r="AI170" s="579">
        <f t="shared" si="35"/>
        <v>0</v>
      </c>
      <c r="AJ170" s="105">
        <f>LOOKUP(AI170,{0,32,33,41,51,61,71,81,91},{0,"इ-1","ड","क-2","क-1","ब-2 ","ब-1","अ-2","अ-1"})</f>
        <v>0</v>
      </c>
    </row>
    <row r="171" spans="1:36" ht="21.75" customHeight="1">
      <c r="A171" s="101">
        <f>Data!$B171</f>
        <v>0</v>
      </c>
      <c r="B171" s="102">
        <f>Data!C171</f>
        <v>0</v>
      </c>
      <c r="C171" s="103">
        <f>Data!E171</f>
        <v>0</v>
      </c>
      <c r="D171" s="101">
        <f>Data!G171</f>
        <v>0</v>
      </c>
      <c r="E171" s="539"/>
      <c r="F171" s="539"/>
      <c r="G171" s="539"/>
      <c r="H171" s="539"/>
      <c r="I171" s="539"/>
      <c r="J171" s="539"/>
      <c r="K171" s="539"/>
      <c r="L171" s="539"/>
      <c r="M171" s="104">
        <f t="shared" si="30"/>
        <v>0</v>
      </c>
      <c r="N171" s="539"/>
      <c r="O171" s="539"/>
      <c r="P171" s="104">
        <f t="shared" si="31"/>
        <v>0</v>
      </c>
      <c r="Q171" s="579">
        <f t="shared" si="34"/>
        <v>0</v>
      </c>
      <c r="R171" s="105">
        <f>LOOKUP(Q171,{0,32,33,41,51,61,71,81,91},{0,"इ-1","ड","क-2","क-1","ब-2 ","ब-1","अ-2","अ-1"})</f>
        <v>0</v>
      </c>
      <c r="S171" s="101">
        <f>Data!$B171</f>
        <v>0</v>
      </c>
      <c r="T171" s="102">
        <f>Data!C171</f>
        <v>0</v>
      </c>
      <c r="U171" s="103">
        <f>Data!E171</f>
        <v>0</v>
      </c>
      <c r="V171" s="101">
        <f>Data!G171</f>
        <v>0</v>
      </c>
      <c r="W171" s="539"/>
      <c r="X171" s="539"/>
      <c r="Y171" s="539"/>
      <c r="Z171" s="539"/>
      <c r="AA171" s="539"/>
      <c r="AB171" s="539"/>
      <c r="AC171" s="539"/>
      <c r="AD171" s="539"/>
      <c r="AE171" s="104">
        <f t="shared" si="32"/>
        <v>0</v>
      </c>
      <c r="AF171" s="539"/>
      <c r="AG171" s="539"/>
      <c r="AH171" s="104">
        <f t="shared" si="33"/>
        <v>0</v>
      </c>
      <c r="AI171" s="579">
        <f t="shared" si="35"/>
        <v>0</v>
      </c>
      <c r="AJ171" s="105">
        <f>LOOKUP(AI171,{0,32,33,41,51,61,71,81,91},{0,"इ-1","ड","क-2","क-1","ब-2 ","ब-1","अ-2","अ-1"})</f>
        <v>0</v>
      </c>
    </row>
    <row r="172" spans="1:36" ht="21.75" customHeight="1">
      <c r="A172" s="101">
        <f>Data!$B172</f>
        <v>0</v>
      </c>
      <c r="B172" s="102">
        <f>Data!C172</f>
        <v>0</v>
      </c>
      <c r="C172" s="103">
        <f>Data!E172</f>
        <v>0</v>
      </c>
      <c r="D172" s="101">
        <f>Data!G172</f>
        <v>0</v>
      </c>
      <c r="E172" s="539"/>
      <c r="F172" s="539"/>
      <c r="G172" s="539"/>
      <c r="H172" s="539"/>
      <c r="I172" s="539"/>
      <c r="J172" s="539"/>
      <c r="K172" s="539"/>
      <c r="L172" s="539"/>
      <c r="M172" s="104">
        <f t="shared" si="30"/>
        <v>0</v>
      </c>
      <c r="N172" s="539"/>
      <c r="O172" s="539"/>
      <c r="P172" s="104">
        <f t="shared" si="31"/>
        <v>0</v>
      </c>
      <c r="Q172" s="579">
        <f t="shared" si="34"/>
        <v>0</v>
      </c>
      <c r="R172" s="105">
        <f>LOOKUP(Q172,{0,32,33,41,51,61,71,81,91},{0,"इ-1","ड","क-2","क-1","ब-2 ","ब-1","अ-2","अ-1"})</f>
        <v>0</v>
      </c>
      <c r="S172" s="101">
        <f>Data!$B172</f>
        <v>0</v>
      </c>
      <c r="T172" s="102">
        <f>Data!C172</f>
        <v>0</v>
      </c>
      <c r="U172" s="103">
        <f>Data!E172</f>
        <v>0</v>
      </c>
      <c r="V172" s="101">
        <f>Data!G172</f>
        <v>0</v>
      </c>
      <c r="W172" s="539"/>
      <c r="X172" s="539"/>
      <c r="Y172" s="539"/>
      <c r="Z172" s="539"/>
      <c r="AA172" s="539"/>
      <c r="AB172" s="539"/>
      <c r="AC172" s="539"/>
      <c r="AD172" s="539"/>
      <c r="AE172" s="104">
        <f t="shared" si="32"/>
        <v>0</v>
      </c>
      <c r="AF172" s="539"/>
      <c r="AG172" s="539"/>
      <c r="AH172" s="104">
        <f t="shared" si="33"/>
        <v>0</v>
      </c>
      <c r="AI172" s="579">
        <f t="shared" si="35"/>
        <v>0</v>
      </c>
      <c r="AJ172" s="105">
        <f>LOOKUP(AI172,{0,32,33,41,51,61,71,81,91},{0,"इ-1","ड","क-2","क-1","ब-2 ","ब-1","अ-2","अ-1"})</f>
        <v>0</v>
      </c>
    </row>
    <row r="173" spans="1:36" ht="21.75" customHeight="1">
      <c r="A173" s="101">
        <f>Data!$B173</f>
        <v>0</v>
      </c>
      <c r="B173" s="102">
        <f>Data!C173</f>
        <v>0</v>
      </c>
      <c r="C173" s="103">
        <f>Data!E173</f>
        <v>0</v>
      </c>
      <c r="D173" s="101">
        <f>Data!G173</f>
        <v>0</v>
      </c>
      <c r="E173" s="539"/>
      <c r="F173" s="539"/>
      <c r="G173" s="539"/>
      <c r="H173" s="539"/>
      <c r="I173" s="539"/>
      <c r="J173" s="539"/>
      <c r="K173" s="539"/>
      <c r="L173" s="539"/>
      <c r="M173" s="104">
        <f t="shared" si="30"/>
        <v>0</v>
      </c>
      <c r="N173" s="539"/>
      <c r="O173" s="539"/>
      <c r="P173" s="104">
        <f t="shared" si="31"/>
        <v>0</v>
      </c>
      <c r="Q173" s="579">
        <f t="shared" si="34"/>
        <v>0</v>
      </c>
      <c r="R173" s="105">
        <f>LOOKUP(Q173,{0,32,33,41,51,61,71,81,91},{0,"इ-1","ड","क-2","क-1","ब-2 ","ब-1","अ-2","अ-1"})</f>
        <v>0</v>
      </c>
      <c r="S173" s="101">
        <f>Data!$B173</f>
        <v>0</v>
      </c>
      <c r="T173" s="102">
        <f>Data!C173</f>
        <v>0</v>
      </c>
      <c r="U173" s="103">
        <f>Data!E173</f>
        <v>0</v>
      </c>
      <c r="V173" s="101">
        <f>Data!G173</f>
        <v>0</v>
      </c>
      <c r="W173" s="539"/>
      <c r="X173" s="539"/>
      <c r="Y173" s="539"/>
      <c r="Z173" s="539"/>
      <c r="AA173" s="539"/>
      <c r="AB173" s="539"/>
      <c r="AC173" s="539"/>
      <c r="AD173" s="539"/>
      <c r="AE173" s="104">
        <f t="shared" si="32"/>
        <v>0</v>
      </c>
      <c r="AF173" s="539"/>
      <c r="AG173" s="539"/>
      <c r="AH173" s="104">
        <f t="shared" si="33"/>
        <v>0</v>
      </c>
      <c r="AI173" s="579">
        <f t="shared" si="35"/>
        <v>0</v>
      </c>
      <c r="AJ173" s="105">
        <f>LOOKUP(AI173,{0,32,33,41,51,61,71,81,91},{0,"इ-1","ड","क-2","क-1","ब-2 ","ब-1","अ-2","अ-1"})</f>
        <v>0</v>
      </c>
    </row>
    <row r="174" spans="1:36" ht="21.75" customHeight="1">
      <c r="A174" s="101">
        <f>Data!$B174</f>
        <v>0</v>
      </c>
      <c r="B174" s="102">
        <f>Data!C174</f>
        <v>0</v>
      </c>
      <c r="C174" s="103">
        <f>Data!E174</f>
        <v>0</v>
      </c>
      <c r="D174" s="101">
        <f>Data!G174</f>
        <v>0</v>
      </c>
      <c r="E174" s="539"/>
      <c r="F174" s="539"/>
      <c r="G174" s="539"/>
      <c r="H174" s="539"/>
      <c r="I174" s="539"/>
      <c r="J174" s="539"/>
      <c r="K174" s="539"/>
      <c r="L174" s="539"/>
      <c r="M174" s="104">
        <f t="shared" ref="M174:M206" si="36">SUM(E174:L174)</f>
        <v>0</v>
      </c>
      <c r="N174" s="539"/>
      <c r="O174" s="539"/>
      <c r="P174" s="104">
        <f t="shared" ref="P174:P206" si="37">SUM(N174:O174)</f>
        <v>0</v>
      </c>
      <c r="Q174" s="579">
        <f t="shared" si="34"/>
        <v>0</v>
      </c>
      <c r="R174" s="105">
        <f>LOOKUP(Q174,{0,32,33,41,51,61,71,81,91},{0,"इ-1","ड","क-2","क-1","ब-2 ","ब-1","अ-2","अ-1"})</f>
        <v>0</v>
      </c>
      <c r="S174" s="101">
        <f>Data!$B174</f>
        <v>0</v>
      </c>
      <c r="T174" s="102">
        <f>Data!C174</f>
        <v>0</v>
      </c>
      <c r="U174" s="103">
        <f>Data!E174</f>
        <v>0</v>
      </c>
      <c r="V174" s="101">
        <f>Data!G174</f>
        <v>0</v>
      </c>
      <c r="W174" s="539"/>
      <c r="X174" s="539"/>
      <c r="Y174" s="539"/>
      <c r="Z174" s="539"/>
      <c r="AA174" s="539"/>
      <c r="AB174" s="539"/>
      <c r="AC174" s="539"/>
      <c r="AD174" s="539"/>
      <c r="AE174" s="104">
        <f t="shared" ref="AE174:AE206" si="38">SUM(W174:AD174)</f>
        <v>0</v>
      </c>
      <c r="AF174" s="539"/>
      <c r="AG174" s="539"/>
      <c r="AH174" s="104">
        <f t="shared" ref="AH174:AH206" si="39">SUM(AF174:AG174)</f>
        <v>0</v>
      </c>
      <c r="AI174" s="579">
        <f t="shared" si="35"/>
        <v>0</v>
      </c>
      <c r="AJ174" s="105">
        <f>LOOKUP(AI174,{0,32,33,41,51,61,71,81,91},{0,"इ-1","ड","क-2","क-1","ब-2 ","ब-1","अ-2","अ-1"})</f>
        <v>0</v>
      </c>
    </row>
    <row r="175" spans="1:36" ht="21.75" customHeight="1">
      <c r="A175" s="101">
        <f>Data!$B175</f>
        <v>0</v>
      </c>
      <c r="B175" s="102">
        <f>Data!C175</f>
        <v>0</v>
      </c>
      <c r="C175" s="103">
        <f>Data!E175</f>
        <v>0</v>
      </c>
      <c r="D175" s="101">
        <f>Data!G175</f>
        <v>0</v>
      </c>
      <c r="E175" s="539"/>
      <c r="F175" s="539"/>
      <c r="G175" s="539"/>
      <c r="H175" s="539"/>
      <c r="I175" s="539"/>
      <c r="J175" s="539"/>
      <c r="K175" s="539"/>
      <c r="L175" s="539"/>
      <c r="M175" s="104">
        <f t="shared" si="36"/>
        <v>0</v>
      </c>
      <c r="N175" s="539"/>
      <c r="O175" s="539"/>
      <c r="P175" s="104">
        <f t="shared" si="37"/>
        <v>0</v>
      </c>
      <c r="Q175" s="579">
        <f t="shared" si="34"/>
        <v>0</v>
      </c>
      <c r="R175" s="105">
        <f>LOOKUP(Q175,{0,32,33,41,51,61,71,81,91},{0,"इ-1","ड","क-2","क-1","ब-2 ","ब-1","अ-2","अ-1"})</f>
        <v>0</v>
      </c>
      <c r="S175" s="101">
        <f>Data!$B175</f>
        <v>0</v>
      </c>
      <c r="T175" s="102">
        <f>Data!C175</f>
        <v>0</v>
      </c>
      <c r="U175" s="103">
        <f>Data!E175</f>
        <v>0</v>
      </c>
      <c r="V175" s="101">
        <f>Data!G175</f>
        <v>0</v>
      </c>
      <c r="W175" s="539"/>
      <c r="X175" s="539"/>
      <c r="Y175" s="539"/>
      <c r="Z175" s="539"/>
      <c r="AA175" s="539"/>
      <c r="AB175" s="539"/>
      <c r="AC175" s="539"/>
      <c r="AD175" s="539"/>
      <c r="AE175" s="104">
        <f t="shared" si="38"/>
        <v>0</v>
      </c>
      <c r="AF175" s="539"/>
      <c r="AG175" s="539"/>
      <c r="AH175" s="104">
        <f t="shared" si="39"/>
        <v>0</v>
      </c>
      <c r="AI175" s="579">
        <f t="shared" si="35"/>
        <v>0</v>
      </c>
      <c r="AJ175" s="105">
        <f>LOOKUP(AI175,{0,32,33,41,51,61,71,81,91},{0,"इ-1","ड","क-2","क-1","ब-2 ","ब-1","अ-2","अ-1"})</f>
        <v>0</v>
      </c>
    </row>
    <row r="176" spans="1:36" ht="21.75" customHeight="1">
      <c r="A176" s="101">
        <f>Data!$B176</f>
        <v>0</v>
      </c>
      <c r="B176" s="102">
        <f>Data!C176</f>
        <v>0</v>
      </c>
      <c r="C176" s="103">
        <f>Data!E176</f>
        <v>0</v>
      </c>
      <c r="D176" s="101">
        <f>Data!G176</f>
        <v>0</v>
      </c>
      <c r="E176" s="539"/>
      <c r="F176" s="539"/>
      <c r="G176" s="539"/>
      <c r="H176" s="539"/>
      <c r="I176" s="539"/>
      <c r="J176" s="539"/>
      <c r="K176" s="539"/>
      <c r="L176" s="539"/>
      <c r="M176" s="104">
        <f t="shared" si="36"/>
        <v>0</v>
      </c>
      <c r="N176" s="539"/>
      <c r="O176" s="539"/>
      <c r="P176" s="104">
        <f t="shared" si="37"/>
        <v>0</v>
      </c>
      <c r="Q176" s="579">
        <f t="shared" si="34"/>
        <v>0</v>
      </c>
      <c r="R176" s="105">
        <f>LOOKUP(Q176,{0,32,33,41,51,61,71,81,91},{0,"इ-1","ड","क-2","क-1","ब-2 ","ब-1","अ-2","अ-1"})</f>
        <v>0</v>
      </c>
      <c r="S176" s="101">
        <f>Data!$B176</f>
        <v>0</v>
      </c>
      <c r="T176" s="102">
        <f>Data!C176</f>
        <v>0</v>
      </c>
      <c r="U176" s="103">
        <f>Data!E176</f>
        <v>0</v>
      </c>
      <c r="V176" s="101">
        <f>Data!G176</f>
        <v>0</v>
      </c>
      <c r="W176" s="539"/>
      <c r="X176" s="539"/>
      <c r="Y176" s="539"/>
      <c r="Z176" s="539"/>
      <c r="AA176" s="539"/>
      <c r="AB176" s="539"/>
      <c r="AC176" s="539"/>
      <c r="AD176" s="539"/>
      <c r="AE176" s="104">
        <f t="shared" si="38"/>
        <v>0</v>
      </c>
      <c r="AF176" s="539"/>
      <c r="AG176" s="539"/>
      <c r="AH176" s="104">
        <f t="shared" si="39"/>
        <v>0</v>
      </c>
      <c r="AI176" s="579">
        <f t="shared" si="35"/>
        <v>0</v>
      </c>
      <c r="AJ176" s="105">
        <f>LOOKUP(AI176,{0,32,33,41,51,61,71,81,91},{0,"इ-1","ड","क-2","क-1","ब-2 ","ब-1","अ-2","अ-1"})</f>
        <v>0</v>
      </c>
    </row>
    <row r="177" spans="1:36" ht="21.75" customHeight="1">
      <c r="A177" s="101">
        <f>Data!$B177</f>
        <v>0</v>
      </c>
      <c r="B177" s="102">
        <f>Data!C177</f>
        <v>0</v>
      </c>
      <c r="C177" s="103">
        <f>Data!E177</f>
        <v>0</v>
      </c>
      <c r="D177" s="101">
        <f>Data!G177</f>
        <v>0</v>
      </c>
      <c r="E177" s="539"/>
      <c r="F177" s="539"/>
      <c r="G177" s="539"/>
      <c r="H177" s="539"/>
      <c r="I177" s="539"/>
      <c r="J177" s="539"/>
      <c r="K177" s="539"/>
      <c r="L177" s="539"/>
      <c r="M177" s="104">
        <f t="shared" si="36"/>
        <v>0</v>
      </c>
      <c r="N177" s="539"/>
      <c r="O177" s="539"/>
      <c r="P177" s="104">
        <f t="shared" si="37"/>
        <v>0</v>
      </c>
      <c r="Q177" s="579">
        <f t="shared" si="34"/>
        <v>0</v>
      </c>
      <c r="R177" s="105">
        <f>LOOKUP(Q177,{0,32,33,41,51,61,71,81,91},{0,"इ-1","ड","क-2","क-1","ब-2 ","ब-1","अ-2","अ-1"})</f>
        <v>0</v>
      </c>
      <c r="S177" s="101">
        <f>Data!$B177</f>
        <v>0</v>
      </c>
      <c r="T177" s="102">
        <f>Data!C177</f>
        <v>0</v>
      </c>
      <c r="U177" s="103">
        <f>Data!E177</f>
        <v>0</v>
      </c>
      <c r="V177" s="101">
        <f>Data!G177</f>
        <v>0</v>
      </c>
      <c r="W177" s="539"/>
      <c r="X177" s="539"/>
      <c r="Y177" s="539"/>
      <c r="Z177" s="539"/>
      <c r="AA177" s="539"/>
      <c r="AB177" s="539"/>
      <c r="AC177" s="539"/>
      <c r="AD177" s="539"/>
      <c r="AE177" s="104">
        <f t="shared" si="38"/>
        <v>0</v>
      </c>
      <c r="AF177" s="539"/>
      <c r="AG177" s="539"/>
      <c r="AH177" s="104">
        <f t="shared" si="39"/>
        <v>0</v>
      </c>
      <c r="AI177" s="579">
        <f t="shared" si="35"/>
        <v>0</v>
      </c>
      <c r="AJ177" s="105">
        <f>LOOKUP(AI177,{0,32,33,41,51,61,71,81,91},{0,"इ-1","ड","क-2","क-1","ब-2 ","ब-1","अ-2","अ-1"})</f>
        <v>0</v>
      </c>
    </row>
    <row r="178" spans="1:36" ht="21.75" customHeight="1">
      <c r="A178" s="101">
        <f>Data!$B178</f>
        <v>0</v>
      </c>
      <c r="B178" s="102">
        <f>Data!C178</f>
        <v>0</v>
      </c>
      <c r="C178" s="103">
        <f>Data!E178</f>
        <v>0</v>
      </c>
      <c r="D178" s="101">
        <f>Data!G178</f>
        <v>0</v>
      </c>
      <c r="E178" s="539"/>
      <c r="F178" s="539"/>
      <c r="G178" s="539"/>
      <c r="H178" s="539"/>
      <c r="I178" s="539"/>
      <c r="J178" s="539"/>
      <c r="K178" s="539"/>
      <c r="L178" s="539"/>
      <c r="M178" s="104">
        <f t="shared" si="36"/>
        <v>0</v>
      </c>
      <c r="N178" s="539"/>
      <c r="O178" s="539"/>
      <c r="P178" s="104">
        <f t="shared" si="37"/>
        <v>0</v>
      </c>
      <c r="Q178" s="579">
        <f t="shared" si="34"/>
        <v>0</v>
      </c>
      <c r="R178" s="105">
        <f>LOOKUP(Q178,{0,32,33,41,51,61,71,81,91},{0,"इ-1","ड","क-2","क-1","ब-2 ","ब-1","अ-2","अ-1"})</f>
        <v>0</v>
      </c>
      <c r="S178" s="101">
        <f>Data!$B178</f>
        <v>0</v>
      </c>
      <c r="T178" s="102">
        <f>Data!C178</f>
        <v>0</v>
      </c>
      <c r="U178" s="103">
        <f>Data!E178</f>
        <v>0</v>
      </c>
      <c r="V178" s="101">
        <f>Data!G178</f>
        <v>0</v>
      </c>
      <c r="W178" s="539"/>
      <c r="X178" s="539"/>
      <c r="Y178" s="539"/>
      <c r="Z178" s="539"/>
      <c r="AA178" s="539"/>
      <c r="AB178" s="539"/>
      <c r="AC178" s="539"/>
      <c r="AD178" s="539"/>
      <c r="AE178" s="104">
        <f t="shared" si="38"/>
        <v>0</v>
      </c>
      <c r="AF178" s="539"/>
      <c r="AG178" s="539"/>
      <c r="AH178" s="104">
        <f t="shared" si="39"/>
        <v>0</v>
      </c>
      <c r="AI178" s="579">
        <f t="shared" si="35"/>
        <v>0</v>
      </c>
      <c r="AJ178" s="105">
        <f>LOOKUP(AI178,{0,32,33,41,51,61,71,81,91},{0,"इ-1","ड","क-2","क-1","ब-2 ","ब-1","अ-2","अ-1"})</f>
        <v>0</v>
      </c>
    </row>
    <row r="179" spans="1:36" ht="21.75" customHeight="1">
      <c r="A179" s="101">
        <f>Data!$B179</f>
        <v>0</v>
      </c>
      <c r="B179" s="102">
        <f>Data!C179</f>
        <v>0</v>
      </c>
      <c r="C179" s="103">
        <f>Data!E179</f>
        <v>0</v>
      </c>
      <c r="D179" s="101">
        <f>Data!G179</f>
        <v>0</v>
      </c>
      <c r="E179" s="539"/>
      <c r="F179" s="539"/>
      <c r="G179" s="539"/>
      <c r="H179" s="539"/>
      <c r="I179" s="539"/>
      <c r="J179" s="539"/>
      <c r="K179" s="539"/>
      <c r="L179" s="539"/>
      <c r="M179" s="104">
        <f t="shared" si="36"/>
        <v>0</v>
      </c>
      <c r="N179" s="539"/>
      <c r="O179" s="539"/>
      <c r="P179" s="104">
        <f t="shared" si="37"/>
        <v>0</v>
      </c>
      <c r="Q179" s="579">
        <f t="shared" si="34"/>
        <v>0</v>
      </c>
      <c r="R179" s="105">
        <f>LOOKUP(Q179,{0,32,33,41,51,61,71,81,91},{0,"इ-1","ड","क-2","क-1","ब-2 ","ब-1","अ-2","अ-1"})</f>
        <v>0</v>
      </c>
      <c r="S179" s="101">
        <f>Data!$B179</f>
        <v>0</v>
      </c>
      <c r="T179" s="102">
        <f>Data!C179</f>
        <v>0</v>
      </c>
      <c r="U179" s="103">
        <f>Data!E179</f>
        <v>0</v>
      </c>
      <c r="V179" s="101">
        <f>Data!G179</f>
        <v>0</v>
      </c>
      <c r="W179" s="539"/>
      <c r="X179" s="539"/>
      <c r="Y179" s="539"/>
      <c r="Z179" s="539"/>
      <c r="AA179" s="539"/>
      <c r="AB179" s="539"/>
      <c r="AC179" s="539"/>
      <c r="AD179" s="539"/>
      <c r="AE179" s="104">
        <f t="shared" si="38"/>
        <v>0</v>
      </c>
      <c r="AF179" s="539"/>
      <c r="AG179" s="539"/>
      <c r="AH179" s="104">
        <f t="shared" si="39"/>
        <v>0</v>
      </c>
      <c r="AI179" s="579">
        <f t="shared" si="35"/>
        <v>0</v>
      </c>
      <c r="AJ179" s="105">
        <f>LOOKUP(AI179,{0,32,33,41,51,61,71,81,91},{0,"इ-1","ड","क-2","क-1","ब-2 ","ब-1","अ-2","अ-1"})</f>
        <v>0</v>
      </c>
    </row>
    <row r="180" spans="1:36" ht="21.75" customHeight="1">
      <c r="A180" s="101">
        <f>Data!$B180</f>
        <v>0</v>
      </c>
      <c r="B180" s="102">
        <f>Data!C180</f>
        <v>0</v>
      </c>
      <c r="C180" s="103">
        <f>Data!E180</f>
        <v>0</v>
      </c>
      <c r="D180" s="101">
        <f>Data!G180</f>
        <v>0</v>
      </c>
      <c r="E180" s="539"/>
      <c r="F180" s="539"/>
      <c r="G180" s="539"/>
      <c r="H180" s="539"/>
      <c r="I180" s="539"/>
      <c r="J180" s="539"/>
      <c r="K180" s="539"/>
      <c r="L180" s="539"/>
      <c r="M180" s="104">
        <f t="shared" si="36"/>
        <v>0</v>
      </c>
      <c r="N180" s="539"/>
      <c r="O180" s="539"/>
      <c r="P180" s="104">
        <f t="shared" si="37"/>
        <v>0</v>
      </c>
      <c r="Q180" s="579">
        <f t="shared" si="34"/>
        <v>0</v>
      </c>
      <c r="R180" s="105">
        <f>LOOKUP(Q180,{0,32,33,41,51,61,71,81,91},{0,"इ-1","ड","क-2","क-1","ब-2 ","ब-1","अ-2","अ-1"})</f>
        <v>0</v>
      </c>
      <c r="S180" s="101">
        <f>Data!$B180</f>
        <v>0</v>
      </c>
      <c r="T180" s="102">
        <f>Data!C180</f>
        <v>0</v>
      </c>
      <c r="U180" s="103">
        <f>Data!E180</f>
        <v>0</v>
      </c>
      <c r="V180" s="101">
        <f>Data!G180</f>
        <v>0</v>
      </c>
      <c r="W180" s="539"/>
      <c r="X180" s="539"/>
      <c r="Y180" s="539"/>
      <c r="Z180" s="539"/>
      <c r="AA180" s="539"/>
      <c r="AB180" s="539"/>
      <c r="AC180" s="539"/>
      <c r="AD180" s="539"/>
      <c r="AE180" s="104">
        <f t="shared" si="38"/>
        <v>0</v>
      </c>
      <c r="AF180" s="539"/>
      <c r="AG180" s="539"/>
      <c r="AH180" s="104">
        <f t="shared" si="39"/>
        <v>0</v>
      </c>
      <c r="AI180" s="579">
        <f t="shared" si="35"/>
        <v>0</v>
      </c>
      <c r="AJ180" s="105">
        <f>LOOKUP(AI180,{0,32,33,41,51,61,71,81,91},{0,"इ-1","ड","क-2","क-1","ब-2 ","ब-1","अ-2","अ-1"})</f>
        <v>0</v>
      </c>
    </row>
    <row r="181" spans="1:36" ht="21.75" customHeight="1">
      <c r="A181" s="101">
        <f>Data!$B181</f>
        <v>0</v>
      </c>
      <c r="B181" s="102">
        <f>Data!C181</f>
        <v>0</v>
      </c>
      <c r="C181" s="103">
        <f>Data!E181</f>
        <v>0</v>
      </c>
      <c r="D181" s="101">
        <f>Data!G181</f>
        <v>0</v>
      </c>
      <c r="E181" s="539"/>
      <c r="F181" s="539"/>
      <c r="G181" s="539"/>
      <c r="H181" s="539"/>
      <c r="I181" s="539"/>
      <c r="J181" s="539"/>
      <c r="K181" s="539"/>
      <c r="L181" s="539"/>
      <c r="M181" s="104">
        <f t="shared" si="36"/>
        <v>0</v>
      </c>
      <c r="N181" s="539"/>
      <c r="O181" s="539"/>
      <c r="P181" s="104">
        <f t="shared" si="37"/>
        <v>0</v>
      </c>
      <c r="Q181" s="579">
        <f t="shared" si="34"/>
        <v>0</v>
      </c>
      <c r="R181" s="105">
        <f>LOOKUP(Q181,{0,32,33,41,51,61,71,81,91},{0,"इ-1","ड","क-2","क-1","ब-2 ","ब-1","अ-2","अ-1"})</f>
        <v>0</v>
      </c>
      <c r="S181" s="101">
        <f>Data!$B181</f>
        <v>0</v>
      </c>
      <c r="T181" s="102">
        <f>Data!C181</f>
        <v>0</v>
      </c>
      <c r="U181" s="103">
        <f>Data!E181</f>
        <v>0</v>
      </c>
      <c r="V181" s="101">
        <f>Data!G181</f>
        <v>0</v>
      </c>
      <c r="W181" s="539"/>
      <c r="X181" s="539"/>
      <c r="Y181" s="539"/>
      <c r="Z181" s="539"/>
      <c r="AA181" s="539"/>
      <c r="AB181" s="539"/>
      <c r="AC181" s="539"/>
      <c r="AD181" s="539"/>
      <c r="AE181" s="104">
        <f t="shared" si="38"/>
        <v>0</v>
      </c>
      <c r="AF181" s="539"/>
      <c r="AG181" s="539"/>
      <c r="AH181" s="104">
        <f t="shared" si="39"/>
        <v>0</v>
      </c>
      <c r="AI181" s="579">
        <f t="shared" si="35"/>
        <v>0</v>
      </c>
      <c r="AJ181" s="105">
        <f>LOOKUP(AI181,{0,32,33,41,51,61,71,81,91},{0,"इ-1","ड","क-2","क-1","ब-2 ","ब-1","अ-2","अ-1"})</f>
        <v>0</v>
      </c>
    </row>
    <row r="182" spans="1:36" ht="21.75" customHeight="1">
      <c r="A182" s="101">
        <f>Data!$B182</f>
        <v>0</v>
      </c>
      <c r="B182" s="102">
        <f>Data!C182</f>
        <v>0</v>
      </c>
      <c r="C182" s="103">
        <f>Data!E182</f>
        <v>0</v>
      </c>
      <c r="D182" s="101">
        <f>Data!G182</f>
        <v>0</v>
      </c>
      <c r="E182" s="539"/>
      <c r="F182" s="539"/>
      <c r="G182" s="539"/>
      <c r="H182" s="539"/>
      <c r="I182" s="539"/>
      <c r="J182" s="539"/>
      <c r="K182" s="539"/>
      <c r="L182" s="539"/>
      <c r="M182" s="104">
        <f t="shared" si="36"/>
        <v>0</v>
      </c>
      <c r="N182" s="539"/>
      <c r="O182" s="539"/>
      <c r="P182" s="104">
        <f t="shared" si="37"/>
        <v>0</v>
      </c>
      <c r="Q182" s="579">
        <f t="shared" si="34"/>
        <v>0</v>
      </c>
      <c r="R182" s="105">
        <f>LOOKUP(Q182,{0,32,33,41,51,61,71,81,91},{0,"इ-1","ड","क-2","क-1","ब-2 ","ब-1","अ-2","अ-1"})</f>
        <v>0</v>
      </c>
      <c r="S182" s="101">
        <f>Data!$B182</f>
        <v>0</v>
      </c>
      <c r="T182" s="102">
        <f>Data!C182</f>
        <v>0</v>
      </c>
      <c r="U182" s="103">
        <f>Data!E182</f>
        <v>0</v>
      </c>
      <c r="V182" s="101">
        <f>Data!G182</f>
        <v>0</v>
      </c>
      <c r="W182" s="539"/>
      <c r="X182" s="539"/>
      <c r="Y182" s="539"/>
      <c r="Z182" s="539"/>
      <c r="AA182" s="539"/>
      <c r="AB182" s="539"/>
      <c r="AC182" s="539"/>
      <c r="AD182" s="539"/>
      <c r="AE182" s="104">
        <f t="shared" si="38"/>
        <v>0</v>
      </c>
      <c r="AF182" s="539"/>
      <c r="AG182" s="539"/>
      <c r="AH182" s="104">
        <f t="shared" si="39"/>
        <v>0</v>
      </c>
      <c r="AI182" s="579">
        <f t="shared" si="35"/>
        <v>0</v>
      </c>
      <c r="AJ182" s="105">
        <f>LOOKUP(AI182,{0,32,33,41,51,61,71,81,91},{0,"इ-1","ड","क-2","क-1","ब-2 ","ब-1","अ-2","अ-1"})</f>
        <v>0</v>
      </c>
    </row>
    <row r="183" spans="1:36" ht="21.75" customHeight="1">
      <c r="A183" s="101">
        <f>Data!$B183</f>
        <v>0</v>
      </c>
      <c r="B183" s="102">
        <f>Data!C183</f>
        <v>0</v>
      </c>
      <c r="C183" s="103">
        <f>Data!E183</f>
        <v>0</v>
      </c>
      <c r="D183" s="101">
        <f>Data!G183</f>
        <v>0</v>
      </c>
      <c r="E183" s="539"/>
      <c r="F183" s="539"/>
      <c r="G183" s="539"/>
      <c r="H183" s="539"/>
      <c r="I183" s="539"/>
      <c r="J183" s="539"/>
      <c r="K183" s="539"/>
      <c r="L183" s="539"/>
      <c r="M183" s="104">
        <f t="shared" si="36"/>
        <v>0</v>
      </c>
      <c r="N183" s="539"/>
      <c r="O183" s="539"/>
      <c r="P183" s="104">
        <f t="shared" si="37"/>
        <v>0</v>
      </c>
      <c r="Q183" s="579">
        <f t="shared" si="34"/>
        <v>0</v>
      </c>
      <c r="R183" s="105">
        <f>LOOKUP(Q183,{0,32,33,41,51,61,71,81,91},{0,"इ-1","ड","क-2","क-1","ब-2 ","ब-1","अ-2","अ-1"})</f>
        <v>0</v>
      </c>
      <c r="S183" s="101">
        <f>Data!$B183</f>
        <v>0</v>
      </c>
      <c r="T183" s="102">
        <f>Data!C183</f>
        <v>0</v>
      </c>
      <c r="U183" s="103">
        <f>Data!E183</f>
        <v>0</v>
      </c>
      <c r="V183" s="101">
        <f>Data!G183</f>
        <v>0</v>
      </c>
      <c r="W183" s="539"/>
      <c r="X183" s="539"/>
      <c r="Y183" s="539"/>
      <c r="Z183" s="539"/>
      <c r="AA183" s="539"/>
      <c r="AB183" s="539"/>
      <c r="AC183" s="539"/>
      <c r="AD183" s="539"/>
      <c r="AE183" s="104">
        <f t="shared" si="38"/>
        <v>0</v>
      </c>
      <c r="AF183" s="539"/>
      <c r="AG183" s="539"/>
      <c r="AH183" s="104">
        <f t="shared" si="39"/>
        <v>0</v>
      </c>
      <c r="AI183" s="579">
        <f t="shared" si="35"/>
        <v>0</v>
      </c>
      <c r="AJ183" s="105">
        <f>LOOKUP(AI183,{0,32,33,41,51,61,71,81,91},{0,"इ-1","ड","क-2","क-1","ब-2 ","ब-1","अ-2","अ-1"})</f>
        <v>0</v>
      </c>
    </row>
    <row r="184" spans="1:36" ht="21.75" customHeight="1">
      <c r="A184" s="101">
        <f>Data!$B184</f>
        <v>0</v>
      </c>
      <c r="B184" s="102">
        <f>Data!C184</f>
        <v>0</v>
      </c>
      <c r="C184" s="103">
        <f>Data!E184</f>
        <v>0</v>
      </c>
      <c r="D184" s="101">
        <f>Data!G184</f>
        <v>0</v>
      </c>
      <c r="E184" s="539"/>
      <c r="F184" s="539"/>
      <c r="G184" s="539"/>
      <c r="H184" s="539"/>
      <c r="I184" s="539"/>
      <c r="J184" s="539"/>
      <c r="K184" s="539"/>
      <c r="L184" s="539"/>
      <c r="M184" s="104">
        <f t="shared" si="36"/>
        <v>0</v>
      </c>
      <c r="N184" s="539"/>
      <c r="O184" s="539"/>
      <c r="P184" s="104">
        <f t="shared" si="37"/>
        <v>0</v>
      </c>
      <c r="Q184" s="579">
        <f t="shared" si="34"/>
        <v>0</v>
      </c>
      <c r="R184" s="105">
        <f>LOOKUP(Q184,{0,32,33,41,51,61,71,81,91},{0,"इ-1","ड","क-2","क-1","ब-2 ","ब-1","अ-2","अ-1"})</f>
        <v>0</v>
      </c>
      <c r="S184" s="101">
        <f>Data!$B184</f>
        <v>0</v>
      </c>
      <c r="T184" s="102">
        <f>Data!C184</f>
        <v>0</v>
      </c>
      <c r="U184" s="103">
        <f>Data!E184</f>
        <v>0</v>
      </c>
      <c r="V184" s="101">
        <f>Data!G184</f>
        <v>0</v>
      </c>
      <c r="W184" s="539"/>
      <c r="X184" s="539"/>
      <c r="Y184" s="539"/>
      <c r="Z184" s="539"/>
      <c r="AA184" s="539"/>
      <c r="AB184" s="539"/>
      <c r="AC184" s="539"/>
      <c r="AD184" s="539"/>
      <c r="AE184" s="104">
        <f t="shared" si="38"/>
        <v>0</v>
      </c>
      <c r="AF184" s="539"/>
      <c r="AG184" s="539"/>
      <c r="AH184" s="104">
        <f t="shared" si="39"/>
        <v>0</v>
      </c>
      <c r="AI184" s="579">
        <f t="shared" si="35"/>
        <v>0</v>
      </c>
      <c r="AJ184" s="105">
        <f>LOOKUP(AI184,{0,32,33,41,51,61,71,81,91},{0,"इ-1","ड","क-2","क-1","ब-2 ","ब-1","अ-2","अ-1"})</f>
        <v>0</v>
      </c>
    </row>
    <row r="185" spans="1:36" ht="21.75" customHeight="1">
      <c r="A185" s="101">
        <f>Data!$B185</f>
        <v>0</v>
      </c>
      <c r="B185" s="102">
        <f>Data!C185</f>
        <v>0</v>
      </c>
      <c r="C185" s="103">
        <f>Data!E185</f>
        <v>0</v>
      </c>
      <c r="D185" s="101">
        <f>Data!G185</f>
        <v>0</v>
      </c>
      <c r="E185" s="539"/>
      <c r="F185" s="539"/>
      <c r="G185" s="539"/>
      <c r="H185" s="539"/>
      <c r="I185" s="539"/>
      <c r="J185" s="539"/>
      <c r="K185" s="539"/>
      <c r="L185" s="539"/>
      <c r="M185" s="104">
        <f t="shared" si="36"/>
        <v>0</v>
      </c>
      <c r="N185" s="539"/>
      <c r="O185" s="539"/>
      <c r="P185" s="104">
        <f t="shared" si="37"/>
        <v>0</v>
      </c>
      <c r="Q185" s="579">
        <f t="shared" si="34"/>
        <v>0</v>
      </c>
      <c r="R185" s="105">
        <f>LOOKUP(Q185,{0,32,33,41,51,61,71,81,91},{0,"इ-1","ड","क-2","क-1","ब-2 ","ब-1","अ-2","अ-1"})</f>
        <v>0</v>
      </c>
      <c r="S185" s="101">
        <f>Data!$B185</f>
        <v>0</v>
      </c>
      <c r="T185" s="102">
        <f>Data!C185</f>
        <v>0</v>
      </c>
      <c r="U185" s="103">
        <f>Data!E185</f>
        <v>0</v>
      </c>
      <c r="V185" s="101">
        <f>Data!G185</f>
        <v>0</v>
      </c>
      <c r="W185" s="539"/>
      <c r="X185" s="539"/>
      <c r="Y185" s="539"/>
      <c r="Z185" s="539"/>
      <c r="AA185" s="539"/>
      <c r="AB185" s="539"/>
      <c r="AC185" s="539"/>
      <c r="AD185" s="539"/>
      <c r="AE185" s="104">
        <f t="shared" si="38"/>
        <v>0</v>
      </c>
      <c r="AF185" s="539"/>
      <c r="AG185" s="539"/>
      <c r="AH185" s="104">
        <f t="shared" si="39"/>
        <v>0</v>
      </c>
      <c r="AI185" s="579">
        <f t="shared" si="35"/>
        <v>0</v>
      </c>
      <c r="AJ185" s="105">
        <f>LOOKUP(AI185,{0,32,33,41,51,61,71,81,91},{0,"इ-1","ड","क-2","क-1","ब-2 ","ब-1","अ-2","अ-1"})</f>
        <v>0</v>
      </c>
    </row>
    <row r="186" spans="1:36" ht="21.75" customHeight="1">
      <c r="A186" s="101">
        <f>Data!$B186</f>
        <v>0</v>
      </c>
      <c r="B186" s="102">
        <f>Data!C186</f>
        <v>0</v>
      </c>
      <c r="C186" s="103">
        <f>Data!E186</f>
        <v>0</v>
      </c>
      <c r="D186" s="101">
        <f>Data!G186</f>
        <v>0</v>
      </c>
      <c r="E186" s="539"/>
      <c r="F186" s="539"/>
      <c r="G186" s="539"/>
      <c r="H186" s="539"/>
      <c r="I186" s="539"/>
      <c r="J186" s="539"/>
      <c r="K186" s="539"/>
      <c r="L186" s="539"/>
      <c r="M186" s="104">
        <f t="shared" si="36"/>
        <v>0</v>
      </c>
      <c r="N186" s="539"/>
      <c r="O186" s="539"/>
      <c r="P186" s="104">
        <f t="shared" si="37"/>
        <v>0</v>
      </c>
      <c r="Q186" s="579">
        <f t="shared" si="34"/>
        <v>0</v>
      </c>
      <c r="R186" s="105">
        <f>LOOKUP(Q186,{0,32,33,41,51,61,71,81,91},{0,"इ-1","ड","क-2","क-1","ब-2 ","ब-1","अ-2","अ-1"})</f>
        <v>0</v>
      </c>
      <c r="S186" s="101">
        <f>Data!$B186</f>
        <v>0</v>
      </c>
      <c r="T186" s="102">
        <f>Data!C186</f>
        <v>0</v>
      </c>
      <c r="U186" s="103">
        <f>Data!E186</f>
        <v>0</v>
      </c>
      <c r="V186" s="101">
        <f>Data!G186</f>
        <v>0</v>
      </c>
      <c r="W186" s="539"/>
      <c r="X186" s="539"/>
      <c r="Y186" s="539"/>
      <c r="Z186" s="539"/>
      <c r="AA186" s="539"/>
      <c r="AB186" s="539"/>
      <c r="AC186" s="539"/>
      <c r="AD186" s="539"/>
      <c r="AE186" s="104">
        <f t="shared" si="38"/>
        <v>0</v>
      </c>
      <c r="AF186" s="539"/>
      <c r="AG186" s="539"/>
      <c r="AH186" s="104">
        <f t="shared" si="39"/>
        <v>0</v>
      </c>
      <c r="AI186" s="579">
        <f t="shared" si="35"/>
        <v>0</v>
      </c>
      <c r="AJ186" s="105">
        <f>LOOKUP(AI186,{0,32,33,41,51,61,71,81,91},{0,"इ-1","ड","क-2","क-1","ब-2 ","ब-1","अ-2","अ-1"})</f>
        <v>0</v>
      </c>
    </row>
    <row r="187" spans="1:36" ht="21.75" customHeight="1">
      <c r="A187" s="101">
        <f>Data!$B187</f>
        <v>0</v>
      </c>
      <c r="B187" s="102">
        <f>Data!C187</f>
        <v>0</v>
      </c>
      <c r="C187" s="103">
        <f>Data!E187</f>
        <v>0</v>
      </c>
      <c r="D187" s="101">
        <f>Data!G187</f>
        <v>0</v>
      </c>
      <c r="E187" s="539"/>
      <c r="F187" s="539"/>
      <c r="G187" s="539"/>
      <c r="H187" s="539"/>
      <c r="I187" s="539"/>
      <c r="J187" s="539"/>
      <c r="K187" s="539"/>
      <c r="L187" s="539"/>
      <c r="M187" s="104">
        <f t="shared" si="36"/>
        <v>0</v>
      </c>
      <c r="N187" s="539"/>
      <c r="O187" s="539"/>
      <c r="P187" s="104">
        <f t="shared" si="37"/>
        <v>0</v>
      </c>
      <c r="Q187" s="579">
        <f t="shared" si="34"/>
        <v>0</v>
      </c>
      <c r="R187" s="105">
        <f>LOOKUP(Q187,{0,32,33,41,51,61,71,81,91},{0,"इ-1","ड","क-2","क-1","ब-2 ","ब-1","अ-2","अ-1"})</f>
        <v>0</v>
      </c>
      <c r="S187" s="101">
        <f>Data!$B187</f>
        <v>0</v>
      </c>
      <c r="T187" s="102">
        <f>Data!C187</f>
        <v>0</v>
      </c>
      <c r="U187" s="103">
        <f>Data!E187</f>
        <v>0</v>
      </c>
      <c r="V187" s="101">
        <f>Data!G187</f>
        <v>0</v>
      </c>
      <c r="W187" s="539"/>
      <c r="X187" s="539"/>
      <c r="Y187" s="539"/>
      <c r="Z187" s="539"/>
      <c r="AA187" s="539"/>
      <c r="AB187" s="539"/>
      <c r="AC187" s="539"/>
      <c r="AD187" s="539"/>
      <c r="AE187" s="104">
        <f t="shared" si="38"/>
        <v>0</v>
      </c>
      <c r="AF187" s="539"/>
      <c r="AG187" s="539"/>
      <c r="AH187" s="104">
        <f t="shared" si="39"/>
        <v>0</v>
      </c>
      <c r="AI187" s="579">
        <f t="shared" si="35"/>
        <v>0</v>
      </c>
      <c r="AJ187" s="105">
        <f>LOOKUP(AI187,{0,32,33,41,51,61,71,81,91},{0,"इ-1","ड","क-2","क-1","ब-2 ","ब-1","अ-2","अ-1"})</f>
        <v>0</v>
      </c>
    </row>
    <row r="188" spans="1:36" ht="21.75" customHeight="1">
      <c r="A188" s="101">
        <f>Data!$B188</f>
        <v>0</v>
      </c>
      <c r="B188" s="102">
        <f>Data!C188</f>
        <v>0</v>
      </c>
      <c r="C188" s="103">
        <f>Data!E188</f>
        <v>0</v>
      </c>
      <c r="D188" s="101">
        <f>Data!G188</f>
        <v>0</v>
      </c>
      <c r="E188" s="539"/>
      <c r="F188" s="539"/>
      <c r="G188" s="539"/>
      <c r="H188" s="539"/>
      <c r="I188" s="539"/>
      <c r="J188" s="539"/>
      <c r="K188" s="539"/>
      <c r="L188" s="539"/>
      <c r="M188" s="104">
        <f t="shared" si="36"/>
        <v>0</v>
      </c>
      <c r="N188" s="539"/>
      <c r="O188" s="539"/>
      <c r="P188" s="104">
        <f t="shared" si="37"/>
        <v>0</v>
      </c>
      <c r="Q188" s="579">
        <f t="shared" si="34"/>
        <v>0</v>
      </c>
      <c r="R188" s="105">
        <f>LOOKUP(Q188,{0,32,33,41,51,61,71,81,91},{0,"इ-1","ड","क-2","क-1","ब-2 ","ब-1","अ-2","अ-1"})</f>
        <v>0</v>
      </c>
      <c r="S188" s="101">
        <f>Data!$B188</f>
        <v>0</v>
      </c>
      <c r="T188" s="102">
        <f>Data!C188</f>
        <v>0</v>
      </c>
      <c r="U188" s="103">
        <f>Data!E188</f>
        <v>0</v>
      </c>
      <c r="V188" s="101">
        <f>Data!G188</f>
        <v>0</v>
      </c>
      <c r="W188" s="539"/>
      <c r="X188" s="539"/>
      <c r="Y188" s="539"/>
      <c r="Z188" s="539"/>
      <c r="AA188" s="539"/>
      <c r="AB188" s="539"/>
      <c r="AC188" s="539"/>
      <c r="AD188" s="539"/>
      <c r="AE188" s="104">
        <f t="shared" si="38"/>
        <v>0</v>
      </c>
      <c r="AF188" s="539"/>
      <c r="AG188" s="539"/>
      <c r="AH188" s="104">
        <f t="shared" si="39"/>
        <v>0</v>
      </c>
      <c r="AI188" s="579">
        <f t="shared" si="35"/>
        <v>0</v>
      </c>
      <c r="AJ188" s="105">
        <f>LOOKUP(AI188,{0,32,33,41,51,61,71,81,91},{0,"इ-1","ड","क-2","क-1","ब-2 ","ब-1","अ-2","अ-1"})</f>
        <v>0</v>
      </c>
    </row>
    <row r="189" spans="1:36" ht="21.75" customHeight="1">
      <c r="A189" s="101">
        <f>Data!$B189</f>
        <v>0</v>
      </c>
      <c r="B189" s="102">
        <f>Data!C189</f>
        <v>0</v>
      </c>
      <c r="C189" s="103">
        <f>Data!E189</f>
        <v>0</v>
      </c>
      <c r="D189" s="101">
        <f>Data!G189</f>
        <v>0</v>
      </c>
      <c r="E189" s="539"/>
      <c r="F189" s="539"/>
      <c r="G189" s="539"/>
      <c r="H189" s="539"/>
      <c r="I189" s="539"/>
      <c r="J189" s="539"/>
      <c r="K189" s="539"/>
      <c r="L189" s="539"/>
      <c r="M189" s="104">
        <f t="shared" si="36"/>
        <v>0</v>
      </c>
      <c r="N189" s="539"/>
      <c r="O189" s="539"/>
      <c r="P189" s="104">
        <f t="shared" si="37"/>
        <v>0</v>
      </c>
      <c r="Q189" s="579">
        <f t="shared" si="34"/>
        <v>0</v>
      </c>
      <c r="R189" s="105">
        <f>LOOKUP(Q189,{0,32,33,41,51,61,71,81,91},{0,"इ-1","ड","क-2","क-1","ब-2 ","ब-1","अ-2","अ-1"})</f>
        <v>0</v>
      </c>
      <c r="S189" s="101">
        <f>Data!$B189</f>
        <v>0</v>
      </c>
      <c r="T189" s="102">
        <f>Data!C189</f>
        <v>0</v>
      </c>
      <c r="U189" s="103">
        <f>Data!E189</f>
        <v>0</v>
      </c>
      <c r="V189" s="101">
        <f>Data!G189</f>
        <v>0</v>
      </c>
      <c r="W189" s="539"/>
      <c r="X189" s="539"/>
      <c r="Y189" s="539"/>
      <c r="Z189" s="539"/>
      <c r="AA189" s="539"/>
      <c r="AB189" s="539"/>
      <c r="AC189" s="539"/>
      <c r="AD189" s="539"/>
      <c r="AE189" s="104">
        <f t="shared" si="38"/>
        <v>0</v>
      </c>
      <c r="AF189" s="539"/>
      <c r="AG189" s="539"/>
      <c r="AH189" s="104">
        <f t="shared" si="39"/>
        <v>0</v>
      </c>
      <c r="AI189" s="579">
        <f t="shared" si="35"/>
        <v>0</v>
      </c>
      <c r="AJ189" s="105">
        <f>LOOKUP(AI189,{0,32,33,41,51,61,71,81,91},{0,"इ-1","ड","क-2","क-1","ब-2 ","ब-1","अ-2","अ-1"})</f>
        <v>0</v>
      </c>
    </row>
    <row r="190" spans="1:36" ht="21.75" customHeight="1">
      <c r="A190" s="101">
        <f>Data!$B190</f>
        <v>0</v>
      </c>
      <c r="B190" s="102">
        <f>Data!C190</f>
        <v>0</v>
      </c>
      <c r="C190" s="103">
        <f>Data!E190</f>
        <v>0</v>
      </c>
      <c r="D190" s="101">
        <f>Data!G190</f>
        <v>0</v>
      </c>
      <c r="E190" s="539"/>
      <c r="F190" s="539"/>
      <c r="G190" s="539"/>
      <c r="H190" s="539"/>
      <c r="I190" s="539"/>
      <c r="J190" s="539"/>
      <c r="K190" s="539"/>
      <c r="L190" s="539"/>
      <c r="M190" s="104">
        <f t="shared" si="36"/>
        <v>0</v>
      </c>
      <c r="N190" s="539"/>
      <c r="O190" s="539"/>
      <c r="P190" s="104">
        <f t="shared" si="37"/>
        <v>0</v>
      </c>
      <c r="Q190" s="579">
        <f t="shared" si="34"/>
        <v>0</v>
      </c>
      <c r="R190" s="105">
        <f>LOOKUP(Q190,{0,32,33,41,51,61,71,81,91},{0,"इ-1","ड","क-2","क-1","ब-2 ","ब-1","अ-2","अ-1"})</f>
        <v>0</v>
      </c>
      <c r="S190" s="101">
        <f>Data!$B190</f>
        <v>0</v>
      </c>
      <c r="T190" s="102">
        <f>Data!C190</f>
        <v>0</v>
      </c>
      <c r="U190" s="103">
        <f>Data!E190</f>
        <v>0</v>
      </c>
      <c r="V190" s="101">
        <f>Data!G190</f>
        <v>0</v>
      </c>
      <c r="W190" s="539"/>
      <c r="X190" s="539"/>
      <c r="Y190" s="539"/>
      <c r="Z190" s="539"/>
      <c r="AA190" s="539"/>
      <c r="AB190" s="539"/>
      <c r="AC190" s="539"/>
      <c r="AD190" s="539"/>
      <c r="AE190" s="104">
        <f t="shared" si="38"/>
        <v>0</v>
      </c>
      <c r="AF190" s="539"/>
      <c r="AG190" s="539"/>
      <c r="AH190" s="104">
        <f t="shared" si="39"/>
        <v>0</v>
      </c>
      <c r="AI190" s="579">
        <f t="shared" si="35"/>
        <v>0</v>
      </c>
      <c r="AJ190" s="105">
        <f>LOOKUP(AI190,{0,32,33,41,51,61,71,81,91},{0,"इ-1","ड","क-2","क-1","ब-2 ","ब-1","अ-2","अ-1"})</f>
        <v>0</v>
      </c>
    </row>
    <row r="191" spans="1:36" ht="21.75" customHeight="1">
      <c r="A191" s="101">
        <f>Data!$B191</f>
        <v>0</v>
      </c>
      <c r="B191" s="102">
        <f>Data!C191</f>
        <v>0</v>
      </c>
      <c r="C191" s="103">
        <f>Data!E191</f>
        <v>0</v>
      </c>
      <c r="D191" s="101">
        <f>Data!G191</f>
        <v>0</v>
      </c>
      <c r="E191" s="539"/>
      <c r="F191" s="539"/>
      <c r="G191" s="539"/>
      <c r="H191" s="539"/>
      <c r="I191" s="539"/>
      <c r="J191" s="539"/>
      <c r="K191" s="539"/>
      <c r="L191" s="539"/>
      <c r="M191" s="104">
        <f t="shared" si="36"/>
        <v>0</v>
      </c>
      <c r="N191" s="539"/>
      <c r="O191" s="539"/>
      <c r="P191" s="104">
        <f t="shared" si="37"/>
        <v>0</v>
      </c>
      <c r="Q191" s="579">
        <f t="shared" si="34"/>
        <v>0</v>
      </c>
      <c r="R191" s="105">
        <f>LOOKUP(Q191,{0,32,33,41,51,61,71,81,91},{0,"इ-1","ड","क-2","क-1","ब-2 ","ब-1","अ-2","अ-1"})</f>
        <v>0</v>
      </c>
      <c r="S191" s="101">
        <f>Data!$B191</f>
        <v>0</v>
      </c>
      <c r="T191" s="102">
        <f>Data!C191</f>
        <v>0</v>
      </c>
      <c r="U191" s="103">
        <f>Data!E191</f>
        <v>0</v>
      </c>
      <c r="V191" s="101">
        <f>Data!G191</f>
        <v>0</v>
      </c>
      <c r="W191" s="539"/>
      <c r="X191" s="539"/>
      <c r="Y191" s="539"/>
      <c r="Z191" s="539"/>
      <c r="AA191" s="539"/>
      <c r="AB191" s="539"/>
      <c r="AC191" s="539"/>
      <c r="AD191" s="539"/>
      <c r="AE191" s="104">
        <f t="shared" si="38"/>
        <v>0</v>
      </c>
      <c r="AF191" s="539"/>
      <c r="AG191" s="539"/>
      <c r="AH191" s="104">
        <f t="shared" si="39"/>
        <v>0</v>
      </c>
      <c r="AI191" s="579">
        <f t="shared" si="35"/>
        <v>0</v>
      </c>
      <c r="AJ191" s="105">
        <f>LOOKUP(AI191,{0,32,33,41,51,61,71,81,91},{0,"इ-1","ड","क-2","क-1","ब-2 ","ब-1","अ-2","अ-1"})</f>
        <v>0</v>
      </c>
    </row>
    <row r="192" spans="1:36" ht="21.75" customHeight="1">
      <c r="A192" s="101">
        <f>Data!$B192</f>
        <v>0</v>
      </c>
      <c r="B192" s="102">
        <f>Data!C192</f>
        <v>0</v>
      </c>
      <c r="C192" s="103">
        <f>Data!E192</f>
        <v>0</v>
      </c>
      <c r="D192" s="101">
        <f>Data!G192</f>
        <v>0</v>
      </c>
      <c r="E192" s="539"/>
      <c r="F192" s="539"/>
      <c r="G192" s="539"/>
      <c r="H192" s="539"/>
      <c r="I192" s="539"/>
      <c r="J192" s="539"/>
      <c r="K192" s="539"/>
      <c r="L192" s="539"/>
      <c r="M192" s="104">
        <f t="shared" si="36"/>
        <v>0</v>
      </c>
      <c r="N192" s="539"/>
      <c r="O192" s="539"/>
      <c r="P192" s="104">
        <f t="shared" si="37"/>
        <v>0</v>
      </c>
      <c r="Q192" s="579">
        <f t="shared" si="34"/>
        <v>0</v>
      </c>
      <c r="R192" s="105">
        <f>LOOKUP(Q192,{0,32,33,41,51,61,71,81,91},{0,"इ-1","ड","क-2","क-1","ब-2 ","ब-1","अ-2","अ-1"})</f>
        <v>0</v>
      </c>
      <c r="S192" s="101">
        <f>Data!$B192</f>
        <v>0</v>
      </c>
      <c r="T192" s="102">
        <f>Data!C192</f>
        <v>0</v>
      </c>
      <c r="U192" s="103">
        <f>Data!E192</f>
        <v>0</v>
      </c>
      <c r="V192" s="101">
        <f>Data!G192</f>
        <v>0</v>
      </c>
      <c r="W192" s="539"/>
      <c r="X192" s="539"/>
      <c r="Y192" s="539"/>
      <c r="Z192" s="539"/>
      <c r="AA192" s="539"/>
      <c r="AB192" s="539"/>
      <c r="AC192" s="539"/>
      <c r="AD192" s="539"/>
      <c r="AE192" s="104">
        <f t="shared" si="38"/>
        <v>0</v>
      </c>
      <c r="AF192" s="539"/>
      <c r="AG192" s="539"/>
      <c r="AH192" s="104">
        <f t="shared" si="39"/>
        <v>0</v>
      </c>
      <c r="AI192" s="579">
        <f t="shared" si="35"/>
        <v>0</v>
      </c>
      <c r="AJ192" s="105">
        <f>LOOKUP(AI192,{0,32,33,41,51,61,71,81,91},{0,"इ-1","ड","क-2","क-1","ब-2 ","ब-1","अ-2","अ-1"})</f>
        <v>0</v>
      </c>
    </row>
    <row r="193" spans="1:36" ht="21.75" customHeight="1">
      <c r="A193" s="101">
        <f>Data!$B193</f>
        <v>0</v>
      </c>
      <c r="B193" s="102">
        <f>Data!C193</f>
        <v>0</v>
      </c>
      <c r="C193" s="103">
        <f>Data!E193</f>
        <v>0</v>
      </c>
      <c r="D193" s="101">
        <f>Data!G193</f>
        <v>0</v>
      </c>
      <c r="E193" s="539"/>
      <c r="F193" s="539"/>
      <c r="G193" s="539"/>
      <c r="H193" s="539"/>
      <c r="I193" s="539"/>
      <c r="J193" s="539"/>
      <c r="K193" s="539"/>
      <c r="L193" s="539"/>
      <c r="M193" s="104">
        <f t="shared" si="36"/>
        <v>0</v>
      </c>
      <c r="N193" s="539"/>
      <c r="O193" s="539"/>
      <c r="P193" s="104">
        <f t="shared" si="37"/>
        <v>0</v>
      </c>
      <c r="Q193" s="579">
        <f t="shared" si="34"/>
        <v>0</v>
      </c>
      <c r="R193" s="105">
        <f>LOOKUP(Q193,{0,32,33,41,51,61,71,81,91},{0,"इ-1","ड","क-2","क-1","ब-2 ","ब-1","अ-2","अ-1"})</f>
        <v>0</v>
      </c>
      <c r="S193" s="101">
        <f>Data!$B193</f>
        <v>0</v>
      </c>
      <c r="T193" s="102">
        <f>Data!C193</f>
        <v>0</v>
      </c>
      <c r="U193" s="103">
        <f>Data!E193</f>
        <v>0</v>
      </c>
      <c r="V193" s="101">
        <f>Data!G193</f>
        <v>0</v>
      </c>
      <c r="W193" s="539"/>
      <c r="X193" s="539"/>
      <c r="Y193" s="539"/>
      <c r="Z193" s="539"/>
      <c r="AA193" s="539"/>
      <c r="AB193" s="539"/>
      <c r="AC193" s="539"/>
      <c r="AD193" s="539"/>
      <c r="AE193" s="104">
        <f t="shared" si="38"/>
        <v>0</v>
      </c>
      <c r="AF193" s="539"/>
      <c r="AG193" s="539"/>
      <c r="AH193" s="104">
        <f t="shared" si="39"/>
        <v>0</v>
      </c>
      <c r="AI193" s="579">
        <f t="shared" si="35"/>
        <v>0</v>
      </c>
      <c r="AJ193" s="105">
        <f>LOOKUP(AI193,{0,32,33,41,51,61,71,81,91},{0,"इ-1","ड","क-2","क-1","ब-2 ","ब-1","अ-2","अ-1"})</f>
        <v>0</v>
      </c>
    </row>
    <row r="194" spans="1:36" ht="21.75" customHeight="1">
      <c r="A194" s="101">
        <f>Data!$B194</f>
        <v>0</v>
      </c>
      <c r="B194" s="102">
        <f>Data!C194</f>
        <v>0</v>
      </c>
      <c r="C194" s="103">
        <f>Data!E194</f>
        <v>0</v>
      </c>
      <c r="D194" s="101">
        <f>Data!G194</f>
        <v>0</v>
      </c>
      <c r="E194" s="539"/>
      <c r="F194" s="539"/>
      <c r="G194" s="539"/>
      <c r="H194" s="539"/>
      <c r="I194" s="539"/>
      <c r="J194" s="539"/>
      <c r="K194" s="539"/>
      <c r="L194" s="539"/>
      <c r="M194" s="104">
        <f t="shared" si="36"/>
        <v>0</v>
      </c>
      <c r="N194" s="539"/>
      <c r="O194" s="539"/>
      <c r="P194" s="104">
        <f t="shared" si="37"/>
        <v>0</v>
      </c>
      <c r="Q194" s="579">
        <f t="shared" si="34"/>
        <v>0</v>
      </c>
      <c r="R194" s="105">
        <f>LOOKUP(Q194,{0,32,33,41,51,61,71,81,91},{0,"इ-1","ड","क-2","क-1","ब-2 ","ब-1","अ-2","अ-1"})</f>
        <v>0</v>
      </c>
      <c r="S194" s="101">
        <f>Data!$B194</f>
        <v>0</v>
      </c>
      <c r="T194" s="102">
        <f>Data!C194</f>
        <v>0</v>
      </c>
      <c r="U194" s="103">
        <f>Data!E194</f>
        <v>0</v>
      </c>
      <c r="V194" s="101">
        <f>Data!G194</f>
        <v>0</v>
      </c>
      <c r="W194" s="539"/>
      <c r="X194" s="539"/>
      <c r="Y194" s="539"/>
      <c r="Z194" s="539"/>
      <c r="AA194" s="539"/>
      <c r="AB194" s="539"/>
      <c r="AC194" s="539"/>
      <c r="AD194" s="539"/>
      <c r="AE194" s="104">
        <f t="shared" si="38"/>
        <v>0</v>
      </c>
      <c r="AF194" s="539"/>
      <c r="AG194" s="539"/>
      <c r="AH194" s="104">
        <f t="shared" si="39"/>
        <v>0</v>
      </c>
      <c r="AI194" s="579">
        <f t="shared" si="35"/>
        <v>0</v>
      </c>
      <c r="AJ194" s="105">
        <f>LOOKUP(AI194,{0,32,33,41,51,61,71,81,91},{0,"इ-1","ड","क-2","क-1","ब-2 ","ब-1","अ-2","अ-1"})</f>
        <v>0</v>
      </c>
    </row>
    <row r="195" spans="1:36" ht="21.75" customHeight="1">
      <c r="A195" s="101">
        <f>Data!$B195</f>
        <v>0</v>
      </c>
      <c r="B195" s="102">
        <f>Data!C195</f>
        <v>0</v>
      </c>
      <c r="C195" s="103">
        <f>Data!E195</f>
        <v>0</v>
      </c>
      <c r="D195" s="101">
        <f>Data!G195</f>
        <v>0</v>
      </c>
      <c r="E195" s="539"/>
      <c r="F195" s="539"/>
      <c r="G195" s="539"/>
      <c r="H195" s="539"/>
      <c r="I195" s="539"/>
      <c r="J195" s="539"/>
      <c r="K195" s="539"/>
      <c r="L195" s="539"/>
      <c r="M195" s="104">
        <f t="shared" si="36"/>
        <v>0</v>
      </c>
      <c r="N195" s="539"/>
      <c r="O195" s="539"/>
      <c r="P195" s="104">
        <f t="shared" si="37"/>
        <v>0</v>
      </c>
      <c r="Q195" s="579">
        <f t="shared" si="34"/>
        <v>0</v>
      </c>
      <c r="R195" s="105">
        <f>LOOKUP(Q195,{0,32,33,41,51,61,71,81,91},{0,"इ-1","ड","क-2","क-1","ब-2 ","ब-1","अ-2","अ-1"})</f>
        <v>0</v>
      </c>
      <c r="S195" s="101">
        <f>Data!$B195</f>
        <v>0</v>
      </c>
      <c r="T195" s="102">
        <f>Data!C195</f>
        <v>0</v>
      </c>
      <c r="U195" s="103">
        <f>Data!E195</f>
        <v>0</v>
      </c>
      <c r="V195" s="101">
        <f>Data!G195</f>
        <v>0</v>
      </c>
      <c r="W195" s="539"/>
      <c r="X195" s="539"/>
      <c r="Y195" s="539"/>
      <c r="Z195" s="539"/>
      <c r="AA195" s="539"/>
      <c r="AB195" s="539"/>
      <c r="AC195" s="539"/>
      <c r="AD195" s="539"/>
      <c r="AE195" s="104">
        <f t="shared" si="38"/>
        <v>0</v>
      </c>
      <c r="AF195" s="539"/>
      <c r="AG195" s="539"/>
      <c r="AH195" s="104">
        <f t="shared" si="39"/>
        <v>0</v>
      </c>
      <c r="AI195" s="579">
        <f t="shared" si="35"/>
        <v>0</v>
      </c>
      <c r="AJ195" s="105">
        <f>LOOKUP(AI195,{0,32,33,41,51,61,71,81,91},{0,"इ-1","ड","क-2","क-1","ब-2 ","ब-1","अ-2","अ-1"})</f>
        <v>0</v>
      </c>
    </row>
    <row r="196" spans="1:36" ht="21.75" customHeight="1">
      <c r="A196" s="101">
        <f>Data!$B196</f>
        <v>0</v>
      </c>
      <c r="B196" s="102">
        <f>Data!C196</f>
        <v>0</v>
      </c>
      <c r="C196" s="103">
        <f>Data!E196</f>
        <v>0</v>
      </c>
      <c r="D196" s="101">
        <f>Data!G196</f>
        <v>0</v>
      </c>
      <c r="E196" s="539"/>
      <c r="F196" s="539"/>
      <c r="G196" s="539"/>
      <c r="H196" s="539"/>
      <c r="I196" s="539"/>
      <c r="J196" s="539"/>
      <c r="K196" s="539"/>
      <c r="L196" s="539"/>
      <c r="M196" s="104">
        <f t="shared" si="36"/>
        <v>0</v>
      </c>
      <c r="N196" s="539"/>
      <c r="O196" s="539"/>
      <c r="P196" s="104">
        <f t="shared" si="37"/>
        <v>0</v>
      </c>
      <c r="Q196" s="579">
        <f t="shared" si="34"/>
        <v>0</v>
      </c>
      <c r="R196" s="105">
        <f>LOOKUP(Q196,{0,32,33,41,51,61,71,81,91},{0,"इ-1","ड","क-2","क-1","ब-2 ","ब-1","अ-2","अ-1"})</f>
        <v>0</v>
      </c>
      <c r="S196" s="101">
        <f>Data!$B196</f>
        <v>0</v>
      </c>
      <c r="T196" s="102">
        <f>Data!C196</f>
        <v>0</v>
      </c>
      <c r="U196" s="103">
        <f>Data!E196</f>
        <v>0</v>
      </c>
      <c r="V196" s="101">
        <f>Data!G196</f>
        <v>0</v>
      </c>
      <c r="W196" s="539"/>
      <c r="X196" s="539"/>
      <c r="Y196" s="539"/>
      <c r="Z196" s="539"/>
      <c r="AA196" s="539"/>
      <c r="AB196" s="539"/>
      <c r="AC196" s="539"/>
      <c r="AD196" s="539"/>
      <c r="AE196" s="104">
        <f t="shared" si="38"/>
        <v>0</v>
      </c>
      <c r="AF196" s="539"/>
      <c r="AG196" s="539"/>
      <c r="AH196" s="104">
        <f t="shared" si="39"/>
        <v>0</v>
      </c>
      <c r="AI196" s="579">
        <f t="shared" si="35"/>
        <v>0</v>
      </c>
      <c r="AJ196" s="105">
        <f>LOOKUP(AI196,{0,32,33,41,51,61,71,81,91},{0,"इ-1","ड","क-2","क-1","ब-2 ","ब-1","अ-2","अ-1"})</f>
        <v>0</v>
      </c>
    </row>
    <row r="197" spans="1:36" ht="21.75" customHeight="1">
      <c r="A197" s="101">
        <f>Data!$B197</f>
        <v>0</v>
      </c>
      <c r="B197" s="102">
        <f>Data!C197</f>
        <v>0</v>
      </c>
      <c r="C197" s="103">
        <f>Data!E197</f>
        <v>0</v>
      </c>
      <c r="D197" s="101">
        <f>Data!G197</f>
        <v>0</v>
      </c>
      <c r="E197" s="539"/>
      <c r="F197" s="539"/>
      <c r="G197" s="539"/>
      <c r="H197" s="539"/>
      <c r="I197" s="539"/>
      <c r="J197" s="539"/>
      <c r="K197" s="539"/>
      <c r="L197" s="539"/>
      <c r="M197" s="104">
        <f t="shared" si="36"/>
        <v>0</v>
      </c>
      <c r="N197" s="539"/>
      <c r="O197" s="539"/>
      <c r="P197" s="104">
        <f t="shared" si="37"/>
        <v>0</v>
      </c>
      <c r="Q197" s="579">
        <f t="shared" si="34"/>
        <v>0</v>
      </c>
      <c r="R197" s="105">
        <f>LOOKUP(Q197,{0,32,33,41,51,61,71,81,91},{0,"इ-1","ड","क-2","क-1","ब-2 ","ब-1","अ-2","अ-1"})</f>
        <v>0</v>
      </c>
      <c r="S197" s="101">
        <f>Data!$B197</f>
        <v>0</v>
      </c>
      <c r="T197" s="102">
        <f>Data!C197</f>
        <v>0</v>
      </c>
      <c r="U197" s="103">
        <f>Data!E197</f>
        <v>0</v>
      </c>
      <c r="V197" s="101">
        <f>Data!G197</f>
        <v>0</v>
      </c>
      <c r="W197" s="539"/>
      <c r="X197" s="539"/>
      <c r="Y197" s="539"/>
      <c r="Z197" s="539"/>
      <c r="AA197" s="539"/>
      <c r="AB197" s="539"/>
      <c r="AC197" s="539"/>
      <c r="AD197" s="539"/>
      <c r="AE197" s="104">
        <f t="shared" si="38"/>
        <v>0</v>
      </c>
      <c r="AF197" s="539"/>
      <c r="AG197" s="539"/>
      <c r="AH197" s="104">
        <f t="shared" si="39"/>
        <v>0</v>
      </c>
      <c r="AI197" s="579">
        <f t="shared" si="35"/>
        <v>0</v>
      </c>
      <c r="AJ197" s="105">
        <f>LOOKUP(AI197,{0,32,33,41,51,61,71,81,91},{0,"इ-1","ड","क-2","क-1","ब-2 ","ब-1","अ-2","अ-1"})</f>
        <v>0</v>
      </c>
    </row>
    <row r="198" spans="1:36" ht="21.75" customHeight="1">
      <c r="A198" s="101">
        <f>Data!$B198</f>
        <v>0</v>
      </c>
      <c r="B198" s="102">
        <f>Data!C198</f>
        <v>0</v>
      </c>
      <c r="C198" s="103">
        <f>Data!E198</f>
        <v>0</v>
      </c>
      <c r="D198" s="101">
        <f>Data!G198</f>
        <v>0</v>
      </c>
      <c r="E198" s="539"/>
      <c r="F198" s="539"/>
      <c r="G198" s="539"/>
      <c r="H198" s="539"/>
      <c r="I198" s="539"/>
      <c r="J198" s="539"/>
      <c r="K198" s="539"/>
      <c r="L198" s="539"/>
      <c r="M198" s="104">
        <f t="shared" si="36"/>
        <v>0</v>
      </c>
      <c r="N198" s="539"/>
      <c r="O198" s="539"/>
      <c r="P198" s="104">
        <f t="shared" si="37"/>
        <v>0</v>
      </c>
      <c r="Q198" s="579">
        <f t="shared" si="34"/>
        <v>0</v>
      </c>
      <c r="R198" s="105">
        <f>LOOKUP(Q198,{0,32,33,41,51,61,71,81,91},{0,"इ-1","ड","क-2","क-1","ब-2 ","ब-1","अ-2","अ-1"})</f>
        <v>0</v>
      </c>
      <c r="S198" s="101">
        <f>Data!$B198</f>
        <v>0</v>
      </c>
      <c r="T198" s="102">
        <f>Data!C198</f>
        <v>0</v>
      </c>
      <c r="U198" s="103">
        <f>Data!E198</f>
        <v>0</v>
      </c>
      <c r="V198" s="101">
        <f>Data!G198</f>
        <v>0</v>
      </c>
      <c r="W198" s="539"/>
      <c r="X198" s="539"/>
      <c r="Y198" s="539"/>
      <c r="Z198" s="539"/>
      <c r="AA198" s="539"/>
      <c r="AB198" s="539"/>
      <c r="AC198" s="539"/>
      <c r="AD198" s="539"/>
      <c r="AE198" s="104">
        <f t="shared" si="38"/>
        <v>0</v>
      </c>
      <c r="AF198" s="539"/>
      <c r="AG198" s="539"/>
      <c r="AH198" s="104">
        <f t="shared" si="39"/>
        <v>0</v>
      </c>
      <c r="AI198" s="579">
        <f t="shared" si="35"/>
        <v>0</v>
      </c>
      <c r="AJ198" s="105">
        <f>LOOKUP(AI198,{0,32,33,41,51,61,71,81,91},{0,"इ-1","ड","क-2","क-1","ब-2 ","ब-1","अ-2","अ-1"})</f>
        <v>0</v>
      </c>
    </row>
    <row r="199" spans="1:36" ht="21.75" customHeight="1">
      <c r="A199" s="101">
        <f>Data!$B199</f>
        <v>0</v>
      </c>
      <c r="B199" s="102">
        <f>Data!C199</f>
        <v>0</v>
      </c>
      <c r="C199" s="103">
        <f>Data!E199</f>
        <v>0</v>
      </c>
      <c r="D199" s="101">
        <f>Data!G199</f>
        <v>0</v>
      </c>
      <c r="E199" s="539"/>
      <c r="F199" s="539"/>
      <c r="G199" s="539"/>
      <c r="H199" s="539"/>
      <c r="I199" s="539"/>
      <c r="J199" s="539"/>
      <c r="K199" s="539"/>
      <c r="L199" s="539"/>
      <c r="M199" s="104">
        <f t="shared" si="36"/>
        <v>0</v>
      </c>
      <c r="N199" s="539"/>
      <c r="O199" s="539"/>
      <c r="P199" s="104">
        <f t="shared" si="37"/>
        <v>0</v>
      </c>
      <c r="Q199" s="579">
        <f t="shared" si="34"/>
        <v>0</v>
      </c>
      <c r="R199" s="105">
        <f>LOOKUP(Q199,{0,32,33,41,51,61,71,81,91},{0,"इ-1","ड","क-2","क-1","ब-2 ","ब-1","अ-2","अ-1"})</f>
        <v>0</v>
      </c>
      <c r="S199" s="101">
        <f>Data!$B199</f>
        <v>0</v>
      </c>
      <c r="T199" s="102">
        <f>Data!C199</f>
        <v>0</v>
      </c>
      <c r="U199" s="103">
        <f>Data!E199</f>
        <v>0</v>
      </c>
      <c r="V199" s="101">
        <f>Data!G199</f>
        <v>0</v>
      </c>
      <c r="W199" s="539"/>
      <c r="X199" s="539"/>
      <c r="Y199" s="539"/>
      <c r="Z199" s="539"/>
      <c r="AA199" s="539"/>
      <c r="AB199" s="539"/>
      <c r="AC199" s="539"/>
      <c r="AD199" s="539"/>
      <c r="AE199" s="104">
        <f t="shared" si="38"/>
        <v>0</v>
      </c>
      <c r="AF199" s="539"/>
      <c r="AG199" s="539"/>
      <c r="AH199" s="104">
        <f t="shared" si="39"/>
        <v>0</v>
      </c>
      <c r="AI199" s="579">
        <f t="shared" si="35"/>
        <v>0</v>
      </c>
      <c r="AJ199" s="105">
        <f>LOOKUP(AI199,{0,32,33,41,51,61,71,81,91},{0,"इ-1","ड","क-2","क-1","ब-2 ","ब-1","अ-2","अ-1"})</f>
        <v>0</v>
      </c>
    </row>
    <row r="200" spans="1:36" ht="21.75" customHeight="1">
      <c r="A200" s="101">
        <f>Data!$B200</f>
        <v>0</v>
      </c>
      <c r="B200" s="102">
        <f>Data!C200</f>
        <v>0</v>
      </c>
      <c r="C200" s="103">
        <f>Data!E200</f>
        <v>0</v>
      </c>
      <c r="D200" s="101">
        <f>Data!G200</f>
        <v>0</v>
      </c>
      <c r="E200" s="539"/>
      <c r="F200" s="539"/>
      <c r="G200" s="539"/>
      <c r="H200" s="539"/>
      <c r="I200" s="539"/>
      <c r="J200" s="539"/>
      <c r="K200" s="539"/>
      <c r="L200" s="539"/>
      <c r="M200" s="104">
        <f t="shared" si="36"/>
        <v>0</v>
      </c>
      <c r="N200" s="539"/>
      <c r="O200" s="539"/>
      <c r="P200" s="104">
        <f t="shared" si="37"/>
        <v>0</v>
      </c>
      <c r="Q200" s="579">
        <f t="shared" si="34"/>
        <v>0</v>
      </c>
      <c r="R200" s="105">
        <f>LOOKUP(Q200,{0,32,33,41,51,61,71,81,91},{0,"इ-1","ड","क-2","क-1","ब-2 ","ब-1","अ-2","अ-1"})</f>
        <v>0</v>
      </c>
      <c r="S200" s="101">
        <f>Data!$B200</f>
        <v>0</v>
      </c>
      <c r="T200" s="102">
        <f>Data!C200</f>
        <v>0</v>
      </c>
      <c r="U200" s="103">
        <f>Data!E200</f>
        <v>0</v>
      </c>
      <c r="V200" s="101">
        <f>Data!G200</f>
        <v>0</v>
      </c>
      <c r="W200" s="539"/>
      <c r="X200" s="539"/>
      <c r="Y200" s="539"/>
      <c r="Z200" s="539"/>
      <c r="AA200" s="539"/>
      <c r="AB200" s="539"/>
      <c r="AC200" s="539"/>
      <c r="AD200" s="539"/>
      <c r="AE200" s="104">
        <f t="shared" si="38"/>
        <v>0</v>
      </c>
      <c r="AF200" s="539"/>
      <c r="AG200" s="539"/>
      <c r="AH200" s="104">
        <f t="shared" si="39"/>
        <v>0</v>
      </c>
      <c r="AI200" s="579">
        <f t="shared" si="35"/>
        <v>0</v>
      </c>
      <c r="AJ200" s="105">
        <f>LOOKUP(AI200,{0,32,33,41,51,61,71,81,91},{0,"इ-1","ड","क-2","क-1","ब-2 ","ब-1","अ-2","अ-1"})</f>
        <v>0</v>
      </c>
    </row>
    <row r="201" spans="1:36" ht="21.75" customHeight="1">
      <c r="A201" s="101">
        <f>Data!$B201</f>
        <v>0</v>
      </c>
      <c r="B201" s="102">
        <f>Data!C201</f>
        <v>0</v>
      </c>
      <c r="C201" s="103">
        <f>Data!E201</f>
        <v>0</v>
      </c>
      <c r="D201" s="101">
        <f>Data!G201</f>
        <v>0</v>
      </c>
      <c r="E201" s="539"/>
      <c r="F201" s="539"/>
      <c r="G201" s="539"/>
      <c r="H201" s="539"/>
      <c r="I201" s="539"/>
      <c r="J201" s="539"/>
      <c r="K201" s="539"/>
      <c r="L201" s="539"/>
      <c r="M201" s="104">
        <f t="shared" si="36"/>
        <v>0</v>
      </c>
      <c r="N201" s="539"/>
      <c r="O201" s="539"/>
      <c r="P201" s="104">
        <f t="shared" si="37"/>
        <v>0</v>
      </c>
      <c r="Q201" s="579">
        <f t="shared" si="34"/>
        <v>0</v>
      </c>
      <c r="R201" s="105">
        <f>LOOKUP(Q201,{0,32,33,41,51,61,71,81,91},{0,"इ-1","ड","क-2","क-1","ब-2 ","ब-1","अ-2","अ-1"})</f>
        <v>0</v>
      </c>
      <c r="S201" s="101">
        <f>Data!$B201</f>
        <v>0</v>
      </c>
      <c r="T201" s="102">
        <f>Data!C201</f>
        <v>0</v>
      </c>
      <c r="U201" s="103">
        <f>Data!E201</f>
        <v>0</v>
      </c>
      <c r="V201" s="101">
        <f>Data!G201</f>
        <v>0</v>
      </c>
      <c r="W201" s="539"/>
      <c r="X201" s="539"/>
      <c r="Y201" s="539"/>
      <c r="Z201" s="539"/>
      <c r="AA201" s="539"/>
      <c r="AB201" s="539"/>
      <c r="AC201" s="539"/>
      <c r="AD201" s="539"/>
      <c r="AE201" s="104">
        <f t="shared" si="38"/>
        <v>0</v>
      </c>
      <c r="AF201" s="539"/>
      <c r="AG201" s="539"/>
      <c r="AH201" s="104">
        <f t="shared" si="39"/>
        <v>0</v>
      </c>
      <c r="AI201" s="579">
        <f t="shared" si="35"/>
        <v>0</v>
      </c>
      <c r="AJ201" s="105">
        <f>LOOKUP(AI201,{0,32,33,41,51,61,71,81,91},{0,"इ-1","ड","क-2","क-1","ब-2 ","ब-1","अ-2","अ-1"})</f>
        <v>0</v>
      </c>
    </row>
    <row r="202" spans="1:36" ht="21.75" customHeight="1">
      <c r="A202" s="101">
        <f>Data!$B202</f>
        <v>0</v>
      </c>
      <c r="B202" s="102">
        <f>Data!C202</f>
        <v>0</v>
      </c>
      <c r="C202" s="103">
        <f>Data!E202</f>
        <v>0</v>
      </c>
      <c r="D202" s="101">
        <f>Data!G202</f>
        <v>0</v>
      </c>
      <c r="E202" s="539"/>
      <c r="F202" s="539"/>
      <c r="G202" s="539"/>
      <c r="H202" s="539"/>
      <c r="I202" s="539"/>
      <c r="J202" s="539"/>
      <c r="K202" s="539"/>
      <c r="L202" s="539"/>
      <c r="M202" s="104">
        <f t="shared" si="36"/>
        <v>0</v>
      </c>
      <c r="N202" s="539"/>
      <c r="O202" s="539"/>
      <c r="P202" s="104">
        <f t="shared" si="37"/>
        <v>0</v>
      </c>
      <c r="Q202" s="579">
        <f t="shared" si="34"/>
        <v>0</v>
      </c>
      <c r="R202" s="105">
        <f>LOOKUP(Q202,{0,32,33,41,51,61,71,81,91},{0,"इ-1","ड","क-2","क-1","ब-2 ","ब-1","अ-2","अ-1"})</f>
        <v>0</v>
      </c>
      <c r="S202" s="101">
        <f>Data!$B202</f>
        <v>0</v>
      </c>
      <c r="T202" s="102">
        <f>Data!C202</f>
        <v>0</v>
      </c>
      <c r="U202" s="103">
        <f>Data!E202</f>
        <v>0</v>
      </c>
      <c r="V202" s="101">
        <f>Data!G202</f>
        <v>0</v>
      </c>
      <c r="W202" s="539"/>
      <c r="X202" s="539"/>
      <c r="Y202" s="539"/>
      <c r="Z202" s="539"/>
      <c r="AA202" s="539"/>
      <c r="AB202" s="539"/>
      <c r="AC202" s="539"/>
      <c r="AD202" s="539"/>
      <c r="AE202" s="104">
        <f t="shared" si="38"/>
        <v>0</v>
      </c>
      <c r="AF202" s="539"/>
      <c r="AG202" s="539"/>
      <c r="AH202" s="104">
        <f t="shared" si="39"/>
        <v>0</v>
      </c>
      <c r="AI202" s="579">
        <f t="shared" si="35"/>
        <v>0</v>
      </c>
      <c r="AJ202" s="105">
        <f>LOOKUP(AI202,{0,32,33,41,51,61,71,81,91},{0,"इ-1","ड","क-2","क-1","ब-2 ","ब-1","अ-2","अ-1"})</f>
        <v>0</v>
      </c>
    </row>
    <row r="203" spans="1:36" ht="21.75" customHeight="1">
      <c r="A203" s="101">
        <f>Data!$B203</f>
        <v>0</v>
      </c>
      <c r="B203" s="102">
        <f>Data!C203</f>
        <v>0</v>
      </c>
      <c r="C203" s="103">
        <f>Data!E203</f>
        <v>0</v>
      </c>
      <c r="D203" s="101">
        <f>Data!G203</f>
        <v>0</v>
      </c>
      <c r="E203" s="539"/>
      <c r="F203" s="539"/>
      <c r="G203" s="539"/>
      <c r="H203" s="539"/>
      <c r="I203" s="539"/>
      <c r="J203" s="539"/>
      <c r="K203" s="539"/>
      <c r="L203" s="539"/>
      <c r="M203" s="104">
        <f t="shared" si="36"/>
        <v>0</v>
      </c>
      <c r="N203" s="539"/>
      <c r="O203" s="539"/>
      <c r="P203" s="104">
        <f t="shared" si="37"/>
        <v>0</v>
      </c>
      <c r="Q203" s="579">
        <f t="shared" ref="Q203:Q206" si="40">M203+P203</f>
        <v>0</v>
      </c>
      <c r="R203" s="105">
        <f>LOOKUP(Q203,{0,32,33,41,51,61,71,81,91},{0,"इ-1","ड","क-2","क-1","ब-2 ","ब-1","अ-2","अ-1"})</f>
        <v>0</v>
      </c>
      <c r="S203" s="101">
        <f>Data!$B203</f>
        <v>0</v>
      </c>
      <c r="T203" s="102">
        <f>Data!C203</f>
        <v>0</v>
      </c>
      <c r="U203" s="103">
        <f>Data!E203</f>
        <v>0</v>
      </c>
      <c r="V203" s="101">
        <f>Data!G203</f>
        <v>0</v>
      </c>
      <c r="W203" s="539"/>
      <c r="X203" s="539"/>
      <c r="Y203" s="539"/>
      <c r="Z203" s="539"/>
      <c r="AA203" s="539"/>
      <c r="AB203" s="539"/>
      <c r="AC203" s="539"/>
      <c r="AD203" s="539"/>
      <c r="AE203" s="104">
        <f t="shared" si="38"/>
        <v>0</v>
      </c>
      <c r="AF203" s="539"/>
      <c r="AG203" s="539"/>
      <c r="AH203" s="104">
        <f t="shared" si="39"/>
        <v>0</v>
      </c>
      <c r="AI203" s="579">
        <f t="shared" ref="AI203:AI206" si="41">AE203+AH203</f>
        <v>0</v>
      </c>
      <c r="AJ203" s="105">
        <f>LOOKUP(AI203,{0,32,33,41,51,61,71,81,91},{0,"इ-1","ड","क-2","क-1","ब-2 ","ब-1","अ-2","अ-1"})</f>
        <v>0</v>
      </c>
    </row>
    <row r="204" spans="1:36" ht="21.75" customHeight="1">
      <c r="A204" s="101">
        <f>Data!$B204</f>
        <v>0</v>
      </c>
      <c r="B204" s="102">
        <f>Data!C204</f>
        <v>0</v>
      </c>
      <c r="C204" s="103">
        <f>Data!E204</f>
        <v>0</v>
      </c>
      <c r="D204" s="101">
        <f>Data!G204</f>
        <v>0</v>
      </c>
      <c r="E204" s="539"/>
      <c r="F204" s="539"/>
      <c r="G204" s="539"/>
      <c r="H204" s="539"/>
      <c r="I204" s="539"/>
      <c r="J204" s="539"/>
      <c r="K204" s="539"/>
      <c r="L204" s="539"/>
      <c r="M204" s="104">
        <f t="shared" si="36"/>
        <v>0</v>
      </c>
      <c r="N204" s="539"/>
      <c r="O204" s="539"/>
      <c r="P204" s="104">
        <f t="shared" si="37"/>
        <v>0</v>
      </c>
      <c r="Q204" s="579">
        <f t="shared" si="40"/>
        <v>0</v>
      </c>
      <c r="R204" s="105">
        <f>LOOKUP(Q204,{0,32,33,41,51,61,71,81,91},{0,"इ-1","ड","क-2","क-1","ब-2 ","ब-1","अ-2","अ-1"})</f>
        <v>0</v>
      </c>
      <c r="S204" s="101">
        <f>Data!$B204</f>
        <v>0</v>
      </c>
      <c r="T204" s="102">
        <f>Data!C204</f>
        <v>0</v>
      </c>
      <c r="U204" s="103">
        <f>Data!E204</f>
        <v>0</v>
      </c>
      <c r="V204" s="101">
        <f>Data!G204</f>
        <v>0</v>
      </c>
      <c r="W204" s="539"/>
      <c r="X204" s="539"/>
      <c r="Y204" s="539"/>
      <c r="Z204" s="539"/>
      <c r="AA204" s="539"/>
      <c r="AB204" s="539"/>
      <c r="AC204" s="539"/>
      <c r="AD204" s="539"/>
      <c r="AE204" s="104">
        <f t="shared" si="38"/>
        <v>0</v>
      </c>
      <c r="AF204" s="539"/>
      <c r="AG204" s="539"/>
      <c r="AH204" s="104">
        <f t="shared" si="39"/>
        <v>0</v>
      </c>
      <c r="AI204" s="579">
        <f t="shared" si="41"/>
        <v>0</v>
      </c>
      <c r="AJ204" s="105">
        <f>LOOKUP(AI204,{0,32,33,41,51,61,71,81,91},{0,"इ-1","ड","क-2","क-1","ब-2 ","ब-1","अ-2","अ-1"})</f>
        <v>0</v>
      </c>
    </row>
    <row r="205" spans="1:36" ht="21.75" customHeight="1">
      <c r="A205" s="101">
        <f>Data!$B205</f>
        <v>0</v>
      </c>
      <c r="B205" s="102">
        <f>Data!C205</f>
        <v>0</v>
      </c>
      <c r="C205" s="103">
        <f>Data!E205</f>
        <v>0</v>
      </c>
      <c r="D205" s="101">
        <f>Data!G205</f>
        <v>0</v>
      </c>
      <c r="E205" s="539"/>
      <c r="F205" s="539"/>
      <c r="G205" s="539"/>
      <c r="H205" s="539"/>
      <c r="I205" s="539"/>
      <c r="J205" s="539"/>
      <c r="K205" s="539"/>
      <c r="L205" s="539"/>
      <c r="M205" s="104">
        <f t="shared" si="36"/>
        <v>0</v>
      </c>
      <c r="N205" s="539"/>
      <c r="O205" s="539"/>
      <c r="P205" s="104">
        <f t="shared" si="37"/>
        <v>0</v>
      </c>
      <c r="Q205" s="579">
        <f t="shared" si="40"/>
        <v>0</v>
      </c>
      <c r="R205" s="105">
        <f>LOOKUP(Q205,{0,32,33,41,51,61,71,81,91},{0,"इ-1","ड","क-2","क-1","ब-2 ","ब-1","अ-2","अ-1"})</f>
        <v>0</v>
      </c>
      <c r="S205" s="101">
        <f>Data!$B205</f>
        <v>0</v>
      </c>
      <c r="T205" s="102">
        <f>Data!C205</f>
        <v>0</v>
      </c>
      <c r="U205" s="103">
        <f>Data!E205</f>
        <v>0</v>
      </c>
      <c r="V205" s="101">
        <f>Data!G205</f>
        <v>0</v>
      </c>
      <c r="W205" s="539"/>
      <c r="X205" s="539"/>
      <c r="Y205" s="539"/>
      <c r="Z205" s="539"/>
      <c r="AA205" s="539"/>
      <c r="AB205" s="539"/>
      <c r="AC205" s="539"/>
      <c r="AD205" s="539"/>
      <c r="AE205" s="104">
        <f t="shared" si="38"/>
        <v>0</v>
      </c>
      <c r="AF205" s="539"/>
      <c r="AG205" s="539"/>
      <c r="AH205" s="104">
        <f t="shared" si="39"/>
        <v>0</v>
      </c>
      <c r="AI205" s="579">
        <f t="shared" si="41"/>
        <v>0</v>
      </c>
      <c r="AJ205" s="105">
        <f>LOOKUP(AI205,{0,32,33,41,51,61,71,81,91},{0,"इ-1","ड","क-2","क-1","ब-2 ","ब-1","अ-2","अ-1"})</f>
        <v>0</v>
      </c>
    </row>
    <row r="206" spans="1:36" ht="21.75" customHeight="1">
      <c r="A206" s="101">
        <f>Data!$B206</f>
        <v>0</v>
      </c>
      <c r="B206" s="102">
        <f>Data!C206</f>
        <v>0</v>
      </c>
      <c r="C206" s="103">
        <f>Data!E206</f>
        <v>0</v>
      </c>
      <c r="D206" s="101">
        <f>Data!G206</f>
        <v>0</v>
      </c>
      <c r="E206" s="539"/>
      <c r="F206" s="539"/>
      <c r="G206" s="539"/>
      <c r="H206" s="539"/>
      <c r="I206" s="539"/>
      <c r="J206" s="539"/>
      <c r="K206" s="539"/>
      <c r="L206" s="539"/>
      <c r="M206" s="104">
        <f t="shared" si="36"/>
        <v>0</v>
      </c>
      <c r="N206" s="539"/>
      <c r="O206" s="539"/>
      <c r="P206" s="104">
        <f t="shared" si="37"/>
        <v>0</v>
      </c>
      <c r="Q206" s="579">
        <f t="shared" si="40"/>
        <v>0</v>
      </c>
      <c r="R206" s="105">
        <f>LOOKUP(Q206,{0,32,33,41,51,61,71,81,91},{0,"इ-1","ड","क-2","क-1","ब-2 ","ब-1","अ-2","अ-1"})</f>
        <v>0</v>
      </c>
      <c r="S206" s="101">
        <f>Data!$B206</f>
        <v>0</v>
      </c>
      <c r="T206" s="102">
        <f>Data!C206</f>
        <v>0</v>
      </c>
      <c r="U206" s="103">
        <f>Data!E206</f>
        <v>0</v>
      </c>
      <c r="V206" s="101">
        <f>Data!G206</f>
        <v>0</v>
      </c>
      <c r="W206" s="539"/>
      <c r="X206" s="539"/>
      <c r="Y206" s="539"/>
      <c r="Z206" s="539"/>
      <c r="AA206" s="539"/>
      <c r="AB206" s="539"/>
      <c r="AC206" s="539"/>
      <c r="AD206" s="539"/>
      <c r="AE206" s="104">
        <f t="shared" si="38"/>
        <v>0</v>
      </c>
      <c r="AF206" s="539"/>
      <c r="AG206" s="539"/>
      <c r="AH206" s="104">
        <f t="shared" si="39"/>
        <v>0</v>
      </c>
      <c r="AI206" s="579">
        <f t="shared" si="41"/>
        <v>0</v>
      </c>
      <c r="AJ206" s="105">
        <f>LOOKUP(AI206,{0,32,33,41,51,61,71,81,91},{0,"इ-1","ड","क-2","क-1","ब-2 ","ब-1","अ-2","अ-1"})</f>
        <v>0</v>
      </c>
    </row>
  </sheetData>
  <sheetProtection algorithmName="SHA-512" hashValue="hOAf3BByHgU9uIHvtgs4pP+yr18bPkpu97VYWGtMOj8r9bT5K5+iWdM0Lsg2vY3f8fEOkTMtQdGS+E7BvDexTQ==" saltValue="wE02tkgLIkZxZ+h26S718A==" spinCount="100000" sheet="1" formatCells="0" formatColumns="0" formatRows="0"/>
  <mergeCells count="18">
    <mergeCell ref="S1:AJ1"/>
    <mergeCell ref="A1:R1"/>
    <mergeCell ref="A2:R2"/>
    <mergeCell ref="A4:B4"/>
    <mergeCell ref="S2:AJ2"/>
    <mergeCell ref="D4:D5"/>
    <mergeCell ref="R3:R5"/>
    <mergeCell ref="V4:V5"/>
    <mergeCell ref="AJ3:AJ5"/>
    <mergeCell ref="W3:AE3"/>
    <mergeCell ref="AF3:AH3"/>
    <mergeCell ref="E3:M3"/>
    <mergeCell ref="S4:T4"/>
    <mergeCell ref="A3:D3"/>
    <mergeCell ref="S3:V3"/>
    <mergeCell ref="AI3:AI4"/>
    <mergeCell ref="N3:P3"/>
    <mergeCell ref="Q3:Q4"/>
  </mergeCells>
  <conditionalFormatting sqref="A8:R206">
    <cfRule type="expression" dxfId="77" priority="3">
      <formula>$A8&gt;0</formula>
    </cfRule>
  </conditionalFormatting>
  <conditionalFormatting sqref="S8:AH206 AJ8:AJ206">
    <cfRule type="expression" dxfId="76" priority="2">
      <formula>$S8&gt;0</formula>
    </cfRule>
  </conditionalFormatting>
  <conditionalFormatting sqref="AI8:AI206">
    <cfRule type="expression" dxfId="75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J206"/>
  <sheetViews>
    <sheetView showZeros="0" view="pageLayout" workbookViewId="0">
      <selection activeCell="E5" sqref="E5"/>
    </sheetView>
  </sheetViews>
  <sheetFormatPr defaultRowHeight="12"/>
  <cols>
    <col min="1" max="1" width="4.28515625" style="544" customWidth="1"/>
    <col min="2" max="2" width="6.140625" style="545" customWidth="1"/>
    <col min="3" max="3" width="19.85546875" style="545" customWidth="1"/>
    <col min="4" max="4" width="4.28515625" style="545" customWidth="1"/>
    <col min="5" max="12" width="4.140625" style="541" customWidth="1"/>
    <col min="13" max="13" width="4.140625" style="546" customWidth="1"/>
    <col min="14" max="16" width="4.140625" style="541" customWidth="1"/>
    <col min="17" max="17" width="4.7109375" style="546" customWidth="1"/>
    <col min="18" max="18" width="5.5703125" style="546" customWidth="1"/>
    <col min="19" max="19" width="4.28515625" style="541" customWidth="1"/>
    <col min="20" max="20" width="6.140625" style="541" customWidth="1"/>
    <col min="21" max="21" width="19.85546875" style="541" customWidth="1"/>
    <col min="22" max="22" width="4.28515625" style="541" customWidth="1"/>
    <col min="23" max="34" width="4.140625" style="541" customWidth="1"/>
    <col min="35" max="35" width="4.7109375" style="541" customWidth="1"/>
    <col min="36" max="36" width="5.5703125" style="541" customWidth="1"/>
    <col min="37" max="16384" width="9.140625" style="541"/>
  </cols>
  <sheetData>
    <row r="1" spans="1:36" ht="18.75" customHeight="1">
      <c r="A1" s="701" t="str">
        <f>Links!E3</f>
        <v>सौ.एस.पी.पाटील माध्यमिक विद्यामंदिर आमडदे, ता. भडगाव, जि. जळगाव.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 t="str">
        <f>Links!E3</f>
        <v>सौ.एस.पी.पाटील माध्यमिक विद्यामंदिर आमडदे, ता. भडगाव, जि. जळगाव.</v>
      </c>
      <c r="T1" s="701"/>
      <c r="U1" s="701"/>
      <c r="V1" s="701"/>
      <c r="W1" s="701"/>
      <c r="X1" s="701"/>
      <c r="Y1" s="701"/>
      <c r="Z1" s="701"/>
      <c r="AA1" s="701"/>
      <c r="AB1" s="701"/>
      <c r="AC1" s="701"/>
      <c r="AD1" s="701"/>
      <c r="AE1" s="701"/>
      <c r="AF1" s="701"/>
      <c r="AG1" s="701"/>
      <c r="AH1" s="701"/>
      <c r="AI1" s="701"/>
      <c r="AJ1" s="701"/>
    </row>
    <row r="2" spans="1:36" s="542" customFormat="1" ht="24" customHeight="1">
      <c r="A2" s="712" t="s">
        <v>26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2"/>
      <c r="R2" s="712"/>
      <c r="S2" s="702" t="s">
        <v>624</v>
      </c>
      <c r="T2" s="703"/>
      <c r="U2" s="703"/>
      <c r="V2" s="703"/>
      <c r="W2" s="703"/>
      <c r="X2" s="703"/>
      <c r="Y2" s="703"/>
      <c r="Z2" s="703"/>
      <c r="AA2" s="703"/>
      <c r="AB2" s="703"/>
      <c r="AC2" s="703"/>
      <c r="AD2" s="703"/>
      <c r="AE2" s="703"/>
      <c r="AF2" s="703"/>
      <c r="AG2" s="703"/>
      <c r="AH2" s="703"/>
      <c r="AI2" s="703"/>
      <c r="AJ2" s="704"/>
    </row>
    <row r="3" spans="1:36" ht="28.5" customHeight="1">
      <c r="A3" s="698" t="s">
        <v>131</v>
      </c>
      <c r="B3" s="698"/>
      <c r="C3" s="698"/>
      <c r="D3" s="698"/>
      <c r="E3" s="710" t="s">
        <v>32</v>
      </c>
      <c r="F3" s="710"/>
      <c r="G3" s="710"/>
      <c r="H3" s="710"/>
      <c r="I3" s="710"/>
      <c r="J3" s="710"/>
      <c r="K3" s="710"/>
      <c r="L3" s="710"/>
      <c r="M3" s="710"/>
      <c r="N3" s="711" t="s">
        <v>33</v>
      </c>
      <c r="O3" s="711"/>
      <c r="P3" s="711"/>
      <c r="Q3" s="699" t="s">
        <v>1456</v>
      </c>
      <c r="R3" s="707" t="s">
        <v>28</v>
      </c>
      <c r="S3" s="698" t="s">
        <v>131</v>
      </c>
      <c r="T3" s="698"/>
      <c r="U3" s="698"/>
      <c r="V3" s="698"/>
      <c r="W3" s="710" t="s">
        <v>32</v>
      </c>
      <c r="X3" s="710"/>
      <c r="Y3" s="710"/>
      <c r="Z3" s="710"/>
      <c r="AA3" s="710"/>
      <c r="AB3" s="710"/>
      <c r="AC3" s="710"/>
      <c r="AD3" s="710"/>
      <c r="AE3" s="710"/>
      <c r="AF3" s="711" t="s">
        <v>33</v>
      </c>
      <c r="AG3" s="711"/>
      <c r="AH3" s="711"/>
      <c r="AI3" s="699" t="s">
        <v>1456</v>
      </c>
      <c r="AJ3" s="707" t="s">
        <v>28</v>
      </c>
    </row>
    <row r="4" spans="1:36" ht="72" customHeight="1">
      <c r="A4" s="713" t="s">
        <v>58</v>
      </c>
      <c r="B4" s="713"/>
      <c r="C4" s="529" t="s">
        <v>50</v>
      </c>
      <c r="D4" s="705" t="s">
        <v>10</v>
      </c>
      <c r="E4" s="530" t="s">
        <v>34</v>
      </c>
      <c r="F4" s="531" t="s">
        <v>35</v>
      </c>
      <c r="G4" s="530" t="s">
        <v>36</v>
      </c>
      <c r="H4" s="531" t="s">
        <v>37</v>
      </c>
      <c r="I4" s="531" t="s">
        <v>38</v>
      </c>
      <c r="J4" s="531" t="s">
        <v>39</v>
      </c>
      <c r="K4" s="531" t="s">
        <v>40</v>
      </c>
      <c r="L4" s="531" t="s">
        <v>41</v>
      </c>
      <c r="M4" s="531" t="s">
        <v>4</v>
      </c>
      <c r="N4" s="531" t="s">
        <v>42</v>
      </c>
      <c r="O4" s="531" t="s">
        <v>25</v>
      </c>
      <c r="P4" s="531" t="s">
        <v>4</v>
      </c>
      <c r="Q4" s="699"/>
      <c r="R4" s="708"/>
      <c r="S4" s="713" t="s">
        <v>58</v>
      </c>
      <c r="T4" s="713"/>
      <c r="U4" s="529" t="s">
        <v>50</v>
      </c>
      <c r="V4" s="705" t="s">
        <v>10</v>
      </c>
      <c r="W4" s="530" t="s">
        <v>34</v>
      </c>
      <c r="X4" s="531" t="s">
        <v>35</v>
      </c>
      <c r="Y4" s="530" t="s">
        <v>36</v>
      </c>
      <c r="Z4" s="531" t="s">
        <v>37</v>
      </c>
      <c r="AA4" s="531" t="s">
        <v>38</v>
      </c>
      <c r="AB4" s="531" t="s">
        <v>39</v>
      </c>
      <c r="AC4" s="531" t="s">
        <v>40</v>
      </c>
      <c r="AD4" s="531" t="s">
        <v>41</v>
      </c>
      <c r="AE4" s="531" t="s">
        <v>4</v>
      </c>
      <c r="AF4" s="531" t="s">
        <v>42</v>
      </c>
      <c r="AG4" s="531" t="s">
        <v>25</v>
      </c>
      <c r="AH4" s="531" t="s">
        <v>4</v>
      </c>
      <c r="AI4" s="699"/>
      <c r="AJ4" s="708"/>
    </row>
    <row r="5" spans="1:36" ht="26.25" customHeight="1">
      <c r="A5" s="532" t="s">
        <v>589</v>
      </c>
      <c r="B5" s="533" t="s">
        <v>166</v>
      </c>
      <c r="C5" s="534" t="s">
        <v>6</v>
      </c>
      <c r="D5" s="706"/>
      <c r="E5" s="535"/>
      <c r="F5" s="535">
        <v>10</v>
      </c>
      <c r="G5" s="535"/>
      <c r="H5" s="535">
        <v>10</v>
      </c>
      <c r="I5" s="535"/>
      <c r="J5" s="535">
        <v>10</v>
      </c>
      <c r="K5" s="535">
        <v>10</v>
      </c>
      <c r="L5" s="535"/>
      <c r="M5" s="94">
        <f>SUM(E5:L5)</f>
        <v>40</v>
      </c>
      <c r="N5" s="535"/>
      <c r="O5" s="535"/>
      <c r="P5" s="94">
        <f>SUM(N5:O5)</f>
        <v>0</v>
      </c>
      <c r="Q5" s="95">
        <f>M5+P5</f>
        <v>40</v>
      </c>
      <c r="R5" s="709"/>
      <c r="S5" s="532" t="s">
        <v>589</v>
      </c>
      <c r="T5" s="533" t="s">
        <v>166</v>
      </c>
      <c r="U5" s="534" t="s">
        <v>6</v>
      </c>
      <c r="V5" s="706"/>
      <c r="W5" s="535"/>
      <c r="X5" s="535">
        <v>10</v>
      </c>
      <c r="Y5" s="535"/>
      <c r="Z5" s="535">
        <v>10</v>
      </c>
      <c r="AA5" s="535"/>
      <c r="AB5" s="535">
        <v>10</v>
      </c>
      <c r="AC5" s="535">
        <v>10</v>
      </c>
      <c r="AD5" s="535"/>
      <c r="AE5" s="94">
        <f>SUM(W5:AD5)</f>
        <v>40</v>
      </c>
      <c r="AF5" s="535"/>
      <c r="AG5" s="535"/>
      <c r="AH5" s="94">
        <f>SUM(AF5:AG5)</f>
        <v>0</v>
      </c>
      <c r="AI5" s="95">
        <f>AE5+AH5</f>
        <v>40</v>
      </c>
      <c r="AJ5" s="709"/>
    </row>
    <row r="6" spans="1:36" ht="23.25" customHeight="1">
      <c r="A6" s="536">
        <v>1</v>
      </c>
      <c r="B6" s="536">
        <v>2</v>
      </c>
      <c r="C6" s="536">
        <v>3</v>
      </c>
      <c r="D6" s="536">
        <v>4</v>
      </c>
      <c r="E6" s="536">
        <v>5</v>
      </c>
      <c r="F6" s="536">
        <v>6</v>
      </c>
      <c r="G6" s="536">
        <v>7</v>
      </c>
      <c r="H6" s="536">
        <v>8</v>
      </c>
      <c r="I6" s="536">
        <v>9</v>
      </c>
      <c r="J6" s="536">
        <v>10</v>
      </c>
      <c r="K6" s="536">
        <v>11</v>
      </c>
      <c r="L6" s="536">
        <v>12</v>
      </c>
      <c r="M6" s="536">
        <v>13</v>
      </c>
      <c r="N6" s="536">
        <v>14</v>
      </c>
      <c r="O6" s="536">
        <v>15</v>
      </c>
      <c r="P6" s="536">
        <v>16</v>
      </c>
      <c r="Q6" s="536">
        <v>17</v>
      </c>
      <c r="R6" s="536">
        <v>18</v>
      </c>
      <c r="S6" s="533">
        <v>1</v>
      </c>
      <c r="T6" s="534">
        <v>2</v>
      </c>
      <c r="U6" s="534">
        <v>3</v>
      </c>
      <c r="V6" s="534">
        <v>4</v>
      </c>
      <c r="W6" s="536">
        <v>5</v>
      </c>
      <c r="X6" s="536">
        <v>6</v>
      </c>
      <c r="Y6" s="536">
        <v>7</v>
      </c>
      <c r="Z6" s="536">
        <v>8</v>
      </c>
      <c r="AA6" s="536">
        <v>9</v>
      </c>
      <c r="AB6" s="536">
        <v>10</v>
      </c>
      <c r="AC6" s="536">
        <v>11</v>
      </c>
      <c r="AD6" s="536">
        <v>12</v>
      </c>
      <c r="AE6" s="536">
        <v>13</v>
      </c>
      <c r="AF6" s="536">
        <v>14</v>
      </c>
      <c r="AG6" s="536">
        <v>15</v>
      </c>
      <c r="AH6" s="536">
        <v>16</v>
      </c>
      <c r="AI6" s="536">
        <v>17</v>
      </c>
      <c r="AJ6" s="536">
        <v>18</v>
      </c>
    </row>
    <row r="7" spans="1:36" ht="21.75" customHeight="1">
      <c r="A7" s="108">
        <f>Data!$B7</f>
        <v>1</v>
      </c>
      <c r="B7" s="109" t="str">
        <f>Data!C7</f>
        <v>6583</v>
      </c>
      <c r="C7" s="110" t="str">
        <f>Data!E7</f>
        <v>आराध्या प्रकाश पाटील</v>
      </c>
      <c r="D7" s="108" t="str">
        <f>Data!G7</f>
        <v>F</v>
      </c>
      <c r="E7" s="543"/>
      <c r="F7" s="543"/>
      <c r="G7" s="543"/>
      <c r="H7" s="543"/>
      <c r="I7" s="543"/>
      <c r="J7" s="543"/>
      <c r="K7" s="543"/>
      <c r="L7" s="543"/>
      <c r="M7" s="111">
        <f>SUM(E7:L7)</f>
        <v>0</v>
      </c>
      <c r="N7" s="543"/>
      <c r="O7" s="543"/>
      <c r="P7" s="112">
        <f t="shared" ref="P7:P39" si="0">SUM(N7:O7)</f>
        <v>0</v>
      </c>
      <c r="Q7" s="578">
        <f>M7+P7</f>
        <v>0</v>
      </c>
      <c r="R7" s="113">
        <f>LOOKUP(Q7,{0,32,33,41,51,61,71,81,91},{0,"इ-1","ड","क-2","क-1","ब-2 ","ब-1","अ-2","अ-1"})</f>
        <v>0</v>
      </c>
      <c r="S7" s="108">
        <f>Data!$B7</f>
        <v>1</v>
      </c>
      <c r="T7" s="109" t="str">
        <f>Data!C7</f>
        <v>6583</v>
      </c>
      <c r="U7" s="110" t="str">
        <f>Data!E7</f>
        <v>आराध्या प्रकाश पाटील</v>
      </c>
      <c r="V7" s="108" t="str">
        <f>Data!G7</f>
        <v>F</v>
      </c>
      <c r="W7" s="543"/>
      <c r="X7" s="543"/>
      <c r="Y7" s="543"/>
      <c r="Z7" s="543"/>
      <c r="AA7" s="543"/>
      <c r="AB7" s="543"/>
      <c r="AC7" s="543"/>
      <c r="AD7" s="543"/>
      <c r="AE7" s="111">
        <f>SUM(W7:AD7)</f>
        <v>0</v>
      </c>
      <c r="AF7" s="543"/>
      <c r="AG7" s="543"/>
      <c r="AH7" s="112">
        <f t="shared" ref="AH7:AH39" si="1">SUM(AF7:AG7)</f>
        <v>0</v>
      </c>
      <c r="AI7" s="578">
        <f>AE7+AH7</f>
        <v>0</v>
      </c>
      <c r="AJ7" s="113">
        <f>LOOKUP(AI7,{0,32,33,41,51,61,71,81,91},{0,"इ-1","ड","क-2","क-1","ब-2 ","ब-1","अ-2","अ-1"})</f>
        <v>0</v>
      </c>
    </row>
    <row r="8" spans="1:36" ht="21.75" customHeight="1">
      <c r="A8" s="101">
        <f>Data!$B8</f>
        <v>2</v>
      </c>
      <c r="B8" s="114">
        <f>Data!C8</f>
        <v>6588</v>
      </c>
      <c r="C8" s="115" t="str">
        <f>Data!E8</f>
        <v>साक्षी राजेश पाटील</v>
      </c>
      <c r="D8" s="101" t="str">
        <f>Data!G8</f>
        <v>F</v>
      </c>
      <c r="E8" s="539"/>
      <c r="F8" s="539"/>
      <c r="G8" s="539"/>
      <c r="H8" s="539"/>
      <c r="I8" s="539"/>
      <c r="J8" s="539"/>
      <c r="K8" s="539"/>
      <c r="L8" s="539"/>
      <c r="M8" s="106">
        <f>SUM(E8:L8)</f>
        <v>0</v>
      </c>
      <c r="N8" s="539"/>
      <c r="O8" s="539"/>
      <c r="P8" s="104">
        <f t="shared" si="0"/>
        <v>0</v>
      </c>
      <c r="Q8" s="579">
        <f>M8+P8</f>
        <v>0</v>
      </c>
      <c r="R8" s="105">
        <f>LOOKUP(Q8,{0,32,33,41,51,61,71,81,91},{0,"इ-1","ड","क-2","क-1","ब-2 ","ब-1","अ-2","अ-1"})</f>
        <v>0</v>
      </c>
      <c r="S8" s="101">
        <f>Data!$B8</f>
        <v>2</v>
      </c>
      <c r="T8" s="114">
        <f>Data!C8</f>
        <v>6588</v>
      </c>
      <c r="U8" s="115" t="str">
        <f>Data!E8</f>
        <v>साक्षी राजेश पाटील</v>
      </c>
      <c r="V8" s="101" t="str">
        <f>Data!G8</f>
        <v>F</v>
      </c>
      <c r="W8" s="539"/>
      <c r="X8" s="539"/>
      <c r="Y8" s="539"/>
      <c r="Z8" s="539"/>
      <c r="AA8" s="539"/>
      <c r="AB8" s="539"/>
      <c r="AC8" s="539"/>
      <c r="AD8" s="539"/>
      <c r="AE8" s="106">
        <f>SUM(W8:AD8)</f>
        <v>0</v>
      </c>
      <c r="AF8" s="539"/>
      <c r="AG8" s="539"/>
      <c r="AH8" s="104">
        <f t="shared" si="1"/>
        <v>0</v>
      </c>
      <c r="AI8" s="579">
        <f>AE8+AH8</f>
        <v>0</v>
      </c>
      <c r="AJ8" s="105">
        <f>LOOKUP(AI8,{0,32,33,41,51,61,71,81,91},{0,"इ-1","ड","क-2","क-1","ब-2 ","ब-1","अ-2","अ-1"})</f>
        <v>0</v>
      </c>
    </row>
    <row r="9" spans="1:36" ht="21.75" customHeight="1">
      <c r="A9" s="101">
        <f>Data!$B9</f>
        <v>3</v>
      </c>
      <c r="B9" s="114">
        <f>Data!C9</f>
        <v>6573</v>
      </c>
      <c r="C9" s="115" t="str">
        <f>Data!E9</f>
        <v>शौर्य यश पाटील</v>
      </c>
      <c r="D9" s="101" t="str">
        <f>Data!G9</f>
        <v>M</v>
      </c>
      <c r="E9" s="539"/>
      <c r="F9" s="539"/>
      <c r="G9" s="539"/>
      <c r="H9" s="539"/>
      <c r="I9" s="539"/>
      <c r="J9" s="539"/>
      <c r="K9" s="539"/>
      <c r="L9" s="539"/>
      <c r="M9" s="106">
        <f t="shared" ref="M9:M61" si="2">SUM(E9:L9)</f>
        <v>0</v>
      </c>
      <c r="N9" s="539"/>
      <c r="O9" s="539"/>
      <c r="P9" s="104">
        <f t="shared" si="0"/>
        <v>0</v>
      </c>
      <c r="Q9" s="579">
        <f>M9+P9</f>
        <v>0</v>
      </c>
      <c r="R9" s="105">
        <f>LOOKUP(Q9,{0,32,33,41,51,61,71,81,91},{0,"इ-1","ड","क-2","क-1","ब-2 ","ब-1","अ-2","अ-1"})</f>
        <v>0</v>
      </c>
      <c r="S9" s="101">
        <f>Data!$B9</f>
        <v>3</v>
      </c>
      <c r="T9" s="114">
        <f>Data!C9</f>
        <v>6573</v>
      </c>
      <c r="U9" s="115" t="str">
        <f>Data!E9</f>
        <v>शौर्य यश पाटील</v>
      </c>
      <c r="V9" s="101" t="str">
        <f>Data!G9</f>
        <v>M</v>
      </c>
      <c r="W9" s="539"/>
      <c r="X9" s="539"/>
      <c r="Y9" s="539"/>
      <c r="Z9" s="539"/>
      <c r="AA9" s="539"/>
      <c r="AB9" s="539"/>
      <c r="AC9" s="539"/>
      <c r="AD9" s="539"/>
      <c r="AE9" s="106">
        <f t="shared" ref="AE9" si="3">SUM(W9:AD9)</f>
        <v>0</v>
      </c>
      <c r="AF9" s="539"/>
      <c r="AG9" s="539"/>
      <c r="AH9" s="104">
        <f t="shared" si="1"/>
        <v>0</v>
      </c>
      <c r="AI9" s="579">
        <f>AE9+AH9</f>
        <v>0</v>
      </c>
      <c r="AJ9" s="105">
        <f>LOOKUP(AI9,{0,32,33,41,51,61,71,81,91},{0,"इ-1","ड","क-2","क-1","ब-2 ","ब-1","अ-2","अ-1"})</f>
        <v>0</v>
      </c>
    </row>
    <row r="10" spans="1:36" ht="21.75" customHeight="1">
      <c r="A10" s="101">
        <f>Data!$B10</f>
        <v>0</v>
      </c>
      <c r="B10" s="114">
        <f>Data!C10</f>
        <v>0</v>
      </c>
      <c r="C10" s="115">
        <f>Data!E10</f>
        <v>0</v>
      </c>
      <c r="D10" s="101">
        <f>Data!G10</f>
        <v>0</v>
      </c>
      <c r="E10" s="539"/>
      <c r="F10" s="539"/>
      <c r="G10" s="539"/>
      <c r="H10" s="539"/>
      <c r="I10" s="539"/>
      <c r="J10" s="539"/>
      <c r="K10" s="539"/>
      <c r="L10" s="539"/>
      <c r="M10" s="106">
        <f>SUM(E10:L10)</f>
        <v>0</v>
      </c>
      <c r="N10" s="539"/>
      <c r="O10" s="539"/>
      <c r="P10" s="104">
        <f t="shared" si="0"/>
        <v>0</v>
      </c>
      <c r="Q10" s="579">
        <f>M10+P10</f>
        <v>0</v>
      </c>
      <c r="R10" s="105">
        <f>LOOKUP(Q10,{0,32,33,41,51,61,71,81,91},{0,"इ-1","ड","क-2","क-1","ब-2 ","ब-1","अ-2","अ-1"})</f>
        <v>0</v>
      </c>
      <c r="S10" s="101">
        <f>Data!$B10</f>
        <v>0</v>
      </c>
      <c r="T10" s="114">
        <f>Data!C10</f>
        <v>0</v>
      </c>
      <c r="U10" s="115">
        <f>Data!E10</f>
        <v>0</v>
      </c>
      <c r="V10" s="101">
        <f>Data!G10</f>
        <v>0</v>
      </c>
      <c r="W10" s="539"/>
      <c r="X10" s="539"/>
      <c r="Y10" s="539"/>
      <c r="Z10" s="539"/>
      <c r="AA10" s="539"/>
      <c r="AB10" s="539"/>
      <c r="AC10" s="539"/>
      <c r="AD10" s="539"/>
      <c r="AE10" s="106">
        <f>SUM(W10:AD10)</f>
        <v>0</v>
      </c>
      <c r="AF10" s="539"/>
      <c r="AG10" s="539"/>
      <c r="AH10" s="104">
        <f t="shared" si="1"/>
        <v>0</v>
      </c>
      <c r="AI10" s="579">
        <f>AE10+AH10</f>
        <v>0</v>
      </c>
      <c r="AJ10" s="105">
        <f>LOOKUP(AI10,{0,32,33,41,51,61,71,81,91},{0,"इ-1","ड","क-2","क-1","ब-2 ","ब-1","अ-2","अ-1"})</f>
        <v>0</v>
      </c>
    </row>
    <row r="11" spans="1:36" ht="21.75" customHeight="1">
      <c r="A11" s="101">
        <f>Data!$B11</f>
        <v>0</v>
      </c>
      <c r="B11" s="114">
        <f>Data!C11</f>
        <v>0</v>
      </c>
      <c r="C11" s="115">
        <f>Data!E11</f>
        <v>0</v>
      </c>
      <c r="D11" s="101">
        <f>Data!G11</f>
        <v>0</v>
      </c>
      <c r="E11" s="539"/>
      <c r="F11" s="539"/>
      <c r="G11" s="539"/>
      <c r="H11" s="539"/>
      <c r="I11" s="539"/>
      <c r="J11" s="539"/>
      <c r="K11" s="539"/>
      <c r="L11" s="539"/>
      <c r="M11" s="106">
        <f t="shared" ref="M11" si="4">SUM(E11:L11)</f>
        <v>0</v>
      </c>
      <c r="N11" s="539"/>
      <c r="O11" s="539"/>
      <c r="P11" s="104">
        <f t="shared" si="0"/>
        <v>0</v>
      </c>
      <c r="Q11" s="579">
        <f t="shared" ref="Q11:Q74" si="5">M11+P11</f>
        <v>0</v>
      </c>
      <c r="R11" s="105">
        <f>LOOKUP(Q11,{0,32,33,41,51,61,71,81,91},{0,"इ-1","ड","क-2","क-1","ब-2 ","ब-1","अ-2","अ-1"})</f>
        <v>0</v>
      </c>
      <c r="S11" s="101">
        <f>Data!$B11</f>
        <v>0</v>
      </c>
      <c r="T11" s="114">
        <f>Data!C11</f>
        <v>0</v>
      </c>
      <c r="U11" s="115">
        <f>Data!E11</f>
        <v>0</v>
      </c>
      <c r="V11" s="101">
        <f>Data!G11</f>
        <v>0</v>
      </c>
      <c r="W11" s="539"/>
      <c r="X11" s="539"/>
      <c r="Y11" s="539"/>
      <c r="Z11" s="539"/>
      <c r="AA11" s="539"/>
      <c r="AB11" s="539"/>
      <c r="AC11" s="539"/>
      <c r="AD11" s="539"/>
      <c r="AE11" s="106">
        <f t="shared" ref="AE11:AE39" si="6">SUM(W11:AD11)</f>
        <v>0</v>
      </c>
      <c r="AF11" s="539"/>
      <c r="AG11" s="539"/>
      <c r="AH11" s="104">
        <f t="shared" si="1"/>
        <v>0</v>
      </c>
      <c r="AI11" s="579">
        <f t="shared" ref="AI11:AI74" si="7">AE11+AH11</f>
        <v>0</v>
      </c>
      <c r="AJ11" s="105">
        <f>LOOKUP(AI11,{0,32,33,41,51,61,71,81,91},{0,"इ-1","ड","क-2","क-1","ब-2 ","ब-1","अ-2","अ-1"})</f>
        <v>0</v>
      </c>
    </row>
    <row r="12" spans="1:36" ht="21.75" customHeight="1">
      <c r="A12" s="101">
        <f>Data!$B12</f>
        <v>0</v>
      </c>
      <c r="B12" s="114">
        <f>Data!C12</f>
        <v>0</v>
      </c>
      <c r="C12" s="115">
        <f>Data!E12</f>
        <v>0</v>
      </c>
      <c r="D12" s="101">
        <f>Data!G12</f>
        <v>0</v>
      </c>
      <c r="E12" s="539"/>
      <c r="F12" s="539"/>
      <c r="G12" s="539"/>
      <c r="H12" s="539"/>
      <c r="I12" s="539"/>
      <c r="J12" s="539"/>
      <c r="K12" s="539"/>
      <c r="L12" s="539"/>
      <c r="M12" s="106">
        <f t="shared" si="2"/>
        <v>0</v>
      </c>
      <c r="N12" s="539"/>
      <c r="O12" s="539"/>
      <c r="P12" s="104">
        <f t="shared" si="0"/>
        <v>0</v>
      </c>
      <c r="Q12" s="579">
        <f t="shared" si="5"/>
        <v>0</v>
      </c>
      <c r="R12" s="105">
        <f>LOOKUP(Q12,{0,32,33,41,51,61,71,81,91},{0,"इ-1","ड","क-2","क-1","ब-2 ","ब-1","अ-2","अ-1"})</f>
        <v>0</v>
      </c>
      <c r="S12" s="101">
        <f>Data!$B12</f>
        <v>0</v>
      </c>
      <c r="T12" s="114">
        <f>Data!C12</f>
        <v>0</v>
      </c>
      <c r="U12" s="115">
        <f>Data!E12</f>
        <v>0</v>
      </c>
      <c r="V12" s="101">
        <f>Data!G12</f>
        <v>0</v>
      </c>
      <c r="W12" s="539"/>
      <c r="X12" s="539"/>
      <c r="Y12" s="539"/>
      <c r="Z12" s="539"/>
      <c r="AA12" s="539"/>
      <c r="AB12" s="539"/>
      <c r="AC12" s="539"/>
      <c r="AD12" s="539"/>
      <c r="AE12" s="106">
        <f t="shared" si="6"/>
        <v>0</v>
      </c>
      <c r="AF12" s="539"/>
      <c r="AG12" s="539"/>
      <c r="AH12" s="104">
        <f t="shared" si="1"/>
        <v>0</v>
      </c>
      <c r="AI12" s="579">
        <f t="shared" si="7"/>
        <v>0</v>
      </c>
      <c r="AJ12" s="105">
        <f>LOOKUP(AI12,{0,32,33,41,51,61,71,81,91},{0,"इ-1","ड","क-2","क-1","ब-2 ","ब-1","अ-2","अ-1"})</f>
        <v>0</v>
      </c>
    </row>
    <row r="13" spans="1:36" ht="21.75" customHeight="1">
      <c r="A13" s="101">
        <f>Data!$B13</f>
        <v>0</v>
      </c>
      <c r="B13" s="114">
        <f>Data!C13</f>
        <v>0</v>
      </c>
      <c r="C13" s="115">
        <f>Data!E13</f>
        <v>0</v>
      </c>
      <c r="D13" s="101">
        <f>Data!G13</f>
        <v>0</v>
      </c>
      <c r="E13" s="539"/>
      <c r="F13" s="539"/>
      <c r="G13" s="539"/>
      <c r="H13" s="539"/>
      <c r="I13" s="539"/>
      <c r="J13" s="539"/>
      <c r="K13" s="539"/>
      <c r="L13" s="539"/>
      <c r="M13" s="106">
        <f t="shared" si="2"/>
        <v>0</v>
      </c>
      <c r="N13" s="539"/>
      <c r="O13" s="539"/>
      <c r="P13" s="104">
        <f t="shared" si="0"/>
        <v>0</v>
      </c>
      <c r="Q13" s="579">
        <f t="shared" si="5"/>
        <v>0</v>
      </c>
      <c r="R13" s="105">
        <f>LOOKUP(Q13,{0,32,33,41,51,61,71,81,91},{0,"इ-1","ड","क-2","क-1","ब-2 ","ब-1","अ-2","अ-1"})</f>
        <v>0</v>
      </c>
      <c r="S13" s="101">
        <f>Data!$B13</f>
        <v>0</v>
      </c>
      <c r="T13" s="114">
        <f>Data!C13</f>
        <v>0</v>
      </c>
      <c r="U13" s="115">
        <f>Data!E13</f>
        <v>0</v>
      </c>
      <c r="V13" s="101">
        <f>Data!G13</f>
        <v>0</v>
      </c>
      <c r="W13" s="539"/>
      <c r="X13" s="539"/>
      <c r="Y13" s="539"/>
      <c r="Z13" s="539"/>
      <c r="AA13" s="539"/>
      <c r="AB13" s="539"/>
      <c r="AC13" s="539"/>
      <c r="AD13" s="539"/>
      <c r="AE13" s="106">
        <f t="shared" si="6"/>
        <v>0</v>
      </c>
      <c r="AF13" s="539"/>
      <c r="AG13" s="539"/>
      <c r="AH13" s="104">
        <f t="shared" si="1"/>
        <v>0</v>
      </c>
      <c r="AI13" s="579">
        <f t="shared" si="7"/>
        <v>0</v>
      </c>
      <c r="AJ13" s="105">
        <f>LOOKUP(AI13,{0,32,33,41,51,61,71,81,91},{0,"इ-1","ड","क-2","क-1","ब-2 ","ब-1","अ-2","अ-1"})</f>
        <v>0</v>
      </c>
    </row>
    <row r="14" spans="1:36" ht="21.75" customHeight="1">
      <c r="A14" s="101">
        <f>Data!$B14</f>
        <v>0</v>
      </c>
      <c r="B14" s="114">
        <f>Data!C14</f>
        <v>0</v>
      </c>
      <c r="C14" s="115">
        <f>Data!E14</f>
        <v>0</v>
      </c>
      <c r="D14" s="101">
        <f>Data!G14</f>
        <v>0</v>
      </c>
      <c r="E14" s="539"/>
      <c r="F14" s="539"/>
      <c r="G14" s="539"/>
      <c r="H14" s="539"/>
      <c r="I14" s="539"/>
      <c r="J14" s="539"/>
      <c r="K14" s="539"/>
      <c r="L14" s="539"/>
      <c r="M14" s="106">
        <f t="shared" si="2"/>
        <v>0</v>
      </c>
      <c r="N14" s="539"/>
      <c r="O14" s="539"/>
      <c r="P14" s="104">
        <f t="shared" si="0"/>
        <v>0</v>
      </c>
      <c r="Q14" s="579">
        <f t="shared" si="5"/>
        <v>0</v>
      </c>
      <c r="R14" s="105">
        <f>LOOKUP(Q14,{0,32,33,41,51,61,71,81,91},{0,"इ-1","ड","क-2","क-1","ब-2 ","ब-1","अ-2","अ-1"})</f>
        <v>0</v>
      </c>
      <c r="S14" s="101">
        <f>Data!$B14</f>
        <v>0</v>
      </c>
      <c r="T14" s="114">
        <f>Data!C14</f>
        <v>0</v>
      </c>
      <c r="U14" s="115">
        <f>Data!E14</f>
        <v>0</v>
      </c>
      <c r="V14" s="101">
        <f>Data!G14</f>
        <v>0</v>
      </c>
      <c r="W14" s="539"/>
      <c r="X14" s="539"/>
      <c r="Y14" s="539"/>
      <c r="Z14" s="539"/>
      <c r="AA14" s="539"/>
      <c r="AB14" s="539"/>
      <c r="AC14" s="539"/>
      <c r="AD14" s="539"/>
      <c r="AE14" s="106">
        <f t="shared" si="6"/>
        <v>0</v>
      </c>
      <c r="AF14" s="539"/>
      <c r="AG14" s="539"/>
      <c r="AH14" s="104">
        <f t="shared" si="1"/>
        <v>0</v>
      </c>
      <c r="AI14" s="579">
        <f t="shared" si="7"/>
        <v>0</v>
      </c>
      <c r="AJ14" s="105">
        <f>LOOKUP(AI14,{0,32,33,41,51,61,71,81,91},{0,"इ-1","ड","क-2","क-1","ब-2 ","ब-1","अ-2","अ-1"})</f>
        <v>0</v>
      </c>
    </row>
    <row r="15" spans="1:36" ht="21.75" customHeight="1">
      <c r="A15" s="101">
        <f>Data!$B15</f>
        <v>0</v>
      </c>
      <c r="B15" s="114">
        <f>Data!C15</f>
        <v>0</v>
      </c>
      <c r="C15" s="115">
        <f>Data!E15</f>
        <v>0</v>
      </c>
      <c r="D15" s="101">
        <f>Data!G15</f>
        <v>0</v>
      </c>
      <c r="E15" s="539"/>
      <c r="F15" s="539"/>
      <c r="G15" s="539"/>
      <c r="H15" s="539"/>
      <c r="I15" s="539"/>
      <c r="J15" s="539"/>
      <c r="K15" s="539"/>
      <c r="L15" s="539"/>
      <c r="M15" s="106">
        <f t="shared" si="2"/>
        <v>0</v>
      </c>
      <c r="N15" s="539"/>
      <c r="O15" s="539"/>
      <c r="P15" s="104">
        <f t="shared" si="0"/>
        <v>0</v>
      </c>
      <c r="Q15" s="579">
        <f t="shared" si="5"/>
        <v>0</v>
      </c>
      <c r="R15" s="105">
        <f>LOOKUP(Q15,{0,32,33,41,51,61,71,81,91},{0,"इ-1","ड","क-2","क-1","ब-2 ","ब-1","अ-2","अ-1"})</f>
        <v>0</v>
      </c>
      <c r="S15" s="101">
        <f>Data!$B15</f>
        <v>0</v>
      </c>
      <c r="T15" s="114">
        <f>Data!C15</f>
        <v>0</v>
      </c>
      <c r="U15" s="115">
        <f>Data!E15</f>
        <v>0</v>
      </c>
      <c r="V15" s="101">
        <f>Data!G15</f>
        <v>0</v>
      </c>
      <c r="W15" s="539"/>
      <c r="X15" s="539"/>
      <c r="Y15" s="539"/>
      <c r="Z15" s="539"/>
      <c r="AA15" s="539"/>
      <c r="AB15" s="539"/>
      <c r="AC15" s="539"/>
      <c r="AD15" s="539"/>
      <c r="AE15" s="106">
        <f t="shared" si="6"/>
        <v>0</v>
      </c>
      <c r="AF15" s="539"/>
      <c r="AG15" s="539"/>
      <c r="AH15" s="104">
        <f t="shared" si="1"/>
        <v>0</v>
      </c>
      <c r="AI15" s="579">
        <f t="shared" si="7"/>
        <v>0</v>
      </c>
      <c r="AJ15" s="105">
        <f>LOOKUP(AI15,{0,32,33,41,51,61,71,81,91},{0,"इ-1","ड","क-2","क-1","ब-2 ","ब-1","अ-2","अ-1"})</f>
        <v>0</v>
      </c>
    </row>
    <row r="16" spans="1:36" ht="21.75" customHeight="1">
      <c r="A16" s="101">
        <f>Data!$B16</f>
        <v>0</v>
      </c>
      <c r="B16" s="114">
        <f>Data!C16</f>
        <v>0</v>
      </c>
      <c r="C16" s="115">
        <f>Data!E16</f>
        <v>0</v>
      </c>
      <c r="D16" s="101">
        <f>Data!G16</f>
        <v>0</v>
      </c>
      <c r="E16" s="539"/>
      <c r="F16" s="539"/>
      <c r="G16" s="539"/>
      <c r="H16" s="539"/>
      <c r="I16" s="539"/>
      <c r="J16" s="539"/>
      <c r="K16" s="539"/>
      <c r="L16" s="539"/>
      <c r="M16" s="106">
        <f t="shared" si="2"/>
        <v>0</v>
      </c>
      <c r="N16" s="539"/>
      <c r="O16" s="539"/>
      <c r="P16" s="104">
        <f t="shared" si="0"/>
        <v>0</v>
      </c>
      <c r="Q16" s="579">
        <f t="shared" si="5"/>
        <v>0</v>
      </c>
      <c r="R16" s="105">
        <f>LOOKUP(Q16,{0,32,33,41,51,61,71,81,91},{0,"इ-1","ड","क-2","क-1","ब-2 ","ब-1","अ-2","अ-1"})</f>
        <v>0</v>
      </c>
      <c r="S16" s="101">
        <f>Data!$B16</f>
        <v>0</v>
      </c>
      <c r="T16" s="114">
        <f>Data!C16</f>
        <v>0</v>
      </c>
      <c r="U16" s="115">
        <f>Data!E16</f>
        <v>0</v>
      </c>
      <c r="V16" s="101">
        <f>Data!G16</f>
        <v>0</v>
      </c>
      <c r="W16" s="539"/>
      <c r="X16" s="539"/>
      <c r="Y16" s="539"/>
      <c r="Z16" s="539"/>
      <c r="AA16" s="539"/>
      <c r="AB16" s="539"/>
      <c r="AC16" s="539"/>
      <c r="AD16" s="539"/>
      <c r="AE16" s="106">
        <f t="shared" si="6"/>
        <v>0</v>
      </c>
      <c r="AF16" s="539"/>
      <c r="AG16" s="539"/>
      <c r="AH16" s="104">
        <f t="shared" si="1"/>
        <v>0</v>
      </c>
      <c r="AI16" s="579">
        <f t="shared" si="7"/>
        <v>0</v>
      </c>
      <c r="AJ16" s="105">
        <f>LOOKUP(AI16,{0,32,33,41,51,61,71,81,91},{0,"इ-1","ड","क-2","क-1","ब-2 ","ब-1","अ-2","अ-1"})</f>
        <v>0</v>
      </c>
    </row>
    <row r="17" spans="1:36" ht="21.75" customHeight="1">
      <c r="A17" s="101">
        <f>Data!$B17</f>
        <v>0</v>
      </c>
      <c r="B17" s="114">
        <f>Data!C17</f>
        <v>0</v>
      </c>
      <c r="C17" s="115">
        <f>Data!E17</f>
        <v>0</v>
      </c>
      <c r="D17" s="101">
        <f>Data!G17</f>
        <v>0</v>
      </c>
      <c r="E17" s="539"/>
      <c r="F17" s="539"/>
      <c r="G17" s="539"/>
      <c r="H17" s="539"/>
      <c r="I17" s="539"/>
      <c r="J17" s="539"/>
      <c r="K17" s="539"/>
      <c r="L17" s="539"/>
      <c r="M17" s="106">
        <f t="shared" si="2"/>
        <v>0</v>
      </c>
      <c r="N17" s="539"/>
      <c r="O17" s="539"/>
      <c r="P17" s="104">
        <f t="shared" si="0"/>
        <v>0</v>
      </c>
      <c r="Q17" s="579">
        <f t="shared" si="5"/>
        <v>0</v>
      </c>
      <c r="R17" s="105">
        <f>LOOKUP(Q17,{0,32,33,41,51,61,71,81,91},{0,"इ-1","ड","क-2","क-1","ब-2 ","ब-1","अ-2","अ-1"})</f>
        <v>0</v>
      </c>
      <c r="S17" s="101">
        <f>Data!$B17</f>
        <v>0</v>
      </c>
      <c r="T17" s="114">
        <f>Data!C17</f>
        <v>0</v>
      </c>
      <c r="U17" s="115">
        <f>Data!E17</f>
        <v>0</v>
      </c>
      <c r="V17" s="101">
        <f>Data!G17</f>
        <v>0</v>
      </c>
      <c r="W17" s="539"/>
      <c r="X17" s="539"/>
      <c r="Y17" s="539"/>
      <c r="Z17" s="539"/>
      <c r="AA17" s="539"/>
      <c r="AB17" s="539"/>
      <c r="AC17" s="539"/>
      <c r="AD17" s="539"/>
      <c r="AE17" s="106">
        <f t="shared" si="6"/>
        <v>0</v>
      </c>
      <c r="AF17" s="539"/>
      <c r="AG17" s="539"/>
      <c r="AH17" s="104">
        <f t="shared" si="1"/>
        <v>0</v>
      </c>
      <c r="AI17" s="579">
        <f t="shared" si="7"/>
        <v>0</v>
      </c>
      <c r="AJ17" s="105">
        <f>LOOKUP(AI17,{0,32,33,41,51,61,71,81,91},{0,"इ-1","ड","क-2","क-1","ब-2 ","ब-1","अ-2","अ-1"})</f>
        <v>0</v>
      </c>
    </row>
    <row r="18" spans="1:36" ht="21.75" customHeight="1">
      <c r="A18" s="101">
        <f>Data!$B18</f>
        <v>0</v>
      </c>
      <c r="B18" s="114">
        <f>Data!C18</f>
        <v>0</v>
      </c>
      <c r="C18" s="115">
        <f>Data!E18</f>
        <v>0</v>
      </c>
      <c r="D18" s="101">
        <f>Data!G18</f>
        <v>0</v>
      </c>
      <c r="E18" s="539"/>
      <c r="F18" s="539"/>
      <c r="G18" s="539"/>
      <c r="H18" s="539"/>
      <c r="I18" s="539"/>
      <c r="J18" s="539"/>
      <c r="K18" s="539"/>
      <c r="L18" s="539"/>
      <c r="M18" s="106">
        <f t="shared" si="2"/>
        <v>0</v>
      </c>
      <c r="N18" s="539"/>
      <c r="O18" s="539"/>
      <c r="P18" s="104">
        <f t="shared" si="0"/>
        <v>0</v>
      </c>
      <c r="Q18" s="579">
        <f t="shared" si="5"/>
        <v>0</v>
      </c>
      <c r="R18" s="105">
        <f>LOOKUP(Q18,{0,32,33,41,51,61,71,81,91},{0,"इ-1","ड","क-2","क-1","ब-2 ","ब-1","अ-2","अ-1"})</f>
        <v>0</v>
      </c>
      <c r="S18" s="101">
        <f>Data!$B18</f>
        <v>0</v>
      </c>
      <c r="T18" s="114">
        <f>Data!C18</f>
        <v>0</v>
      </c>
      <c r="U18" s="115">
        <f>Data!E18</f>
        <v>0</v>
      </c>
      <c r="V18" s="101">
        <f>Data!G18</f>
        <v>0</v>
      </c>
      <c r="W18" s="539"/>
      <c r="X18" s="539"/>
      <c r="Y18" s="539"/>
      <c r="Z18" s="539"/>
      <c r="AA18" s="539"/>
      <c r="AB18" s="539"/>
      <c r="AC18" s="539"/>
      <c r="AD18" s="539"/>
      <c r="AE18" s="106">
        <f t="shared" si="6"/>
        <v>0</v>
      </c>
      <c r="AF18" s="539"/>
      <c r="AG18" s="539"/>
      <c r="AH18" s="104">
        <f t="shared" si="1"/>
        <v>0</v>
      </c>
      <c r="AI18" s="579">
        <f t="shared" si="7"/>
        <v>0</v>
      </c>
      <c r="AJ18" s="105">
        <f>LOOKUP(AI18,{0,32,33,41,51,61,71,81,91},{0,"इ-1","ड","क-2","क-1","ब-2 ","ब-1","अ-2","अ-1"})</f>
        <v>0</v>
      </c>
    </row>
    <row r="19" spans="1:36" ht="21.75" customHeight="1">
      <c r="A19" s="101">
        <f>Data!$B19</f>
        <v>0</v>
      </c>
      <c r="B19" s="114">
        <f>Data!C19</f>
        <v>0</v>
      </c>
      <c r="C19" s="115">
        <f>Data!E19</f>
        <v>0</v>
      </c>
      <c r="D19" s="101">
        <f>Data!G19</f>
        <v>0</v>
      </c>
      <c r="E19" s="539"/>
      <c r="F19" s="539"/>
      <c r="G19" s="539"/>
      <c r="H19" s="539"/>
      <c r="I19" s="539"/>
      <c r="J19" s="539"/>
      <c r="K19" s="539"/>
      <c r="L19" s="539"/>
      <c r="M19" s="106">
        <f t="shared" si="2"/>
        <v>0</v>
      </c>
      <c r="N19" s="539"/>
      <c r="O19" s="539"/>
      <c r="P19" s="104">
        <f t="shared" si="0"/>
        <v>0</v>
      </c>
      <c r="Q19" s="579">
        <f t="shared" si="5"/>
        <v>0</v>
      </c>
      <c r="R19" s="105">
        <f>LOOKUP(Q19,{0,32,33,41,51,61,71,81,91},{0,"इ-1","ड","क-2","क-1","ब-2 ","ब-1","अ-2","अ-1"})</f>
        <v>0</v>
      </c>
      <c r="S19" s="101">
        <f>Data!$B19</f>
        <v>0</v>
      </c>
      <c r="T19" s="114">
        <f>Data!C19</f>
        <v>0</v>
      </c>
      <c r="U19" s="115">
        <f>Data!E19</f>
        <v>0</v>
      </c>
      <c r="V19" s="101">
        <f>Data!G19</f>
        <v>0</v>
      </c>
      <c r="W19" s="539"/>
      <c r="X19" s="539"/>
      <c r="Y19" s="539"/>
      <c r="Z19" s="539"/>
      <c r="AA19" s="539"/>
      <c r="AB19" s="539"/>
      <c r="AC19" s="539"/>
      <c r="AD19" s="539"/>
      <c r="AE19" s="106">
        <f t="shared" si="6"/>
        <v>0</v>
      </c>
      <c r="AF19" s="539"/>
      <c r="AG19" s="539"/>
      <c r="AH19" s="104">
        <f t="shared" si="1"/>
        <v>0</v>
      </c>
      <c r="AI19" s="579">
        <f t="shared" si="7"/>
        <v>0</v>
      </c>
      <c r="AJ19" s="105">
        <f>LOOKUP(AI19,{0,32,33,41,51,61,71,81,91},{0,"इ-1","ड","क-2","क-1","ब-2 ","ब-1","अ-2","अ-1"})</f>
        <v>0</v>
      </c>
    </row>
    <row r="20" spans="1:36" ht="21.75" customHeight="1">
      <c r="A20" s="101">
        <f>Data!$B20</f>
        <v>0</v>
      </c>
      <c r="B20" s="114">
        <f>Data!C20</f>
        <v>0</v>
      </c>
      <c r="C20" s="115">
        <f>Data!E20</f>
        <v>0</v>
      </c>
      <c r="D20" s="101">
        <f>Data!G20</f>
        <v>0</v>
      </c>
      <c r="E20" s="539"/>
      <c r="F20" s="539"/>
      <c r="G20" s="539"/>
      <c r="H20" s="539"/>
      <c r="I20" s="539"/>
      <c r="J20" s="539"/>
      <c r="K20" s="539"/>
      <c r="L20" s="539"/>
      <c r="M20" s="106">
        <f t="shared" si="2"/>
        <v>0</v>
      </c>
      <c r="N20" s="539"/>
      <c r="O20" s="539"/>
      <c r="P20" s="104">
        <f t="shared" si="0"/>
        <v>0</v>
      </c>
      <c r="Q20" s="579">
        <f t="shared" si="5"/>
        <v>0</v>
      </c>
      <c r="R20" s="105">
        <f>LOOKUP(Q20,{0,32,33,41,51,61,71,81,91},{0,"इ-1","ड","क-2","क-1","ब-2 ","ब-1","अ-2","अ-1"})</f>
        <v>0</v>
      </c>
      <c r="S20" s="101">
        <f>Data!$B20</f>
        <v>0</v>
      </c>
      <c r="T20" s="114">
        <f>Data!C20</f>
        <v>0</v>
      </c>
      <c r="U20" s="115">
        <f>Data!E20</f>
        <v>0</v>
      </c>
      <c r="V20" s="101">
        <f>Data!G20</f>
        <v>0</v>
      </c>
      <c r="W20" s="539"/>
      <c r="X20" s="539"/>
      <c r="Y20" s="539"/>
      <c r="Z20" s="539"/>
      <c r="AA20" s="539"/>
      <c r="AB20" s="539"/>
      <c r="AC20" s="539"/>
      <c r="AD20" s="539"/>
      <c r="AE20" s="106">
        <f t="shared" si="6"/>
        <v>0</v>
      </c>
      <c r="AF20" s="539"/>
      <c r="AG20" s="539"/>
      <c r="AH20" s="104">
        <f t="shared" si="1"/>
        <v>0</v>
      </c>
      <c r="AI20" s="579">
        <f t="shared" si="7"/>
        <v>0</v>
      </c>
      <c r="AJ20" s="105">
        <f>LOOKUP(AI20,{0,32,33,41,51,61,71,81,91},{0,"इ-1","ड","क-2","क-1","ब-2 ","ब-1","अ-2","अ-1"})</f>
        <v>0</v>
      </c>
    </row>
    <row r="21" spans="1:36" ht="21.75" customHeight="1">
      <c r="A21" s="101">
        <f>Data!$B21</f>
        <v>0</v>
      </c>
      <c r="B21" s="114">
        <f>Data!C21</f>
        <v>0</v>
      </c>
      <c r="C21" s="115">
        <f>Data!E21</f>
        <v>0</v>
      </c>
      <c r="D21" s="101">
        <f>Data!G21</f>
        <v>0</v>
      </c>
      <c r="E21" s="539"/>
      <c r="F21" s="539"/>
      <c r="G21" s="539"/>
      <c r="H21" s="539"/>
      <c r="I21" s="539"/>
      <c r="J21" s="539"/>
      <c r="K21" s="539"/>
      <c r="L21" s="539"/>
      <c r="M21" s="106">
        <f t="shared" si="2"/>
        <v>0</v>
      </c>
      <c r="N21" s="539"/>
      <c r="O21" s="539"/>
      <c r="P21" s="104">
        <f t="shared" si="0"/>
        <v>0</v>
      </c>
      <c r="Q21" s="579">
        <f t="shared" si="5"/>
        <v>0</v>
      </c>
      <c r="R21" s="105">
        <f>LOOKUP(Q21,{0,32,33,41,51,61,71,81,91},{0,"इ-1","ड","क-2","क-1","ब-2 ","ब-1","अ-2","अ-1"})</f>
        <v>0</v>
      </c>
      <c r="S21" s="101">
        <f>Data!$B21</f>
        <v>0</v>
      </c>
      <c r="T21" s="114">
        <f>Data!C21</f>
        <v>0</v>
      </c>
      <c r="U21" s="115">
        <f>Data!E21</f>
        <v>0</v>
      </c>
      <c r="V21" s="101">
        <f>Data!G21</f>
        <v>0</v>
      </c>
      <c r="W21" s="539"/>
      <c r="X21" s="539"/>
      <c r="Y21" s="539"/>
      <c r="Z21" s="539"/>
      <c r="AA21" s="539"/>
      <c r="AB21" s="539"/>
      <c r="AC21" s="539"/>
      <c r="AD21" s="539"/>
      <c r="AE21" s="106">
        <f t="shared" si="6"/>
        <v>0</v>
      </c>
      <c r="AF21" s="539"/>
      <c r="AG21" s="539"/>
      <c r="AH21" s="104">
        <f t="shared" si="1"/>
        <v>0</v>
      </c>
      <c r="AI21" s="579">
        <f t="shared" si="7"/>
        <v>0</v>
      </c>
      <c r="AJ21" s="105">
        <f>LOOKUP(AI21,{0,32,33,41,51,61,71,81,91},{0,"इ-1","ड","क-2","क-1","ब-2 ","ब-1","अ-2","अ-1"})</f>
        <v>0</v>
      </c>
    </row>
    <row r="22" spans="1:36" ht="21.75" customHeight="1">
      <c r="A22" s="101">
        <f>Data!$B22</f>
        <v>0</v>
      </c>
      <c r="B22" s="114">
        <f>Data!C22</f>
        <v>0</v>
      </c>
      <c r="C22" s="115">
        <f>Data!E22</f>
        <v>0</v>
      </c>
      <c r="D22" s="101">
        <f>Data!G22</f>
        <v>0</v>
      </c>
      <c r="E22" s="539"/>
      <c r="F22" s="539"/>
      <c r="G22" s="539"/>
      <c r="H22" s="539"/>
      <c r="I22" s="539"/>
      <c r="J22" s="539"/>
      <c r="K22" s="539"/>
      <c r="L22" s="539"/>
      <c r="M22" s="106">
        <f t="shared" si="2"/>
        <v>0</v>
      </c>
      <c r="N22" s="539"/>
      <c r="O22" s="539"/>
      <c r="P22" s="104">
        <f t="shared" si="0"/>
        <v>0</v>
      </c>
      <c r="Q22" s="579">
        <f t="shared" si="5"/>
        <v>0</v>
      </c>
      <c r="R22" s="105">
        <f>LOOKUP(Q22,{0,32,33,41,51,61,71,81,91},{0,"इ-1","ड","क-2","क-1","ब-2 ","ब-1","अ-2","अ-1"})</f>
        <v>0</v>
      </c>
      <c r="S22" s="101">
        <f>Data!$B22</f>
        <v>0</v>
      </c>
      <c r="T22" s="114">
        <f>Data!C22</f>
        <v>0</v>
      </c>
      <c r="U22" s="115">
        <f>Data!E22</f>
        <v>0</v>
      </c>
      <c r="V22" s="101">
        <f>Data!G22</f>
        <v>0</v>
      </c>
      <c r="W22" s="539"/>
      <c r="X22" s="539"/>
      <c r="Y22" s="539"/>
      <c r="Z22" s="539"/>
      <c r="AA22" s="539"/>
      <c r="AB22" s="539"/>
      <c r="AC22" s="539"/>
      <c r="AD22" s="539"/>
      <c r="AE22" s="106">
        <f t="shared" si="6"/>
        <v>0</v>
      </c>
      <c r="AF22" s="539"/>
      <c r="AG22" s="539"/>
      <c r="AH22" s="104">
        <f t="shared" si="1"/>
        <v>0</v>
      </c>
      <c r="AI22" s="579">
        <f t="shared" si="7"/>
        <v>0</v>
      </c>
      <c r="AJ22" s="105">
        <f>LOOKUP(AI22,{0,32,33,41,51,61,71,81,91},{0,"इ-1","ड","क-2","क-1","ब-2 ","ब-1","अ-2","अ-1"})</f>
        <v>0</v>
      </c>
    </row>
    <row r="23" spans="1:36" ht="21.75" customHeight="1">
      <c r="A23" s="101">
        <f>Data!$B23</f>
        <v>0</v>
      </c>
      <c r="B23" s="114">
        <f>Data!C23</f>
        <v>0</v>
      </c>
      <c r="C23" s="115">
        <f>Data!E23</f>
        <v>0</v>
      </c>
      <c r="D23" s="101">
        <f>Data!G23</f>
        <v>0</v>
      </c>
      <c r="E23" s="539"/>
      <c r="F23" s="539"/>
      <c r="G23" s="539"/>
      <c r="H23" s="539"/>
      <c r="I23" s="539"/>
      <c r="J23" s="539"/>
      <c r="K23" s="539"/>
      <c r="L23" s="539"/>
      <c r="M23" s="106">
        <f t="shared" si="2"/>
        <v>0</v>
      </c>
      <c r="N23" s="539"/>
      <c r="O23" s="539"/>
      <c r="P23" s="104">
        <f t="shared" si="0"/>
        <v>0</v>
      </c>
      <c r="Q23" s="579">
        <f t="shared" si="5"/>
        <v>0</v>
      </c>
      <c r="R23" s="105">
        <f>LOOKUP(Q23,{0,32,33,41,51,61,71,81,91},{0,"इ-1","ड","क-2","क-1","ब-2 ","ब-1","अ-2","अ-1"})</f>
        <v>0</v>
      </c>
      <c r="S23" s="101">
        <f>Data!$B23</f>
        <v>0</v>
      </c>
      <c r="T23" s="114">
        <f>Data!C23</f>
        <v>0</v>
      </c>
      <c r="U23" s="115">
        <f>Data!E23</f>
        <v>0</v>
      </c>
      <c r="V23" s="101">
        <f>Data!G23</f>
        <v>0</v>
      </c>
      <c r="W23" s="539"/>
      <c r="X23" s="539"/>
      <c r="Y23" s="539"/>
      <c r="Z23" s="539"/>
      <c r="AA23" s="539"/>
      <c r="AB23" s="539"/>
      <c r="AC23" s="539"/>
      <c r="AD23" s="539"/>
      <c r="AE23" s="106">
        <f t="shared" si="6"/>
        <v>0</v>
      </c>
      <c r="AF23" s="539"/>
      <c r="AG23" s="539"/>
      <c r="AH23" s="104">
        <f t="shared" si="1"/>
        <v>0</v>
      </c>
      <c r="AI23" s="579">
        <f t="shared" si="7"/>
        <v>0</v>
      </c>
      <c r="AJ23" s="105">
        <f>LOOKUP(AI23,{0,32,33,41,51,61,71,81,91},{0,"इ-1","ड","क-2","क-1","ब-2 ","ब-1","अ-2","अ-1"})</f>
        <v>0</v>
      </c>
    </row>
    <row r="24" spans="1:36" ht="21.75" customHeight="1">
      <c r="A24" s="101">
        <f>Data!$B24</f>
        <v>0</v>
      </c>
      <c r="B24" s="114">
        <f>Data!C24</f>
        <v>0</v>
      </c>
      <c r="C24" s="115">
        <f>Data!E24</f>
        <v>0</v>
      </c>
      <c r="D24" s="101">
        <f>Data!G24</f>
        <v>0</v>
      </c>
      <c r="E24" s="539"/>
      <c r="F24" s="539"/>
      <c r="G24" s="539"/>
      <c r="H24" s="539"/>
      <c r="I24" s="539"/>
      <c r="J24" s="539"/>
      <c r="K24" s="539"/>
      <c r="L24" s="539"/>
      <c r="M24" s="106">
        <f t="shared" si="2"/>
        <v>0</v>
      </c>
      <c r="N24" s="539"/>
      <c r="O24" s="539"/>
      <c r="P24" s="104">
        <f t="shared" si="0"/>
        <v>0</v>
      </c>
      <c r="Q24" s="579">
        <f t="shared" si="5"/>
        <v>0</v>
      </c>
      <c r="R24" s="105">
        <f>LOOKUP(Q24,{0,32,33,41,51,61,71,81,91},{0,"इ-1","ड","क-2","क-1","ब-2 ","ब-1","अ-2","अ-1"})</f>
        <v>0</v>
      </c>
      <c r="S24" s="101">
        <f>Data!$B24</f>
        <v>0</v>
      </c>
      <c r="T24" s="114">
        <f>Data!C24</f>
        <v>0</v>
      </c>
      <c r="U24" s="115">
        <f>Data!E24</f>
        <v>0</v>
      </c>
      <c r="V24" s="101">
        <f>Data!G24</f>
        <v>0</v>
      </c>
      <c r="W24" s="539"/>
      <c r="X24" s="539"/>
      <c r="Y24" s="539"/>
      <c r="Z24" s="539"/>
      <c r="AA24" s="539"/>
      <c r="AB24" s="539"/>
      <c r="AC24" s="539"/>
      <c r="AD24" s="539"/>
      <c r="AE24" s="106">
        <f t="shared" si="6"/>
        <v>0</v>
      </c>
      <c r="AF24" s="539"/>
      <c r="AG24" s="539"/>
      <c r="AH24" s="104">
        <f t="shared" si="1"/>
        <v>0</v>
      </c>
      <c r="AI24" s="579">
        <f t="shared" si="7"/>
        <v>0</v>
      </c>
      <c r="AJ24" s="105">
        <f>LOOKUP(AI24,{0,32,33,41,51,61,71,81,91},{0,"इ-1","ड","क-2","क-1","ब-2 ","ब-1","अ-2","अ-1"})</f>
        <v>0</v>
      </c>
    </row>
    <row r="25" spans="1:36" ht="21.75" customHeight="1">
      <c r="A25" s="101">
        <f>Data!$B25</f>
        <v>0</v>
      </c>
      <c r="B25" s="114">
        <f>Data!C25</f>
        <v>0</v>
      </c>
      <c r="C25" s="115">
        <f>Data!E25</f>
        <v>0</v>
      </c>
      <c r="D25" s="101">
        <f>Data!G25</f>
        <v>0</v>
      </c>
      <c r="E25" s="539"/>
      <c r="F25" s="539"/>
      <c r="G25" s="539"/>
      <c r="H25" s="539"/>
      <c r="I25" s="539"/>
      <c r="J25" s="539"/>
      <c r="K25" s="539"/>
      <c r="L25" s="539"/>
      <c r="M25" s="106">
        <f t="shared" si="2"/>
        <v>0</v>
      </c>
      <c r="N25" s="539"/>
      <c r="O25" s="539"/>
      <c r="P25" s="104">
        <f t="shared" si="0"/>
        <v>0</v>
      </c>
      <c r="Q25" s="579">
        <f t="shared" si="5"/>
        <v>0</v>
      </c>
      <c r="R25" s="105">
        <f>LOOKUP(Q25,{0,32,33,41,51,61,71,81,91},{0,"इ-1","ड","क-2","क-1","ब-2 ","ब-1","अ-2","अ-1"})</f>
        <v>0</v>
      </c>
      <c r="S25" s="101">
        <f>Data!$B25</f>
        <v>0</v>
      </c>
      <c r="T25" s="114">
        <f>Data!C25</f>
        <v>0</v>
      </c>
      <c r="U25" s="115">
        <f>Data!E25</f>
        <v>0</v>
      </c>
      <c r="V25" s="101">
        <f>Data!G25</f>
        <v>0</v>
      </c>
      <c r="W25" s="539"/>
      <c r="X25" s="539"/>
      <c r="Y25" s="539"/>
      <c r="Z25" s="539"/>
      <c r="AA25" s="539"/>
      <c r="AB25" s="539"/>
      <c r="AC25" s="539"/>
      <c r="AD25" s="539"/>
      <c r="AE25" s="106">
        <f t="shared" si="6"/>
        <v>0</v>
      </c>
      <c r="AF25" s="539"/>
      <c r="AG25" s="539"/>
      <c r="AH25" s="104">
        <f t="shared" si="1"/>
        <v>0</v>
      </c>
      <c r="AI25" s="579">
        <f t="shared" si="7"/>
        <v>0</v>
      </c>
      <c r="AJ25" s="105">
        <f>LOOKUP(AI25,{0,32,33,41,51,61,71,81,91},{0,"इ-1","ड","क-2","क-1","ब-2 ","ब-1","अ-2","अ-1"})</f>
        <v>0</v>
      </c>
    </row>
    <row r="26" spans="1:36" ht="21.75" customHeight="1">
      <c r="A26" s="101">
        <f>Data!$B26</f>
        <v>0</v>
      </c>
      <c r="B26" s="114">
        <f>Data!C26</f>
        <v>0</v>
      </c>
      <c r="C26" s="115">
        <f>Data!E26</f>
        <v>0</v>
      </c>
      <c r="D26" s="101">
        <f>Data!G26</f>
        <v>0</v>
      </c>
      <c r="E26" s="539"/>
      <c r="F26" s="539"/>
      <c r="G26" s="539"/>
      <c r="H26" s="539"/>
      <c r="I26" s="539"/>
      <c r="J26" s="539"/>
      <c r="K26" s="539"/>
      <c r="L26" s="539"/>
      <c r="M26" s="106">
        <f t="shared" si="2"/>
        <v>0</v>
      </c>
      <c r="N26" s="539"/>
      <c r="O26" s="539"/>
      <c r="P26" s="104">
        <f t="shared" si="0"/>
        <v>0</v>
      </c>
      <c r="Q26" s="579">
        <f t="shared" si="5"/>
        <v>0</v>
      </c>
      <c r="R26" s="105">
        <f>LOOKUP(Q26,{0,32,33,41,51,61,71,81,91},{0,"इ-1","ड","क-2","क-1","ब-2 ","ब-1","अ-2","अ-1"})</f>
        <v>0</v>
      </c>
      <c r="S26" s="101">
        <f>Data!$B26</f>
        <v>0</v>
      </c>
      <c r="T26" s="114">
        <f>Data!C26</f>
        <v>0</v>
      </c>
      <c r="U26" s="115">
        <f>Data!E26</f>
        <v>0</v>
      </c>
      <c r="V26" s="101">
        <f>Data!G26</f>
        <v>0</v>
      </c>
      <c r="W26" s="539"/>
      <c r="X26" s="539"/>
      <c r="Y26" s="539"/>
      <c r="Z26" s="539"/>
      <c r="AA26" s="539"/>
      <c r="AB26" s="539"/>
      <c r="AC26" s="539"/>
      <c r="AD26" s="539"/>
      <c r="AE26" s="106">
        <f t="shared" si="6"/>
        <v>0</v>
      </c>
      <c r="AF26" s="539"/>
      <c r="AG26" s="539"/>
      <c r="AH26" s="104">
        <f t="shared" si="1"/>
        <v>0</v>
      </c>
      <c r="AI26" s="579">
        <f t="shared" si="7"/>
        <v>0</v>
      </c>
      <c r="AJ26" s="105">
        <f>LOOKUP(AI26,{0,32,33,41,51,61,71,81,91},{0,"इ-1","ड","क-2","क-1","ब-2 ","ब-1","अ-2","अ-1"})</f>
        <v>0</v>
      </c>
    </row>
    <row r="27" spans="1:36" ht="21.75" customHeight="1">
      <c r="A27" s="101">
        <f>Data!$B27</f>
        <v>0</v>
      </c>
      <c r="B27" s="114">
        <f>Data!C27</f>
        <v>0</v>
      </c>
      <c r="C27" s="115">
        <f>Data!E27</f>
        <v>0</v>
      </c>
      <c r="D27" s="101">
        <f>Data!G27</f>
        <v>0</v>
      </c>
      <c r="E27" s="539"/>
      <c r="F27" s="539"/>
      <c r="G27" s="539"/>
      <c r="H27" s="539"/>
      <c r="I27" s="539"/>
      <c r="J27" s="539"/>
      <c r="K27" s="539"/>
      <c r="L27" s="539"/>
      <c r="M27" s="106">
        <f t="shared" si="2"/>
        <v>0</v>
      </c>
      <c r="N27" s="539"/>
      <c r="O27" s="539"/>
      <c r="P27" s="104">
        <f t="shared" si="0"/>
        <v>0</v>
      </c>
      <c r="Q27" s="579">
        <f t="shared" si="5"/>
        <v>0</v>
      </c>
      <c r="R27" s="105">
        <f>LOOKUP(Q27,{0,32,33,41,51,61,71,81,91},{0,"इ-1","ड","क-2","क-1","ब-2 ","ब-1","अ-2","अ-1"})</f>
        <v>0</v>
      </c>
      <c r="S27" s="101">
        <f>Data!$B27</f>
        <v>0</v>
      </c>
      <c r="T27" s="114">
        <f>Data!C27</f>
        <v>0</v>
      </c>
      <c r="U27" s="115">
        <f>Data!E27</f>
        <v>0</v>
      </c>
      <c r="V27" s="101">
        <f>Data!G27</f>
        <v>0</v>
      </c>
      <c r="W27" s="539"/>
      <c r="X27" s="539"/>
      <c r="Y27" s="539"/>
      <c r="Z27" s="539"/>
      <c r="AA27" s="539"/>
      <c r="AB27" s="539"/>
      <c r="AC27" s="539"/>
      <c r="AD27" s="539"/>
      <c r="AE27" s="106">
        <f t="shared" si="6"/>
        <v>0</v>
      </c>
      <c r="AF27" s="539"/>
      <c r="AG27" s="539"/>
      <c r="AH27" s="104">
        <f t="shared" si="1"/>
        <v>0</v>
      </c>
      <c r="AI27" s="579">
        <f t="shared" si="7"/>
        <v>0</v>
      </c>
      <c r="AJ27" s="105">
        <f>LOOKUP(AI27,{0,32,33,41,51,61,71,81,91},{0,"इ-1","ड","क-2","क-1","ब-2 ","ब-1","अ-2","अ-1"})</f>
        <v>0</v>
      </c>
    </row>
    <row r="28" spans="1:36" ht="21.75" customHeight="1">
      <c r="A28" s="101">
        <f>Data!$B28</f>
        <v>0</v>
      </c>
      <c r="B28" s="114">
        <f>Data!C28</f>
        <v>0</v>
      </c>
      <c r="C28" s="115">
        <f>Data!E28</f>
        <v>0</v>
      </c>
      <c r="D28" s="101">
        <f>Data!G28</f>
        <v>0</v>
      </c>
      <c r="E28" s="539"/>
      <c r="F28" s="539"/>
      <c r="G28" s="539"/>
      <c r="H28" s="539"/>
      <c r="I28" s="539"/>
      <c r="J28" s="539"/>
      <c r="K28" s="539"/>
      <c r="L28" s="539"/>
      <c r="M28" s="106">
        <f t="shared" si="2"/>
        <v>0</v>
      </c>
      <c r="N28" s="539"/>
      <c r="O28" s="539"/>
      <c r="P28" s="104">
        <f t="shared" si="0"/>
        <v>0</v>
      </c>
      <c r="Q28" s="579">
        <f t="shared" si="5"/>
        <v>0</v>
      </c>
      <c r="R28" s="105">
        <f>LOOKUP(Q28,{0,32,33,41,51,61,71,81,91},{0,"इ-1","ड","क-2","क-1","ब-2 ","ब-1","अ-2","अ-1"})</f>
        <v>0</v>
      </c>
      <c r="S28" s="101">
        <f>Data!$B28</f>
        <v>0</v>
      </c>
      <c r="T28" s="114">
        <f>Data!C28</f>
        <v>0</v>
      </c>
      <c r="U28" s="115">
        <f>Data!E28</f>
        <v>0</v>
      </c>
      <c r="V28" s="101">
        <f>Data!G28</f>
        <v>0</v>
      </c>
      <c r="W28" s="539"/>
      <c r="X28" s="539"/>
      <c r="Y28" s="539"/>
      <c r="Z28" s="539"/>
      <c r="AA28" s="539"/>
      <c r="AB28" s="539"/>
      <c r="AC28" s="539"/>
      <c r="AD28" s="539"/>
      <c r="AE28" s="106">
        <f t="shared" si="6"/>
        <v>0</v>
      </c>
      <c r="AF28" s="539"/>
      <c r="AG28" s="539"/>
      <c r="AH28" s="104">
        <f t="shared" si="1"/>
        <v>0</v>
      </c>
      <c r="AI28" s="579">
        <f t="shared" si="7"/>
        <v>0</v>
      </c>
      <c r="AJ28" s="105">
        <f>LOOKUP(AI28,{0,32,33,41,51,61,71,81,91},{0,"इ-1","ड","क-2","क-1","ब-2 ","ब-1","अ-2","अ-1"})</f>
        <v>0</v>
      </c>
    </row>
    <row r="29" spans="1:36" ht="21.75" customHeight="1">
      <c r="A29" s="101">
        <f>Data!$B29</f>
        <v>0</v>
      </c>
      <c r="B29" s="114">
        <f>Data!C29</f>
        <v>0</v>
      </c>
      <c r="C29" s="115">
        <f>Data!E29</f>
        <v>0</v>
      </c>
      <c r="D29" s="101">
        <f>Data!G29</f>
        <v>0</v>
      </c>
      <c r="E29" s="539"/>
      <c r="F29" s="539"/>
      <c r="G29" s="539"/>
      <c r="H29" s="539"/>
      <c r="I29" s="539"/>
      <c r="J29" s="539"/>
      <c r="K29" s="539"/>
      <c r="L29" s="539"/>
      <c r="M29" s="106">
        <f t="shared" si="2"/>
        <v>0</v>
      </c>
      <c r="N29" s="539"/>
      <c r="O29" s="539"/>
      <c r="P29" s="104">
        <f t="shared" si="0"/>
        <v>0</v>
      </c>
      <c r="Q29" s="579">
        <f t="shared" si="5"/>
        <v>0</v>
      </c>
      <c r="R29" s="105">
        <f>LOOKUP(Q29,{0,32,33,41,51,61,71,81,91},{0,"इ-1","ड","क-2","क-1","ब-2 ","ब-1","अ-2","अ-1"})</f>
        <v>0</v>
      </c>
      <c r="S29" s="101">
        <f>Data!$B29</f>
        <v>0</v>
      </c>
      <c r="T29" s="114">
        <f>Data!C29</f>
        <v>0</v>
      </c>
      <c r="U29" s="115">
        <f>Data!E29</f>
        <v>0</v>
      </c>
      <c r="V29" s="101">
        <f>Data!G29</f>
        <v>0</v>
      </c>
      <c r="W29" s="539"/>
      <c r="X29" s="539"/>
      <c r="Y29" s="539"/>
      <c r="Z29" s="539"/>
      <c r="AA29" s="539"/>
      <c r="AB29" s="539"/>
      <c r="AC29" s="539"/>
      <c r="AD29" s="539"/>
      <c r="AE29" s="106">
        <f t="shared" si="6"/>
        <v>0</v>
      </c>
      <c r="AF29" s="539"/>
      <c r="AG29" s="539"/>
      <c r="AH29" s="104">
        <f t="shared" si="1"/>
        <v>0</v>
      </c>
      <c r="AI29" s="579">
        <f t="shared" si="7"/>
        <v>0</v>
      </c>
      <c r="AJ29" s="105">
        <f>LOOKUP(AI29,{0,32,33,41,51,61,71,81,91},{0,"इ-1","ड","क-2","क-1","ब-2 ","ब-1","अ-2","अ-1"})</f>
        <v>0</v>
      </c>
    </row>
    <row r="30" spans="1:36" ht="21.75" customHeight="1">
      <c r="A30" s="101">
        <f>Data!$B30</f>
        <v>0</v>
      </c>
      <c r="B30" s="114">
        <f>Data!C30</f>
        <v>0</v>
      </c>
      <c r="C30" s="115">
        <f>Data!E30</f>
        <v>0</v>
      </c>
      <c r="D30" s="101">
        <f>Data!G30</f>
        <v>0</v>
      </c>
      <c r="E30" s="539"/>
      <c r="F30" s="539"/>
      <c r="G30" s="539"/>
      <c r="H30" s="539"/>
      <c r="I30" s="539"/>
      <c r="J30" s="539"/>
      <c r="K30" s="539"/>
      <c r="L30" s="539"/>
      <c r="M30" s="106">
        <f t="shared" si="2"/>
        <v>0</v>
      </c>
      <c r="N30" s="539"/>
      <c r="O30" s="539"/>
      <c r="P30" s="104">
        <f t="shared" si="0"/>
        <v>0</v>
      </c>
      <c r="Q30" s="579">
        <f t="shared" si="5"/>
        <v>0</v>
      </c>
      <c r="R30" s="105">
        <f>LOOKUP(Q30,{0,32,33,41,51,61,71,81,91},{0,"इ-1","ड","क-2","क-1","ब-2 ","ब-1","अ-2","अ-1"})</f>
        <v>0</v>
      </c>
      <c r="S30" s="101">
        <f>Data!$B30</f>
        <v>0</v>
      </c>
      <c r="T30" s="114">
        <f>Data!C30</f>
        <v>0</v>
      </c>
      <c r="U30" s="115">
        <f>Data!E30</f>
        <v>0</v>
      </c>
      <c r="V30" s="101">
        <f>Data!G30</f>
        <v>0</v>
      </c>
      <c r="W30" s="539"/>
      <c r="X30" s="539"/>
      <c r="Y30" s="539"/>
      <c r="Z30" s="539"/>
      <c r="AA30" s="539"/>
      <c r="AB30" s="539"/>
      <c r="AC30" s="539"/>
      <c r="AD30" s="539"/>
      <c r="AE30" s="106">
        <f t="shared" si="6"/>
        <v>0</v>
      </c>
      <c r="AF30" s="539"/>
      <c r="AG30" s="539"/>
      <c r="AH30" s="104">
        <f t="shared" si="1"/>
        <v>0</v>
      </c>
      <c r="AI30" s="579">
        <f t="shared" si="7"/>
        <v>0</v>
      </c>
      <c r="AJ30" s="105">
        <f>LOOKUP(AI30,{0,32,33,41,51,61,71,81,91},{0,"इ-1","ड","क-2","क-1","ब-2 ","ब-1","अ-2","अ-1"})</f>
        <v>0</v>
      </c>
    </row>
    <row r="31" spans="1:36" ht="21.75" customHeight="1">
      <c r="A31" s="101">
        <f>Data!$B31</f>
        <v>0</v>
      </c>
      <c r="B31" s="114">
        <f>Data!C31</f>
        <v>0</v>
      </c>
      <c r="C31" s="115">
        <f>Data!E31</f>
        <v>0</v>
      </c>
      <c r="D31" s="101">
        <f>Data!G31</f>
        <v>0</v>
      </c>
      <c r="E31" s="539"/>
      <c r="F31" s="539"/>
      <c r="G31" s="539"/>
      <c r="H31" s="539"/>
      <c r="I31" s="539"/>
      <c r="J31" s="539"/>
      <c r="K31" s="539"/>
      <c r="L31" s="539"/>
      <c r="M31" s="106">
        <f t="shared" si="2"/>
        <v>0</v>
      </c>
      <c r="N31" s="539"/>
      <c r="O31" s="539"/>
      <c r="P31" s="104">
        <f t="shared" si="0"/>
        <v>0</v>
      </c>
      <c r="Q31" s="579">
        <f t="shared" si="5"/>
        <v>0</v>
      </c>
      <c r="R31" s="105">
        <f>LOOKUP(Q31,{0,32,33,41,51,61,71,81,91},{0,"इ-1","ड","क-2","क-1","ब-2 ","ब-1","अ-2","अ-1"})</f>
        <v>0</v>
      </c>
      <c r="S31" s="101">
        <f>Data!$B31</f>
        <v>0</v>
      </c>
      <c r="T31" s="114">
        <f>Data!C31</f>
        <v>0</v>
      </c>
      <c r="U31" s="115">
        <f>Data!E31</f>
        <v>0</v>
      </c>
      <c r="V31" s="101">
        <f>Data!G31</f>
        <v>0</v>
      </c>
      <c r="W31" s="539"/>
      <c r="X31" s="539"/>
      <c r="Y31" s="539"/>
      <c r="Z31" s="539"/>
      <c r="AA31" s="539"/>
      <c r="AB31" s="539"/>
      <c r="AC31" s="539"/>
      <c r="AD31" s="539"/>
      <c r="AE31" s="106">
        <f t="shared" si="6"/>
        <v>0</v>
      </c>
      <c r="AF31" s="539"/>
      <c r="AG31" s="539"/>
      <c r="AH31" s="104">
        <f t="shared" si="1"/>
        <v>0</v>
      </c>
      <c r="AI31" s="579">
        <f t="shared" si="7"/>
        <v>0</v>
      </c>
      <c r="AJ31" s="105">
        <f>LOOKUP(AI31,{0,32,33,41,51,61,71,81,91},{0,"इ-1","ड","क-2","क-1","ब-2 ","ब-1","अ-2","अ-1"})</f>
        <v>0</v>
      </c>
    </row>
    <row r="32" spans="1:36" ht="21.75" customHeight="1">
      <c r="A32" s="101">
        <f>Data!$B32</f>
        <v>0</v>
      </c>
      <c r="B32" s="114">
        <f>Data!C32</f>
        <v>0</v>
      </c>
      <c r="C32" s="115">
        <f>Data!E32</f>
        <v>0</v>
      </c>
      <c r="D32" s="101">
        <f>Data!G32</f>
        <v>0</v>
      </c>
      <c r="E32" s="539"/>
      <c r="F32" s="539"/>
      <c r="G32" s="539"/>
      <c r="H32" s="539"/>
      <c r="I32" s="539"/>
      <c r="J32" s="539"/>
      <c r="K32" s="539"/>
      <c r="L32" s="539"/>
      <c r="M32" s="106">
        <f t="shared" si="2"/>
        <v>0</v>
      </c>
      <c r="N32" s="539"/>
      <c r="O32" s="539"/>
      <c r="P32" s="104">
        <f t="shared" si="0"/>
        <v>0</v>
      </c>
      <c r="Q32" s="579">
        <f t="shared" si="5"/>
        <v>0</v>
      </c>
      <c r="R32" s="105">
        <f>LOOKUP(Q32,{0,32,33,41,51,61,71,81,91},{0,"इ-1","ड","क-2","क-1","ब-2 ","ब-1","अ-2","अ-1"})</f>
        <v>0</v>
      </c>
      <c r="S32" s="101">
        <f>Data!$B32</f>
        <v>0</v>
      </c>
      <c r="T32" s="114">
        <f>Data!C32</f>
        <v>0</v>
      </c>
      <c r="U32" s="115">
        <f>Data!E32</f>
        <v>0</v>
      </c>
      <c r="V32" s="101">
        <f>Data!G32</f>
        <v>0</v>
      </c>
      <c r="W32" s="539"/>
      <c r="X32" s="539"/>
      <c r="Y32" s="539"/>
      <c r="Z32" s="539"/>
      <c r="AA32" s="539"/>
      <c r="AB32" s="539"/>
      <c r="AC32" s="539"/>
      <c r="AD32" s="539"/>
      <c r="AE32" s="106">
        <f t="shared" si="6"/>
        <v>0</v>
      </c>
      <c r="AF32" s="539"/>
      <c r="AG32" s="539"/>
      <c r="AH32" s="104">
        <f t="shared" si="1"/>
        <v>0</v>
      </c>
      <c r="AI32" s="579">
        <f t="shared" si="7"/>
        <v>0</v>
      </c>
      <c r="AJ32" s="105">
        <f>LOOKUP(AI32,{0,32,33,41,51,61,71,81,91},{0,"इ-1","ड","क-2","क-1","ब-2 ","ब-1","अ-2","अ-1"})</f>
        <v>0</v>
      </c>
    </row>
    <row r="33" spans="1:36" ht="21.75" customHeight="1">
      <c r="A33" s="101">
        <f>Data!$B33</f>
        <v>0</v>
      </c>
      <c r="B33" s="114">
        <f>Data!C33</f>
        <v>0</v>
      </c>
      <c r="C33" s="115">
        <f>Data!E33</f>
        <v>0</v>
      </c>
      <c r="D33" s="101">
        <f>Data!G33</f>
        <v>0</v>
      </c>
      <c r="E33" s="539"/>
      <c r="F33" s="539"/>
      <c r="G33" s="539"/>
      <c r="H33" s="539"/>
      <c r="I33" s="539"/>
      <c r="J33" s="539"/>
      <c r="K33" s="539"/>
      <c r="L33" s="539"/>
      <c r="M33" s="106">
        <f t="shared" si="2"/>
        <v>0</v>
      </c>
      <c r="N33" s="539"/>
      <c r="O33" s="539"/>
      <c r="P33" s="104">
        <f t="shared" si="0"/>
        <v>0</v>
      </c>
      <c r="Q33" s="579">
        <f t="shared" si="5"/>
        <v>0</v>
      </c>
      <c r="R33" s="105">
        <f>LOOKUP(Q33,{0,32,33,41,51,61,71,81,91},{0,"इ-1","ड","क-2","क-1","ब-2 ","ब-1","अ-2","अ-1"})</f>
        <v>0</v>
      </c>
      <c r="S33" s="101">
        <f>Data!$B33</f>
        <v>0</v>
      </c>
      <c r="T33" s="114">
        <f>Data!C33</f>
        <v>0</v>
      </c>
      <c r="U33" s="115">
        <f>Data!E33</f>
        <v>0</v>
      </c>
      <c r="V33" s="101">
        <f>Data!G33</f>
        <v>0</v>
      </c>
      <c r="W33" s="539"/>
      <c r="X33" s="539"/>
      <c r="Y33" s="539"/>
      <c r="Z33" s="539"/>
      <c r="AA33" s="539"/>
      <c r="AB33" s="539"/>
      <c r="AC33" s="539"/>
      <c r="AD33" s="539"/>
      <c r="AE33" s="106">
        <f t="shared" si="6"/>
        <v>0</v>
      </c>
      <c r="AF33" s="539"/>
      <c r="AG33" s="539"/>
      <c r="AH33" s="104">
        <f t="shared" si="1"/>
        <v>0</v>
      </c>
      <c r="AI33" s="579">
        <f t="shared" si="7"/>
        <v>0</v>
      </c>
      <c r="AJ33" s="105">
        <f>LOOKUP(AI33,{0,32,33,41,51,61,71,81,91},{0,"इ-1","ड","क-2","क-1","ब-2 ","ब-1","अ-2","अ-1"})</f>
        <v>0</v>
      </c>
    </row>
    <row r="34" spans="1:36" ht="21.75" customHeight="1">
      <c r="A34" s="101">
        <f>Data!$B34</f>
        <v>0</v>
      </c>
      <c r="B34" s="114">
        <f>Data!C34</f>
        <v>0</v>
      </c>
      <c r="C34" s="115">
        <f>Data!E34</f>
        <v>0</v>
      </c>
      <c r="D34" s="101">
        <f>Data!G34</f>
        <v>0</v>
      </c>
      <c r="E34" s="539"/>
      <c r="F34" s="539"/>
      <c r="G34" s="539"/>
      <c r="H34" s="539"/>
      <c r="I34" s="539"/>
      <c r="J34" s="539"/>
      <c r="K34" s="539"/>
      <c r="L34" s="539"/>
      <c r="M34" s="106">
        <f t="shared" si="2"/>
        <v>0</v>
      </c>
      <c r="N34" s="539"/>
      <c r="O34" s="539"/>
      <c r="P34" s="104">
        <f t="shared" si="0"/>
        <v>0</v>
      </c>
      <c r="Q34" s="579">
        <f t="shared" si="5"/>
        <v>0</v>
      </c>
      <c r="R34" s="105">
        <f>LOOKUP(Q34,{0,32,33,41,51,61,71,81,91},{0,"इ-1","ड","क-2","क-1","ब-2 ","ब-1","अ-2","अ-1"})</f>
        <v>0</v>
      </c>
      <c r="S34" s="101">
        <f>Data!$B34</f>
        <v>0</v>
      </c>
      <c r="T34" s="114">
        <f>Data!C34</f>
        <v>0</v>
      </c>
      <c r="U34" s="115">
        <f>Data!E34</f>
        <v>0</v>
      </c>
      <c r="V34" s="101">
        <f>Data!G34</f>
        <v>0</v>
      </c>
      <c r="W34" s="539"/>
      <c r="X34" s="539"/>
      <c r="Y34" s="539"/>
      <c r="Z34" s="539"/>
      <c r="AA34" s="539"/>
      <c r="AB34" s="539"/>
      <c r="AC34" s="539"/>
      <c r="AD34" s="539"/>
      <c r="AE34" s="106">
        <f t="shared" si="6"/>
        <v>0</v>
      </c>
      <c r="AF34" s="539"/>
      <c r="AG34" s="539"/>
      <c r="AH34" s="104">
        <f t="shared" si="1"/>
        <v>0</v>
      </c>
      <c r="AI34" s="579">
        <f t="shared" si="7"/>
        <v>0</v>
      </c>
      <c r="AJ34" s="105">
        <f>LOOKUP(AI34,{0,32,33,41,51,61,71,81,91},{0,"इ-1","ड","क-2","क-1","ब-2 ","ब-1","अ-2","अ-1"})</f>
        <v>0</v>
      </c>
    </row>
    <row r="35" spans="1:36" ht="21.75" customHeight="1">
      <c r="A35" s="101">
        <f>Data!$B35</f>
        <v>0</v>
      </c>
      <c r="B35" s="114">
        <f>Data!C35</f>
        <v>0</v>
      </c>
      <c r="C35" s="115">
        <f>Data!E35</f>
        <v>0</v>
      </c>
      <c r="D35" s="101">
        <f>Data!G35</f>
        <v>0</v>
      </c>
      <c r="E35" s="539"/>
      <c r="F35" s="539"/>
      <c r="G35" s="539"/>
      <c r="H35" s="539"/>
      <c r="I35" s="539"/>
      <c r="J35" s="539"/>
      <c r="K35" s="539"/>
      <c r="L35" s="539"/>
      <c r="M35" s="106">
        <f t="shared" si="2"/>
        <v>0</v>
      </c>
      <c r="N35" s="539"/>
      <c r="O35" s="539"/>
      <c r="P35" s="104">
        <f t="shared" si="0"/>
        <v>0</v>
      </c>
      <c r="Q35" s="579">
        <f t="shared" si="5"/>
        <v>0</v>
      </c>
      <c r="R35" s="105">
        <f>LOOKUP(Q35,{0,32,33,41,51,61,71,81,91},{0,"इ-1","ड","क-2","क-1","ब-2 ","ब-1","अ-2","अ-1"})</f>
        <v>0</v>
      </c>
      <c r="S35" s="101">
        <f>Data!$B35</f>
        <v>0</v>
      </c>
      <c r="T35" s="114">
        <f>Data!C35</f>
        <v>0</v>
      </c>
      <c r="U35" s="115">
        <f>Data!E35</f>
        <v>0</v>
      </c>
      <c r="V35" s="101">
        <f>Data!G35</f>
        <v>0</v>
      </c>
      <c r="W35" s="539"/>
      <c r="X35" s="539"/>
      <c r="Y35" s="539"/>
      <c r="Z35" s="539"/>
      <c r="AA35" s="539"/>
      <c r="AB35" s="539"/>
      <c r="AC35" s="539"/>
      <c r="AD35" s="539"/>
      <c r="AE35" s="106">
        <f t="shared" si="6"/>
        <v>0</v>
      </c>
      <c r="AF35" s="539"/>
      <c r="AG35" s="539"/>
      <c r="AH35" s="104">
        <f t="shared" si="1"/>
        <v>0</v>
      </c>
      <c r="AI35" s="579">
        <f t="shared" si="7"/>
        <v>0</v>
      </c>
      <c r="AJ35" s="105">
        <f>LOOKUP(AI35,{0,32,33,41,51,61,71,81,91},{0,"इ-1","ड","क-2","क-1","ब-2 ","ब-1","अ-2","अ-1"})</f>
        <v>0</v>
      </c>
    </row>
    <row r="36" spans="1:36" s="542" customFormat="1" ht="21.75" customHeight="1">
      <c r="A36" s="101">
        <f>Data!$B36</f>
        <v>0</v>
      </c>
      <c r="B36" s="114">
        <f>Data!C36</f>
        <v>0</v>
      </c>
      <c r="C36" s="115">
        <f>Data!E36</f>
        <v>0</v>
      </c>
      <c r="D36" s="101">
        <f>Data!G36</f>
        <v>0</v>
      </c>
      <c r="E36" s="539"/>
      <c r="F36" s="539"/>
      <c r="G36" s="539"/>
      <c r="H36" s="539"/>
      <c r="I36" s="539"/>
      <c r="J36" s="539"/>
      <c r="K36" s="539"/>
      <c r="L36" s="539"/>
      <c r="M36" s="106">
        <f t="shared" si="2"/>
        <v>0</v>
      </c>
      <c r="N36" s="539"/>
      <c r="O36" s="539"/>
      <c r="P36" s="104">
        <f t="shared" si="0"/>
        <v>0</v>
      </c>
      <c r="Q36" s="579">
        <f t="shared" si="5"/>
        <v>0</v>
      </c>
      <c r="R36" s="105">
        <f>LOOKUP(Q36,{0,32,33,41,51,61,71,81,91},{0,"इ-1","ड","क-2","क-1","ब-2 ","ब-1","अ-2","अ-1"})</f>
        <v>0</v>
      </c>
      <c r="S36" s="101">
        <f>Data!$B36</f>
        <v>0</v>
      </c>
      <c r="T36" s="114">
        <f>Data!C36</f>
        <v>0</v>
      </c>
      <c r="U36" s="115">
        <f>Data!E36</f>
        <v>0</v>
      </c>
      <c r="V36" s="101">
        <f>Data!G36</f>
        <v>0</v>
      </c>
      <c r="W36" s="539"/>
      <c r="X36" s="539"/>
      <c r="Y36" s="539"/>
      <c r="Z36" s="539"/>
      <c r="AA36" s="539"/>
      <c r="AB36" s="539"/>
      <c r="AC36" s="539"/>
      <c r="AD36" s="539"/>
      <c r="AE36" s="106">
        <f t="shared" si="6"/>
        <v>0</v>
      </c>
      <c r="AF36" s="539"/>
      <c r="AG36" s="539"/>
      <c r="AH36" s="104">
        <f t="shared" si="1"/>
        <v>0</v>
      </c>
      <c r="AI36" s="579">
        <f t="shared" si="7"/>
        <v>0</v>
      </c>
      <c r="AJ36" s="105">
        <f>LOOKUP(AI36,{0,32,33,41,51,61,71,81,91},{0,"इ-1","ड","क-2","क-1","ब-2 ","ब-1","अ-2","अ-1"})</f>
        <v>0</v>
      </c>
    </row>
    <row r="37" spans="1:36" s="542" customFormat="1" ht="21.75" customHeight="1">
      <c r="A37" s="101">
        <f>Data!$B37</f>
        <v>0</v>
      </c>
      <c r="B37" s="114">
        <f>Data!C37</f>
        <v>0</v>
      </c>
      <c r="C37" s="115">
        <f>Data!E37</f>
        <v>0</v>
      </c>
      <c r="D37" s="101">
        <f>Data!G37</f>
        <v>0</v>
      </c>
      <c r="E37" s="539"/>
      <c r="F37" s="539"/>
      <c r="G37" s="539"/>
      <c r="H37" s="539"/>
      <c r="I37" s="539"/>
      <c r="J37" s="539"/>
      <c r="K37" s="539"/>
      <c r="L37" s="539"/>
      <c r="M37" s="106">
        <f t="shared" si="2"/>
        <v>0</v>
      </c>
      <c r="N37" s="539"/>
      <c r="O37" s="539"/>
      <c r="P37" s="104">
        <f t="shared" si="0"/>
        <v>0</v>
      </c>
      <c r="Q37" s="579">
        <f t="shared" si="5"/>
        <v>0</v>
      </c>
      <c r="R37" s="105">
        <f>LOOKUP(Q37,{0,32,33,41,51,61,71,81,91},{0,"इ-1","ड","क-2","क-1","ब-2 ","ब-1","अ-2","अ-1"})</f>
        <v>0</v>
      </c>
      <c r="S37" s="101">
        <f>Data!$B37</f>
        <v>0</v>
      </c>
      <c r="T37" s="114">
        <f>Data!C37</f>
        <v>0</v>
      </c>
      <c r="U37" s="115">
        <f>Data!E37</f>
        <v>0</v>
      </c>
      <c r="V37" s="101">
        <f>Data!G37</f>
        <v>0</v>
      </c>
      <c r="W37" s="539"/>
      <c r="X37" s="539"/>
      <c r="Y37" s="539"/>
      <c r="Z37" s="539"/>
      <c r="AA37" s="539"/>
      <c r="AB37" s="539"/>
      <c r="AC37" s="539"/>
      <c r="AD37" s="539"/>
      <c r="AE37" s="106">
        <f t="shared" si="6"/>
        <v>0</v>
      </c>
      <c r="AF37" s="539"/>
      <c r="AG37" s="539"/>
      <c r="AH37" s="104">
        <f t="shared" si="1"/>
        <v>0</v>
      </c>
      <c r="AI37" s="579">
        <f t="shared" si="7"/>
        <v>0</v>
      </c>
      <c r="AJ37" s="105">
        <f>LOOKUP(AI37,{0,32,33,41,51,61,71,81,91},{0,"इ-1","ड","क-2","क-1","ब-2 ","ब-1","अ-2","अ-1"})</f>
        <v>0</v>
      </c>
    </row>
    <row r="38" spans="1:36" s="542" customFormat="1" ht="21.75" customHeight="1">
      <c r="A38" s="101">
        <f>Data!$B38</f>
        <v>0</v>
      </c>
      <c r="B38" s="114">
        <f>Data!C38</f>
        <v>0</v>
      </c>
      <c r="C38" s="115">
        <f>Data!E38</f>
        <v>0</v>
      </c>
      <c r="D38" s="101">
        <f>Data!G38</f>
        <v>0</v>
      </c>
      <c r="E38" s="539"/>
      <c r="F38" s="539"/>
      <c r="G38" s="539"/>
      <c r="H38" s="539"/>
      <c r="I38" s="539"/>
      <c r="J38" s="539"/>
      <c r="K38" s="539"/>
      <c r="L38" s="539"/>
      <c r="M38" s="106">
        <f t="shared" si="2"/>
        <v>0</v>
      </c>
      <c r="N38" s="539"/>
      <c r="O38" s="539"/>
      <c r="P38" s="104">
        <f t="shared" si="0"/>
        <v>0</v>
      </c>
      <c r="Q38" s="579">
        <f t="shared" si="5"/>
        <v>0</v>
      </c>
      <c r="R38" s="105">
        <f>LOOKUP(Q38,{0,32,33,41,51,61,71,81,91},{0,"इ-1","ड","क-2","क-1","ब-2 ","ब-1","अ-2","अ-1"})</f>
        <v>0</v>
      </c>
      <c r="S38" s="101">
        <f>Data!$B38</f>
        <v>0</v>
      </c>
      <c r="T38" s="114">
        <f>Data!C38</f>
        <v>0</v>
      </c>
      <c r="U38" s="115">
        <f>Data!E38</f>
        <v>0</v>
      </c>
      <c r="V38" s="101">
        <f>Data!G38</f>
        <v>0</v>
      </c>
      <c r="W38" s="539"/>
      <c r="X38" s="539"/>
      <c r="Y38" s="539"/>
      <c r="Z38" s="539"/>
      <c r="AA38" s="539"/>
      <c r="AB38" s="539"/>
      <c r="AC38" s="539"/>
      <c r="AD38" s="539"/>
      <c r="AE38" s="106">
        <f t="shared" si="6"/>
        <v>0</v>
      </c>
      <c r="AF38" s="539"/>
      <c r="AG38" s="539"/>
      <c r="AH38" s="104">
        <f t="shared" si="1"/>
        <v>0</v>
      </c>
      <c r="AI38" s="579">
        <f t="shared" si="7"/>
        <v>0</v>
      </c>
      <c r="AJ38" s="105">
        <f>LOOKUP(AI38,{0,32,33,41,51,61,71,81,91},{0,"इ-1","ड","क-2","क-1","ब-2 ","ब-1","अ-2","अ-1"})</f>
        <v>0</v>
      </c>
    </row>
    <row r="39" spans="1:36" ht="21.75" customHeight="1">
      <c r="A39" s="101">
        <f>Data!$B39</f>
        <v>0</v>
      </c>
      <c r="B39" s="114">
        <f>Data!C39</f>
        <v>0</v>
      </c>
      <c r="C39" s="115">
        <f>Data!E39</f>
        <v>0</v>
      </c>
      <c r="D39" s="101">
        <f>Data!G39</f>
        <v>0</v>
      </c>
      <c r="E39" s="539"/>
      <c r="F39" s="539"/>
      <c r="G39" s="539"/>
      <c r="H39" s="539"/>
      <c r="I39" s="539"/>
      <c r="J39" s="539"/>
      <c r="K39" s="539"/>
      <c r="L39" s="539"/>
      <c r="M39" s="106">
        <f t="shared" si="2"/>
        <v>0</v>
      </c>
      <c r="N39" s="539"/>
      <c r="O39" s="539"/>
      <c r="P39" s="104">
        <f t="shared" si="0"/>
        <v>0</v>
      </c>
      <c r="Q39" s="579">
        <f t="shared" si="5"/>
        <v>0</v>
      </c>
      <c r="R39" s="105">
        <f>LOOKUP(Q39,{0,32,33,41,51,61,71,81,91},{0,"इ-1","ड","क-2","क-1","ब-2 ","ब-1","अ-2","अ-1"})</f>
        <v>0</v>
      </c>
      <c r="S39" s="101">
        <f>Data!$B39</f>
        <v>0</v>
      </c>
      <c r="T39" s="114">
        <f>Data!C39</f>
        <v>0</v>
      </c>
      <c r="U39" s="115">
        <f>Data!E39</f>
        <v>0</v>
      </c>
      <c r="V39" s="101">
        <f>Data!G39</f>
        <v>0</v>
      </c>
      <c r="W39" s="539"/>
      <c r="X39" s="539"/>
      <c r="Y39" s="539"/>
      <c r="Z39" s="539"/>
      <c r="AA39" s="539"/>
      <c r="AB39" s="539"/>
      <c r="AC39" s="539"/>
      <c r="AD39" s="539"/>
      <c r="AE39" s="106">
        <f t="shared" si="6"/>
        <v>0</v>
      </c>
      <c r="AF39" s="539"/>
      <c r="AG39" s="539"/>
      <c r="AH39" s="104">
        <f t="shared" si="1"/>
        <v>0</v>
      </c>
      <c r="AI39" s="579">
        <f t="shared" si="7"/>
        <v>0</v>
      </c>
      <c r="AJ39" s="105">
        <f>LOOKUP(AI39,{0,32,33,41,51,61,71,81,91},{0,"इ-1","ड","क-2","क-1","ब-2 ","ब-1","अ-2","अ-1"})</f>
        <v>0</v>
      </c>
    </row>
    <row r="40" spans="1:36" ht="21.75" customHeight="1">
      <c r="A40" s="101">
        <f>Data!$B40</f>
        <v>0</v>
      </c>
      <c r="B40" s="116">
        <f>Data!C40</f>
        <v>0</v>
      </c>
      <c r="C40" s="117">
        <f>Data!E40</f>
        <v>0</v>
      </c>
      <c r="D40" s="101">
        <f>Data!G40</f>
        <v>0</v>
      </c>
      <c r="E40" s="539"/>
      <c r="F40" s="539"/>
      <c r="G40" s="539"/>
      <c r="H40" s="539"/>
      <c r="I40" s="539"/>
      <c r="J40" s="539"/>
      <c r="K40" s="539"/>
      <c r="L40" s="539"/>
      <c r="M40" s="106">
        <f t="shared" si="2"/>
        <v>0</v>
      </c>
      <c r="N40" s="539"/>
      <c r="O40" s="539"/>
      <c r="P40" s="104">
        <f t="shared" ref="P40:P73" si="8">SUM(N40:O40)</f>
        <v>0</v>
      </c>
      <c r="Q40" s="579">
        <f t="shared" si="5"/>
        <v>0</v>
      </c>
      <c r="R40" s="105">
        <f>LOOKUP(Q40,{0,32,33,41,51,61,71,81,91},{0,"इ-1","ड","क-2","क-1","ब-2 ","ब-1","अ-2","अ-1"})</f>
        <v>0</v>
      </c>
      <c r="S40" s="101">
        <f>Data!$B40</f>
        <v>0</v>
      </c>
      <c r="T40" s="114">
        <f>Data!C40</f>
        <v>0</v>
      </c>
      <c r="U40" s="115">
        <f>Data!E40</f>
        <v>0</v>
      </c>
      <c r="V40" s="101">
        <f>Data!G40</f>
        <v>0</v>
      </c>
      <c r="W40" s="539"/>
      <c r="X40" s="539"/>
      <c r="Y40" s="539"/>
      <c r="Z40" s="539"/>
      <c r="AA40" s="539"/>
      <c r="AB40" s="539"/>
      <c r="AC40" s="539"/>
      <c r="AD40" s="539"/>
      <c r="AE40" s="106">
        <f t="shared" ref="AE40:AE73" si="9">SUM(W40:AD40)</f>
        <v>0</v>
      </c>
      <c r="AF40" s="539"/>
      <c r="AG40" s="539"/>
      <c r="AH40" s="104">
        <f t="shared" ref="AH40:AH73" si="10">SUM(AF40:AG40)</f>
        <v>0</v>
      </c>
      <c r="AI40" s="579">
        <f t="shared" si="7"/>
        <v>0</v>
      </c>
      <c r="AJ40" s="105">
        <f>LOOKUP(AI40,{0,32,33,41,51,61,71,81,91},{0,"इ-1","ड","क-2","क-1","ब-2 ","ब-1","अ-2","अ-1"})</f>
        <v>0</v>
      </c>
    </row>
    <row r="41" spans="1:36" ht="21.75" customHeight="1">
      <c r="A41" s="101">
        <f>Data!$B41</f>
        <v>0</v>
      </c>
      <c r="B41" s="116">
        <f>Data!C41</f>
        <v>0</v>
      </c>
      <c r="C41" s="117">
        <f>Data!E41</f>
        <v>0</v>
      </c>
      <c r="D41" s="101">
        <f>Data!G41</f>
        <v>0</v>
      </c>
      <c r="E41" s="539"/>
      <c r="F41" s="539"/>
      <c r="G41" s="539"/>
      <c r="H41" s="539"/>
      <c r="I41" s="539"/>
      <c r="J41" s="539"/>
      <c r="K41" s="539"/>
      <c r="L41" s="539"/>
      <c r="M41" s="106">
        <f t="shared" si="2"/>
        <v>0</v>
      </c>
      <c r="N41" s="539"/>
      <c r="O41" s="539"/>
      <c r="P41" s="104">
        <f t="shared" si="8"/>
        <v>0</v>
      </c>
      <c r="Q41" s="579">
        <f t="shared" si="5"/>
        <v>0</v>
      </c>
      <c r="R41" s="105">
        <f>LOOKUP(Q41,{0,32,33,41,51,61,71,81,91},{0,"इ-1","ड","क-2","क-1","ब-2 ","ब-1","अ-2","अ-1"})</f>
        <v>0</v>
      </c>
      <c r="S41" s="101">
        <f>Data!$B41</f>
        <v>0</v>
      </c>
      <c r="T41" s="114">
        <f>Data!C41</f>
        <v>0</v>
      </c>
      <c r="U41" s="115">
        <f>Data!E41</f>
        <v>0</v>
      </c>
      <c r="V41" s="101">
        <f>Data!G41</f>
        <v>0</v>
      </c>
      <c r="W41" s="539"/>
      <c r="X41" s="539"/>
      <c r="Y41" s="539"/>
      <c r="Z41" s="539"/>
      <c r="AA41" s="539"/>
      <c r="AB41" s="539"/>
      <c r="AC41" s="539"/>
      <c r="AD41" s="539"/>
      <c r="AE41" s="106">
        <f t="shared" si="9"/>
        <v>0</v>
      </c>
      <c r="AF41" s="539"/>
      <c r="AG41" s="539"/>
      <c r="AH41" s="104">
        <f t="shared" si="10"/>
        <v>0</v>
      </c>
      <c r="AI41" s="579">
        <f t="shared" si="7"/>
        <v>0</v>
      </c>
      <c r="AJ41" s="105">
        <f>LOOKUP(AI41,{0,32,33,41,51,61,71,81,91},{0,"इ-1","ड","क-2","क-1","ब-2 ","ब-1","अ-2","अ-1"})</f>
        <v>0</v>
      </c>
    </row>
    <row r="42" spans="1:36" ht="21.75" customHeight="1">
      <c r="A42" s="101">
        <f>Data!$B42</f>
        <v>0</v>
      </c>
      <c r="B42" s="116">
        <f>Data!C42</f>
        <v>0</v>
      </c>
      <c r="C42" s="117">
        <f>Data!E42</f>
        <v>0</v>
      </c>
      <c r="D42" s="101">
        <f>Data!G42</f>
        <v>0</v>
      </c>
      <c r="E42" s="539"/>
      <c r="F42" s="539"/>
      <c r="G42" s="539"/>
      <c r="H42" s="539"/>
      <c r="I42" s="539"/>
      <c r="J42" s="539"/>
      <c r="K42" s="539"/>
      <c r="L42" s="539"/>
      <c r="M42" s="106">
        <f t="shared" si="2"/>
        <v>0</v>
      </c>
      <c r="N42" s="539"/>
      <c r="O42" s="539"/>
      <c r="P42" s="104">
        <f t="shared" si="8"/>
        <v>0</v>
      </c>
      <c r="Q42" s="579">
        <f t="shared" si="5"/>
        <v>0</v>
      </c>
      <c r="R42" s="105">
        <f>LOOKUP(Q42,{0,32,33,41,51,61,71,81,91},{0,"इ-1","ड","क-2","क-1","ब-2 ","ब-1","अ-2","अ-1"})</f>
        <v>0</v>
      </c>
      <c r="S42" s="101">
        <f>Data!$B42</f>
        <v>0</v>
      </c>
      <c r="T42" s="114">
        <f>Data!C42</f>
        <v>0</v>
      </c>
      <c r="U42" s="115">
        <f>Data!E42</f>
        <v>0</v>
      </c>
      <c r="V42" s="101">
        <f>Data!G42</f>
        <v>0</v>
      </c>
      <c r="W42" s="539"/>
      <c r="X42" s="539"/>
      <c r="Y42" s="539"/>
      <c r="Z42" s="539"/>
      <c r="AA42" s="539"/>
      <c r="AB42" s="539"/>
      <c r="AC42" s="539"/>
      <c r="AD42" s="539"/>
      <c r="AE42" s="106">
        <f t="shared" si="9"/>
        <v>0</v>
      </c>
      <c r="AF42" s="539"/>
      <c r="AG42" s="539"/>
      <c r="AH42" s="104">
        <f t="shared" si="10"/>
        <v>0</v>
      </c>
      <c r="AI42" s="579">
        <f t="shared" si="7"/>
        <v>0</v>
      </c>
      <c r="AJ42" s="105">
        <f>LOOKUP(AI42,{0,32,33,41,51,61,71,81,91},{0,"इ-1","ड","क-2","क-1","ब-2 ","ब-1","अ-2","अ-1"})</f>
        <v>0</v>
      </c>
    </row>
    <row r="43" spans="1:36" ht="21.75" customHeight="1">
      <c r="A43" s="101">
        <f>Data!$B43</f>
        <v>0</v>
      </c>
      <c r="B43" s="116">
        <f>Data!C43</f>
        <v>0</v>
      </c>
      <c r="C43" s="117">
        <f>Data!E43</f>
        <v>0</v>
      </c>
      <c r="D43" s="101">
        <f>Data!G43</f>
        <v>0</v>
      </c>
      <c r="E43" s="539"/>
      <c r="F43" s="539"/>
      <c r="G43" s="539"/>
      <c r="H43" s="539"/>
      <c r="I43" s="539"/>
      <c r="J43" s="539"/>
      <c r="K43" s="539"/>
      <c r="L43" s="539"/>
      <c r="M43" s="106">
        <f t="shared" si="2"/>
        <v>0</v>
      </c>
      <c r="N43" s="539"/>
      <c r="O43" s="539"/>
      <c r="P43" s="104">
        <f t="shared" si="8"/>
        <v>0</v>
      </c>
      <c r="Q43" s="579">
        <f t="shared" si="5"/>
        <v>0</v>
      </c>
      <c r="R43" s="105">
        <f>LOOKUP(Q43,{0,32,33,41,51,61,71,81,91},{0,"इ-1","ड","क-2","क-1","ब-2 ","ब-1","अ-2","अ-1"})</f>
        <v>0</v>
      </c>
      <c r="S43" s="101">
        <f>Data!$B43</f>
        <v>0</v>
      </c>
      <c r="T43" s="114">
        <f>Data!C43</f>
        <v>0</v>
      </c>
      <c r="U43" s="115">
        <f>Data!E43</f>
        <v>0</v>
      </c>
      <c r="V43" s="101">
        <f>Data!G43</f>
        <v>0</v>
      </c>
      <c r="W43" s="539"/>
      <c r="X43" s="539"/>
      <c r="Y43" s="539"/>
      <c r="Z43" s="539"/>
      <c r="AA43" s="539"/>
      <c r="AB43" s="539"/>
      <c r="AC43" s="539"/>
      <c r="AD43" s="539"/>
      <c r="AE43" s="106">
        <f t="shared" si="9"/>
        <v>0</v>
      </c>
      <c r="AF43" s="539"/>
      <c r="AG43" s="539"/>
      <c r="AH43" s="104">
        <f t="shared" si="10"/>
        <v>0</v>
      </c>
      <c r="AI43" s="579">
        <f t="shared" si="7"/>
        <v>0</v>
      </c>
      <c r="AJ43" s="105">
        <f>LOOKUP(AI43,{0,32,33,41,51,61,71,81,91},{0,"इ-1","ड","क-2","क-1","ब-2 ","ब-1","अ-2","अ-1"})</f>
        <v>0</v>
      </c>
    </row>
    <row r="44" spans="1:36" ht="21.75" customHeight="1">
      <c r="A44" s="101">
        <f>Data!$B44</f>
        <v>0</v>
      </c>
      <c r="B44" s="116">
        <f>Data!C44</f>
        <v>0</v>
      </c>
      <c r="C44" s="117">
        <f>Data!E44</f>
        <v>0</v>
      </c>
      <c r="D44" s="101">
        <f>Data!G44</f>
        <v>0</v>
      </c>
      <c r="E44" s="539"/>
      <c r="F44" s="539"/>
      <c r="G44" s="539"/>
      <c r="H44" s="539"/>
      <c r="I44" s="539"/>
      <c r="J44" s="539"/>
      <c r="K44" s="539"/>
      <c r="L44" s="539"/>
      <c r="M44" s="106">
        <f t="shared" si="2"/>
        <v>0</v>
      </c>
      <c r="N44" s="539"/>
      <c r="O44" s="539"/>
      <c r="P44" s="104">
        <f t="shared" si="8"/>
        <v>0</v>
      </c>
      <c r="Q44" s="579">
        <f t="shared" si="5"/>
        <v>0</v>
      </c>
      <c r="R44" s="105">
        <f>LOOKUP(Q44,{0,32,33,41,51,61,71,81,91},{0,"इ-1","ड","क-2","क-1","ब-2 ","ब-1","अ-2","अ-1"})</f>
        <v>0</v>
      </c>
      <c r="S44" s="101">
        <f>Data!$B44</f>
        <v>0</v>
      </c>
      <c r="T44" s="114">
        <f>Data!C44</f>
        <v>0</v>
      </c>
      <c r="U44" s="115">
        <f>Data!E44</f>
        <v>0</v>
      </c>
      <c r="V44" s="101">
        <f>Data!G44</f>
        <v>0</v>
      </c>
      <c r="W44" s="539"/>
      <c r="X44" s="539"/>
      <c r="Y44" s="539"/>
      <c r="Z44" s="539"/>
      <c r="AA44" s="539"/>
      <c r="AB44" s="539"/>
      <c r="AC44" s="539"/>
      <c r="AD44" s="539"/>
      <c r="AE44" s="106">
        <f t="shared" si="9"/>
        <v>0</v>
      </c>
      <c r="AF44" s="539"/>
      <c r="AG44" s="539"/>
      <c r="AH44" s="104">
        <f t="shared" si="10"/>
        <v>0</v>
      </c>
      <c r="AI44" s="579">
        <f t="shared" si="7"/>
        <v>0</v>
      </c>
      <c r="AJ44" s="105">
        <f>LOOKUP(AI44,{0,32,33,41,51,61,71,81,91},{0,"इ-1","ड","क-2","क-1","ब-2 ","ब-1","अ-2","अ-1"})</f>
        <v>0</v>
      </c>
    </row>
    <row r="45" spans="1:36" ht="21.75" customHeight="1">
      <c r="A45" s="101">
        <f>Data!$B45</f>
        <v>0</v>
      </c>
      <c r="B45" s="116">
        <f>Data!C45</f>
        <v>0</v>
      </c>
      <c r="C45" s="117">
        <f>Data!E45</f>
        <v>0</v>
      </c>
      <c r="D45" s="101">
        <f>Data!G45</f>
        <v>0</v>
      </c>
      <c r="E45" s="539"/>
      <c r="F45" s="539"/>
      <c r="G45" s="539"/>
      <c r="H45" s="539"/>
      <c r="I45" s="539"/>
      <c r="J45" s="539"/>
      <c r="K45" s="539"/>
      <c r="L45" s="539"/>
      <c r="M45" s="106">
        <f t="shared" si="2"/>
        <v>0</v>
      </c>
      <c r="N45" s="539"/>
      <c r="O45" s="539"/>
      <c r="P45" s="104">
        <f t="shared" si="8"/>
        <v>0</v>
      </c>
      <c r="Q45" s="579">
        <f t="shared" si="5"/>
        <v>0</v>
      </c>
      <c r="R45" s="105">
        <f>LOOKUP(Q45,{0,32,33,41,51,61,71,81,91},{0,"इ-1","ड","क-2","क-1","ब-2 ","ब-1","अ-2","अ-1"})</f>
        <v>0</v>
      </c>
      <c r="S45" s="101">
        <f>Data!$B45</f>
        <v>0</v>
      </c>
      <c r="T45" s="114">
        <f>Data!C45</f>
        <v>0</v>
      </c>
      <c r="U45" s="115">
        <f>Data!E45</f>
        <v>0</v>
      </c>
      <c r="V45" s="101">
        <f>Data!G45</f>
        <v>0</v>
      </c>
      <c r="W45" s="539"/>
      <c r="X45" s="539"/>
      <c r="Y45" s="539"/>
      <c r="Z45" s="539"/>
      <c r="AA45" s="539"/>
      <c r="AB45" s="539"/>
      <c r="AC45" s="539"/>
      <c r="AD45" s="539"/>
      <c r="AE45" s="106">
        <f t="shared" si="9"/>
        <v>0</v>
      </c>
      <c r="AF45" s="539"/>
      <c r="AG45" s="539"/>
      <c r="AH45" s="104">
        <f t="shared" si="10"/>
        <v>0</v>
      </c>
      <c r="AI45" s="579">
        <f t="shared" si="7"/>
        <v>0</v>
      </c>
      <c r="AJ45" s="105">
        <f>LOOKUP(AI45,{0,32,33,41,51,61,71,81,91},{0,"इ-1","ड","क-2","क-1","ब-2 ","ब-1","अ-2","अ-1"})</f>
        <v>0</v>
      </c>
    </row>
    <row r="46" spans="1:36" ht="21.75" customHeight="1">
      <c r="A46" s="101">
        <f>Data!$B46</f>
        <v>0</v>
      </c>
      <c r="B46" s="116">
        <f>Data!C46</f>
        <v>0</v>
      </c>
      <c r="C46" s="117">
        <f>Data!E46</f>
        <v>0</v>
      </c>
      <c r="D46" s="101">
        <f>Data!G46</f>
        <v>0</v>
      </c>
      <c r="E46" s="539"/>
      <c r="F46" s="539"/>
      <c r="G46" s="539"/>
      <c r="H46" s="539"/>
      <c r="I46" s="539"/>
      <c r="J46" s="539"/>
      <c r="K46" s="539"/>
      <c r="L46" s="539"/>
      <c r="M46" s="106">
        <f t="shared" si="2"/>
        <v>0</v>
      </c>
      <c r="N46" s="539"/>
      <c r="O46" s="539"/>
      <c r="P46" s="104">
        <f t="shared" si="8"/>
        <v>0</v>
      </c>
      <c r="Q46" s="579">
        <f t="shared" si="5"/>
        <v>0</v>
      </c>
      <c r="R46" s="105">
        <f>LOOKUP(Q46,{0,32,33,41,51,61,71,81,91},{0,"इ-1","ड","क-2","क-1","ब-2 ","ब-1","अ-2","अ-1"})</f>
        <v>0</v>
      </c>
      <c r="S46" s="101">
        <f>Data!$B46</f>
        <v>0</v>
      </c>
      <c r="T46" s="114">
        <f>Data!C46</f>
        <v>0</v>
      </c>
      <c r="U46" s="115">
        <f>Data!E46</f>
        <v>0</v>
      </c>
      <c r="V46" s="101">
        <f>Data!G46</f>
        <v>0</v>
      </c>
      <c r="W46" s="539"/>
      <c r="X46" s="539"/>
      <c r="Y46" s="539"/>
      <c r="Z46" s="539"/>
      <c r="AA46" s="539"/>
      <c r="AB46" s="539"/>
      <c r="AC46" s="539"/>
      <c r="AD46" s="539"/>
      <c r="AE46" s="106">
        <f t="shared" si="9"/>
        <v>0</v>
      </c>
      <c r="AF46" s="539"/>
      <c r="AG46" s="539"/>
      <c r="AH46" s="104">
        <f t="shared" si="10"/>
        <v>0</v>
      </c>
      <c r="AI46" s="579">
        <f t="shared" si="7"/>
        <v>0</v>
      </c>
      <c r="AJ46" s="105">
        <f>LOOKUP(AI46,{0,32,33,41,51,61,71,81,91},{0,"इ-1","ड","क-2","क-1","ब-2 ","ब-1","अ-2","अ-1"})</f>
        <v>0</v>
      </c>
    </row>
    <row r="47" spans="1:36" ht="21.75" customHeight="1">
      <c r="A47" s="101">
        <f>Data!$B47</f>
        <v>0</v>
      </c>
      <c r="B47" s="116">
        <f>Data!C47</f>
        <v>0</v>
      </c>
      <c r="C47" s="117">
        <f>Data!E47</f>
        <v>0</v>
      </c>
      <c r="D47" s="101">
        <f>Data!G47</f>
        <v>0</v>
      </c>
      <c r="E47" s="539"/>
      <c r="F47" s="539"/>
      <c r="G47" s="539"/>
      <c r="H47" s="539"/>
      <c r="I47" s="539"/>
      <c r="J47" s="539"/>
      <c r="K47" s="539"/>
      <c r="L47" s="539"/>
      <c r="M47" s="106">
        <f t="shared" si="2"/>
        <v>0</v>
      </c>
      <c r="N47" s="539"/>
      <c r="O47" s="539"/>
      <c r="P47" s="104">
        <f t="shared" si="8"/>
        <v>0</v>
      </c>
      <c r="Q47" s="579">
        <f t="shared" si="5"/>
        <v>0</v>
      </c>
      <c r="R47" s="105">
        <f>LOOKUP(Q47,{0,32,33,41,51,61,71,81,91},{0,"इ-1","ड","क-2","क-1","ब-2 ","ब-1","अ-2","अ-1"})</f>
        <v>0</v>
      </c>
      <c r="S47" s="101">
        <f>Data!$B47</f>
        <v>0</v>
      </c>
      <c r="T47" s="114">
        <f>Data!C47</f>
        <v>0</v>
      </c>
      <c r="U47" s="115">
        <f>Data!E47</f>
        <v>0</v>
      </c>
      <c r="V47" s="101">
        <f>Data!G47</f>
        <v>0</v>
      </c>
      <c r="W47" s="539"/>
      <c r="X47" s="539"/>
      <c r="Y47" s="539"/>
      <c r="Z47" s="539"/>
      <c r="AA47" s="539"/>
      <c r="AB47" s="539"/>
      <c r="AC47" s="539"/>
      <c r="AD47" s="539"/>
      <c r="AE47" s="106">
        <f t="shared" si="9"/>
        <v>0</v>
      </c>
      <c r="AF47" s="539"/>
      <c r="AG47" s="539"/>
      <c r="AH47" s="104">
        <f t="shared" si="10"/>
        <v>0</v>
      </c>
      <c r="AI47" s="579">
        <f t="shared" si="7"/>
        <v>0</v>
      </c>
      <c r="AJ47" s="105">
        <f>LOOKUP(AI47,{0,32,33,41,51,61,71,81,91},{0,"इ-1","ड","क-2","क-1","ब-2 ","ब-1","अ-2","अ-1"})</f>
        <v>0</v>
      </c>
    </row>
    <row r="48" spans="1:36" ht="21.75" customHeight="1">
      <c r="A48" s="101">
        <f>Data!$B48</f>
        <v>0</v>
      </c>
      <c r="B48" s="116">
        <f>Data!C48</f>
        <v>0</v>
      </c>
      <c r="C48" s="117">
        <f>Data!E48</f>
        <v>0</v>
      </c>
      <c r="D48" s="101">
        <f>Data!G48</f>
        <v>0</v>
      </c>
      <c r="E48" s="539"/>
      <c r="F48" s="539"/>
      <c r="G48" s="539"/>
      <c r="H48" s="539"/>
      <c r="I48" s="539"/>
      <c r="J48" s="539"/>
      <c r="K48" s="539"/>
      <c r="L48" s="539"/>
      <c r="M48" s="106">
        <f t="shared" si="2"/>
        <v>0</v>
      </c>
      <c r="N48" s="539"/>
      <c r="O48" s="539"/>
      <c r="P48" s="104">
        <f t="shared" si="8"/>
        <v>0</v>
      </c>
      <c r="Q48" s="579">
        <f t="shared" si="5"/>
        <v>0</v>
      </c>
      <c r="R48" s="105">
        <f>LOOKUP(Q48,{0,32,33,41,51,61,71,81,91},{0,"इ-1","ड","क-2","क-1","ब-2 ","ब-1","अ-2","अ-1"})</f>
        <v>0</v>
      </c>
      <c r="S48" s="101">
        <f>Data!$B48</f>
        <v>0</v>
      </c>
      <c r="T48" s="114">
        <f>Data!C48</f>
        <v>0</v>
      </c>
      <c r="U48" s="115">
        <f>Data!E48</f>
        <v>0</v>
      </c>
      <c r="V48" s="101">
        <f>Data!G48</f>
        <v>0</v>
      </c>
      <c r="W48" s="539"/>
      <c r="X48" s="539"/>
      <c r="Y48" s="539"/>
      <c r="Z48" s="539"/>
      <c r="AA48" s="539"/>
      <c r="AB48" s="539"/>
      <c r="AC48" s="539"/>
      <c r="AD48" s="539"/>
      <c r="AE48" s="106">
        <f t="shared" si="9"/>
        <v>0</v>
      </c>
      <c r="AF48" s="539"/>
      <c r="AG48" s="539"/>
      <c r="AH48" s="104">
        <f t="shared" si="10"/>
        <v>0</v>
      </c>
      <c r="AI48" s="579">
        <f t="shared" si="7"/>
        <v>0</v>
      </c>
      <c r="AJ48" s="105">
        <f>LOOKUP(AI48,{0,32,33,41,51,61,71,81,91},{0,"इ-1","ड","क-2","क-1","ब-2 ","ब-1","अ-2","अ-1"})</f>
        <v>0</v>
      </c>
    </row>
    <row r="49" spans="1:36" ht="21.75" customHeight="1">
      <c r="A49" s="101">
        <f>Data!$B49</f>
        <v>0</v>
      </c>
      <c r="B49" s="116">
        <f>Data!C49</f>
        <v>0</v>
      </c>
      <c r="C49" s="117">
        <f>Data!E49</f>
        <v>0</v>
      </c>
      <c r="D49" s="101">
        <f>Data!G49</f>
        <v>0</v>
      </c>
      <c r="E49" s="539"/>
      <c r="F49" s="539"/>
      <c r="G49" s="539"/>
      <c r="H49" s="539"/>
      <c r="I49" s="539"/>
      <c r="J49" s="539"/>
      <c r="K49" s="539"/>
      <c r="L49" s="539"/>
      <c r="M49" s="106">
        <f t="shared" si="2"/>
        <v>0</v>
      </c>
      <c r="N49" s="539"/>
      <c r="O49" s="539"/>
      <c r="P49" s="104">
        <f t="shared" si="8"/>
        <v>0</v>
      </c>
      <c r="Q49" s="579">
        <f t="shared" si="5"/>
        <v>0</v>
      </c>
      <c r="R49" s="105">
        <f>LOOKUP(Q49,{0,32,33,41,51,61,71,81,91},{0,"इ-1","ड","क-2","क-1","ब-2 ","ब-1","अ-2","अ-1"})</f>
        <v>0</v>
      </c>
      <c r="S49" s="101">
        <f>Data!$B49</f>
        <v>0</v>
      </c>
      <c r="T49" s="114">
        <f>Data!C49</f>
        <v>0</v>
      </c>
      <c r="U49" s="115">
        <f>Data!E49</f>
        <v>0</v>
      </c>
      <c r="V49" s="101">
        <f>Data!G49</f>
        <v>0</v>
      </c>
      <c r="W49" s="539"/>
      <c r="X49" s="539"/>
      <c r="Y49" s="539"/>
      <c r="Z49" s="539"/>
      <c r="AA49" s="539"/>
      <c r="AB49" s="539"/>
      <c r="AC49" s="539"/>
      <c r="AD49" s="539"/>
      <c r="AE49" s="106">
        <f t="shared" si="9"/>
        <v>0</v>
      </c>
      <c r="AF49" s="539"/>
      <c r="AG49" s="539"/>
      <c r="AH49" s="104">
        <f t="shared" si="10"/>
        <v>0</v>
      </c>
      <c r="AI49" s="579">
        <f t="shared" si="7"/>
        <v>0</v>
      </c>
      <c r="AJ49" s="105">
        <f>LOOKUP(AI49,{0,32,33,41,51,61,71,81,91},{0,"इ-1","ड","क-2","क-1","ब-2 ","ब-1","अ-2","अ-1"})</f>
        <v>0</v>
      </c>
    </row>
    <row r="50" spans="1:36" ht="21.75" customHeight="1">
      <c r="A50" s="101">
        <f>Data!$B50</f>
        <v>0</v>
      </c>
      <c r="B50" s="116">
        <f>Data!C50</f>
        <v>0</v>
      </c>
      <c r="C50" s="117">
        <f>Data!E50</f>
        <v>0</v>
      </c>
      <c r="D50" s="101">
        <f>Data!G50</f>
        <v>0</v>
      </c>
      <c r="E50" s="539"/>
      <c r="F50" s="539"/>
      <c r="G50" s="539"/>
      <c r="H50" s="539"/>
      <c r="I50" s="539"/>
      <c r="J50" s="539"/>
      <c r="K50" s="539"/>
      <c r="L50" s="539"/>
      <c r="M50" s="106">
        <f t="shared" si="2"/>
        <v>0</v>
      </c>
      <c r="N50" s="539"/>
      <c r="O50" s="539"/>
      <c r="P50" s="104">
        <f t="shared" si="8"/>
        <v>0</v>
      </c>
      <c r="Q50" s="579">
        <f t="shared" si="5"/>
        <v>0</v>
      </c>
      <c r="R50" s="105">
        <f>LOOKUP(Q50,{0,32,33,41,51,61,71,81,91},{0,"इ-1","ड","क-2","क-1","ब-2 ","ब-1","अ-2","अ-1"})</f>
        <v>0</v>
      </c>
      <c r="S50" s="101">
        <f>Data!$B50</f>
        <v>0</v>
      </c>
      <c r="T50" s="114">
        <f>Data!C50</f>
        <v>0</v>
      </c>
      <c r="U50" s="115">
        <f>Data!E50</f>
        <v>0</v>
      </c>
      <c r="V50" s="101">
        <f>Data!G50</f>
        <v>0</v>
      </c>
      <c r="W50" s="539"/>
      <c r="X50" s="539"/>
      <c r="Y50" s="539"/>
      <c r="Z50" s="539"/>
      <c r="AA50" s="539"/>
      <c r="AB50" s="539"/>
      <c r="AC50" s="539"/>
      <c r="AD50" s="539"/>
      <c r="AE50" s="106">
        <f t="shared" si="9"/>
        <v>0</v>
      </c>
      <c r="AF50" s="539"/>
      <c r="AG50" s="539"/>
      <c r="AH50" s="104">
        <f t="shared" si="10"/>
        <v>0</v>
      </c>
      <c r="AI50" s="579">
        <f t="shared" si="7"/>
        <v>0</v>
      </c>
      <c r="AJ50" s="105">
        <f>LOOKUP(AI50,{0,32,33,41,51,61,71,81,91},{0,"इ-1","ड","क-2","क-1","ब-2 ","ब-1","अ-2","अ-1"})</f>
        <v>0</v>
      </c>
    </row>
    <row r="51" spans="1:36" ht="21.75" customHeight="1">
      <c r="A51" s="101">
        <f>Data!$B51</f>
        <v>0</v>
      </c>
      <c r="B51" s="116">
        <f>Data!C51</f>
        <v>0</v>
      </c>
      <c r="C51" s="117">
        <f>Data!E51</f>
        <v>0</v>
      </c>
      <c r="D51" s="101">
        <f>Data!G51</f>
        <v>0</v>
      </c>
      <c r="E51" s="539"/>
      <c r="F51" s="539"/>
      <c r="G51" s="539"/>
      <c r="H51" s="539"/>
      <c r="I51" s="539"/>
      <c r="J51" s="539"/>
      <c r="K51" s="539"/>
      <c r="L51" s="539"/>
      <c r="M51" s="106">
        <f t="shared" si="2"/>
        <v>0</v>
      </c>
      <c r="N51" s="539"/>
      <c r="O51" s="539"/>
      <c r="P51" s="104">
        <f t="shared" si="8"/>
        <v>0</v>
      </c>
      <c r="Q51" s="579">
        <f t="shared" si="5"/>
        <v>0</v>
      </c>
      <c r="R51" s="105">
        <f>LOOKUP(Q51,{0,32,33,41,51,61,71,81,91},{0,"इ-1","ड","क-2","क-1","ब-2 ","ब-1","अ-2","अ-1"})</f>
        <v>0</v>
      </c>
      <c r="S51" s="101">
        <f>Data!$B51</f>
        <v>0</v>
      </c>
      <c r="T51" s="114">
        <f>Data!C51</f>
        <v>0</v>
      </c>
      <c r="U51" s="115">
        <f>Data!E51</f>
        <v>0</v>
      </c>
      <c r="V51" s="101">
        <f>Data!G51</f>
        <v>0</v>
      </c>
      <c r="W51" s="539"/>
      <c r="X51" s="539"/>
      <c r="Y51" s="539"/>
      <c r="Z51" s="539"/>
      <c r="AA51" s="539"/>
      <c r="AB51" s="539"/>
      <c r="AC51" s="539"/>
      <c r="AD51" s="539"/>
      <c r="AE51" s="106">
        <f t="shared" si="9"/>
        <v>0</v>
      </c>
      <c r="AF51" s="539"/>
      <c r="AG51" s="539"/>
      <c r="AH51" s="104">
        <f t="shared" si="10"/>
        <v>0</v>
      </c>
      <c r="AI51" s="579">
        <f t="shared" si="7"/>
        <v>0</v>
      </c>
      <c r="AJ51" s="105">
        <f>LOOKUP(AI51,{0,32,33,41,51,61,71,81,91},{0,"इ-1","ड","क-2","क-1","ब-2 ","ब-1","अ-2","अ-1"})</f>
        <v>0</v>
      </c>
    </row>
    <row r="52" spans="1:36" ht="21.75" customHeight="1">
      <c r="A52" s="101">
        <f>Data!$B52</f>
        <v>0</v>
      </c>
      <c r="B52" s="116">
        <f>Data!C52</f>
        <v>0</v>
      </c>
      <c r="C52" s="117">
        <f>Data!E52</f>
        <v>0</v>
      </c>
      <c r="D52" s="101">
        <f>Data!G52</f>
        <v>0</v>
      </c>
      <c r="E52" s="539"/>
      <c r="F52" s="539"/>
      <c r="G52" s="539"/>
      <c r="H52" s="539"/>
      <c r="I52" s="539"/>
      <c r="J52" s="539"/>
      <c r="K52" s="539"/>
      <c r="L52" s="539"/>
      <c r="M52" s="106">
        <f t="shared" si="2"/>
        <v>0</v>
      </c>
      <c r="N52" s="539"/>
      <c r="O52" s="539"/>
      <c r="P52" s="104">
        <f t="shared" si="8"/>
        <v>0</v>
      </c>
      <c r="Q52" s="579">
        <f t="shared" si="5"/>
        <v>0</v>
      </c>
      <c r="R52" s="105">
        <f>LOOKUP(Q52,{0,32,33,41,51,61,71,81,91},{0,"इ-1","ड","क-2","क-1","ब-2 ","ब-1","अ-2","अ-1"})</f>
        <v>0</v>
      </c>
      <c r="S52" s="101">
        <f>Data!$B52</f>
        <v>0</v>
      </c>
      <c r="T52" s="114">
        <f>Data!C52</f>
        <v>0</v>
      </c>
      <c r="U52" s="115">
        <f>Data!E52</f>
        <v>0</v>
      </c>
      <c r="V52" s="101">
        <f>Data!G52</f>
        <v>0</v>
      </c>
      <c r="W52" s="539"/>
      <c r="X52" s="539"/>
      <c r="Y52" s="539"/>
      <c r="Z52" s="539"/>
      <c r="AA52" s="539"/>
      <c r="AB52" s="539"/>
      <c r="AC52" s="539"/>
      <c r="AD52" s="539"/>
      <c r="AE52" s="106">
        <f t="shared" si="9"/>
        <v>0</v>
      </c>
      <c r="AF52" s="539"/>
      <c r="AG52" s="539"/>
      <c r="AH52" s="104">
        <f t="shared" si="10"/>
        <v>0</v>
      </c>
      <c r="AI52" s="579">
        <f t="shared" si="7"/>
        <v>0</v>
      </c>
      <c r="AJ52" s="105">
        <f>LOOKUP(AI52,{0,32,33,41,51,61,71,81,91},{0,"इ-1","ड","क-2","क-1","ब-2 ","ब-1","अ-2","अ-1"})</f>
        <v>0</v>
      </c>
    </row>
    <row r="53" spans="1:36" ht="21.75" customHeight="1">
      <c r="A53" s="101">
        <f>Data!$B53</f>
        <v>0</v>
      </c>
      <c r="B53" s="116">
        <f>Data!C53</f>
        <v>0</v>
      </c>
      <c r="C53" s="117">
        <f>Data!E53</f>
        <v>0</v>
      </c>
      <c r="D53" s="101">
        <f>Data!G53</f>
        <v>0</v>
      </c>
      <c r="E53" s="539"/>
      <c r="F53" s="539"/>
      <c r="G53" s="539"/>
      <c r="H53" s="539"/>
      <c r="I53" s="539"/>
      <c r="J53" s="539"/>
      <c r="K53" s="539"/>
      <c r="L53" s="539"/>
      <c r="M53" s="106">
        <f t="shared" si="2"/>
        <v>0</v>
      </c>
      <c r="N53" s="539"/>
      <c r="O53" s="539"/>
      <c r="P53" s="104">
        <f t="shared" si="8"/>
        <v>0</v>
      </c>
      <c r="Q53" s="579">
        <f t="shared" si="5"/>
        <v>0</v>
      </c>
      <c r="R53" s="105">
        <f>LOOKUP(Q53,{0,32,33,41,51,61,71,81,91},{0,"इ-1","ड","क-2","क-1","ब-2 ","ब-1","अ-2","अ-1"})</f>
        <v>0</v>
      </c>
      <c r="S53" s="101">
        <f>Data!$B53</f>
        <v>0</v>
      </c>
      <c r="T53" s="114">
        <f>Data!C53</f>
        <v>0</v>
      </c>
      <c r="U53" s="115">
        <f>Data!E53</f>
        <v>0</v>
      </c>
      <c r="V53" s="101">
        <f>Data!G53</f>
        <v>0</v>
      </c>
      <c r="W53" s="539"/>
      <c r="X53" s="539"/>
      <c r="Y53" s="539"/>
      <c r="Z53" s="539"/>
      <c r="AA53" s="539"/>
      <c r="AB53" s="539"/>
      <c r="AC53" s="539"/>
      <c r="AD53" s="539"/>
      <c r="AE53" s="106">
        <f t="shared" si="9"/>
        <v>0</v>
      </c>
      <c r="AF53" s="539"/>
      <c r="AG53" s="539"/>
      <c r="AH53" s="104">
        <f t="shared" si="10"/>
        <v>0</v>
      </c>
      <c r="AI53" s="579">
        <f t="shared" si="7"/>
        <v>0</v>
      </c>
      <c r="AJ53" s="105">
        <f>LOOKUP(AI53,{0,32,33,41,51,61,71,81,91},{0,"इ-1","ड","क-2","क-1","ब-2 ","ब-1","अ-2","अ-1"})</f>
        <v>0</v>
      </c>
    </row>
    <row r="54" spans="1:36" ht="21.75" customHeight="1">
      <c r="A54" s="101">
        <f>Data!$B54</f>
        <v>0</v>
      </c>
      <c r="B54" s="116">
        <f>Data!C54</f>
        <v>0</v>
      </c>
      <c r="C54" s="117">
        <f>Data!E54</f>
        <v>0</v>
      </c>
      <c r="D54" s="101">
        <f>Data!G54</f>
        <v>0</v>
      </c>
      <c r="E54" s="539"/>
      <c r="F54" s="539"/>
      <c r="G54" s="539"/>
      <c r="H54" s="539"/>
      <c r="I54" s="539"/>
      <c r="J54" s="539"/>
      <c r="K54" s="539"/>
      <c r="L54" s="539"/>
      <c r="M54" s="106">
        <f t="shared" si="2"/>
        <v>0</v>
      </c>
      <c r="N54" s="539"/>
      <c r="O54" s="539"/>
      <c r="P54" s="104">
        <f t="shared" si="8"/>
        <v>0</v>
      </c>
      <c r="Q54" s="579">
        <f t="shared" si="5"/>
        <v>0</v>
      </c>
      <c r="R54" s="105">
        <f>LOOKUP(Q54,{0,32,33,41,51,61,71,81,91},{0,"इ-1","ड","क-2","क-1","ब-2 ","ब-1","अ-2","अ-1"})</f>
        <v>0</v>
      </c>
      <c r="S54" s="101">
        <f>Data!$B54</f>
        <v>0</v>
      </c>
      <c r="T54" s="114">
        <f>Data!C54</f>
        <v>0</v>
      </c>
      <c r="U54" s="115">
        <f>Data!E54</f>
        <v>0</v>
      </c>
      <c r="V54" s="101">
        <f>Data!G54</f>
        <v>0</v>
      </c>
      <c r="W54" s="539"/>
      <c r="X54" s="539"/>
      <c r="Y54" s="539"/>
      <c r="Z54" s="539"/>
      <c r="AA54" s="539"/>
      <c r="AB54" s="539"/>
      <c r="AC54" s="539"/>
      <c r="AD54" s="539"/>
      <c r="AE54" s="106">
        <f t="shared" si="9"/>
        <v>0</v>
      </c>
      <c r="AF54" s="539"/>
      <c r="AG54" s="539"/>
      <c r="AH54" s="104">
        <f t="shared" si="10"/>
        <v>0</v>
      </c>
      <c r="AI54" s="579">
        <f t="shared" si="7"/>
        <v>0</v>
      </c>
      <c r="AJ54" s="105">
        <f>LOOKUP(AI54,{0,32,33,41,51,61,71,81,91},{0,"इ-1","ड","क-2","क-1","ब-2 ","ब-1","अ-2","अ-1"})</f>
        <v>0</v>
      </c>
    </row>
    <row r="55" spans="1:36" ht="21.75" customHeight="1">
      <c r="A55" s="101">
        <f>Data!$B55</f>
        <v>0</v>
      </c>
      <c r="B55" s="116">
        <f>Data!C55</f>
        <v>0</v>
      </c>
      <c r="C55" s="117">
        <f>Data!E55</f>
        <v>0</v>
      </c>
      <c r="D55" s="101">
        <f>Data!G55</f>
        <v>0</v>
      </c>
      <c r="E55" s="539"/>
      <c r="F55" s="539"/>
      <c r="G55" s="539"/>
      <c r="H55" s="539"/>
      <c r="I55" s="539"/>
      <c r="J55" s="539"/>
      <c r="K55" s="539"/>
      <c r="L55" s="539"/>
      <c r="M55" s="106">
        <f t="shared" si="2"/>
        <v>0</v>
      </c>
      <c r="N55" s="539"/>
      <c r="O55" s="539"/>
      <c r="P55" s="104">
        <f t="shared" si="8"/>
        <v>0</v>
      </c>
      <c r="Q55" s="579">
        <f t="shared" si="5"/>
        <v>0</v>
      </c>
      <c r="R55" s="105">
        <f>LOOKUP(Q55,{0,32,33,41,51,61,71,81,91},{0,"इ-1","ड","क-2","क-1","ब-2 ","ब-1","अ-2","अ-1"})</f>
        <v>0</v>
      </c>
      <c r="S55" s="101">
        <f>Data!$B55</f>
        <v>0</v>
      </c>
      <c r="T55" s="114">
        <f>Data!C55</f>
        <v>0</v>
      </c>
      <c r="U55" s="115">
        <f>Data!E55</f>
        <v>0</v>
      </c>
      <c r="V55" s="101">
        <f>Data!G55</f>
        <v>0</v>
      </c>
      <c r="W55" s="539"/>
      <c r="X55" s="539"/>
      <c r="Y55" s="539"/>
      <c r="Z55" s="539"/>
      <c r="AA55" s="539"/>
      <c r="AB55" s="539"/>
      <c r="AC55" s="539"/>
      <c r="AD55" s="539"/>
      <c r="AE55" s="106">
        <f t="shared" si="9"/>
        <v>0</v>
      </c>
      <c r="AF55" s="539"/>
      <c r="AG55" s="539"/>
      <c r="AH55" s="104">
        <f t="shared" si="10"/>
        <v>0</v>
      </c>
      <c r="AI55" s="579">
        <f t="shared" si="7"/>
        <v>0</v>
      </c>
      <c r="AJ55" s="105">
        <f>LOOKUP(AI55,{0,32,33,41,51,61,71,81,91},{0,"इ-1","ड","क-2","क-1","ब-2 ","ब-1","अ-2","अ-1"})</f>
        <v>0</v>
      </c>
    </row>
    <row r="56" spans="1:36" ht="21.75" customHeight="1">
      <c r="A56" s="101">
        <f>Data!$B56</f>
        <v>0</v>
      </c>
      <c r="B56" s="116">
        <f>Data!C56</f>
        <v>0</v>
      </c>
      <c r="C56" s="117">
        <f>Data!E56</f>
        <v>0</v>
      </c>
      <c r="D56" s="101">
        <f>Data!G56</f>
        <v>0</v>
      </c>
      <c r="E56" s="539"/>
      <c r="F56" s="539"/>
      <c r="G56" s="539"/>
      <c r="H56" s="539"/>
      <c r="I56" s="539"/>
      <c r="J56" s="539"/>
      <c r="K56" s="539"/>
      <c r="L56" s="539"/>
      <c r="M56" s="106">
        <f t="shared" si="2"/>
        <v>0</v>
      </c>
      <c r="N56" s="539"/>
      <c r="O56" s="539"/>
      <c r="P56" s="104">
        <f t="shared" si="8"/>
        <v>0</v>
      </c>
      <c r="Q56" s="579">
        <f t="shared" si="5"/>
        <v>0</v>
      </c>
      <c r="R56" s="105">
        <f>LOOKUP(Q56,{0,32,33,41,51,61,71,81,91},{0,"इ-1","ड","क-2","क-1","ब-2 ","ब-1","अ-2","अ-1"})</f>
        <v>0</v>
      </c>
      <c r="S56" s="101">
        <f>Data!$B56</f>
        <v>0</v>
      </c>
      <c r="T56" s="114">
        <f>Data!C56</f>
        <v>0</v>
      </c>
      <c r="U56" s="115">
        <f>Data!E56</f>
        <v>0</v>
      </c>
      <c r="V56" s="101">
        <f>Data!G56</f>
        <v>0</v>
      </c>
      <c r="W56" s="539"/>
      <c r="X56" s="539"/>
      <c r="Y56" s="539"/>
      <c r="Z56" s="539"/>
      <c r="AA56" s="539"/>
      <c r="AB56" s="539"/>
      <c r="AC56" s="539"/>
      <c r="AD56" s="539"/>
      <c r="AE56" s="106">
        <f t="shared" si="9"/>
        <v>0</v>
      </c>
      <c r="AF56" s="539"/>
      <c r="AG56" s="539"/>
      <c r="AH56" s="104">
        <f t="shared" si="10"/>
        <v>0</v>
      </c>
      <c r="AI56" s="579">
        <f t="shared" si="7"/>
        <v>0</v>
      </c>
      <c r="AJ56" s="105">
        <f>LOOKUP(AI56,{0,32,33,41,51,61,71,81,91},{0,"इ-1","ड","क-2","क-1","ब-2 ","ब-1","अ-2","अ-1"})</f>
        <v>0</v>
      </c>
    </row>
    <row r="57" spans="1:36" ht="21.75" customHeight="1">
      <c r="A57" s="101">
        <f>Data!$B57</f>
        <v>0</v>
      </c>
      <c r="B57" s="116">
        <f>Data!C57</f>
        <v>0</v>
      </c>
      <c r="C57" s="117">
        <f>Data!E57</f>
        <v>0</v>
      </c>
      <c r="D57" s="101">
        <f>Data!G57</f>
        <v>0</v>
      </c>
      <c r="E57" s="539"/>
      <c r="F57" s="539"/>
      <c r="G57" s="539"/>
      <c r="H57" s="539"/>
      <c r="I57" s="539"/>
      <c r="J57" s="539"/>
      <c r="K57" s="539"/>
      <c r="L57" s="539"/>
      <c r="M57" s="106">
        <f t="shared" si="2"/>
        <v>0</v>
      </c>
      <c r="N57" s="539"/>
      <c r="O57" s="539"/>
      <c r="P57" s="104">
        <f t="shared" si="8"/>
        <v>0</v>
      </c>
      <c r="Q57" s="579">
        <f t="shared" si="5"/>
        <v>0</v>
      </c>
      <c r="R57" s="105">
        <f>LOOKUP(Q57,{0,32,33,41,51,61,71,81,91},{0,"इ-1","ड","क-2","क-1","ब-2 ","ब-1","अ-2","अ-1"})</f>
        <v>0</v>
      </c>
      <c r="S57" s="101">
        <f>Data!$B57</f>
        <v>0</v>
      </c>
      <c r="T57" s="114">
        <f>Data!C57</f>
        <v>0</v>
      </c>
      <c r="U57" s="115">
        <f>Data!E57</f>
        <v>0</v>
      </c>
      <c r="V57" s="101">
        <f>Data!G57</f>
        <v>0</v>
      </c>
      <c r="W57" s="539"/>
      <c r="X57" s="539"/>
      <c r="Y57" s="539"/>
      <c r="Z57" s="539"/>
      <c r="AA57" s="539"/>
      <c r="AB57" s="539"/>
      <c r="AC57" s="539"/>
      <c r="AD57" s="539"/>
      <c r="AE57" s="106">
        <f t="shared" si="9"/>
        <v>0</v>
      </c>
      <c r="AF57" s="539"/>
      <c r="AG57" s="539"/>
      <c r="AH57" s="104">
        <f t="shared" si="10"/>
        <v>0</v>
      </c>
      <c r="AI57" s="579">
        <f t="shared" si="7"/>
        <v>0</v>
      </c>
      <c r="AJ57" s="105">
        <f>LOOKUP(AI57,{0,32,33,41,51,61,71,81,91},{0,"इ-1","ड","क-2","क-1","ब-2 ","ब-1","अ-2","अ-1"})</f>
        <v>0</v>
      </c>
    </row>
    <row r="58" spans="1:36" ht="21.75" customHeight="1">
      <c r="A58" s="101">
        <f>Data!$B58</f>
        <v>0</v>
      </c>
      <c r="B58" s="116">
        <f>Data!C58</f>
        <v>0</v>
      </c>
      <c r="C58" s="117">
        <f>Data!E58</f>
        <v>0</v>
      </c>
      <c r="D58" s="101">
        <f>Data!G58</f>
        <v>0</v>
      </c>
      <c r="E58" s="539"/>
      <c r="F58" s="539"/>
      <c r="G58" s="539"/>
      <c r="H58" s="539"/>
      <c r="I58" s="539"/>
      <c r="J58" s="539"/>
      <c r="K58" s="539"/>
      <c r="L58" s="539"/>
      <c r="M58" s="106">
        <f t="shared" si="2"/>
        <v>0</v>
      </c>
      <c r="N58" s="539"/>
      <c r="O58" s="539"/>
      <c r="P58" s="104">
        <f t="shared" si="8"/>
        <v>0</v>
      </c>
      <c r="Q58" s="579">
        <f t="shared" si="5"/>
        <v>0</v>
      </c>
      <c r="R58" s="105">
        <f>LOOKUP(Q58,{0,32,33,41,51,61,71,81,91},{0,"इ-1","ड","क-2","क-1","ब-2 ","ब-1","अ-2","अ-1"})</f>
        <v>0</v>
      </c>
      <c r="S58" s="101">
        <f>Data!$B58</f>
        <v>0</v>
      </c>
      <c r="T58" s="114">
        <f>Data!C58</f>
        <v>0</v>
      </c>
      <c r="U58" s="115">
        <f>Data!E58</f>
        <v>0</v>
      </c>
      <c r="V58" s="101">
        <f>Data!G58</f>
        <v>0</v>
      </c>
      <c r="W58" s="539"/>
      <c r="X58" s="539"/>
      <c r="Y58" s="539"/>
      <c r="Z58" s="539"/>
      <c r="AA58" s="539"/>
      <c r="AB58" s="539"/>
      <c r="AC58" s="539"/>
      <c r="AD58" s="539"/>
      <c r="AE58" s="106">
        <f t="shared" si="9"/>
        <v>0</v>
      </c>
      <c r="AF58" s="539"/>
      <c r="AG58" s="539"/>
      <c r="AH58" s="104">
        <f t="shared" si="10"/>
        <v>0</v>
      </c>
      <c r="AI58" s="579">
        <f t="shared" si="7"/>
        <v>0</v>
      </c>
      <c r="AJ58" s="105">
        <f>LOOKUP(AI58,{0,32,33,41,51,61,71,81,91},{0,"इ-1","ड","क-2","क-1","ब-2 ","ब-1","अ-2","अ-1"})</f>
        <v>0</v>
      </c>
    </row>
    <row r="59" spans="1:36" ht="21.75" customHeight="1">
      <c r="A59" s="101">
        <f>Data!$B59</f>
        <v>0</v>
      </c>
      <c r="B59" s="116">
        <f>Data!C59</f>
        <v>0</v>
      </c>
      <c r="C59" s="117">
        <f>Data!E59</f>
        <v>0</v>
      </c>
      <c r="D59" s="101">
        <f>Data!G59</f>
        <v>0</v>
      </c>
      <c r="E59" s="539"/>
      <c r="F59" s="539"/>
      <c r="G59" s="539"/>
      <c r="H59" s="539"/>
      <c r="I59" s="539"/>
      <c r="J59" s="539"/>
      <c r="K59" s="539"/>
      <c r="L59" s="539"/>
      <c r="M59" s="106">
        <f t="shared" si="2"/>
        <v>0</v>
      </c>
      <c r="N59" s="539"/>
      <c r="O59" s="539"/>
      <c r="P59" s="104">
        <f t="shared" si="8"/>
        <v>0</v>
      </c>
      <c r="Q59" s="579">
        <f t="shared" si="5"/>
        <v>0</v>
      </c>
      <c r="R59" s="105">
        <f>LOOKUP(Q59,{0,32,33,41,51,61,71,81,91},{0,"इ-1","ड","क-2","क-1","ब-2 ","ब-1","अ-2","अ-1"})</f>
        <v>0</v>
      </c>
      <c r="S59" s="101">
        <f>Data!$B59</f>
        <v>0</v>
      </c>
      <c r="T59" s="114">
        <f>Data!C59</f>
        <v>0</v>
      </c>
      <c r="U59" s="115">
        <f>Data!E59</f>
        <v>0</v>
      </c>
      <c r="V59" s="101">
        <f>Data!G59</f>
        <v>0</v>
      </c>
      <c r="W59" s="539"/>
      <c r="X59" s="539"/>
      <c r="Y59" s="539"/>
      <c r="Z59" s="539"/>
      <c r="AA59" s="539"/>
      <c r="AB59" s="539"/>
      <c r="AC59" s="539"/>
      <c r="AD59" s="539"/>
      <c r="AE59" s="106">
        <f t="shared" si="9"/>
        <v>0</v>
      </c>
      <c r="AF59" s="539"/>
      <c r="AG59" s="539"/>
      <c r="AH59" s="104">
        <f t="shared" si="10"/>
        <v>0</v>
      </c>
      <c r="AI59" s="579">
        <f t="shared" si="7"/>
        <v>0</v>
      </c>
      <c r="AJ59" s="105">
        <f>LOOKUP(AI59,{0,32,33,41,51,61,71,81,91},{0,"इ-1","ड","क-2","क-1","ब-2 ","ब-1","अ-2","अ-1"})</f>
        <v>0</v>
      </c>
    </row>
    <row r="60" spans="1:36" ht="21.75" customHeight="1">
      <c r="A60" s="101">
        <f>Data!$B60</f>
        <v>0</v>
      </c>
      <c r="B60" s="116">
        <f>Data!C60</f>
        <v>0</v>
      </c>
      <c r="C60" s="117">
        <f>Data!E60</f>
        <v>0</v>
      </c>
      <c r="D60" s="101">
        <f>Data!G60</f>
        <v>0</v>
      </c>
      <c r="E60" s="539"/>
      <c r="F60" s="539"/>
      <c r="G60" s="539"/>
      <c r="H60" s="539"/>
      <c r="I60" s="539"/>
      <c r="J60" s="539"/>
      <c r="K60" s="539"/>
      <c r="L60" s="539"/>
      <c r="M60" s="106">
        <f t="shared" si="2"/>
        <v>0</v>
      </c>
      <c r="N60" s="539"/>
      <c r="O60" s="539"/>
      <c r="P60" s="104">
        <f t="shared" si="8"/>
        <v>0</v>
      </c>
      <c r="Q60" s="579">
        <f t="shared" si="5"/>
        <v>0</v>
      </c>
      <c r="R60" s="105">
        <f>LOOKUP(Q60,{0,32,33,41,51,61,71,81,91},{0,"इ-1","ड","क-2","क-1","ब-2 ","ब-1","अ-2","अ-1"})</f>
        <v>0</v>
      </c>
      <c r="S60" s="101">
        <f>Data!$B60</f>
        <v>0</v>
      </c>
      <c r="T60" s="114">
        <f>Data!C60</f>
        <v>0</v>
      </c>
      <c r="U60" s="115">
        <f>Data!E60</f>
        <v>0</v>
      </c>
      <c r="V60" s="101">
        <f>Data!G60</f>
        <v>0</v>
      </c>
      <c r="W60" s="539"/>
      <c r="X60" s="539"/>
      <c r="Y60" s="539"/>
      <c r="Z60" s="539"/>
      <c r="AA60" s="539"/>
      <c r="AB60" s="539"/>
      <c r="AC60" s="539"/>
      <c r="AD60" s="539"/>
      <c r="AE60" s="106">
        <f t="shared" si="9"/>
        <v>0</v>
      </c>
      <c r="AF60" s="539"/>
      <c r="AG60" s="539"/>
      <c r="AH60" s="104">
        <f t="shared" si="10"/>
        <v>0</v>
      </c>
      <c r="AI60" s="579">
        <f t="shared" si="7"/>
        <v>0</v>
      </c>
      <c r="AJ60" s="105">
        <f>LOOKUP(AI60,{0,32,33,41,51,61,71,81,91},{0,"इ-1","ड","क-2","क-1","ब-2 ","ब-1","अ-2","अ-1"})</f>
        <v>0</v>
      </c>
    </row>
    <row r="61" spans="1:36" ht="21.75" customHeight="1">
      <c r="A61" s="101">
        <f>Data!$B61</f>
        <v>0</v>
      </c>
      <c r="B61" s="116">
        <f>Data!C61</f>
        <v>0</v>
      </c>
      <c r="C61" s="117">
        <f>Data!E61</f>
        <v>0</v>
      </c>
      <c r="D61" s="101">
        <f>Data!G61</f>
        <v>0</v>
      </c>
      <c r="E61" s="539"/>
      <c r="F61" s="539"/>
      <c r="G61" s="539"/>
      <c r="H61" s="539"/>
      <c r="I61" s="539"/>
      <c r="J61" s="539"/>
      <c r="K61" s="539"/>
      <c r="L61" s="539"/>
      <c r="M61" s="106">
        <f t="shared" si="2"/>
        <v>0</v>
      </c>
      <c r="N61" s="539"/>
      <c r="O61" s="539"/>
      <c r="P61" s="104">
        <f t="shared" si="8"/>
        <v>0</v>
      </c>
      <c r="Q61" s="579">
        <f t="shared" si="5"/>
        <v>0</v>
      </c>
      <c r="R61" s="105">
        <f>LOOKUP(Q61,{0,32,33,41,51,61,71,81,91},{0,"इ-1","ड","क-2","क-1","ब-2 ","ब-1","अ-2","अ-1"})</f>
        <v>0</v>
      </c>
      <c r="S61" s="101">
        <f>Data!$B61</f>
        <v>0</v>
      </c>
      <c r="T61" s="114">
        <f>Data!C61</f>
        <v>0</v>
      </c>
      <c r="U61" s="115">
        <f>Data!E61</f>
        <v>0</v>
      </c>
      <c r="V61" s="101">
        <f>Data!G61</f>
        <v>0</v>
      </c>
      <c r="W61" s="539"/>
      <c r="X61" s="539"/>
      <c r="Y61" s="539"/>
      <c r="Z61" s="539"/>
      <c r="AA61" s="539"/>
      <c r="AB61" s="539"/>
      <c r="AC61" s="539"/>
      <c r="AD61" s="539"/>
      <c r="AE61" s="106">
        <f t="shared" si="9"/>
        <v>0</v>
      </c>
      <c r="AF61" s="539"/>
      <c r="AG61" s="539"/>
      <c r="AH61" s="104">
        <f t="shared" si="10"/>
        <v>0</v>
      </c>
      <c r="AI61" s="579">
        <f t="shared" si="7"/>
        <v>0</v>
      </c>
      <c r="AJ61" s="105">
        <f>LOOKUP(AI61,{0,32,33,41,51,61,71,81,91},{0,"इ-1","ड","क-2","क-1","ब-2 ","ब-1","अ-2","अ-1"})</f>
        <v>0</v>
      </c>
    </row>
    <row r="62" spans="1:36" ht="21.75" customHeight="1">
      <c r="A62" s="101">
        <f>Data!$B62</f>
        <v>0</v>
      </c>
      <c r="B62" s="116">
        <f>Data!C62</f>
        <v>0</v>
      </c>
      <c r="C62" s="117">
        <f>Data!E62</f>
        <v>0</v>
      </c>
      <c r="D62" s="101">
        <f>Data!G62</f>
        <v>0</v>
      </c>
      <c r="E62" s="539"/>
      <c r="F62" s="539"/>
      <c r="G62" s="539"/>
      <c r="H62" s="539"/>
      <c r="I62" s="539"/>
      <c r="J62" s="539"/>
      <c r="K62" s="539"/>
      <c r="L62" s="539"/>
      <c r="M62" s="106">
        <f t="shared" ref="M62:M73" si="11">SUM(E62:L62)</f>
        <v>0</v>
      </c>
      <c r="N62" s="539"/>
      <c r="O62" s="539"/>
      <c r="P62" s="104">
        <f t="shared" si="8"/>
        <v>0</v>
      </c>
      <c r="Q62" s="579">
        <f t="shared" si="5"/>
        <v>0</v>
      </c>
      <c r="R62" s="105">
        <f>LOOKUP(Q62,{0,32,33,41,51,61,71,81,91},{0,"इ-1","ड","क-2","क-1","ब-2 ","ब-1","अ-2","अ-1"})</f>
        <v>0</v>
      </c>
      <c r="S62" s="101">
        <f>Data!$B62</f>
        <v>0</v>
      </c>
      <c r="T62" s="114">
        <f>Data!C62</f>
        <v>0</v>
      </c>
      <c r="U62" s="115">
        <f>Data!E62</f>
        <v>0</v>
      </c>
      <c r="V62" s="101">
        <f>Data!G62</f>
        <v>0</v>
      </c>
      <c r="W62" s="539"/>
      <c r="X62" s="539"/>
      <c r="Y62" s="539"/>
      <c r="Z62" s="539"/>
      <c r="AA62" s="539"/>
      <c r="AB62" s="539"/>
      <c r="AC62" s="539"/>
      <c r="AD62" s="539"/>
      <c r="AE62" s="106">
        <f t="shared" si="9"/>
        <v>0</v>
      </c>
      <c r="AF62" s="539"/>
      <c r="AG62" s="539"/>
      <c r="AH62" s="104">
        <f t="shared" si="10"/>
        <v>0</v>
      </c>
      <c r="AI62" s="579">
        <f t="shared" si="7"/>
        <v>0</v>
      </c>
      <c r="AJ62" s="105">
        <f>LOOKUP(AI62,{0,32,33,41,51,61,71,81,91},{0,"इ-1","ड","क-2","क-1","ब-2 ","ब-1","अ-2","अ-1"})</f>
        <v>0</v>
      </c>
    </row>
    <row r="63" spans="1:36" ht="21.75" customHeight="1">
      <c r="A63" s="101">
        <f>Data!$B63</f>
        <v>0</v>
      </c>
      <c r="B63" s="116">
        <f>Data!C63</f>
        <v>0</v>
      </c>
      <c r="C63" s="117">
        <f>Data!E63</f>
        <v>0</v>
      </c>
      <c r="D63" s="101">
        <f>Data!G63</f>
        <v>0</v>
      </c>
      <c r="E63" s="539"/>
      <c r="F63" s="539"/>
      <c r="G63" s="539"/>
      <c r="H63" s="539"/>
      <c r="I63" s="539"/>
      <c r="J63" s="539"/>
      <c r="K63" s="539"/>
      <c r="L63" s="539"/>
      <c r="M63" s="106">
        <f t="shared" si="11"/>
        <v>0</v>
      </c>
      <c r="N63" s="539"/>
      <c r="O63" s="539"/>
      <c r="P63" s="104">
        <f t="shared" si="8"/>
        <v>0</v>
      </c>
      <c r="Q63" s="579">
        <f t="shared" si="5"/>
        <v>0</v>
      </c>
      <c r="R63" s="105">
        <f>LOOKUP(Q63,{0,32,33,41,51,61,71,81,91},{0,"इ-1","ड","क-2","क-1","ब-2 ","ब-1","अ-2","अ-1"})</f>
        <v>0</v>
      </c>
      <c r="S63" s="101">
        <f>Data!$B63</f>
        <v>0</v>
      </c>
      <c r="T63" s="114">
        <f>Data!C63</f>
        <v>0</v>
      </c>
      <c r="U63" s="115">
        <f>Data!E63</f>
        <v>0</v>
      </c>
      <c r="V63" s="101">
        <f>Data!G63</f>
        <v>0</v>
      </c>
      <c r="W63" s="539"/>
      <c r="X63" s="539"/>
      <c r="Y63" s="539"/>
      <c r="Z63" s="539"/>
      <c r="AA63" s="539"/>
      <c r="AB63" s="539"/>
      <c r="AC63" s="539"/>
      <c r="AD63" s="539"/>
      <c r="AE63" s="106">
        <f t="shared" si="9"/>
        <v>0</v>
      </c>
      <c r="AF63" s="539"/>
      <c r="AG63" s="539"/>
      <c r="AH63" s="104">
        <f t="shared" si="10"/>
        <v>0</v>
      </c>
      <c r="AI63" s="579">
        <f t="shared" si="7"/>
        <v>0</v>
      </c>
      <c r="AJ63" s="105">
        <f>LOOKUP(AI63,{0,32,33,41,51,61,71,81,91},{0,"इ-1","ड","क-2","क-1","ब-2 ","ब-1","अ-2","अ-1"})</f>
        <v>0</v>
      </c>
    </row>
    <row r="64" spans="1:36" ht="21.75" customHeight="1">
      <c r="A64" s="101">
        <f>Data!$B64</f>
        <v>0</v>
      </c>
      <c r="B64" s="116">
        <f>Data!C64</f>
        <v>0</v>
      </c>
      <c r="C64" s="117">
        <f>Data!E64</f>
        <v>0</v>
      </c>
      <c r="D64" s="101">
        <f>Data!G64</f>
        <v>0</v>
      </c>
      <c r="E64" s="539"/>
      <c r="F64" s="539"/>
      <c r="G64" s="539"/>
      <c r="H64" s="539"/>
      <c r="I64" s="539"/>
      <c r="J64" s="539"/>
      <c r="K64" s="539"/>
      <c r="L64" s="539"/>
      <c r="M64" s="106">
        <f t="shared" si="11"/>
        <v>0</v>
      </c>
      <c r="N64" s="539"/>
      <c r="O64" s="539"/>
      <c r="P64" s="104">
        <f t="shared" si="8"/>
        <v>0</v>
      </c>
      <c r="Q64" s="579">
        <f t="shared" si="5"/>
        <v>0</v>
      </c>
      <c r="R64" s="105">
        <f>LOOKUP(Q64,{0,32,33,41,51,61,71,81,91},{0,"इ-1","ड","क-2","क-1","ब-2 ","ब-1","अ-2","अ-1"})</f>
        <v>0</v>
      </c>
      <c r="S64" s="101">
        <f>Data!$B64</f>
        <v>0</v>
      </c>
      <c r="T64" s="114">
        <f>Data!C64</f>
        <v>0</v>
      </c>
      <c r="U64" s="115">
        <f>Data!E64</f>
        <v>0</v>
      </c>
      <c r="V64" s="101">
        <f>Data!G64</f>
        <v>0</v>
      </c>
      <c r="W64" s="539"/>
      <c r="X64" s="539"/>
      <c r="Y64" s="539"/>
      <c r="Z64" s="539"/>
      <c r="AA64" s="539"/>
      <c r="AB64" s="539"/>
      <c r="AC64" s="539"/>
      <c r="AD64" s="539"/>
      <c r="AE64" s="106">
        <f t="shared" si="9"/>
        <v>0</v>
      </c>
      <c r="AF64" s="539"/>
      <c r="AG64" s="539"/>
      <c r="AH64" s="104">
        <f t="shared" si="10"/>
        <v>0</v>
      </c>
      <c r="AI64" s="579">
        <f t="shared" si="7"/>
        <v>0</v>
      </c>
      <c r="AJ64" s="105">
        <f>LOOKUP(AI64,{0,32,33,41,51,61,71,81,91},{0,"इ-1","ड","क-2","क-1","ब-2 ","ब-1","अ-2","अ-1"})</f>
        <v>0</v>
      </c>
    </row>
    <row r="65" spans="1:36" ht="21.75" customHeight="1">
      <c r="A65" s="101">
        <f>Data!$B65</f>
        <v>0</v>
      </c>
      <c r="B65" s="116">
        <f>Data!C65</f>
        <v>0</v>
      </c>
      <c r="C65" s="117">
        <f>Data!E65</f>
        <v>0</v>
      </c>
      <c r="D65" s="101">
        <f>Data!G65</f>
        <v>0</v>
      </c>
      <c r="E65" s="539"/>
      <c r="F65" s="539"/>
      <c r="G65" s="539"/>
      <c r="H65" s="539"/>
      <c r="I65" s="539"/>
      <c r="J65" s="539"/>
      <c r="K65" s="539"/>
      <c r="L65" s="539"/>
      <c r="M65" s="106">
        <f t="shared" si="11"/>
        <v>0</v>
      </c>
      <c r="N65" s="539"/>
      <c r="O65" s="539"/>
      <c r="P65" s="104">
        <f t="shared" si="8"/>
        <v>0</v>
      </c>
      <c r="Q65" s="579">
        <f t="shared" si="5"/>
        <v>0</v>
      </c>
      <c r="R65" s="105">
        <f>LOOKUP(Q65,{0,32,33,41,51,61,71,81,91},{0,"इ-1","ड","क-2","क-1","ब-2 ","ब-1","अ-2","अ-1"})</f>
        <v>0</v>
      </c>
      <c r="S65" s="101">
        <f>Data!$B65</f>
        <v>0</v>
      </c>
      <c r="T65" s="114">
        <f>Data!C65</f>
        <v>0</v>
      </c>
      <c r="U65" s="115">
        <f>Data!E65</f>
        <v>0</v>
      </c>
      <c r="V65" s="101">
        <f>Data!G65</f>
        <v>0</v>
      </c>
      <c r="W65" s="539"/>
      <c r="X65" s="539"/>
      <c r="Y65" s="539"/>
      <c r="Z65" s="539"/>
      <c r="AA65" s="539"/>
      <c r="AB65" s="539"/>
      <c r="AC65" s="539"/>
      <c r="AD65" s="539"/>
      <c r="AE65" s="106">
        <f t="shared" si="9"/>
        <v>0</v>
      </c>
      <c r="AF65" s="539"/>
      <c r="AG65" s="539"/>
      <c r="AH65" s="104">
        <f t="shared" si="10"/>
        <v>0</v>
      </c>
      <c r="AI65" s="579">
        <f t="shared" si="7"/>
        <v>0</v>
      </c>
      <c r="AJ65" s="105">
        <f>LOOKUP(AI65,{0,32,33,41,51,61,71,81,91},{0,"इ-1","ड","क-2","क-1","ब-2 ","ब-1","अ-2","अ-1"})</f>
        <v>0</v>
      </c>
    </row>
    <row r="66" spans="1:36" ht="21.75" customHeight="1">
      <c r="A66" s="101">
        <f>Data!$B66</f>
        <v>0</v>
      </c>
      <c r="B66" s="116">
        <f>Data!C66</f>
        <v>0</v>
      </c>
      <c r="C66" s="117">
        <f>Data!E66</f>
        <v>0</v>
      </c>
      <c r="D66" s="101">
        <f>Data!G66</f>
        <v>0</v>
      </c>
      <c r="E66" s="539"/>
      <c r="F66" s="539"/>
      <c r="G66" s="539"/>
      <c r="H66" s="539"/>
      <c r="I66" s="539"/>
      <c r="J66" s="539"/>
      <c r="K66" s="539"/>
      <c r="L66" s="539"/>
      <c r="M66" s="106">
        <f t="shared" si="11"/>
        <v>0</v>
      </c>
      <c r="N66" s="539"/>
      <c r="O66" s="539"/>
      <c r="P66" s="104">
        <f t="shared" si="8"/>
        <v>0</v>
      </c>
      <c r="Q66" s="579">
        <f t="shared" si="5"/>
        <v>0</v>
      </c>
      <c r="R66" s="105">
        <f>LOOKUP(Q66,{0,32,33,41,51,61,71,81,91},{0,"इ-1","ड","क-2","क-1","ब-2 ","ब-1","अ-2","अ-1"})</f>
        <v>0</v>
      </c>
      <c r="S66" s="101">
        <f>Data!$B66</f>
        <v>0</v>
      </c>
      <c r="T66" s="114">
        <f>Data!C66</f>
        <v>0</v>
      </c>
      <c r="U66" s="115">
        <f>Data!E66</f>
        <v>0</v>
      </c>
      <c r="V66" s="101">
        <f>Data!G66</f>
        <v>0</v>
      </c>
      <c r="W66" s="539"/>
      <c r="X66" s="539"/>
      <c r="Y66" s="539"/>
      <c r="Z66" s="539"/>
      <c r="AA66" s="539"/>
      <c r="AB66" s="539"/>
      <c r="AC66" s="539"/>
      <c r="AD66" s="539"/>
      <c r="AE66" s="106">
        <f t="shared" si="9"/>
        <v>0</v>
      </c>
      <c r="AF66" s="539"/>
      <c r="AG66" s="539"/>
      <c r="AH66" s="104">
        <f t="shared" si="10"/>
        <v>0</v>
      </c>
      <c r="AI66" s="579">
        <f t="shared" si="7"/>
        <v>0</v>
      </c>
      <c r="AJ66" s="105">
        <f>LOOKUP(AI66,{0,32,33,41,51,61,71,81,91},{0,"इ-1","ड","क-2","क-1","ब-2 ","ब-1","अ-2","अ-1"})</f>
        <v>0</v>
      </c>
    </row>
    <row r="67" spans="1:36" ht="21.75" customHeight="1">
      <c r="A67" s="101">
        <f>Data!$B67</f>
        <v>0</v>
      </c>
      <c r="B67" s="116">
        <f>Data!C67</f>
        <v>0</v>
      </c>
      <c r="C67" s="117">
        <f>Data!E67</f>
        <v>0</v>
      </c>
      <c r="D67" s="101">
        <f>Data!G67</f>
        <v>0</v>
      </c>
      <c r="E67" s="539"/>
      <c r="F67" s="539"/>
      <c r="G67" s="539"/>
      <c r="H67" s="539"/>
      <c r="I67" s="539"/>
      <c r="J67" s="539"/>
      <c r="K67" s="539"/>
      <c r="L67" s="539"/>
      <c r="M67" s="106">
        <f t="shared" si="11"/>
        <v>0</v>
      </c>
      <c r="N67" s="539"/>
      <c r="O67" s="539"/>
      <c r="P67" s="104">
        <f t="shared" si="8"/>
        <v>0</v>
      </c>
      <c r="Q67" s="579">
        <f t="shared" si="5"/>
        <v>0</v>
      </c>
      <c r="R67" s="105">
        <f>LOOKUP(Q67,{0,32,33,41,51,61,71,81,91},{0,"इ-1","ड","क-2","क-1","ब-2 ","ब-1","अ-2","अ-1"})</f>
        <v>0</v>
      </c>
      <c r="S67" s="101">
        <f>Data!$B67</f>
        <v>0</v>
      </c>
      <c r="T67" s="114">
        <f>Data!C67</f>
        <v>0</v>
      </c>
      <c r="U67" s="115">
        <f>Data!E67</f>
        <v>0</v>
      </c>
      <c r="V67" s="101">
        <f>Data!G67</f>
        <v>0</v>
      </c>
      <c r="W67" s="539"/>
      <c r="X67" s="539"/>
      <c r="Y67" s="539"/>
      <c r="Z67" s="539"/>
      <c r="AA67" s="539"/>
      <c r="AB67" s="539"/>
      <c r="AC67" s="539"/>
      <c r="AD67" s="539"/>
      <c r="AE67" s="106">
        <f t="shared" si="9"/>
        <v>0</v>
      </c>
      <c r="AF67" s="539"/>
      <c r="AG67" s="539"/>
      <c r="AH67" s="104">
        <f t="shared" si="10"/>
        <v>0</v>
      </c>
      <c r="AI67" s="579">
        <f t="shared" si="7"/>
        <v>0</v>
      </c>
      <c r="AJ67" s="105">
        <f>LOOKUP(AI67,{0,32,33,41,51,61,71,81,91},{0,"इ-1","ड","क-2","क-1","ब-2 ","ब-1","अ-2","अ-1"})</f>
        <v>0</v>
      </c>
    </row>
    <row r="68" spans="1:36" ht="21.75" customHeight="1">
      <c r="A68" s="101">
        <f>Data!$B68</f>
        <v>0</v>
      </c>
      <c r="B68" s="116">
        <f>Data!C68</f>
        <v>0</v>
      </c>
      <c r="C68" s="117">
        <f>Data!E68</f>
        <v>0</v>
      </c>
      <c r="D68" s="101">
        <f>Data!G68</f>
        <v>0</v>
      </c>
      <c r="E68" s="539"/>
      <c r="F68" s="539"/>
      <c r="G68" s="539"/>
      <c r="H68" s="539"/>
      <c r="I68" s="539"/>
      <c r="J68" s="539"/>
      <c r="K68" s="539"/>
      <c r="L68" s="539"/>
      <c r="M68" s="106">
        <f t="shared" si="11"/>
        <v>0</v>
      </c>
      <c r="N68" s="539"/>
      <c r="O68" s="539"/>
      <c r="P68" s="104">
        <f t="shared" si="8"/>
        <v>0</v>
      </c>
      <c r="Q68" s="579">
        <f t="shared" si="5"/>
        <v>0</v>
      </c>
      <c r="R68" s="105">
        <f>LOOKUP(Q68,{0,32,33,41,51,61,71,81,91},{0,"इ-1","ड","क-2","क-1","ब-2 ","ब-1","अ-2","अ-1"})</f>
        <v>0</v>
      </c>
      <c r="S68" s="101">
        <f>Data!$B68</f>
        <v>0</v>
      </c>
      <c r="T68" s="114">
        <f>Data!C68</f>
        <v>0</v>
      </c>
      <c r="U68" s="115">
        <f>Data!E68</f>
        <v>0</v>
      </c>
      <c r="V68" s="101">
        <f>Data!G68</f>
        <v>0</v>
      </c>
      <c r="W68" s="539"/>
      <c r="X68" s="539"/>
      <c r="Y68" s="539"/>
      <c r="Z68" s="539"/>
      <c r="AA68" s="539"/>
      <c r="AB68" s="539"/>
      <c r="AC68" s="539"/>
      <c r="AD68" s="539"/>
      <c r="AE68" s="106">
        <f t="shared" si="9"/>
        <v>0</v>
      </c>
      <c r="AF68" s="539"/>
      <c r="AG68" s="539"/>
      <c r="AH68" s="104">
        <f t="shared" si="10"/>
        <v>0</v>
      </c>
      <c r="AI68" s="579">
        <f t="shared" si="7"/>
        <v>0</v>
      </c>
      <c r="AJ68" s="105">
        <f>LOOKUP(AI68,{0,32,33,41,51,61,71,81,91},{0,"इ-1","ड","क-2","क-1","ब-2 ","ब-1","अ-2","अ-1"})</f>
        <v>0</v>
      </c>
    </row>
    <row r="69" spans="1:36" ht="21.75" customHeight="1">
      <c r="A69" s="101">
        <f>Data!$B69</f>
        <v>0</v>
      </c>
      <c r="B69" s="116">
        <f>Data!C69</f>
        <v>0</v>
      </c>
      <c r="C69" s="117">
        <f>Data!E69</f>
        <v>0</v>
      </c>
      <c r="D69" s="101">
        <f>Data!G69</f>
        <v>0</v>
      </c>
      <c r="E69" s="539"/>
      <c r="F69" s="539"/>
      <c r="G69" s="539"/>
      <c r="H69" s="539"/>
      <c r="I69" s="539"/>
      <c r="J69" s="539"/>
      <c r="K69" s="539"/>
      <c r="L69" s="539"/>
      <c r="M69" s="106">
        <f t="shared" si="11"/>
        <v>0</v>
      </c>
      <c r="N69" s="539"/>
      <c r="O69" s="539"/>
      <c r="P69" s="104">
        <f t="shared" si="8"/>
        <v>0</v>
      </c>
      <c r="Q69" s="579">
        <f t="shared" si="5"/>
        <v>0</v>
      </c>
      <c r="R69" s="105">
        <f>LOOKUP(Q69,{0,32,33,41,51,61,71,81,91},{0,"इ-1","ड","क-2","क-1","ब-2 ","ब-1","अ-2","अ-1"})</f>
        <v>0</v>
      </c>
      <c r="S69" s="101">
        <f>Data!$B69</f>
        <v>0</v>
      </c>
      <c r="T69" s="114">
        <f>Data!C69</f>
        <v>0</v>
      </c>
      <c r="U69" s="115">
        <f>Data!E69</f>
        <v>0</v>
      </c>
      <c r="V69" s="101">
        <f>Data!G69</f>
        <v>0</v>
      </c>
      <c r="W69" s="539"/>
      <c r="X69" s="539"/>
      <c r="Y69" s="539"/>
      <c r="Z69" s="539"/>
      <c r="AA69" s="539"/>
      <c r="AB69" s="539"/>
      <c r="AC69" s="539"/>
      <c r="AD69" s="539"/>
      <c r="AE69" s="106">
        <f t="shared" si="9"/>
        <v>0</v>
      </c>
      <c r="AF69" s="539"/>
      <c r="AG69" s="539"/>
      <c r="AH69" s="104">
        <f t="shared" si="10"/>
        <v>0</v>
      </c>
      <c r="AI69" s="579">
        <f t="shared" si="7"/>
        <v>0</v>
      </c>
      <c r="AJ69" s="105">
        <f>LOOKUP(AI69,{0,32,33,41,51,61,71,81,91},{0,"इ-1","ड","क-2","क-1","ब-2 ","ब-1","अ-2","अ-1"})</f>
        <v>0</v>
      </c>
    </row>
    <row r="70" spans="1:36" ht="21.75" customHeight="1">
      <c r="A70" s="101">
        <f>Data!$B70</f>
        <v>0</v>
      </c>
      <c r="B70" s="116">
        <f>Data!C70</f>
        <v>0</v>
      </c>
      <c r="C70" s="117">
        <f>Data!E70</f>
        <v>0</v>
      </c>
      <c r="D70" s="101">
        <f>Data!G70</f>
        <v>0</v>
      </c>
      <c r="E70" s="539"/>
      <c r="F70" s="539"/>
      <c r="G70" s="539"/>
      <c r="H70" s="539"/>
      <c r="I70" s="539"/>
      <c r="J70" s="539"/>
      <c r="K70" s="539"/>
      <c r="L70" s="539"/>
      <c r="M70" s="106">
        <f t="shared" si="11"/>
        <v>0</v>
      </c>
      <c r="N70" s="539"/>
      <c r="O70" s="539"/>
      <c r="P70" s="104">
        <f t="shared" si="8"/>
        <v>0</v>
      </c>
      <c r="Q70" s="579">
        <f t="shared" si="5"/>
        <v>0</v>
      </c>
      <c r="R70" s="105">
        <f>LOOKUP(Q70,{0,32,33,41,51,61,71,81,91},{0,"इ-1","ड","क-2","क-1","ब-2 ","ब-1","अ-2","अ-1"})</f>
        <v>0</v>
      </c>
      <c r="S70" s="101">
        <f>Data!$B70</f>
        <v>0</v>
      </c>
      <c r="T70" s="114">
        <f>Data!C70</f>
        <v>0</v>
      </c>
      <c r="U70" s="115">
        <f>Data!E70</f>
        <v>0</v>
      </c>
      <c r="V70" s="101">
        <f>Data!G70</f>
        <v>0</v>
      </c>
      <c r="W70" s="539"/>
      <c r="X70" s="539"/>
      <c r="Y70" s="539"/>
      <c r="Z70" s="539"/>
      <c r="AA70" s="539"/>
      <c r="AB70" s="539"/>
      <c r="AC70" s="539"/>
      <c r="AD70" s="539"/>
      <c r="AE70" s="106">
        <f t="shared" si="9"/>
        <v>0</v>
      </c>
      <c r="AF70" s="539"/>
      <c r="AG70" s="539"/>
      <c r="AH70" s="104">
        <f t="shared" si="10"/>
        <v>0</v>
      </c>
      <c r="AI70" s="579">
        <f t="shared" si="7"/>
        <v>0</v>
      </c>
      <c r="AJ70" s="105">
        <f>LOOKUP(AI70,{0,32,33,41,51,61,71,81,91},{0,"इ-1","ड","क-2","क-1","ब-2 ","ब-1","अ-2","अ-1"})</f>
        <v>0</v>
      </c>
    </row>
    <row r="71" spans="1:36" ht="21.75" customHeight="1">
      <c r="A71" s="101">
        <f>Data!$B71</f>
        <v>0</v>
      </c>
      <c r="B71" s="116">
        <f>Data!C71</f>
        <v>0</v>
      </c>
      <c r="C71" s="117">
        <f>Data!E71</f>
        <v>0</v>
      </c>
      <c r="D71" s="101">
        <f>Data!G71</f>
        <v>0</v>
      </c>
      <c r="E71" s="539"/>
      <c r="F71" s="539"/>
      <c r="G71" s="539"/>
      <c r="H71" s="539"/>
      <c r="I71" s="539"/>
      <c r="J71" s="539"/>
      <c r="K71" s="539"/>
      <c r="L71" s="539"/>
      <c r="M71" s="106">
        <f t="shared" si="11"/>
        <v>0</v>
      </c>
      <c r="N71" s="539"/>
      <c r="O71" s="539"/>
      <c r="P71" s="104">
        <f t="shared" si="8"/>
        <v>0</v>
      </c>
      <c r="Q71" s="579">
        <f t="shared" si="5"/>
        <v>0</v>
      </c>
      <c r="R71" s="105">
        <f>LOOKUP(Q71,{0,32,33,41,51,61,71,81,91},{0,"इ-1","ड","क-2","क-1","ब-2 ","ब-1","अ-2","अ-1"})</f>
        <v>0</v>
      </c>
      <c r="S71" s="101">
        <f>Data!$B71</f>
        <v>0</v>
      </c>
      <c r="T71" s="114">
        <f>Data!C71</f>
        <v>0</v>
      </c>
      <c r="U71" s="115">
        <f>Data!E71</f>
        <v>0</v>
      </c>
      <c r="V71" s="101">
        <f>Data!G71</f>
        <v>0</v>
      </c>
      <c r="W71" s="539"/>
      <c r="X71" s="539"/>
      <c r="Y71" s="539"/>
      <c r="Z71" s="539"/>
      <c r="AA71" s="539"/>
      <c r="AB71" s="539"/>
      <c r="AC71" s="539"/>
      <c r="AD71" s="539"/>
      <c r="AE71" s="106">
        <f t="shared" si="9"/>
        <v>0</v>
      </c>
      <c r="AF71" s="539"/>
      <c r="AG71" s="539"/>
      <c r="AH71" s="104">
        <f t="shared" si="10"/>
        <v>0</v>
      </c>
      <c r="AI71" s="579">
        <f t="shared" si="7"/>
        <v>0</v>
      </c>
      <c r="AJ71" s="105">
        <f>LOOKUP(AI71,{0,32,33,41,51,61,71,81,91},{0,"इ-1","ड","क-2","क-1","ब-2 ","ब-1","अ-2","अ-1"})</f>
        <v>0</v>
      </c>
    </row>
    <row r="72" spans="1:36" ht="21.75" customHeight="1">
      <c r="A72" s="101">
        <f>Data!$B72</f>
        <v>0</v>
      </c>
      <c r="B72" s="116">
        <f>Data!C72</f>
        <v>0</v>
      </c>
      <c r="C72" s="117">
        <f>Data!E72</f>
        <v>0</v>
      </c>
      <c r="D72" s="101">
        <f>Data!G72</f>
        <v>0</v>
      </c>
      <c r="E72" s="539"/>
      <c r="F72" s="539"/>
      <c r="G72" s="539"/>
      <c r="H72" s="539"/>
      <c r="I72" s="539"/>
      <c r="J72" s="539"/>
      <c r="K72" s="539"/>
      <c r="L72" s="539"/>
      <c r="M72" s="106">
        <f t="shared" si="11"/>
        <v>0</v>
      </c>
      <c r="N72" s="539"/>
      <c r="O72" s="539"/>
      <c r="P72" s="104">
        <f t="shared" si="8"/>
        <v>0</v>
      </c>
      <c r="Q72" s="579">
        <f t="shared" si="5"/>
        <v>0</v>
      </c>
      <c r="R72" s="105">
        <f>LOOKUP(Q72,{0,32,33,41,51,61,71,81,91},{0,"इ-1","ड","क-2","क-1","ब-2 ","ब-1","अ-2","अ-1"})</f>
        <v>0</v>
      </c>
      <c r="S72" s="101">
        <f>Data!$B72</f>
        <v>0</v>
      </c>
      <c r="T72" s="114">
        <f>Data!C72</f>
        <v>0</v>
      </c>
      <c r="U72" s="115">
        <f>Data!E72</f>
        <v>0</v>
      </c>
      <c r="V72" s="101">
        <f>Data!G72</f>
        <v>0</v>
      </c>
      <c r="W72" s="539"/>
      <c r="X72" s="539"/>
      <c r="Y72" s="539"/>
      <c r="Z72" s="539"/>
      <c r="AA72" s="539"/>
      <c r="AB72" s="539"/>
      <c r="AC72" s="539"/>
      <c r="AD72" s="539"/>
      <c r="AE72" s="106">
        <f t="shared" si="9"/>
        <v>0</v>
      </c>
      <c r="AF72" s="539"/>
      <c r="AG72" s="539"/>
      <c r="AH72" s="104">
        <f t="shared" si="10"/>
        <v>0</v>
      </c>
      <c r="AI72" s="579">
        <f t="shared" si="7"/>
        <v>0</v>
      </c>
      <c r="AJ72" s="105">
        <f>LOOKUP(AI72,{0,32,33,41,51,61,71,81,91},{0,"इ-1","ड","क-2","क-1","ब-2 ","ब-1","अ-2","अ-1"})</f>
        <v>0</v>
      </c>
    </row>
    <row r="73" spans="1:36" ht="21.75" customHeight="1">
      <c r="A73" s="101">
        <f>Data!$B73</f>
        <v>0</v>
      </c>
      <c r="B73" s="116">
        <f>Data!C73</f>
        <v>0</v>
      </c>
      <c r="C73" s="117">
        <f>Data!E73</f>
        <v>0</v>
      </c>
      <c r="D73" s="101">
        <f>Data!G73</f>
        <v>0</v>
      </c>
      <c r="E73" s="539"/>
      <c r="F73" s="539"/>
      <c r="G73" s="539"/>
      <c r="H73" s="539"/>
      <c r="I73" s="539"/>
      <c r="J73" s="539"/>
      <c r="K73" s="539"/>
      <c r="L73" s="539"/>
      <c r="M73" s="106">
        <f t="shared" si="11"/>
        <v>0</v>
      </c>
      <c r="N73" s="539"/>
      <c r="O73" s="539"/>
      <c r="P73" s="104">
        <f t="shared" si="8"/>
        <v>0</v>
      </c>
      <c r="Q73" s="579">
        <f t="shared" si="5"/>
        <v>0</v>
      </c>
      <c r="R73" s="105">
        <f>LOOKUP(Q73,{0,32,33,41,51,61,71,81,91},{0,"इ-1","ड","क-2","क-1","ब-2 ","ब-1","अ-2","अ-1"})</f>
        <v>0</v>
      </c>
      <c r="S73" s="101">
        <f>Data!$B73</f>
        <v>0</v>
      </c>
      <c r="T73" s="114">
        <f>Data!C73</f>
        <v>0</v>
      </c>
      <c r="U73" s="115">
        <f>Data!E73</f>
        <v>0</v>
      </c>
      <c r="V73" s="101">
        <f>Data!G73</f>
        <v>0</v>
      </c>
      <c r="W73" s="539"/>
      <c r="X73" s="539"/>
      <c r="Y73" s="539"/>
      <c r="Z73" s="539"/>
      <c r="AA73" s="539"/>
      <c r="AB73" s="539"/>
      <c r="AC73" s="539"/>
      <c r="AD73" s="539"/>
      <c r="AE73" s="106">
        <f t="shared" si="9"/>
        <v>0</v>
      </c>
      <c r="AF73" s="539"/>
      <c r="AG73" s="539"/>
      <c r="AH73" s="104">
        <f t="shared" si="10"/>
        <v>0</v>
      </c>
      <c r="AI73" s="579">
        <f t="shared" si="7"/>
        <v>0</v>
      </c>
      <c r="AJ73" s="105">
        <f>LOOKUP(AI73,{0,32,33,41,51,61,71,81,91},{0,"इ-1","ड","क-2","क-1","ब-2 ","ब-1","अ-2","अ-1"})</f>
        <v>0</v>
      </c>
    </row>
    <row r="74" spans="1:36" ht="21.75" customHeight="1">
      <c r="A74" s="101">
        <f>Data!$B74</f>
        <v>0</v>
      </c>
      <c r="B74" s="116">
        <f>Data!C74</f>
        <v>0</v>
      </c>
      <c r="C74" s="117">
        <f>Data!E74</f>
        <v>0</v>
      </c>
      <c r="D74" s="101">
        <f>Data!G74</f>
        <v>0</v>
      </c>
      <c r="E74" s="539"/>
      <c r="F74" s="539"/>
      <c r="G74" s="539"/>
      <c r="H74" s="539"/>
      <c r="I74" s="539"/>
      <c r="J74" s="539"/>
      <c r="K74" s="539"/>
      <c r="L74" s="539"/>
      <c r="M74" s="106">
        <f t="shared" ref="M74:M106" si="12">SUM(E74:L74)</f>
        <v>0</v>
      </c>
      <c r="N74" s="539"/>
      <c r="O74" s="539"/>
      <c r="P74" s="104">
        <f t="shared" ref="P74:P106" si="13">SUM(N74:O74)</f>
        <v>0</v>
      </c>
      <c r="Q74" s="579">
        <f t="shared" si="5"/>
        <v>0</v>
      </c>
      <c r="R74" s="105">
        <f>LOOKUP(Q74,{0,32,33,41,51,61,71,81,91},{0,"इ-1","ड","क-2","क-1","ब-2 ","ब-1","अ-2","अ-1"})</f>
        <v>0</v>
      </c>
      <c r="S74" s="101">
        <f>Data!$B74</f>
        <v>0</v>
      </c>
      <c r="T74" s="114">
        <f>Data!C74</f>
        <v>0</v>
      </c>
      <c r="U74" s="115">
        <f>Data!E74</f>
        <v>0</v>
      </c>
      <c r="V74" s="101">
        <f>Data!G74</f>
        <v>0</v>
      </c>
      <c r="W74" s="539"/>
      <c r="X74" s="539"/>
      <c r="Y74" s="539"/>
      <c r="Z74" s="539"/>
      <c r="AA74" s="539"/>
      <c r="AB74" s="539"/>
      <c r="AC74" s="539"/>
      <c r="AD74" s="539"/>
      <c r="AE74" s="106">
        <f t="shared" ref="AE74:AE106" si="14">SUM(W74:AD74)</f>
        <v>0</v>
      </c>
      <c r="AF74" s="539"/>
      <c r="AG74" s="539"/>
      <c r="AH74" s="104">
        <f t="shared" ref="AH74:AH106" si="15">SUM(AF74:AG74)</f>
        <v>0</v>
      </c>
      <c r="AI74" s="579">
        <f t="shared" si="7"/>
        <v>0</v>
      </c>
      <c r="AJ74" s="105">
        <f>LOOKUP(AI74,{0,32,33,41,51,61,71,81,91},{0,"इ-1","ड","क-2","क-1","ब-2 ","ब-1","अ-2","अ-1"})</f>
        <v>0</v>
      </c>
    </row>
    <row r="75" spans="1:36" ht="22.5" customHeight="1">
      <c r="A75" s="101">
        <f>Data!$B75</f>
        <v>0</v>
      </c>
      <c r="B75" s="116">
        <f>Data!C75</f>
        <v>0</v>
      </c>
      <c r="C75" s="117">
        <f>Data!E75</f>
        <v>0</v>
      </c>
      <c r="D75" s="101">
        <f>Data!G75</f>
        <v>0</v>
      </c>
      <c r="E75" s="539"/>
      <c r="F75" s="539"/>
      <c r="G75" s="539"/>
      <c r="H75" s="539"/>
      <c r="I75" s="539"/>
      <c r="J75" s="539"/>
      <c r="K75" s="539"/>
      <c r="L75" s="539"/>
      <c r="M75" s="106">
        <f t="shared" si="12"/>
        <v>0</v>
      </c>
      <c r="N75" s="539"/>
      <c r="O75" s="539"/>
      <c r="P75" s="104">
        <f t="shared" si="13"/>
        <v>0</v>
      </c>
      <c r="Q75" s="579">
        <f t="shared" ref="Q75:Q138" si="16">M75+P75</f>
        <v>0</v>
      </c>
      <c r="R75" s="105">
        <f>LOOKUP(Q75,{0,32,33,41,51,61,71,81,91},{0,"इ-1","ड","क-2","क-1","ब-2 ","ब-1","अ-2","अ-1"})</f>
        <v>0</v>
      </c>
      <c r="S75" s="101">
        <f>Data!$B75</f>
        <v>0</v>
      </c>
      <c r="T75" s="114">
        <f>Data!C75</f>
        <v>0</v>
      </c>
      <c r="U75" s="115">
        <f>Data!E75</f>
        <v>0</v>
      </c>
      <c r="V75" s="101">
        <f>Data!G75</f>
        <v>0</v>
      </c>
      <c r="W75" s="539"/>
      <c r="X75" s="539"/>
      <c r="Y75" s="539"/>
      <c r="Z75" s="539"/>
      <c r="AA75" s="539"/>
      <c r="AB75" s="539"/>
      <c r="AC75" s="539"/>
      <c r="AD75" s="539"/>
      <c r="AE75" s="106">
        <f t="shared" si="14"/>
        <v>0</v>
      </c>
      <c r="AF75" s="539"/>
      <c r="AG75" s="539"/>
      <c r="AH75" s="104">
        <f t="shared" si="15"/>
        <v>0</v>
      </c>
      <c r="AI75" s="579">
        <f t="shared" ref="AI75:AI138" si="17">AE75+AH75</f>
        <v>0</v>
      </c>
      <c r="AJ75" s="105">
        <f>LOOKUP(AI75,{0,32,33,41,51,61,71,81,91},{0,"इ-1","ड","क-2","क-1","ब-2 ","ब-1","अ-2","अ-1"})</f>
        <v>0</v>
      </c>
    </row>
    <row r="76" spans="1:36" ht="22.5" customHeight="1">
      <c r="A76" s="101">
        <f>Data!$B76</f>
        <v>0</v>
      </c>
      <c r="B76" s="116">
        <f>Data!C76</f>
        <v>0</v>
      </c>
      <c r="C76" s="117">
        <f>Data!E76</f>
        <v>0</v>
      </c>
      <c r="D76" s="101">
        <f>Data!G76</f>
        <v>0</v>
      </c>
      <c r="E76" s="539"/>
      <c r="F76" s="539"/>
      <c r="G76" s="539"/>
      <c r="H76" s="539"/>
      <c r="I76" s="539"/>
      <c r="J76" s="539"/>
      <c r="K76" s="539"/>
      <c r="L76" s="539"/>
      <c r="M76" s="106">
        <f t="shared" si="12"/>
        <v>0</v>
      </c>
      <c r="N76" s="539"/>
      <c r="O76" s="539"/>
      <c r="P76" s="104">
        <f t="shared" si="13"/>
        <v>0</v>
      </c>
      <c r="Q76" s="579">
        <f t="shared" si="16"/>
        <v>0</v>
      </c>
      <c r="R76" s="105">
        <f>LOOKUP(Q76,{0,32,33,41,51,61,71,81,91},{0,"इ-1","ड","क-2","क-1","ब-2 ","ब-1","अ-2","अ-1"})</f>
        <v>0</v>
      </c>
      <c r="S76" s="101">
        <f>Data!$B76</f>
        <v>0</v>
      </c>
      <c r="T76" s="114">
        <f>Data!C76</f>
        <v>0</v>
      </c>
      <c r="U76" s="115">
        <f>Data!E76</f>
        <v>0</v>
      </c>
      <c r="V76" s="101">
        <f>Data!G76</f>
        <v>0</v>
      </c>
      <c r="W76" s="539"/>
      <c r="X76" s="539"/>
      <c r="Y76" s="539"/>
      <c r="Z76" s="539"/>
      <c r="AA76" s="539"/>
      <c r="AB76" s="539"/>
      <c r="AC76" s="539"/>
      <c r="AD76" s="539"/>
      <c r="AE76" s="106">
        <f t="shared" si="14"/>
        <v>0</v>
      </c>
      <c r="AF76" s="539"/>
      <c r="AG76" s="539"/>
      <c r="AH76" s="104">
        <f t="shared" si="15"/>
        <v>0</v>
      </c>
      <c r="AI76" s="579">
        <f t="shared" si="17"/>
        <v>0</v>
      </c>
      <c r="AJ76" s="105">
        <f>LOOKUP(AI76,{0,32,33,41,51,61,71,81,91},{0,"इ-1","ड","क-2","क-1","ब-2 ","ब-1","अ-2","अ-1"})</f>
        <v>0</v>
      </c>
    </row>
    <row r="77" spans="1:36" ht="22.5" customHeight="1">
      <c r="A77" s="101">
        <f>Data!$B77</f>
        <v>0</v>
      </c>
      <c r="B77" s="116">
        <f>Data!C77</f>
        <v>0</v>
      </c>
      <c r="C77" s="117">
        <f>Data!E77</f>
        <v>0</v>
      </c>
      <c r="D77" s="101">
        <f>Data!G77</f>
        <v>0</v>
      </c>
      <c r="E77" s="539"/>
      <c r="F77" s="539"/>
      <c r="G77" s="539"/>
      <c r="H77" s="539"/>
      <c r="I77" s="539"/>
      <c r="J77" s="539"/>
      <c r="K77" s="539"/>
      <c r="L77" s="539"/>
      <c r="M77" s="106">
        <f t="shared" si="12"/>
        <v>0</v>
      </c>
      <c r="N77" s="539"/>
      <c r="O77" s="539"/>
      <c r="P77" s="104">
        <f t="shared" si="13"/>
        <v>0</v>
      </c>
      <c r="Q77" s="579">
        <f t="shared" si="16"/>
        <v>0</v>
      </c>
      <c r="R77" s="105">
        <f>LOOKUP(Q77,{0,32,33,41,51,61,71,81,91},{0,"इ-1","ड","क-2","क-1","ब-2 ","ब-1","अ-2","अ-1"})</f>
        <v>0</v>
      </c>
      <c r="S77" s="101">
        <f>Data!$B77</f>
        <v>0</v>
      </c>
      <c r="T77" s="114">
        <f>Data!C77</f>
        <v>0</v>
      </c>
      <c r="U77" s="115">
        <f>Data!E77</f>
        <v>0</v>
      </c>
      <c r="V77" s="101">
        <f>Data!G77</f>
        <v>0</v>
      </c>
      <c r="W77" s="539"/>
      <c r="X77" s="539"/>
      <c r="Y77" s="539"/>
      <c r="Z77" s="539"/>
      <c r="AA77" s="539"/>
      <c r="AB77" s="539"/>
      <c r="AC77" s="539"/>
      <c r="AD77" s="539"/>
      <c r="AE77" s="106">
        <f t="shared" si="14"/>
        <v>0</v>
      </c>
      <c r="AF77" s="539"/>
      <c r="AG77" s="539"/>
      <c r="AH77" s="104">
        <f t="shared" si="15"/>
        <v>0</v>
      </c>
      <c r="AI77" s="579">
        <f t="shared" si="17"/>
        <v>0</v>
      </c>
      <c r="AJ77" s="105">
        <f>LOOKUP(AI77,{0,32,33,41,51,61,71,81,91},{0,"इ-1","ड","क-2","क-1","ब-2 ","ब-1","अ-2","अ-1"})</f>
        <v>0</v>
      </c>
    </row>
    <row r="78" spans="1:36" ht="22.5" customHeight="1">
      <c r="A78" s="101">
        <f>Data!$B78</f>
        <v>0</v>
      </c>
      <c r="B78" s="116">
        <f>Data!C78</f>
        <v>0</v>
      </c>
      <c r="C78" s="117">
        <f>Data!E78</f>
        <v>0</v>
      </c>
      <c r="D78" s="101">
        <f>Data!G78</f>
        <v>0</v>
      </c>
      <c r="E78" s="539"/>
      <c r="F78" s="539"/>
      <c r="G78" s="539"/>
      <c r="H78" s="539"/>
      <c r="I78" s="539"/>
      <c r="J78" s="539"/>
      <c r="K78" s="539"/>
      <c r="L78" s="539"/>
      <c r="M78" s="106">
        <f t="shared" si="12"/>
        <v>0</v>
      </c>
      <c r="N78" s="539"/>
      <c r="O78" s="539"/>
      <c r="P78" s="104">
        <f t="shared" si="13"/>
        <v>0</v>
      </c>
      <c r="Q78" s="579">
        <f t="shared" si="16"/>
        <v>0</v>
      </c>
      <c r="R78" s="105">
        <f>LOOKUP(Q78,{0,32,33,41,51,61,71,81,91},{0,"इ-1","ड","क-2","क-1","ब-2 ","ब-1","अ-2","अ-1"})</f>
        <v>0</v>
      </c>
      <c r="S78" s="101">
        <f>Data!$B78</f>
        <v>0</v>
      </c>
      <c r="T78" s="114">
        <f>Data!C78</f>
        <v>0</v>
      </c>
      <c r="U78" s="115">
        <f>Data!E78</f>
        <v>0</v>
      </c>
      <c r="V78" s="101">
        <f>Data!G78</f>
        <v>0</v>
      </c>
      <c r="W78" s="539"/>
      <c r="X78" s="539"/>
      <c r="Y78" s="539"/>
      <c r="Z78" s="539"/>
      <c r="AA78" s="539"/>
      <c r="AB78" s="539"/>
      <c r="AC78" s="539"/>
      <c r="AD78" s="539"/>
      <c r="AE78" s="106">
        <f t="shared" si="14"/>
        <v>0</v>
      </c>
      <c r="AF78" s="539"/>
      <c r="AG78" s="539"/>
      <c r="AH78" s="104">
        <f t="shared" si="15"/>
        <v>0</v>
      </c>
      <c r="AI78" s="579">
        <f t="shared" si="17"/>
        <v>0</v>
      </c>
      <c r="AJ78" s="105">
        <f>LOOKUP(AI78,{0,32,33,41,51,61,71,81,91},{0,"इ-1","ड","क-2","क-1","ब-2 ","ब-1","अ-2","अ-1"})</f>
        <v>0</v>
      </c>
    </row>
    <row r="79" spans="1:36" ht="22.5" customHeight="1">
      <c r="A79" s="101">
        <f>Data!$B79</f>
        <v>0</v>
      </c>
      <c r="B79" s="116">
        <f>Data!C79</f>
        <v>0</v>
      </c>
      <c r="C79" s="117">
        <f>Data!E79</f>
        <v>0</v>
      </c>
      <c r="D79" s="101">
        <f>Data!G79</f>
        <v>0</v>
      </c>
      <c r="E79" s="539"/>
      <c r="F79" s="539"/>
      <c r="G79" s="539"/>
      <c r="H79" s="539"/>
      <c r="I79" s="539"/>
      <c r="J79" s="539"/>
      <c r="K79" s="539"/>
      <c r="L79" s="539"/>
      <c r="M79" s="106">
        <f t="shared" si="12"/>
        <v>0</v>
      </c>
      <c r="N79" s="539"/>
      <c r="O79" s="539"/>
      <c r="P79" s="104">
        <f t="shared" si="13"/>
        <v>0</v>
      </c>
      <c r="Q79" s="579">
        <f t="shared" si="16"/>
        <v>0</v>
      </c>
      <c r="R79" s="105">
        <f>LOOKUP(Q79,{0,32,33,41,51,61,71,81,91},{0,"इ-1","ड","क-2","क-1","ब-2 ","ब-1","अ-2","अ-1"})</f>
        <v>0</v>
      </c>
      <c r="S79" s="101">
        <f>Data!$B79</f>
        <v>0</v>
      </c>
      <c r="T79" s="114">
        <f>Data!C79</f>
        <v>0</v>
      </c>
      <c r="U79" s="115">
        <f>Data!E79</f>
        <v>0</v>
      </c>
      <c r="V79" s="101">
        <f>Data!G79</f>
        <v>0</v>
      </c>
      <c r="W79" s="539"/>
      <c r="X79" s="539"/>
      <c r="Y79" s="539"/>
      <c r="Z79" s="539"/>
      <c r="AA79" s="539"/>
      <c r="AB79" s="539"/>
      <c r="AC79" s="539"/>
      <c r="AD79" s="539"/>
      <c r="AE79" s="106">
        <f t="shared" si="14"/>
        <v>0</v>
      </c>
      <c r="AF79" s="539"/>
      <c r="AG79" s="539"/>
      <c r="AH79" s="104">
        <f t="shared" si="15"/>
        <v>0</v>
      </c>
      <c r="AI79" s="579">
        <f t="shared" si="17"/>
        <v>0</v>
      </c>
      <c r="AJ79" s="105">
        <f>LOOKUP(AI79,{0,32,33,41,51,61,71,81,91},{0,"इ-1","ड","क-2","क-1","ब-2 ","ब-1","अ-2","अ-1"})</f>
        <v>0</v>
      </c>
    </row>
    <row r="80" spans="1:36" ht="22.5" customHeight="1">
      <c r="A80" s="101">
        <f>Data!$B80</f>
        <v>0</v>
      </c>
      <c r="B80" s="116">
        <f>Data!C80</f>
        <v>0</v>
      </c>
      <c r="C80" s="117">
        <f>Data!E80</f>
        <v>0</v>
      </c>
      <c r="D80" s="101">
        <f>Data!G80</f>
        <v>0</v>
      </c>
      <c r="E80" s="539"/>
      <c r="F80" s="539"/>
      <c r="G80" s="539"/>
      <c r="H80" s="539"/>
      <c r="I80" s="539"/>
      <c r="J80" s="539"/>
      <c r="K80" s="539"/>
      <c r="L80" s="539"/>
      <c r="M80" s="106">
        <f t="shared" si="12"/>
        <v>0</v>
      </c>
      <c r="N80" s="539"/>
      <c r="O80" s="539"/>
      <c r="P80" s="104">
        <f t="shared" si="13"/>
        <v>0</v>
      </c>
      <c r="Q80" s="579">
        <f t="shared" si="16"/>
        <v>0</v>
      </c>
      <c r="R80" s="105">
        <f>LOOKUP(Q80,{0,32,33,41,51,61,71,81,91},{0,"इ-1","ड","क-2","क-1","ब-2 ","ब-1","अ-2","अ-1"})</f>
        <v>0</v>
      </c>
      <c r="S80" s="101">
        <f>Data!$B80</f>
        <v>0</v>
      </c>
      <c r="T80" s="114">
        <f>Data!C80</f>
        <v>0</v>
      </c>
      <c r="U80" s="115">
        <f>Data!E80</f>
        <v>0</v>
      </c>
      <c r="V80" s="101">
        <f>Data!G80</f>
        <v>0</v>
      </c>
      <c r="W80" s="539"/>
      <c r="X80" s="539"/>
      <c r="Y80" s="539"/>
      <c r="Z80" s="539"/>
      <c r="AA80" s="539"/>
      <c r="AB80" s="539"/>
      <c r="AC80" s="539"/>
      <c r="AD80" s="539"/>
      <c r="AE80" s="106">
        <f t="shared" si="14"/>
        <v>0</v>
      </c>
      <c r="AF80" s="539"/>
      <c r="AG80" s="539"/>
      <c r="AH80" s="104">
        <f t="shared" si="15"/>
        <v>0</v>
      </c>
      <c r="AI80" s="579">
        <f t="shared" si="17"/>
        <v>0</v>
      </c>
      <c r="AJ80" s="105">
        <f>LOOKUP(AI80,{0,32,33,41,51,61,71,81,91},{0,"इ-1","ड","क-2","क-1","ब-2 ","ब-1","अ-2","अ-1"})</f>
        <v>0</v>
      </c>
    </row>
    <row r="81" spans="1:36" ht="22.5" customHeight="1">
      <c r="A81" s="101">
        <f>Data!$B81</f>
        <v>0</v>
      </c>
      <c r="B81" s="116">
        <f>Data!C81</f>
        <v>0</v>
      </c>
      <c r="C81" s="117">
        <f>Data!E81</f>
        <v>0</v>
      </c>
      <c r="D81" s="101">
        <f>Data!G81</f>
        <v>0</v>
      </c>
      <c r="E81" s="539"/>
      <c r="F81" s="539"/>
      <c r="G81" s="539"/>
      <c r="H81" s="539"/>
      <c r="I81" s="539"/>
      <c r="J81" s="539"/>
      <c r="K81" s="539"/>
      <c r="L81" s="539"/>
      <c r="M81" s="106">
        <f t="shared" si="12"/>
        <v>0</v>
      </c>
      <c r="N81" s="539"/>
      <c r="O81" s="539"/>
      <c r="P81" s="104">
        <f t="shared" si="13"/>
        <v>0</v>
      </c>
      <c r="Q81" s="579">
        <f t="shared" si="16"/>
        <v>0</v>
      </c>
      <c r="R81" s="105">
        <f>LOOKUP(Q81,{0,32,33,41,51,61,71,81,91},{0,"इ-1","ड","क-2","क-1","ब-2 ","ब-1","अ-2","अ-1"})</f>
        <v>0</v>
      </c>
      <c r="S81" s="101">
        <f>Data!$B81</f>
        <v>0</v>
      </c>
      <c r="T81" s="114">
        <f>Data!C81</f>
        <v>0</v>
      </c>
      <c r="U81" s="115">
        <f>Data!E81</f>
        <v>0</v>
      </c>
      <c r="V81" s="101">
        <f>Data!G81</f>
        <v>0</v>
      </c>
      <c r="W81" s="539"/>
      <c r="X81" s="539"/>
      <c r="Y81" s="539"/>
      <c r="Z81" s="539"/>
      <c r="AA81" s="539"/>
      <c r="AB81" s="539"/>
      <c r="AC81" s="539"/>
      <c r="AD81" s="539"/>
      <c r="AE81" s="106">
        <f t="shared" si="14"/>
        <v>0</v>
      </c>
      <c r="AF81" s="539"/>
      <c r="AG81" s="539"/>
      <c r="AH81" s="104">
        <f t="shared" si="15"/>
        <v>0</v>
      </c>
      <c r="AI81" s="579">
        <f t="shared" si="17"/>
        <v>0</v>
      </c>
      <c r="AJ81" s="105">
        <f>LOOKUP(AI81,{0,32,33,41,51,61,71,81,91},{0,"इ-1","ड","क-2","क-1","ब-2 ","ब-1","अ-2","अ-1"})</f>
        <v>0</v>
      </c>
    </row>
    <row r="82" spans="1:36" ht="22.5" customHeight="1">
      <c r="A82" s="101">
        <f>Data!$B82</f>
        <v>0</v>
      </c>
      <c r="B82" s="116">
        <f>Data!C82</f>
        <v>0</v>
      </c>
      <c r="C82" s="117">
        <f>Data!E82</f>
        <v>0</v>
      </c>
      <c r="D82" s="101">
        <f>Data!G82</f>
        <v>0</v>
      </c>
      <c r="E82" s="539"/>
      <c r="F82" s="539"/>
      <c r="G82" s="539"/>
      <c r="H82" s="539"/>
      <c r="I82" s="539"/>
      <c r="J82" s="539"/>
      <c r="K82" s="539"/>
      <c r="L82" s="539"/>
      <c r="M82" s="106">
        <f t="shared" si="12"/>
        <v>0</v>
      </c>
      <c r="N82" s="539"/>
      <c r="O82" s="539"/>
      <c r="P82" s="104">
        <f t="shared" si="13"/>
        <v>0</v>
      </c>
      <c r="Q82" s="579">
        <f t="shared" si="16"/>
        <v>0</v>
      </c>
      <c r="R82" s="105">
        <f>LOOKUP(Q82,{0,32,33,41,51,61,71,81,91},{0,"इ-1","ड","क-2","क-1","ब-2 ","ब-1","अ-2","अ-1"})</f>
        <v>0</v>
      </c>
      <c r="S82" s="101">
        <f>Data!$B82</f>
        <v>0</v>
      </c>
      <c r="T82" s="114">
        <f>Data!C82</f>
        <v>0</v>
      </c>
      <c r="U82" s="115">
        <f>Data!E82</f>
        <v>0</v>
      </c>
      <c r="V82" s="101">
        <f>Data!G82</f>
        <v>0</v>
      </c>
      <c r="W82" s="539"/>
      <c r="X82" s="539"/>
      <c r="Y82" s="539"/>
      <c r="Z82" s="539"/>
      <c r="AA82" s="539"/>
      <c r="AB82" s="539"/>
      <c r="AC82" s="539"/>
      <c r="AD82" s="539"/>
      <c r="AE82" s="106">
        <f t="shared" si="14"/>
        <v>0</v>
      </c>
      <c r="AF82" s="539"/>
      <c r="AG82" s="539"/>
      <c r="AH82" s="104">
        <f t="shared" si="15"/>
        <v>0</v>
      </c>
      <c r="AI82" s="579">
        <f t="shared" si="17"/>
        <v>0</v>
      </c>
      <c r="AJ82" s="105">
        <f>LOOKUP(AI82,{0,32,33,41,51,61,71,81,91},{0,"इ-1","ड","क-2","क-1","ब-2 ","ब-1","अ-2","अ-1"})</f>
        <v>0</v>
      </c>
    </row>
    <row r="83" spans="1:36" ht="22.5" customHeight="1">
      <c r="A83" s="101">
        <f>Data!$B83</f>
        <v>0</v>
      </c>
      <c r="B83" s="116">
        <f>Data!C83</f>
        <v>0</v>
      </c>
      <c r="C83" s="117">
        <f>Data!E83</f>
        <v>0</v>
      </c>
      <c r="D83" s="101">
        <f>Data!G83</f>
        <v>0</v>
      </c>
      <c r="E83" s="539"/>
      <c r="F83" s="539"/>
      <c r="G83" s="539"/>
      <c r="H83" s="539"/>
      <c r="I83" s="539"/>
      <c r="J83" s="539"/>
      <c r="K83" s="539"/>
      <c r="L83" s="539"/>
      <c r="M83" s="106">
        <f t="shared" si="12"/>
        <v>0</v>
      </c>
      <c r="N83" s="539"/>
      <c r="O83" s="539"/>
      <c r="P83" s="104">
        <f t="shared" si="13"/>
        <v>0</v>
      </c>
      <c r="Q83" s="579">
        <f t="shared" si="16"/>
        <v>0</v>
      </c>
      <c r="R83" s="105">
        <f>LOOKUP(Q83,{0,32,33,41,51,61,71,81,91},{0,"इ-1","ड","क-2","क-1","ब-2 ","ब-1","अ-2","अ-1"})</f>
        <v>0</v>
      </c>
      <c r="S83" s="101">
        <f>Data!$B83</f>
        <v>0</v>
      </c>
      <c r="T83" s="114">
        <f>Data!C83</f>
        <v>0</v>
      </c>
      <c r="U83" s="115">
        <f>Data!E83</f>
        <v>0</v>
      </c>
      <c r="V83" s="101">
        <f>Data!G83</f>
        <v>0</v>
      </c>
      <c r="W83" s="539"/>
      <c r="X83" s="539"/>
      <c r="Y83" s="539"/>
      <c r="Z83" s="539"/>
      <c r="AA83" s="539"/>
      <c r="AB83" s="539"/>
      <c r="AC83" s="539"/>
      <c r="AD83" s="539"/>
      <c r="AE83" s="106">
        <f t="shared" si="14"/>
        <v>0</v>
      </c>
      <c r="AF83" s="539"/>
      <c r="AG83" s="539"/>
      <c r="AH83" s="104">
        <f t="shared" si="15"/>
        <v>0</v>
      </c>
      <c r="AI83" s="579">
        <f t="shared" si="17"/>
        <v>0</v>
      </c>
      <c r="AJ83" s="105">
        <f>LOOKUP(AI83,{0,32,33,41,51,61,71,81,91},{0,"इ-1","ड","क-2","क-1","ब-2 ","ब-1","अ-2","अ-1"})</f>
        <v>0</v>
      </c>
    </row>
    <row r="84" spans="1:36" ht="22.5" customHeight="1">
      <c r="A84" s="101">
        <f>Data!$B84</f>
        <v>0</v>
      </c>
      <c r="B84" s="116">
        <f>Data!C84</f>
        <v>0</v>
      </c>
      <c r="C84" s="117">
        <f>Data!E84</f>
        <v>0</v>
      </c>
      <c r="D84" s="101">
        <f>Data!G84</f>
        <v>0</v>
      </c>
      <c r="E84" s="539"/>
      <c r="F84" s="539"/>
      <c r="G84" s="539"/>
      <c r="H84" s="539"/>
      <c r="I84" s="539"/>
      <c r="J84" s="539"/>
      <c r="K84" s="539"/>
      <c r="L84" s="539"/>
      <c r="M84" s="106">
        <f t="shared" si="12"/>
        <v>0</v>
      </c>
      <c r="N84" s="539"/>
      <c r="O84" s="539"/>
      <c r="P84" s="104">
        <f t="shared" si="13"/>
        <v>0</v>
      </c>
      <c r="Q84" s="579">
        <f t="shared" si="16"/>
        <v>0</v>
      </c>
      <c r="R84" s="105">
        <f>LOOKUP(Q84,{0,32,33,41,51,61,71,81,91},{0,"इ-1","ड","क-2","क-1","ब-2 ","ब-1","अ-2","अ-1"})</f>
        <v>0</v>
      </c>
      <c r="S84" s="101">
        <f>Data!$B84</f>
        <v>0</v>
      </c>
      <c r="T84" s="114">
        <f>Data!C84</f>
        <v>0</v>
      </c>
      <c r="U84" s="115">
        <f>Data!E84</f>
        <v>0</v>
      </c>
      <c r="V84" s="101">
        <f>Data!G84</f>
        <v>0</v>
      </c>
      <c r="W84" s="539"/>
      <c r="X84" s="539"/>
      <c r="Y84" s="539"/>
      <c r="Z84" s="539"/>
      <c r="AA84" s="539"/>
      <c r="AB84" s="539"/>
      <c r="AC84" s="539"/>
      <c r="AD84" s="539"/>
      <c r="AE84" s="106">
        <f t="shared" si="14"/>
        <v>0</v>
      </c>
      <c r="AF84" s="539"/>
      <c r="AG84" s="539"/>
      <c r="AH84" s="104">
        <f t="shared" si="15"/>
        <v>0</v>
      </c>
      <c r="AI84" s="579">
        <f t="shared" si="17"/>
        <v>0</v>
      </c>
      <c r="AJ84" s="105">
        <f>LOOKUP(AI84,{0,32,33,41,51,61,71,81,91},{0,"इ-1","ड","क-2","क-1","ब-2 ","ब-1","अ-2","अ-1"})</f>
        <v>0</v>
      </c>
    </row>
    <row r="85" spans="1:36" ht="22.5" customHeight="1">
      <c r="A85" s="101">
        <f>Data!$B85</f>
        <v>0</v>
      </c>
      <c r="B85" s="116">
        <f>Data!C85</f>
        <v>0</v>
      </c>
      <c r="C85" s="117">
        <f>Data!E85</f>
        <v>0</v>
      </c>
      <c r="D85" s="101">
        <f>Data!G85</f>
        <v>0</v>
      </c>
      <c r="E85" s="539"/>
      <c r="F85" s="539"/>
      <c r="G85" s="539"/>
      <c r="H85" s="539"/>
      <c r="I85" s="539"/>
      <c r="J85" s="539"/>
      <c r="K85" s="539"/>
      <c r="L85" s="539"/>
      <c r="M85" s="106">
        <f t="shared" si="12"/>
        <v>0</v>
      </c>
      <c r="N85" s="539"/>
      <c r="O85" s="539"/>
      <c r="P85" s="104">
        <f t="shared" si="13"/>
        <v>0</v>
      </c>
      <c r="Q85" s="579">
        <f t="shared" si="16"/>
        <v>0</v>
      </c>
      <c r="R85" s="105">
        <f>LOOKUP(Q85,{0,32,33,41,51,61,71,81,91},{0,"इ-1","ड","क-2","क-1","ब-2 ","ब-1","अ-2","अ-1"})</f>
        <v>0</v>
      </c>
      <c r="S85" s="101">
        <f>Data!$B85</f>
        <v>0</v>
      </c>
      <c r="T85" s="114">
        <f>Data!C85</f>
        <v>0</v>
      </c>
      <c r="U85" s="115">
        <f>Data!E85</f>
        <v>0</v>
      </c>
      <c r="V85" s="101">
        <f>Data!G85</f>
        <v>0</v>
      </c>
      <c r="W85" s="539"/>
      <c r="X85" s="539"/>
      <c r="Y85" s="539"/>
      <c r="Z85" s="539"/>
      <c r="AA85" s="539"/>
      <c r="AB85" s="539"/>
      <c r="AC85" s="539"/>
      <c r="AD85" s="539"/>
      <c r="AE85" s="106">
        <f t="shared" si="14"/>
        <v>0</v>
      </c>
      <c r="AF85" s="539"/>
      <c r="AG85" s="539"/>
      <c r="AH85" s="104">
        <f t="shared" si="15"/>
        <v>0</v>
      </c>
      <c r="AI85" s="579">
        <f t="shared" si="17"/>
        <v>0</v>
      </c>
      <c r="AJ85" s="105">
        <f>LOOKUP(AI85,{0,32,33,41,51,61,71,81,91},{0,"इ-1","ड","क-2","क-1","ब-2 ","ब-1","अ-2","अ-1"})</f>
        <v>0</v>
      </c>
    </row>
    <row r="86" spans="1:36" ht="22.5" customHeight="1">
      <c r="A86" s="101">
        <f>Data!$B86</f>
        <v>0</v>
      </c>
      <c r="B86" s="116">
        <f>Data!C86</f>
        <v>0</v>
      </c>
      <c r="C86" s="117">
        <f>Data!E86</f>
        <v>0</v>
      </c>
      <c r="D86" s="101">
        <f>Data!G86</f>
        <v>0</v>
      </c>
      <c r="E86" s="539"/>
      <c r="F86" s="539"/>
      <c r="G86" s="539"/>
      <c r="H86" s="539"/>
      <c r="I86" s="539"/>
      <c r="J86" s="539"/>
      <c r="K86" s="539"/>
      <c r="L86" s="539"/>
      <c r="M86" s="106">
        <f t="shared" si="12"/>
        <v>0</v>
      </c>
      <c r="N86" s="539"/>
      <c r="O86" s="539"/>
      <c r="P86" s="104">
        <f t="shared" si="13"/>
        <v>0</v>
      </c>
      <c r="Q86" s="579">
        <f t="shared" si="16"/>
        <v>0</v>
      </c>
      <c r="R86" s="105">
        <f>LOOKUP(Q86,{0,32,33,41,51,61,71,81,91},{0,"इ-1","ड","क-2","क-1","ब-2 ","ब-1","अ-2","अ-1"})</f>
        <v>0</v>
      </c>
      <c r="S86" s="101">
        <f>Data!$B86</f>
        <v>0</v>
      </c>
      <c r="T86" s="114">
        <f>Data!C86</f>
        <v>0</v>
      </c>
      <c r="U86" s="115">
        <f>Data!E86</f>
        <v>0</v>
      </c>
      <c r="V86" s="101">
        <f>Data!G86</f>
        <v>0</v>
      </c>
      <c r="W86" s="539"/>
      <c r="X86" s="539"/>
      <c r="Y86" s="539"/>
      <c r="Z86" s="539"/>
      <c r="AA86" s="539"/>
      <c r="AB86" s="539"/>
      <c r="AC86" s="539"/>
      <c r="AD86" s="539"/>
      <c r="AE86" s="106">
        <f t="shared" si="14"/>
        <v>0</v>
      </c>
      <c r="AF86" s="539"/>
      <c r="AG86" s="539"/>
      <c r="AH86" s="104">
        <f t="shared" si="15"/>
        <v>0</v>
      </c>
      <c r="AI86" s="579">
        <f t="shared" si="17"/>
        <v>0</v>
      </c>
      <c r="AJ86" s="105">
        <f>LOOKUP(AI86,{0,32,33,41,51,61,71,81,91},{0,"इ-1","ड","क-2","क-1","ब-2 ","ब-1","अ-2","अ-1"})</f>
        <v>0</v>
      </c>
    </row>
    <row r="87" spans="1:36" ht="22.5" customHeight="1">
      <c r="A87" s="101">
        <f>Data!$B87</f>
        <v>0</v>
      </c>
      <c r="B87" s="116">
        <f>Data!C87</f>
        <v>0</v>
      </c>
      <c r="C87" s="117">
        <f>Data!E87</f>
        <v>0</v>
      </c>
      <c r="D87" s="101">
        <f>Data!G87</f>
        <v>0</v>
      </c>
      <c r="E87" s="539"/>
      <c r="F87" s="539"/>
      <c r="G87" s="539"/>
      <c r="H87" s="539"/>
      <c r="I87" s="539"/>
      <c r="J87" s="539"/>
      <c r="K87" s="539"/>
      <c r="L87" s="539"/>
      <c r="M87" s="106">
        <f t="shared" si="12"/>
        <v>0</v>
      </c>
      <c r="N87" s="539"/>
      <c r="O87" s="539"/>
      <c r="P87" s="104">
        <f t="shared" si="13"/>
        <v>0</v>
      </c>
      <c r="Q87" s="579">
        <f t="shared" si="16"/>
        <v>0</v>
      </c>
      <c r="R87" s="105">
        <f>LOOKUP(Q87,{0,32,33,41,51,61,71,81,91},{0,"इ-1","ड","क-2","क-1","ब-2 ","ब-1","अ-2","अ-1"})</f>
        <v>0</v>
      </c>
      <c r="S87" s="101">
        <f>Data!$B87</f>
        <v>0</v>
      </c>
      <c r="T87" s="114">
        <f>Data!C87</f>
        <v>0</v>
      </c>
      <c r="U87" s="115">
        <f>Data!E87</f>
        <v>0</v>
      </c>
      <c r="V87" s="101">
        <f>Data!G87</f>
        <v>0</v>
      </c>
      <c r="W87" s="539"/>
      <c r="X87" s="539"/>
      <c r="Y87" s="539"/>
      <c r="Z87" s="539"/>
      <c r="AA87" s="539"/>
      <c r="AB87" s="539"/>
      <c r="AC87" s="539"/>
      <c r="AD87" s="539"/>
      <c r="AE87" s="106">
        <f t="shared" si="14"/>
        <v>0</v>
      </c>
      <c r="AF87" s="539"/>
      <c r="AG87" s="539"/>
      <c r="AH87" s="104">
        <f t="shared" si="15"/>
        <v>0</v>
      </c>
      <c r="AI87" s="579">
        <f t="shared" si="17"/>
        <v>0</v>
      </c>
      <c r="AJ87" s="105">
        <f>LOOKUP(AI87,{0,32,33,41,51,61,71,81,91},{0,"इ-1","ड","क-2","क-1","ब-2 ","ब-1","अ-2","अ-1"})</f>
        <v>0</v>
      </c>
    </row>
    <row r="88" spans="1:36" ht="22.5" customHeight="1">
      <c r="A88" s="101">
        <f>Data!$B88</f>
        <v>0</v>
      </c>
      <c r="B88" s="116">
        <f>Data!C88</f>
        <v>0</v>
      </c>
      <c r="C88" s="117">
        <f>Data!E88</f>
        <v>0</v>
      </c>
      <c r="D88" s="101">
        <f>Data!G88</f>
        <v>0</v>
      </c>
      <c r="E88" s="539"/>
      <c r="F88" s="539"/>
      <c r="G88" s="539"/>
      <c r="H88" s="539"/>
      <c r="I88" s="539"/>
      <c r="J88" s="539"/>
      <c r="K88" s="539"/>
      <c r="L88" s="539"/>
      <c r="M88" s="106">
        <f t="shared" si="12"/>
        <v>0</v>
      </c>
      <c r="N88" s="539"/>
      <c r="O88" s="539"/>
      <c r="P88" s="104">
        <f t="shared" si="13"/>
        <v>0</v>
      </c>
      <c r="Q88" s="579">
        <f t="shared" si="16"/>
        <v>0</v>
      </c>
      <c r="R88" s="105">
        <f>LOOKUP(Q88,{0,32,33,41,51,61,71,81,91},{0,"इ-1","ड","क-2","क-1","ब-2 ","ब-1","अ-2","अ-1"})</f>
        <v>0</v>
      </c>
      <c r="S88" s="101">
        <f>Data!$B88</f>
        <v>0</v>
      </c>
      <c r="T88" s="114">
        <f>Data!C88</f>
        <v>0</v>
      </c>
      <c r="U88" s="115">
        <f>Data!E88</f>
        <v>0</v>
      </c>
      <c r="V88" s="101">
        <f>Data!G88</f>
        <v>0</v>
      </c>
      <c r="W88" s="539"/>
      <c r="X88" s="539"/>
      <c r="Y88" s="539"/>
      <c r="Z88" s="539"/>
      <c r="AA88" s="539"/>
      <c r="AB88" s="539"/>
      <c r="AC88" s="539"/>
      <c r="AD88" s="539"/>
      <c r="AE88" s="106">
        <f t="shared" si="14"/>
        <v>0</v>
      </c>
      <c r="AF88" s="539"/>
      <c r="AG88" s="539"/>
      <c r="AH88" s="104">
        <f t="shared" si="15"/>
        <v>0</v>
      </c>
      <c r="AI88" s="579">
        <f t="shared" si="17"/>
        <v>0</v>
      </c>
      <c r="AJ88" s="105">
        <f>LOOKUP(AI88,{0,32,33,41,51,61,71,81,91},{0,"इ-1","ड","क-2","क-1","ब-2 ","ब-1","अ-2","अ-1"})</f>
        <v>0</v>
      </c>
    </row>
    <row r="89" spans="1:36" ht="22.5" customHeight="1">
      <c r="A89" s="101">
        <f>Data!$B89</f>
        <v>0</v>
      </c>
      <c r="B89" s="116">
        <f>Data!C89</f>
        <v>0</v>
      </c>
      <c r="C89" s="117">
        <f>Data!E89</f>
        <v>0</v>
      </c>
      <c r="D89" s="101">
        <f>Data!G89</f>
        <v>0</v>
      </c>
      <c r="E89" s="539"/>
      <c r="F89" s="539"/>
      <c r="G89" s="539"/>
      <c r="H89" s="539"/>
      <c r="I89" s="539"/>
      <c r="J89" s="539"/>
      <c r="K89" s="539"/>
      <c r="L89" s="539"/>
      <c r="M89" s="106">
        <f t="shared" si="12"/>
        <v>0</v>
      </c>
      <c r="N89" s="539"/>
      <c r="O89" s="539"/>
      <c r="P89" s="104">
        <f t="shared" si="13"/>
        <v>0</v>
      </c>
      <c r="Q89" s="579">
        <f t="shared" si="16"/>
        <v>0</v>
      </c>
      <c r="R89" s="105">
        <f>LOOKUP(Q89,{0,32,33,41,51,61,71,81,91},{0,"इ-1","ड","क-2","क-1","ब-2 ","ब-1","अ-2","अ-1"})</f>
        <v>0</v>
      </c>
      <c r="S89" s="101">
        <f>Data!$B89</f>
        <v>0</v>
      </c>
      <c r="T89" s="114">
        <f>Data!C89</f>
        <v>0</v>
      </c>
      <c r="U89" s="115">
        <f>Data!E89</f>
        <v>0</v>
      </c>
      <c r="V89" s="101">
        <f>Data!G89</f>
        <v>0</v>
      </c>
      <c r="W89" s="539"/>
      <c r="X89" s="539"/>
      <c r="Y89" s="539"/>
      <c r="Z89" s="539"/>
      <c r="AA89" s="539"/>
      <c r="AB89" s="539"/>
      <c r="AC89" s="539"/>
      <c r="AD89" s="539"/>
      <c r="AE89" s="106">
        <f t="shared" si="14"/>
        <v>0</v>
      </c>
      <c r="AF89" s="539"/>
      <c r="AG89" s="539"/>
      <c r="AH89" s="104">
        <f t="shared" si="15"/>
        <v>0</v>
      </c>
      <c r="AI89" s="579">
        <f t="shared" si="17"/>
        <v>0</v>
      </c>
      <c r="AJ89" s="105">
        <f>LOOKUP(AI89,{0,32,33,41,51,61,71,81,91},{0,"इ-1","ड","क-2","क-1","ब-2 ","ब-1","अ-2","अ-1"})</f>
        <v>0</v>
      </c>
    </row>
    <row r="90" spans="1:36" ht="22.5" customHeight="1">
      <c r="A90" s="101">
        <f>Data!$B90</f>
        <v>0</v>
      </c>
      <c r="B90" s="116">
        <f>Data!C90</f>
        <v>0</v>
      </c>
      <c r="C90" s="117">
        <f>Data!E90</f>
        <v>0</v>
      </c>
      <c r="D90" s="101">
        <f>Data!G90</f>
        <v>0</v>
      </c>
      <c r="E90" s="539"/>
      <c r="F90" s="539"/>
      <c r="G90" s="539"/>
      <c r="H90" s="539"/>
      <c r="I90" s="539"/>
      <c r="J90" s="539"/>
      <c r="K90" s="539"/>
      <c r="L90" s="539"/>
      <c r="M90" s="106">
        <f t="shared" si="12"/>
        <v>0</v>
      </c>
      <c r="N90" s="539"/>
      <c r="O90" s="539"/>
      <c r="P90" s="104">
        <f t="shared" si="13"/>
        <v>0</v>
      </c>
      <c r="Q90" s="579">
        <f t="shared" si="16"/>
        <v>0</v>
      </c>
      <c r="R90" s="105">
        <f>LOOKUP(Q90,{0,32,33,41,51,61,71,81,91},{0,"इ-1","ड","क-2","क-1","ब-2 ","ब-1","अ-2","अ-1"})</f>
        <v>0</v>
      </c>
      <c r="S90" s="101">
        <f>Data!$B90</f>
        <v>0</v>
      </c>
      <c r="T90" s="114">
        <f>Data!C90</f>
        <v>0</v>
      </c>
      <c r="U90" s="115">
        <f>Data!E90</f>
        <v>0</v>
      </c>
      <c r="V90" s="101">
        <f>Data!G90</f>
        <v>0</v>
      </c>
      <c r="W90" s="539"/>
      <c r="X90" s="539"/>
      <c r="Y90" s="539"/>
      <c r="Z90" s="539"/>
      <c r="AA90" s="539"/>
      <c r="AB90" s="539"/>
      <c r="AC90" s="539"/>
      <c r="AD90" s="539"/>
      <c r="AE90" s="106">
        <f t="shared" si="14"/>
        <v>0</v>
      </c>
      <c r="AF90" s="539"/>
      <c r="AG90" s="539"/>
      <c r="AH90" s="104">
        <f t="shared" si="15"/>
        <v>0</v>
      </c>
      <c r="AI90" s="579">
        <f t="shared" si="17"/>
        <v>0</v>
      </c>
      <c r="AJ90" s="105">
        <f>LOOKUP(AI90,{0,32,33,41,51,61,71,81,91},{0,"इ-1","ड","क-2","क-1","ब-2 ","ब-1","अ-2","अ-1"})</f>
        <v>0</v>
      </c>
    </row>
    <row r="91" spans="1:36" ht="22.5" customHeight="1">
      <c r="A91" s="101">
        <f>Data!$B91</f>
        <v>0</v>
      </c>
      <c r="B91" s="116">
        <f>Data!C91</f>
        <v>0</v>
      </c>
      <c r="C91" s="117">
        <f>Data!E91</f>
        <v>0</v>
      </c>
      <c r="D91" s="101">
        <f>Data!G91</f>
        <v>0</v>
      </c>
      <c r="E91" s="539"/>
      <c r="F91" s="539"/>
      <c r="G91" s="539"/>
      <c r="H91" s="539"/>
      <c r="I91" s="539"/>
      <c r="J91" s="539"/>
      <c r="K91" s="539"/>
      <c r="L91" s="539"/>
      <c r="M91" s="106">
        <f t="shared" si="12"/>
        <v>0</v>
      </c>
      <c r="N91" s="539"/>
      <c r="O91" s="539"/>
      <c r="P91" s="104">
        <f t="shared" si="13"/>
        <v>0</v>
      </c>
      <c r="Q91" s="579">
        <f t="shared" si="16"/>
        <v>0</v>
      </c>
      <c r="R91" s="105">
        <f>LOOKUP(Q91,{0,32,33,41,51,61,71,81,91},{0,"इ-1","ड","क-2","क-1","ब-2 ","ब-1","अ-2","अ-1"})</f>
        <v>0</v>
      </c>
      <c r="S91" s="101">
        <f>Data!$B91</f>
        <v>0</v>
      </c>
      <c r="T91" s="114">
        <f>Data!C91</f>
        <v>0</v>
      </c>
      <c r="U91" s="115">
        <f>Data!E91</f>
        <v>0</v>
      </c>
      <c r="V91" s="101">
        <f>Data!G91</f>
        <v>0</v>
      </c>
      <c r="W91" s="539"/>
      <c r="X91" s="539"/>
      <c r="Y91" s="539"/>
      <c r="Z91" s="539"/>
      <c r="AA91" s="539"/>
      <c r="AB91" s="539"/>
      <c r="AC91" s="539"/>
      <c r="AD91" s="539"/>
      <c r="AE91" s="106">
        <f t="shared" si="14"/>
        <v>0</v>
      </c>
      <c r="AF91" s="539"/>
      <c r="AG91" s="539"/>
      <c r="AH91" s="104">
        <f t="shared" si="15"/>
        <v>0</v>
      </c>
      <c r="AI91" s="579">
        <f t="shared" si="17"/>
        <v>0</v>
      </c>
      <c r="AJ91" s="105">
        <f>LOOKUP(AI91,{0,32,33,41,51,61,71,81,91},{0,"इ-1","ड","क-2","क-1","ब-2 ","ब-1","अ-2","अ-1"})</f>
        <v>0</v>
      </c>
    </row>
    <row r="92" spans="1:36" ht="22.5" customHeight="1">
      <c r="A92" s="101">
        <f>Data!$B92</f>
        <v>0</v>
      </c>
      <c r="B92" s="116">
        <f>Data!C92</f>
        <v>0</v>
      </c>
      <c r="C92" s="117">
        <f>Data!E92</f>
        <v>0</v>
      </c>
      <c r="D92" s="101">
        <f>Data!G92</f>
        <v>0</v>
      </c>
      <c r="E92" s="539"/>
      <c r="F92" s="539"/>
      <c r="G92" s="539"/>
      <c r="H92" s="539"/>
      <c r="I92" s="539"/>
      <c r="J92" s="539"/>
      <c r="K92" s="539"/>
      <c r="L92" s="539"/>
      <c r="M92" s="106">
        <f t="shared" si="12"/>
        <v>0</v>
      </c>
      <c r="N92" s="539"/>
      <c r="O92" s="539"/>
      <c r="P92" s="104">
        <f t="shared" si="13"/>
        <v>0</v>
      </c>
      <c r="Q92" s="579">
        <f t="shared" si="16"/>
        <v>0</v>
      </c>
      <c r="R92" s="105">
        <f>LOOKUP(Q92,{0,32,33,41,51,61,71,81,91},{0,"इ-1","ड","क-2","क-1","ब-2 ","ब-1","अ-2","अ-1"})</f>
        <v>0</v>
      </c>
      <c r="S92" s="101">
        <f>Data!$B92</f>
        <v>0</v>
      </c>
      <c r="T92" s="114">
        <f>Data!C92</f>
        <v>0</v>
      </c>
      <c r="U92" s="115">
        <f>Data!E92</f>
        <v>0</v>
      </c>
      <c r="V92" s="101">
        <f>Data!G92</f>
        <v>0</v>
      </c>
      <c r="W92" s="539"/>
      <c r="X92" s="539"/>
      <c r="Y92" s="539"/>
      <c r="Z92" s="539"/>
      <c r="AA92" s="539"/>
      <c r="AB92" s="539"/>
      <c r="AC92" s="539"/>
      <c r="AD92" s="539"/>
      <c r="AE92" s="106">
        <f t="shared" si="14"/>
        <v>0</v>
      </c>
      <c r="AF92" s="539"/>
      <c r="AG92" s="539"/>
      <c r="AH92" s="104">
        <f t="shared" si="15"/>
        <v>0</v>
      </c>
      <c r="AI92" s="579">
        <f t="shared" si="17"/>
        <v>0</v>
      </c>
      <c r="AJ92" s="105">
        <f>LOOKUP(AI92,{0,32,33,41,51,61,71,81,91},{0,"इ-1","ड","क-2","क-1","ब-2 ","ब-1","अ-2","अ-1"})</f>
        <v>0</v>
      </c>
    </row>
    <row r="93" spans="1:36" ht="22.5" customHeight="1">
      <c r="A93" s="101">
        <f>Data!$B93</f>
        <v>0</v>
      </c>
      <c r="B93" s="116">
        <f>Data!C93</f>
        <v>0</v>
      </c>
      <c r="C93" s="117">
        <f>Data!E93</f>
        <v>0</v>
      </c>
      <c r="D93" s="101">
        <f>Data!G93</f>
        <v>0</v>
      </c>
      <c r="E93" s="539"/>
      <c r="F93" s="539"/>
      <c r="G93" s="539"/>
      <c r="H93" s="539"/>
      <c r="I93" s="539"/>
      <c r="J93" s="539"/>
      <c r="K93" s="539"/>
      <c r="L93" s="539"/>
      <c r="M93" s="106">
        <f t="shared" si="12"/>
        <v>0</v>
      </c>
      <c r="N93" s="539"/>
      <c r="O93" s="539"/>
      <c r="P93" s="104">
        <f t="shared" si="13"/>
        <v>0</v>
      </c>
      <c r="Q93" s="579">
        <f t="shared" si="16"/>
        <v>0</v>
      </c>
      <c r="R93" s="105">
        <f>LOOKUP(Q93,{0,32,33,41,51,61,71,81,91},{0,"इ-1","ड","क-2","क-1","ब-2 ","ब-1","अ-2","अ-1"})</f>
        <v>0</v>
      </c>
      <c r="S93" s="101">
        <f>Data!$B93</f>
        <v>0</v>
      </c>
      <c r="T93" s="114">
        <f>Data!C93</f>
        <v>0</v>
      </c>
      <c r="U93" s="115">
        <f>Data!E93</f>
        <v>0</v>
      </c>
      <c r="V93" s="101">
        <f>Data!G93</f>
        <v>0</v>
      </c>
      <c r="W93" s="539"/>
      <c r="X93" s="539"/>
      <c r="Y93" s="539"/>
      <c r="Z93" s="539"/>
      <c r="AA93" s="539"/>
      <c r="AB93" s="539"/>
      <c r="AC93" s="539"/>
      <c r="AD93" s="539"/>
      <c r="AE93" s="106">
        <f t="shared" si="14"/>
        <v>0</v>
      </c>
      <c r="AF93" s="539"/>
      <c r="AG93" s="539"/>
      <c r="AH93" s="104">
        <f t="shared" si="15"/>
        <v>0</v>
      </c>
      <c r="AI93" s="579">
        <f t="shared" si="17"/>
        <v>0</v>
      </c>
      <c r="AJ93" s="105">
        <f>LOOKUP(AI93,{0,32,33,41,51,61,71,81,91},{0,"इ-1","ड","क-2","क-1","ब-2 ","ब-1","अ-2","अ-1"})</f>
        <v>0</v>
      </c>
    </row>
    <row r="94" spans="1:36" ht="22.5" customHeight="1">
      <c r="A94" s="101">
        <f>Data!$B94</f>
        <v>0</v>
      </c>
      <c r="B94" s="116">
        <f>Data!C94</f>
        <v>0</v>
      </c>
      <c r="C94" s="117">
        <f>Data!E94</f>
        <v>0</v>
      </c>
      <c r="D94" s="101">
        <f>Data!G94</f>
        <v>0</v>
      </c>
      <c r="E94" s="539"/>
      <c r="F94" s="539"/>
      <c r="G94" s="539"/>
      <c r="H94" s="539"/>
      <c r="I94" s="539"/>
      <c r="J94" s="539"/>
      <c r="K94" s="539"/>
      <c r="L94" s="539"/>
      <c r="M94" s="106">
        <f t="shared" si="12"/>
        <v>0</v>
      </c>
      <c r="N94" s="539"/>
      <c r="O94" s="539"/>
      <c r="P94" s="104">
        <f t="shared" si="13"/>
        <v>0</v>
      </c>
      <c r="Q94" s="579">
        <f t="shared" si="16"/>
        <v>0</v>
      </c>
      <c r="R94" s="105">
        <f>LOOKUP(Q94,{0,32,33,41,51,61,71,81,91},{0,"इ-1","ड","क-2","क-1","ब-2 ","ब-1","अ-2","अ-1"})</f>
        <v>0</v>
      </c>
      <c r="S94" s="101">
        <f>Data!$B94</f>
        <v>0</v>
      </c>
      <c r="T94" s="114">
        <f>Data!C94</f>
        <v>0</v>
      </c>
      <c r="U94" s="115">
        <f>Data!E94</f>
        <v>0</v>
      </c>
      <c r="V94" s="101">
        <f>Data!G94</f>
        <v>0</v>
      </c>
      <c r="W94" s="539"/>
      <c r="X94" s="539"/>
      <c r="Y94" s="539"/>
      <c r="Z94" s="539"/>
      <c r="AA94" s="539"/>
      <c r="AB94" s="539"/>
      <c r="AC94" s="539"/>
      <c r="AD94" s="539"/>
      <c r="AE94" s="106">
        <f t="shared" si="14"/>
        <v>0</v>
      </c>
      <c r="AF94" s="539"/>
      <c r="AG94" s="539"/>
      <c r="AH94" s="104">
        <f t="shared" si="15"/>
        <v>0</v>
      </c>
      <c r="AI94" s="579">
        <f t="shared" si="17"/>
        <v>0</v>
      </c>
      <c r="AJ94" s="105">
        <f>LOOKUP(AI94,{0,32,33,41,51,61,71,81,91},{0,"इ-1","ड","क-2","क-1","ब-2 ","ब-1","अ-2","अ-1"})</f>
        <v>0</v>
      </c>
    </row>
    <row r="95" spans="1:36" ht="22.5" customHeight="1">
      <c r="A95" s="101">
        <f>Data!$B95</f>
        <v>0</v>
      </c>
      <c r="B95" s="116">
        <f>Data!C95</f>
        <v>0</v>
      </c>
      <c r="C95" s="117">
        <f>Data!E95</f>
        <v>0</v>
      </c>
      <c r="D95" s="101">
        <f>Data!G95</f>
        <v>0</v>
      </c>
      <c r="E95" s="539"/>
      <c r="F95" s="539"/>
      <c r="G95" s="539"/>
      <c r="H95" s="539"/>
      <c r="I95" s="539"/>
      <c r="J95" s="539"/>
      <c r="K95" s="539"/>
      <c r="L95" s="539"/>
      <c r="M95" s="106">
        <f t="shared" si="12"/>
        <v>0</v>
      </c>
      <c r="N95" s="539"/>
      <c r="O95" s="539"/>
      <c r="P95" s="104">
        <f t="shared" si="13"/>
        <v>0</v>
      </c>
      <c r="Q95" s="579">
        <f t="shared" si="16"/>
        <v>0</v>
      </c>
      <c r="R95" s="105">
        <f>LOOKUP(Q95,{0,32,33,41,51,61,71,81,91},{0,"इ-1","ड","क-2","क-1","ब-2 ","ब-1","अ-2","अ-1"})</f>
        <v>0</v>
      </c>
      <c r="S95" s="101">
        <f>Data!$B95</f>
        <v>0</v>
      </c>
      <c r="T95" s="114">
        <f>Data!C95</f>
        <v>0</v>
      </c>
      <c r="U95" s="115">
        <f>Data!E95</f>
        <v>0</v>
      </c>
      <c r="V95" s="101">
        <f>Data!G95</f>
        <v>0</v>
      </c>
      <c r="W95" s="539"/>
      <c r="X95" s="539"/>
      <c r="Y95" s="539"/>
      <c r="Z95" s="539"/>
      <c r="AA95" s="539"/>
      <c r="AB95" s="539"/>
      <c r="AC95" s="539"/>
      <c r="AD95" s="539"/>
      <c r="AE95" s="106">
        <f t="shared" si="14"/>
        <v>0</v>
      </c>
      <c r="AF95" s="539"/>
      <c r="AG95" s="539"/>
      <c r="AH95" s="104">
        <f t="shared" si="15"/>
        <v>0</v>
      </c>
      <c r="AI95" s="579">
        <f t="shared" si="17"/>
        <v>0</v>
      </c>
      <c r="AJ95" s="105">
        <f>LOOKUP(AI95,{0,32,33,41,51,61,71,81,91},{0,"इ-1","ड","क-2","क-1","ब-2 ","ब-1","अ-2","अ-1"})</f>
        <v>0</v>
      </c>
    </row>
    <row r="96" spans="1:36" ht="22.5" customHeight="1">
      <c r="A96" s="101">
        <f>Data!$B96</f>
        <v>0</v>
      </c>
      <c r="B96" s="116">
        <f>Data!C96</f>
        <v>0</v>
      </c>
      <c r="C96" s="117">
        <f>Data!E96</f>
        <v>0</v>
      </c>
      <c r="D96" s="101">
        <f>Data!G96</f>
        <v>0</v>
      </c>
      <c r="E96" s="539"/>
      <c r="F96" s="539"/>
      <c r="G96" s="539"/>
      <c r="H96" s="539"/>
      <c r="I96" s="539"/>
      <c r="J96" s="539"/>
      <c r="K96" s="539"/>
      <c r="L96" s="539"/>
      <c r="M96" s="106">
        <f t="shared" si="12"/>
        <v>0</v>
      </c>
      <c r="N96" s="539"/>
      <c r="O96" s="539"/>
      <c r="P96" s="104">
        <f t="shared" si="13"/>
        <v>0</v>
      </c>
      <c r="Q96" s="579">
        <f t="shared" si="16"/>
        <v>0</v>
      </c>
      <c r="R96" s="105">
        <f>LOOKUP(Q96,{0,32,33,41,51,61,71,81,91},{0,"इ-1","ड","क-2","क-1","ब-2 ","ब-1","अ-2","अ-1"})</f>
        <v>0</v>
      </c>
      <c r="S96" s="101">
        <f>Data!$B96</f>
        <v>0</v>
      </c>
      <c r="T96" s="114">
        <f>Data!C96</f>
        <v>0</v>
      </c>
      <c r="U96" s="115">
        <f>Data!E96</f>
        <v>0</v>
      </c>
      <c r="V96" s="101">
        <f>Data!G96</f>
        <v>0</v>
      </c>
      <c r="W96" s="539"/>
      <c r="X96" s="539"/>
      <c r="Y96" s="539"/>
      <c r="Z96" s="539"/>
      <c r="AA96" s="539"/>
      <c r="AB96" s="539"/>
      <c r="AC96" s="539"/>
      <c r="AD96" s="539"/>
      <c r="AE96" s="106">
        <f t="shared" si="14"/>
        <v>0</v>
      </c>
      <c r="AF96" s="539"/>
      <c r="AG96" s="539"/>
      <c r="AH96" s="104">
        <f t="shared" si="15"/>
        <v>0</v>
      </c>
      <c r="AI96" s="579">
        <f t="shared" si="17"/>
        <v>0</v>
      </c>
      <c r="AJ96" s="105">
        <f>LOOKUP(AI96,{0,32,33,41,51,61,71,81,91},{0,"इ-1","ड","क-2","क-1","ब-2 ","ब-1","अ-2","अ-1"})</f>
        <v>0</v>
      </c>
    </row>
    <row r="97" spans="1:36" ht="22.5" customHeight="1">
      <c r="A97" s="101">
        <f>Data!$B97</f>
        <v>0</v>
      </c>
      <c r="B97" s="116">
        <f>Data!C97</f>
        <v>0</v>
      </c>
      <c r="C97" s="117">
        <f>Data!E97</f>
        <v>0</v>
      </c>
      <c r="D97" s="101">
        <f>Data!G97</f>
        <v>0</v>
      </c>
      <c r="E97" s="539"/>
      <c r="F97" s="539"/>
      <c r="G97" s="539"/>
      <c r="H97" s="539"/>
      <c r="I97" s="539"/>
      <c r="J97" s="539"/>
      <c r="K97" s="539"/>
      <c r="L97" s="539"/>
      <c r="M97" s="106">
        <f t="shared" si="12"/>
        <v>0</v>
      </c>
      <c r="N97" s="539"/>
      <c r="O97" s="539"/>
      <c r="P97" s="104">
        <f t="shared" si="13"/>
        <v>0</v>
      </c>
      <c r="Q97" s="579">
        <f t="shared" si="16"/>
        <v>0</v>
      </c>
      <c r="R97" s="105">
        <f>LOOKUP(Q97,{0,32,33,41,51,61,71,81,91},{0,"इ-1","ड","क-2","क-1","ब-2 ","ब-1","अ-2","अ-1"})</f>
        <v>0</v>
      </c>
      <c r="S97" s="101">
        <f>Data!$B97</f>
        <v>0</v>
      </c>
      <c r="T97" s="114">
        <f>Data!C97</f>
        <v>0</v>
      </c>
      <c r="U97" s="115">
        <f>Data!E97</f>
        <v>0</v>
      </c>
      <c r="V97" s="101">
        <f>Data!G97</f>
        <v>0</v>
      </c>
      <c r="W97" s="539"/>
      <c r="X97" s="539"/>
      <c r="Y97" s="539"/>
      <c r="Z97" s="539"/>
      <c r="AA97" s="539"/>
      <c r="AB97" s="539"/>
      <c r="AC97" s="539"/>
      <c r="AD97" s="539"/>
      <c r="AE97" s="106">
        <f t="shared" si="14"/>
        <v>0</v>
      </c>
      <c r="AF97" s="539"/>
      <c r="AG97" s="539"/>
      <c r="AH97" s="104">
        <f t="shared" si="15"/>
        <v>0</v>
      </c>
      <c r="AI97" s="579">
        <f t="shared" si="17"/>
        <v>0</v>
      </c>
      <c r="AJ97" s="105">
        <f>LOOKUP(AI97,{0,32,33,41,51,61,71,81,91},{0,"इ-1","ड","क-2","क-1","ब-2 ","ब-1","अ-2","अ-1"})</f>
        <v>0</v>
      </c>
    </row>
    <row r="98" spans="1:36" ht="22.5" customHeight="1">
      <c r="A98" s="101">
        <f>Data!$B98</f>
        <v>0</v>
      </c>
      <c r="B98" s="116">
        <f>Data!C98</f>
        <v>0</v>
      </c>
      <c r="C98" s="117">
        <f>Data!E98</f>
        <v>0</v>
      </c>
      <c r="D98" s="101">
        <f>Data!G98</f>
        <v>0</v>
      </c>
      <c r="E98" s="539"/>
      <c r="F98" s="539"/>
      <c r="G98" s="539"/>
      <c r="H98" s="539"/>
      <c r="I98" s="539"/>
      <c r="J98" s="539"/>
      <c r="K98" s="539"/>
      <c r="L98" s="539"/>
      <c r="M98" s="106">
        <f t="shared" si="12"/>
        <v>0</v>
      </c>
      <c r="N98" s="539"/>
      <c r="O98" s="539"/>
      <c r="P98" s="104">
        <f t="shared" si="13"/>
        <v>0</v>
      </c>
      <c r="Q98" s="579">
        <f t="shared" si="16"/>
        <v>0</v>
      </c>
      <c r="R98" s="105">
        <f>LOOKUP(Q98,{0,32,33,41,51,61,71,81,91},{0,"इ-1","ड","क-2","क-1","ब-2 ","ब-1","अ-2","अ-1"})</f>
        <v>0</v>
      </c>
      <c r="S98" s="101">
        <f>Data!$B98</f>
        <v>0</v>
      </c>
      <c r="T98" s="114">
        <f>Data!C98</f>
        <v>0</v>
      </c>
      <c r="U98" s="115">
        <f>Data!E98</f>
        <v>0</v>
      </c>
      <c r="V98" s="101">
        <f>Data!G98</f>
        <v>0</v>
      </c>
      <c r="W98" s="539"/>
      <c r="X98" s="539"/>
      <c r="Y98" s="539"/>
      <c r="Z98" s="539"/>
      <c r="AA98" s="539"/>
      <c r="AB98" s="539"/>
      <c r="AC98" s="539"/>
      <c r="AD98" s="539"/>
      <c r="AE98" s="106">
        <f t="shared" si="14"/>
        <v>0</v>
      </c>
      <c r="AF98" s="539"/>
      <c r="AG98" s="539"/>
      <c r="AH98" s="104">
        <f t="shared" si="15"/>
        <v>0</v>
      </c>
      <c r="AI98" s="579">
        <f t="shared" si="17"/>
        <v>0</v>
      </c>
      <c r="AJ98" s="105">
        <f>LOOKUP(AI98,{0,32,33,41,51,61,71,81,91},{0,"इ-1","ड","क-2","क-1","ब-2 ","ब-1","अ-2","अ-1"})</f>
        <v>0</v>
      </c>
    </row>
    <row r="99" spans="1:36" ht="22.5" customHeight="1">
      <c r="A99" s="101">
        <f>Data!$B99</f>
        <v>0</v>
      </c>
      <c r="B99" s="116">
        <f>Data!C99</f>
        <v>0</v>
      </c>
      <c r="C99" s="117">
        <f>Data!E99</f>
        <v>0</v>
      </c>
      <c r="D99" s="101">
        <f>Data!G99</f>
        <v>0</v>
      </c>
      <c r="E99" s="539"/>
      <c r="F99" s="539"/>
      <c r="G99" s="539"/>
      <c r="H99" s="539"/>
      <c r="I99" s="539"/>
      <c r="J99" s="539"/>
      <c r="K99" s="539"/>
      <c r="L99" s="539"/>
      <c r="M99" s="106">
        <f t="shared" si="12"/>
        <v>0</v>
      </c>
      <c r="N99" s="539"/>
      <c r="O99" s="539"/>
      <c r="P99" s="104">
        <f t="shared" si="13"/>
        <v>0</v>
      </c>
      <c r="Q99" s="579">
        <f t="shared" si="16"/>
        <v>0</v>
      </c>
      <c r="R99" s="105">
        <f>LOOKUP(Q99,{0,32,33,41,51,61,71,81,91},{0,"इ-1","ड","क-2","क-1","ब-2 ","ब-1","अ-2","अ-1"})</f>
        <v>0</v>
      </c>
      <c r="S99" s="101">
        <f>Data!$B99</f>
        <v>0</v>
      </c>
      <c r="T99" s="114">
        <f>Data!C99</f>
        <v>0</v>
      </c>
      <c r="U99" s="115">
        <f>Data!E99</f>
        <v>0</v>
      </c>
      <c r="V99" s="101">
        <f>Data!G99</f>
        <v>0</v>
      </c>
      <c r="W99" s="539"/>
      <c r="X99" s="539"/>
      <c r="Y99" s="539"/>
      <c r="Z99" s="539"/>
      <c r="AA99" s="539"/>
      <c r="AB99" s="539"/>
      <c r="AC99" s="539"/>
      <c r="AD99" s="539"/>
      <c r="AE99" s="106">
        <f t="shared" si="14"/>
        <v>0</v>
      </c>
      <c r="AF99" s="539"/>
      <c r="AG99" s="539"/>
      <c r="AH99" s="104">
        <f t="shared" si="15"/>
        <v>0</v>
      </c>
      <c r="AI99" s="579">
        <f t="shared" si="17"/>
        <v>0</v>
      </c>
      <c r="AJ99" s="105">
        <f>LOOKUP(AI99,{0,32,33,41,51,61,71,81,91},{0,"इ-1","ड","क-2","क-1","ब-2 ","ब-1","अ-2","अ-1"})</f>
        <v>0</v>
      </c>
    </row>
    <row r="100" spans="1:36" ht="22.5" customHeight="1">
      <c r="A100" s="101">
        <f>Data!$B100</f>
        <v>0</v>
      </c>
      <c r="B100" s="116">
        <f>Data!C100</f>
        <v>0</v>
      </c>
      <c r="C100" s="117">
        <f>Data!E100</f>
        <v>0</v>
      </c>
      <c r="D100" s="101">
        <f>Data!G100</f>
        <v>0</v>
      </c>
      <c r="E100" s="539"/>
      <c r="F100" s="539"/>
      <c r="G100" s="539"/>
      <c r="H100" s="539"/>
      <c r="I100" s="539"/>
      <c r="J100" s="539"/>
      <c r="K100" s="539"/>
      <c r="L100" s="539"/>
      <c r="M100" s="106">
        <f t="shared" si="12"/>
        <v>0</v>
      </c>
      <c r="N100" s="539"/>
      <c r="O100" s="539"/>
      <c r="P100" s="104">
        <f t="shared" si="13"/>
        <v>0</v>
      </c>
      <c r="Q100" s="579">
        <f t="shared" si="16"/>
        <v>0</v>
      </c>
      <c r="R100" s="105">
        <f>LOOKUP(Q100,{0,32,33,41,51,61,71,81,91},{0,"इ-1","ड","क-2","क-1","ब-2 ","ब-1","अ-2","अ-1"})</f>
        <v>0</v>
      </c>
      <c r="S100" s="101">
        <f>Data!$B100</f>
        <v>0</v>
      </c>
      <c r="T100" s="114">
        <f>Data!C100</f>
        <v>0</v>
      </c>
      <c r="U100" s="115">
        <f>Data!E100</f>
        <v>0</v>
      </c>
      <c r="V100" s="101">
        <f>Data!G100</f>
        <v>0</v>
      </c>
      <c r="W100" s="539"/>
      <c r="X100" s="539"/>
      <c r="Y100" s="539"/>
      <c r="Z100" s="539"/>
      <c r="AA100" s="539"/>
      <c r="AB100" s="539"/>
      <c r="AC100" s="539"/>
      <c r="AD100" s="539"/>
      <c r="AE100" s="106">
        <f t="shared" si="14"/>
        <v>0</v>
      </c>
      <c r="AF100" s="539"/>
      <c r="AG100" s="539"/>
      <c r="AH100" s="104">
        <f t="shared" si="15"/>
        <v>0</v>
      </c>
      <c r="AI100" s="579">
        <f t="shared" si="17"/>
        <v>0</v>
      </c>
      <c r="AJ100" s="105">
        <f>LOOKUP(AI100,{0,32,33,41,51,61,71,81,91},{0,"इ-1","ड","क-2","क-1","ब-2 ","ब-1","अ-2","अ-1"})</f>
        <v>0</v>
      </c>
    </row>
    <row r="101" spans="1:36" ht="22.5" customHeight="1">
      <c r="A101" s="101">
        <f>Data!$B101</f>
        <v>0</v>
      </c>
      <c r="B101" s="116">
        <f>Data!C101</f>
        <v>0</v>
      </c>
      <c r="C101" s="117">
        <f>Data!E101</f>
        <v>0</v>
      </c>
      <c r="D101" s="101">
        <f>Data!G101</f>
        <v>0</v>
      </c>
      <c r="E101" s="539"/>
      <c r="F101" s="539"/>
      <c r="G101" s="539"/>
      <c r="H101" s="539"/>
      <c r="I101" s="539"/>
      <c r="J101" s="539"/>
      <c r="K101" s="539"/>
      <c r="L101" s="539"/>
      <c r="M101" s="106">
        <f t="shared" si="12"/>
        <v>0</v>
      </c>
      <c r="N101" s="539"/>
      <c r="O101" s="539"/>
      <c r="P101" s="104">
        <f t="shared" si="13"/>
        <v>0</v>
      </c>
      <c r="Q101" s="579">
        <f t="shared" si="16"/>
        <v>0</v>
      </c>
      <c r="R101" s="105">
        <f>LOOKUP(Q101,{0,32,33,41,51,61,71,81,91},{0,"इ-1","ड","क-2","क-1","ब-2 ","ब-1","अ-2","अ-1"})</f>
        <v>0</v>
      </c>
      <c r="S101" s="101">
        <f>Data!$B101</f>
        <v>0</v>
      </c>
      <c r="T101" s="114">
        <f>Data!C101</f>
        <v>0</v>
      </c>
      <c r="U101" s="115">
        <f>Data!E101</f>
        <v>0</v>
      </c>
      <c r="V101" s="101">
        <f>Data!G101</f>
        <v>0</v>
      </c>
      <c r="W101" s="539"/>
      <c r="X101" s="539"/>
      <c r="Y101" s="539"/>
      <c r="Z101" s="539"/>
      <c r="AA101" s="539"/>
      <c r="AB101" s="539"/>
      <c r="AC101" s="539"/>
      <c r="AD101" s="539"/>
      <c r="AE101" s="106">
        <f t="shared" si="14"/>
        <v>0</v>
      </c>
      <c r="AF101" s="539"/>
      <c r="AG101" s="539"/>
      <c r="AH101" s="104">
        <f t="shared" si="15"/>
        <v>0</v>
      </c>
      <c r="AI101" s="579">
        <f t="shared" si="17"/>
        <v>0</v>
      </c>
      <c r="AJ101" s="105">
        <f>LOOKUP(AI101,{0,32,33,41,51,61,71,81,91},{0,"इ-1","ड","क-2","क-1","ब-2 ","ब-1","अ-2","अ-1"})</f>
        <v>0</v>
      </c>
    </row>
    <row r="102" spans="1:36" ht="22.5" customHeight="1">
      <c r="A102" s="101">
        <f>Data!$B102</f>
        <v>0</v>
      </c>
      <c r="B102" s="116">
        <f>Data!C102</f>
        <v>0</v>
      </c>
      <c r="C102" s="117">
        <f>Data!E102</f>
        <v>0</v>
      </c>
      <c r="D102" s="101">
        <f>Data!G102</f>
        <v>0</v>
      </c>
      <c r="E102" s="539"/>
      <c r="F102" s="539"/>
      <c r="G102" s="539"/>
      <c r="H102" s="539"/>
      <c r="I102" s="539"/>
      <c r="J102" s="539"/>
      <c r="K102" s="539"/>
      <c r="L102" s="539"/>
      <c r="M102" s="106">
        <f t="shared" si="12"/>
        <v>0</v>
      </c>
      <c r="N102" s="539"/>
      <c r="O102" s="539"/>
      <c r="P102" s="104">
        <f t="shared" si="13"/>
        <v>0</v>
      </c>
      <c r="Q102" s="579">
        <f t="shared" si="16"/>
        <v>0</v>
      </c>
      <c r="R102" s="105">
        <f>LOOKUP(Q102,{0,32,33,41,51,61,71,81,91},{0,"इ-1","ड","क-2","क-1","ब-2 ","ब-1","अ-2","अ-1"})</f>
        <v>0</v>
      </c>
      <c r="S102" s="101">
        <f>Data!$B102</f>
        <v>0</v>
      </c>
      <c r="T102" s="114">
        <f>Data!C102</f>
        <v>0</v>
      </c>
      <c r="U102" s="115">
        <f>Data!E102</f>
        <v>0</v>
      </c>
      <c r="V102" s="101">
        <f>Data!G102</f>
        <v>0</v>
      </c>
      <c r="W102" s="539"/>
      <c r="X102" s="539"/>
      <c r="Y102" s="539"/>
      <c r="Z102" s="539"/>
      <c r="AA102" s="539"/>
      <c r="AB102" s="539"/>
      <c r="AC102" s="539"/>
      <c r="AD102" s="539"/>
      <c r="AE102" s="106">
        <f t="shared" si="14"/>
        <v>0</v>
      </c>
      <c r="AF102" s="539"/>
      <c r="AG102" s="539"/>
      <c r="AH102" s="104">
        <f t="shared" si="15"/>
        <v>0</v>
      </c>
      <c r="AI102" s="579">
        <f t="shared" si="17"/>
        <v>0</v>
      </c>
      <c r="AJ102" s="105">
        <f>LOOKUP(AI102,{0,32,33,41,51,61,71,81,91},{0,"इ-1","ड","क-2","क-1","ब-2 ","ब-1","अ-2","अ-1"})</f>
        <v>0</v>
      </c>
    </row>
    <row r="103" spans="1:36" ht="22.5" customHeight="1">
      <c r="A103" s="101">
        <f>Data!$B103</f>
        <v>0</v>
      </c>
      <c r="B103" s="116">
        <f>Data!C103</f>
        <v>0</v>
      </c>
      <c r="C103" s="117">
        <f>Data!E103</f>
        <v>0</v>
      </c>
      <c r="D103" s="101">
        <f>Data!G103</f>
        <v>0</v>
      </c>
      <c r="E103" s="539"/>
      <c r="F103" s="539"/>
      <c r="G103" s="539"/>
      <c r="H103" s="539"/>
      <c r="I103" s="539"/>
      <c r="J103" s="539"/>
      <c r="K103" s="539"/>
      <c r="L103" s="539"/>
      <c r="M103" s="106">
        <f t="shared" si="12"/>
        <v>0</v>
      </c>
      <c r="N103" s="539"/>
      <c r="O103" s="539"/>
      <c r="P103" s="104">
        <f t="shared" si="13"/>
        <v>0</v>
      </c>
      <c r="Q103" s="579">
        <f t="shared" si="16"/>
        <v>0</v>
      </c>
      <c r="R103" s="105">
        <f>LOOKUP(Q103,{0,32,33,41,51,61,71,81,91},{0,"इ-1","ड","क-2","क-1","ब-2 ","ब-1","अ-2","अ-1"})</f>
        <v>0</v>
      </c>
      <c r="S103" s="101">
        <f>Data!$B103</f>
        <v>0</v>
      </c>
      <c r="T103" s="114">
        <f>Data!C103</f>
        <v>0</v>
      </c>
      <c r="U103" s="115">
        <f>Data!E103</f>
        <v>0</v>
      </c>
      <c r="V103" s="101">
        <f>Data!G103</f>
        <v>0</v>
      </c>
      <c r="W103" s="539"/>
      <c r="X103" s="539"/>
      <c r="Y103" s="539"/>
      <c r="Z103" s="539"/>
      <c r="AA103" s="539"/>
      <c r="AB103" s="539"/>
      <c r="AC103" s="539"/>
      <c r="AD103" s="539"/>
      <c r="AE103" s="106">
        <f t="shared" si="14"/>
        <v>0</v>
      </c>
      <c r="AF103" s="539"/>
      <c r="AG103" s="539"/>
      <c r="AH103" s="104">
        <f t="shared" si="15"/>
        <v>0</v>
      </c>
      <c r="AI103" s="579">
        <f t="shared" si="17"/>
        <v>0</v>
      </c>
      <c r="AJ103" s="105">
        <f>LOOKUP(AI103,{0,32,33,41,51,61,71,81,91},{0,"इ-1","ड","क-2","क-1","ब-2 ","ब-1","अ-2","अ-1"})</f>
        <v>0</v>
      </c>
    </row>
    <row r="104" spans="1:36" ht="22.5" customHeight="1">
      <c r="A104" s="101">
        <f>Data!$B104</f>
        <v>0</v>
      </c>
      <c r="B104" s="116">
        <f>Data!C104</f>
        <v>0</v>
      </c>
      <c r="C104" s="117">
        <f>Data!E104</f>
        <v>0</v>
      </c>
      <c r="D104" s="101">
        <f>Data!G104</f>
        <v>0</v>
      </c>
      <c r="E104" s="539"/>
      <c r="F104" s="539"/>
      <c r="G104" s="539"/>
      <c r="H104" s="539"/>
      <c r="I104" s="539"/>
      <c r="J104" s="539"/>
      <c r="K104" s="539"/>
      <c r="L104" s="539"/>
      <c r="M104" s="106">
        <f t="shared" si="12"/>
        <v>0</v>
      </c>
      <c r="N104" s="539"/>
      <c r="O104" s="539"/>
      <c r="P104" s="104">
        <f t="shared" si="13"/>
        <v>0</v>
      </c>
      <c r="Q104" s="579">
        <f t="shared" si="16"/>
        <v>0</v>
      </c>
      <c r="R104" s="105">
        <f>LOOKUP(Q104,{0,32,33,41,51,61,71,81,91},{0,"इ-1","ड","क-2","क-1","ब-2 ","ब-1","अ-2","अ-1"})</f>
        <v>0</v>
      </c>
      <c r="S104" s="101">
        <f>Data!$B104</f>
        <v>0</v>
      </c>
      <c r="T104" s="114">
        <f>Data!C104</f>
        <v>0</v>
      </c>
      <c r="U104" s="115">
        <f>Data!E104</f>
        <v>0</v>
      </c>
      <c r="V104" s="101">
        <f>Data!G104</f>
        <v>0</v>
      </c>
      <c r="W104" s="539"/>
      <c r="X104" s="539"/>
      <c r="Y104" s="539"/>
      <c r="Z104" s="539"/>
      <c r="AA104" s="539"/>
      <c r="AB104" s="539"/>
      <c r="AC104" s="539"/>
      <c r="AD104" s="539"/>
      <c r="AE104" s="106">
        <f t="shared" si="14"/>
        <v>0</v>
      </c>
      <c r="AF104" s="539"/>
      <c r="AG104" s="539"/>
      <c r="AH104" s="104">
        <f t="shared" si="15"/>
        <v>0</v>
      </c>
      <c r="AI104" s="579">
        <f t="shared" si="17"/>
        <v>0</v>
      </c>
      <c r="AJ104" s="105">
        <f>LOOKUP(AI104,{0,32,33,41,51,61,71,81,91},{0,"इ-1","ड","क-2","क-1","ब-2 ","ब-1","अ-2","अ-1"})</f>
        <v>0</v>
      </c>
    </row>
    <row r="105" spans="1:36" ht="22.5" customHeight="1">
      <c r="A105" s="101">
        <f>Data!$B105</f>
        <v>0</v>
      </c>
      <c r="B105" s="116">
        <f>Data!C105</f>
        <v>0</v>
      </c>
      <c r="C105" s="117">
        <f>Data!E105</f>
        <v>0</v>
      </c>
      <c r="D105" s="101">
        <f>Data!G105</f>
        <v>0</v>
      </c>
      <c r="E105" s="539"/>
      <c r="F105" s="539"/>
      <c r="G105" s="539"/>
      <c r="H105" s="539"/>
      <c r="I105" s="539"/>
      <c r="J105" s="539"/>
      <c r="K105" s="539"/>
      <c r="L105" s="539"/>
      <c r="M105" s="106">
        <f t="shared" si="12"/>
        <v>0</v>
      </c>
      <c r="N105" s="539"/>
      <c r="O105" s="539"/>
      <c r="P105" s="104">
        <f t="shared" si="13"/>
        <v>0</v>
      </c>
      <c r="Q105" s="579">
        <f t="shared" si="16"/>
        <v>0</v>
      </c>
      <c r="R105" s="105">
        <f>LOOKUP(Q105,{0,32,33,41,51,61,71,81,91},{0,"इ-1","ड","क-2","क-1","ब-2 ","ब-1","अ-2","अ-1"})</f>
        <v>0</v>
      </c>
      <c r="S105" s="101">
        <f>Data!$B105</f>
        <v>0</v>
      </c>
      <c r="T105" s="114">
        <f>Data!C105</f>
        <v>0</v>
      </c>
      <c r="U105" s="115">
        <f>Data!E105</f>
        <v>0</v>
      </c>
      <c r="V105" s="101">
        <f>Data!G105</f>
        <v>0</v>
      </c>
      <c r="W105" s="539"/>
      <c r="X105" s="539"/>
      <c r="Y105" s="539"/>
      <c r="Z105" s="539"/>
      <c r="AA105" s="539"/>
      <c r="AB105" s="539"/>
      <c r="AC105" s="539"/>
      <c r="AD105" s="539"/>
      <c r="AE105" s="106">
        <f t="shared" si="14"/>
        <v>0</v>
      </c>
      <c r="AF105" s="539"/>
      <c r="AG105" s="539"/>
      <c r="AH105" s="104">
        <f t="shared" si="15"/>
        <v>0</v>
      </c>
      <c r="AI105" s="579">
        <f t="shared" si="17"/>
        <v>0</v>
      </c>
      <c r="AJ105" s="105">
        <f>LOOKUP(AI105,{0,32,33,41,51,61,71,81,91},{0,"इ-1","ड","क-2","क-1","ब-2 ","ब-1","अ-2","अ-1"})</f>
        <v>0</v>
      </c>
    </row>
    <row r="106" spans="1:36" ht="21.75" customHeight="1">
      <c r="A106" s="101">
        <f>Data!$B106</f>
        <v>0</v>
      </c>
      <c r="B106" s="116">
        <f>Data!C106</f>
        <v>0</v>
      </c>
      <c r="C106" s="117">
        <f>Data!E106</f>
        <v>0</v>
      </c>
      <c r="D106" s="101">
        <f>Data!G106</f>
        <v>0</v>
      </c>
      <c r="E106" s="539"/>
      <c r="F106" s="539"/>
      <c r="G106" s="539"/>
      <c r="H106" s="539"/>
      <c r="I106" s="539"/>
      <c r="J106" s="539"/>
      <c r="K106" s="539"/>
      <c r="L106" s="539"/>
      <c r="M106" s="106">
        <f t="shared" si="12"/>
        <v>0</v>
      </c>
      <c r="N106" s="539"/>
      <c r="O106" s="539"/>
      <c r="P106" s="104">
        <f t="shared" si="13"/>
        <v>0</v>
      </c>
      <c r="Q106" s="579">
        <f t="shared" si="16"/>
        <v>0</v>
      </c>
      <c r="R106" s="105">
        <f>LOOKUP(Q106,{0,32,33,41,51,61,71,81,91},{0,"इ-1","ड","क-2","क-1","ब-2 ","ब-1","अ-2","अ-1"})</f>
        <v>0</v>
      </c>
      <c r="S106" s="101">
        <f>Data!$B106</f>
        <v>0</v>
      </c>
      <c r="T106" s="114">
        <f>Data!C106</f>
        <v>0</v>
      </c>
      <c r="U106" s="115">
        <f>Data!E106</f>
        <v>0</v>
      </c>
      <c r="V106" s="101">
        <f>Data!G106</f>
        <v>0</v>
      </c>
      <c r="W106" s="539"/>
      <c r="X106" s="539"/>
      <c r="Y106" s="539"/>
      <c r="Z106" s="539"/>
      <c r="AA106" s="539"/>
      <c r="AB106" s="539"/>
      <c r="AC106" s="539"/>
      <c r="AD106" s="539"/>
      <c r="AE106" s="106">
        <f t="shared" si="14"/>
        <v>0</v>
      </c>
      <c r="AF106" s="539"/>
      <c r="AG106" s="539"/>
      <c r="AH106" s="104">
        <f t="shared" si="15"/>
        <v>0</v>
      </c>
      <c r="AI106" s="579">
        <f t="shared" si="17"/>
        <v>0</v>
      </c>
      <c r="AJ106" s="105">
        <f>LOOKUP(AI106,{0,32,33,41,51,61,71,81,91},{0,"इ-1","ड","क-2","क-1","ब-2 ","ब-1","अ-2","अ-1"})</f>
        <v>0</v>
      </c>
    </row>
    <row r="107" spans="1:36" ht="21.75" customHeight="1">
      <c r="A107" s="101">
        <f>Data!$B107</f>
        <v>0</v>
      </c>
      <c r="B107" s="116">
        <f>Data!C107</f>
        <v>0</v>
      </c>
      <c r="C107" s="117">
        <f>Data!E107</f>
        <v>0</v>
      </c>
      <c r="D107" s="101">
        <f>Data!G107</f>
        <v>0</v>
      </c>
      <c r="E107" s="539"/>
      <c r="F107" s="539"/>
      <c r="G107" s="539"/>
      <c r="H107" s="539"/>
      <c r="I107" s="539"/>
      <c r="J107" s="539"/>
      <c r="K107" s="539"/>
      <c r="L107" s="539"/>
      <c r="M107" s="106">
        <f t="shared" ref="M107:M170" si="18">SUM(E107:L107)</f>
        <v>0</v>
      </c>
      <c r="N107" s="539"/>
      <c r="O107" s="539"/>
      <c r="P107" s="104">
        <f t="shared" ref="P107:P170" si="19">SUM(N107:O107)</f>
        <v>0</v>
      </c>
      <c r="Q107" s="579">
        <f t="shared" si="16"/>
        <v>0</v>
      </c>
      <c r="R107" s="105">
        <f>LOOKUP(Q107,{0,32,33,41,51,61,71,81,91},{0,"इ-1","ड","क-2","क-1","ब-2 ","ब-1","अ-2","अ-1"})</f>
        <v>0</v>
      </c>
      <c r="S107" s="101">
        <f>Data!$B107</f>
        <v>0</v>
      </c>
      <c r="T107" s="114">
        <f>Data!C107</f>
        <v>0</v>
      </c>
      <c r="U107" s="115">
        <f>Data!E107</f>
        <v>0</v>
      </c>
      <c r="V107" s="101">
        <f>Data!G107</f>
        <v>0</v>
      </c>
      <c r="W107" s="539"/>
      <c r="X107" s="539"/>
      <c r="Y107" s="539"/>
      <c r="Z107" s="539"/>
      <c r="AA107" s="539"/>
      <c r="AB107" s="539"/>
      <c r="AC107" s="539"/>
      <c r="AD107" s="539"/>
      <c r="AE107" s="106">
        <f t="shared" ref="AE107:AE170" si="20">SUM(W107:AD107)</f>
        <v>0</v>
      </c>
      <c r="AF107" s="539"/>
      <c r="AG107" s="539"/>
      <c r="AH107" s="104">
        <f t="shared" ref="AH107:AH170" si="21">SUM(AF107:AG107)</f>
        <v>0</v>
      </c>
      <c r="AI107" s="579">
        <f t="shared" si="17"/>
        <v>0</v>
      </c>
      <c r="AJ107" s="105">
        <f>LOOKUP(AI107,{0,32,33,41,51,61,71,81,91},{0,"इ-1","ड","क-2","क-1","ब-2 ","ब-1","अ-2","अ-1"})</f>
        <v>0</v>
      </c>
    </row>
    <row r="108" spans="1:36" ht="21.75" customHeight="1">
      <c r="A108" s="101">
        <f>Data!$B108</f>
        <v>0</v>
      </c>
      <c r="B108" s="116">
        <f>Data!C108</f>
        <v>0</v>
      </c>
      <c r="C108" s="117">
        <f>Data!E108</f>
        <v>0</v>
      </c>
      <c r="D108" s="101">
        <f>Data!G108</f>
        <v>0</v>
      </c>
      <c r="E108" s="539"/>
      <c r="F108" s="539"/>
      <c r="G108" s="539"/>
      <c r="H108" s="539"/>
      <c r="I108" s="539"/>
      <c r="J108" s="539"/>
      <c r="K108" s="539"/>
      <c r="L108" s="539"/>
      <c r="M108" s="106">
        <f t="shared" si="18"/>
        <v>0</v>
      </c>
      <c r="N108" s="539"/>
      <c r="O108" s="539"/>
      <c r="P108" s="104">
        <f t="shared" si="19"/>
        <v>0</v>
      </c>
      <c r="Q108" s="579">
        <f t="shared" si="16"/>
        <v>0</v>
      </c>
      <c r="R108" s="105">
        <f>LOOKUP(Q108,{0,32,33,41,51,61,71,81,91},{0,"इ-1","ड","क-2","क-1","ब-2 ","ब-1","अ-2","अ-1"})</f>
        <v>0</v>
      </c>
      <c r="S108" s="101">
        <f>Data!$B108</f>
        <v>0</v>
      </c>
      <c r="T108" s="114">
        <f>Data!C108</f>
        <v>0</v>
      </c>
      <c r="U108" s="115">
        <f>Data!E108</f>
        <v>0</v>
      </c>
      <c r="V108" s="101">
        <f>Data!G108</f>
        <v>0</v>
      </c>
      <c r="W108" s="539"/>
      <c r="X108" s="539"/>
      <c r="Y108" s="539"/>
      <c r="Z108" s="539"/>
      <c r="AA108" s="539"/>
      <c r="AB108" s="539"/>
      <c r="AC108" s="539"/>
      <c r="AD108" s="539"/>
      <c r="AE108" s="106">
        <f t="shared" si="20"/>
        <v>0</v>
      </c>
      <c r="AF108" s="539"/>
      <c r="AG108" s="539"/>
      <c r="AH108" s="104">
        <f t="shared" si="21"/>
        <v>0</v>
      </c>
      <c r="AI108" s="579">
        <f t="shared" si="17"/>
        <v>0</v>
      </c>
      <c r="AJ108" s="105">
        <f>LOOKUP(AI108,{0,32,33,41,51,61,71,81,91},{0,"इ-1","ड","क-2","क-1","ब-2 ","ब-1","अ-2","अ-1"})</f>
        <v>0</v>
      </c>
    </row>
    <row r="109" spans="1:36" ht="21.75" customHeight="1">
      <c r="A109" s="101">
        <f>Data!$B109</f>
        <v>0</v>
      </c>
      <c r="B109" s="116">
        <f>Data!C109</f>
        <v>0</v>
      </c>
      <c r="C109" s="117">
        <f>Data!E109</f>
        <v>0</v>
      </c>
      <c r="D109" s="101">
        <f>Data!G109</f>
        <v>0</v>
      </c>
      <c r="E109" s="539"/>
      <c r="F109" s="539"/>
      <c r="G109" s="539"/>
      <c r="H109" s="539"/>
      <c r="I109" s="539"/>
      <c r="J109" s="539"/>
      <c r="K109" s="539"/>
      <c r="L109" s="539"/>
      <c r="M109" s="106">
        <f t="shared" si="18"/>
        <v>0</v>
      </c>
      <c r="N109" s="539"/>
      <c r="O109" s="539"/>
      <c r="P109" s="104">
        <f t="shared" si="19"/>
        <v>0</v>
      </c>
      <c r="Q109" s="579">
        <f t="shared" si="16"/>
        <v>0</v>
      </c>
      <c r="R109" s="105">
        <f>LOOKUP(Q109,{0,32,33,41,51,61,71,81,91},{0,"इ-1","ड","क-2","क-1","ब-2 ","ब-1","अ-2","अ-1"})</f>
        <v>0</v>
      </c>
      <c r="S109" s="101">
        <f>Data!$B109</f>
        <v>0</v>
      </c>
      <c r="T109" s="114">
        <f>Data!C109</f>
        <v>0</v>
      </c>
      <c r="U109" s="115">
        <f>Data!E109</f>
        <v>0</v>
      </c>
      <c r="V109" s="101">
        <f>Data!G109</f>
        <v>0</v>
      </c>
      <c r="W109" s="539"/>
      <c r="X109" s="539"/>
      <c r="Y109" s="539"/>
      <c r="Z109" s="539"/>
      <c r="AA109" s="539"/>
      <c r="AB109" s="539"/>
      <c r="AC109" s="539"/>
      <c r="AD109" s="539"/>
      <c r="AE109" s="106">
        <f t="shared" si="20"/>
        <v>0</v>
      </c>
      <c r="AF109" s="539"/>
      <c r="AG109" s="539"/>
      <c r="AH109" s="104">
        <f t="shared" si="21"/>
        <v>0</v>
      </c>
      <c r="AI109" s="579">
        <f t="shared" si="17"/>
        <v>0</v>
      </c>
      <c r="AJ109" s="105">
        <f>LOOKUP(AI109,{0,32,33,41,51,61,71,81,91},{0,"इ-1","ड","क-2","क-1","ब-2 ","ब-1","अ-2","अ-1"})</f>
        <v>0</v>
      </c>
    </row>
    <row r="110" spans="1:36" ht="21.75" customHeight="1">
      <c r="A110" s="101">
        <f>Data!$B110</f>
        <v>0</v>
      </c>
      <c r="B110" s="116">
        <f>Data!C110</f>
        <v>0</v>
      </c>
      <c r="C110" s="117">
        <f>Data!E110</f>
        <v>0</v>
      </c>
      <c r="D110" s="101">
        <f>Data!G110</f>
        <v>0</v>
      </c>
      <c r="E110" s="539"/>
      <c r="F110" s="539"/>
      <c r="G110" s="539"/>
      <c r="H110" s="539"/>
      <c r="I110" s="539"/>
      <c r="J110" s="539"/>
      <c r="K110" s="539"/>
      <c r="L110" s="539"/>
      <c r="M110" s="106">
        <f t="shared" si="18"/>
        <v>0</v>
      </c>
      <c r="N110" s="539"/>
      <c r="O110" s="539"/>
      <c r="P110" s="104">
        <f t="shared" si="19"/>
        <v>0</v>
      </c>
      <c r="Q110" s="579">
        <f t="shared" si="16"/>
        <v>0</v>
      </c>
      <c r="R110" s="105">
        <f>LOOKUP(Q110,{0,32,33,41,51,61,71,81,91},{0,"इ-1","ड","क-2","क-1","ब-2 ","ब-1","अ-2","अ-1"})</f>
        <v>0</v>
      </c>
      <c r="S110" s="101">
        <f>Data!$B110</f>
        <v>0</v>
      </c>
      <c r="T110" s="114">
        <f>Data!C110</f>
        <v>0</v>
      </c>
      <c r="U110" s="115">
        <f>Data!E110</f>
        <v>0</v>
      </c>
      <c r="V110" s="101">
        <f>Data!G110</f>
        <v>0</v>
      </c>
      <c r="W110" s="539"/>
      <c r="X110" s="539"/>
      <c r="Y110" s="539"/>
      <c r="Z110" s="539"/>
      <c r="AA110" s="539"/>
      <c r="AB110" s="539"/>
      <c r="AC110" s="539"/>
      <c r="AD110" s="539"/>
      <c r="AE110" s="106">
        <f t="shared" si="20"/>
        <v>0</v>
      </c>
      <c r="AF110" s="539"/>
      <c r="AG110" s="539"/>
      <c r="AH110" s="104">
        <f t="shared" si="21"/>
        <v>0</v>
      </c>
      <c r="AI110" s="579">
        <f t="shared" si="17"/>
        <v>0</v>
      </c>
      <c r="AJ110" s="105">
        <f>LOOKUP(AI110,{0,32,33,41,51,61,71,81,91},{0,"इ-1","ड","क-2","क-1","ब-2 ","ब-1","अ-2","अ-1"})</f>
        <v>0</v>
      </c>
    </row>
    <row r="111" spans="1:36" ht="21.75" customHeight="1">
      <c r="A111" s="101">
        <f>Data!$B111</f>
        <v>0</v>
      </c>
      <c r="B111" s="116">
        <f>Data!C111</f>
        <v>0</v>
      </c>
      <c r="C111" s="117">
        <f>Data!E111</f>
        <v>0</v>
      </c>
      <c r="D111" s="101">
        <f>Data!G111</f>
        <v>0</v>
      </c>
      <c r="E111" s="539"/>
      <c r="F111" s="539"/>
      <c r="G111" s="539"/>
      <c r="H111" s="539"/>
      <c r="I111" s="539"/>
      <c r="J111" s="539"/>
      <c r="K111" s="539"/>
      <c r="L111" s="539"/>
      <c r="M111" s="106">
        <f t="shared" si="18"/>
        <v>0</v>
      </c>
      <c r="N111" s="539"/>
      <c r="O111" s="539"/>
      <c r="P111" s="104">
        <f t="shared" si="19"/>
        <v>0</v>
      </c>
      <c r="Q111" s="579">
        <f t="shared" si="16"/>
        <v>0</v>
      </c>
      <c r="R111" s="105">
        <f>LOOKUP(Q111,{0,32,33,41,51,61,71,81,91},{0,"इ-1","ड","क-2","क-1","ब-2 ","ब-1","अ-2","अ-1"})</f>
        <v>0</v>
      </c>
      <c r="S111" s="101">
        <f>Data!$B111</f>
        <v>0</v>
      </c>
      <c r="T111" s="114">
        <f>Data!C111</f>
        <v>0</v>
      </c>
      <c r="U111" s="115">
        <f>Data!E111</f>
        <v>0</v>
      </c>
      <c r="V111" s="101">
        <f>Data!G111</f>
        <v>0</v>
      </c>
      <c r="W111" s="539"/>
      <c r="X111" s="539"/>
      <c r="Y111" s="539"/>
      <c r="Z111" s="539"/>
      <c r="AA111" s="539"/>
      <c r="AB111" s="539"/>
      <c r="AC111" s="539"/>
      <c r="AD111" s="539"/>
      <c r="AE111" s="106">
        <f t="shared" si="20"/>
        <v>0</v>
      </c>
      <c r="AF111" s="539"/>
      <c r="AG111" s="539"/>
      <c r="AH111" s="104">
        <f t="shared" si="21"/>
        <v>0</v>
      </c>
      <c r="AI111" s="579">
        <f t="shared" si="17"/>
        <v>0</v>
      </c>
      <c r="AJ111" s="105">
        <f>LOOKUP(AI111,{0,32,33,41,51,61,71,81,91},{0,"इ-1","ड","क-2","क-1","ब-2 ","ब-1","अ-2","अ-1"})</f>
        <v>0</v>
      </c>
    </row>
    <row r="112" spans="1:36" ht="21.75" customHeight="1">
      <c r="A112" s="101">
        <f>Data!$B112</f>
        <v>0</v>
      </c>
      <c r="B112" s="116">
        <f>Data!C112</f>
        <v>0</v>
      </c>
      <c r="C112" s="117">
        <f>Data!E112</f>
        <v>0</v>
      </c>
      <c r="D112" s="101">
        <f>Data!G112</f>
        <v>0</v>
      </c>
      <c r="E112" s="539"/>
      <c r="F112" s="539"/>
      <c r="G112" s="539"/>
      <c r="H112" s="539"/>
      <c r="I112" s="539"/>
      <c r="J112" s="539"/>
      <c r="K112" s="539"/>
      <c r="L112" s="539"/>
      <c r="M112" s="106">
        <f t="shared" si="18"/>
        <v>0</v>
      </c>
      <c r="N112" s="539"/>
      <c r="O112" s="539"/>
      <c r="P112" s="104">
        <f t="shared" si="19"/>
        <v>0</v>
      </c>
      <c r="Q112" s="579">
        <f t="shared" si="16"/>
        <v>0</v>
      </c>
      <c r="R112" s="105">
        <f>LOOKUP(Q112,{0,32,33,41,51,61,71,81,91},{0,"इ-1","ड","क-2","क-1","ब-2 ","ब-1","अ-2","अ-1"})</f>
        <v>0</v>
      </c>
      <c r="S112" s="101">
        <f>Data!$B112</f>
        <v>0</v>
      </c>
      <c r="T112" s="114">
        <f>Data!C112</f>
        <v>0</v>
      </c>
      <c r="U112" s="115">
        <f>Data!E112</f>
        <v>0</v>
      </c>
      <c r="V112" s="101">
        <f>Data!G112</f>
        <v>0</v>
      </c>
      <c r="W112" s="539"/>
      <c r="X112" s="539"/>
      <c r="Y112" s="539"/>
      <c r="Z112" s="539"/>
      <c r="AA112" s="539"/>
      <c r="AB112" s="539"/>
      <c r="AC112" s="539"/>
      <c r="AD112" s="539"/>
      <c r="AE112" s="106">
        <f t="shared" si="20"/>
        <v>0</v>
      </c>
      <c r="AF112" s="539"/>
      <c r="AG112" s="539"/>
      <c r="AH112" s="104">
        <f t="shared" si="21"/>
        <v>0</v>
      </c>
      <c r="AI112" s="579">
        <f t="shared" si="17"/>
        <v>0</v>
      </c>
      <c r="AJ112" s="105">
        <f>LOOKUP(AI112,{0,32,33,41,51,61,71,81,91},{0,"इ-1","ड","क-2","क-1","ब-2 ","ब-1","अ-2","अ-1"})</f>
        <v>0</v>
      </c>
    </row>
    <row r="113" spans="1:36" ht="21.75" customHeight="1">
      <c r="A113" s="101">
        <f>Data!$B113</f>
        <v>0</v>
      </c>
      <c r="B113" s="116">
        <f>Data!C113</f>
        <v>0</v>
      </c>
      <c r="C113" s="117">
        <f>Data!E113</f>
        <v>0</v>
      </c>
      <c r="D113" s="101">
        <f>Data!G113</f>
        <v>0</v>
      </c>
      <c r="E113" s="539"/>
      <c r="F113" s="539"/>
      <c r="G113" s="539"/>
      <c r="H113" s="539"/>
      <c r="I113" s="539"/>
      <c r="J113" s="539"/>
      <c r="K113" s="539"/>
      <c r="L113" s="539"/>
      <c r="M113" s="106">
        <f t="shared" si="18"/>
        <v>0</v>
      </c>
      <c r="N113" s="539"/>
      <c r="O113" s="539"/>
      <c r="P113" s="104">
        <f t="shared" si="19"/>
        <v>0</v>
      </c>
      <c r="Q113" s="579">
        <f t="shared" si="16"/>
        <v>0</v>
      </c>
      <c r="R113" s="105">
        <f>LOOKUP(Q113,{0,32,33,41,51,61,71,81,91},{0,"इ-1","ड","क-2","क-1","ब-2 ","ब-1","अ-2","अ-1"})</f>
        <v>0</v>
      </c>
      <c r="S113" s="101">
        <f>Data!$B113</f>
        <v>0</v>
      </c>
      <c r="T113" s="114">
        <f>Data!C113</f>
        <v>0</v>
      </c>
      <c r="U113" s="115">
        <f>Data!E113</f>
        <v>0</v>
      </c>
      <c r="V113" s="101">
        <f>Data!G113</f>
        <v>0</v>
      </c>
      <c r="W113" s="539"/>
      <c r="X113" s="539"/>
      <c r="Y113" s="539"/>
      <c r="Z113" s="539"/>
      <c r="AA113" s="539"/>
      <c r="AB113" s="539"/>
      <c r="AC113" s="539"/>
      <c r="AD113" s="539"/>
      <c r="AE113" s="106">
        <f t="shared" si="20"/>
        <v>0</v>
      </c>
      <c r="AF113" s="539"/>
      <c r="AG113" s="539"/>
      <c r="AH113" s="104">
        <f t="shared" si="21"/>
        <v>0</v>
      </c>
      <c r="AI113" s="579">
        <f t="shared" si="17"/>
        <v>0</v>
      </c>
      <c r="AJ113" s="105">
        <f>LOOKUP(AI113,{0,32,33,41,51,61,71,81,91},{0,"इ-1","ड","क-2","क-1","ब-2 ","ब-1","अ-2","अ-1"})</f>
        <v>0</v>
      </c>
    </row>
    <row r="114" spans="1:36" ht="21.75" customHeight="1">
      <c r="A114" s="101">
        <f>Data!$B114</f>
        <v>0</v>
      </c>
      <c r="B114" s="116">
        <f>Data!C114</f>
        <v>0</v>
      </c>
      <c r="C114" s="117">
        <f>Data!E114</f>
        <v>0</v>
      </c>
      <c r="D114" s="101">
        <f>Data!G114</f>
        <v>0</v>
      </c>
      <c r="E114" s="539"/>
      <c r="F114" s="539"/>
      <c r="G114" s="539"/>
      <c r="H114" s="539"/>
      <c r="I114" s="539"/>
      <c r="J114" s="539"/>
      <c r="K114" s="539"/>
      <c r="L114" s="539"/>
      <c r="M114" s="106">
        <f t="shared" si="18"/>
        <v>0</v>
      </c>
      <c r="N114" s="539"/>
      <c r="O114" s="539"/>
      <c r="P114" s="104">
        <f t="shared" si="19"/>
        <v>0</v>
      </c>
      <c r="Q114" s="579">
        <f t="shared" si="16"/>
        <v>0</v>
      </c>
      <c r="R114" s="105">
        <f>LOOKUP(Q114,{0,32,33,41,51,61,71,81,91},{0,"इ-1","ड","क-2","क-1","ब-2 ","ब-1","अ-2","अ-1"})</f>
        <v>0</v>
      </c>
      <c r="S114" s="101">
        <f>Data!$B114</f>
        <v>0</v>
      </c>
      <c r="T114" s="114">
        <f>Data!C114</f>
        <v>0</v>
      </c>
      <c r="U114" s="115">
        <f>Data!E114</f>
        <v>0</v>
      </c>
      <c r="V114" s="101">
        <f>Data!G114</f>
        <v>0</v>
      </c>
      <c r="W114" s="539"/>
      <c r="X114" s="539"/>
      <c r="Y114" s="539"/>
      <c r="Z114" s="539"/>
      <c r="AA114" s="539"/>
      <c r="AB114" s="539"/>
      <c r="AC114" s="539"/>
      <c r="AD114" s="539"/>
      <c r="AE114" s="106">
        <f t="shared" si="20"/>
        <v>0</v>
      </c>
      <c r="AF114" s="539"/>
      <c r="AG114" s="539"/>
      <c r="AH114" s="104">
        <f t="shared" si="21"/>
        <v>0</v>
      </c>
      <c r="AI114" s="579">
        <f t="shared" si="17"/>
        <v>0</v>
      </c>
      <c r="AJ114" s="105">
        <f>LOOKUP(AI114,{0,32,33,41,51,61,71,81,91},{0,"इ-1","ड","क-2","क-1","ब-2 ","ब-1","अ-2","अ-1"})</f>
        <v>0</v>
      </c>
    </row>
    <row r="115" spans="1:36" ht="21.75" customHeight="1">
      <c r="A115" s="101">
        <f>Data!$B115</f>
        <v>0</v>
      </c>
      <c r="B115" s="116">
        <f>Data!C115</f>
        <v>0</v>
      </c>
      <c r="C115" s="117">
        <f>Data!E115</f>
        <v>0</v>
      </c>
      <c r="D115" s="101">
        <f>Data!G115</f>
        <v>0</v>
      </c>
      <c r="E115" s="539"/>
      <c r="F115" s="539"/>
      <c r="G115" s="539"/>
      <c r="H115" s="539"/>
      <c r="I115" s="539"/>
      <c r="J115" s="539"/>
      <c r="K115" s="539"/>
      <c r="L115" s="539"/>
      <c r="M115" s="106">
        <f t="shared" si="18"/>
        <v>0</v>
      </c>
      <c r="N115" s="539"/>
      <c r="O115" s="539"/>
      <c r="P115" s="104">
        <f t="shared" si="19"/>
        <v>0</v>
      </c>
      <c r="Q115" s="579">
        <f t="shared" si="16"/>
        <v>0</v>
      </c>
      <c r="R115" s="105">
        <f>LOOKUP(Q115,{0,32,33,41,51,61,71,81,91},{0,"इ-1","ड","क-2","क-1","ब-2 ","ब-1","अ-2","अ-1"})</f>
        <v>0</v>
      </c>
      <c r="S115" s="101">
        <f>Data!$B115</f>
        <v>0</v>
      </c>
      <c r="T115" s="114">
        <f>Data!C115</f>
        <v>0</v>
      </c>
      <c r="U115" s="115">
        <f>Data!E115</f>
        <v>0</v>
      </c>
      <c r="V115" s="101">
        <f>Data!G115</f>
        <v>0</v>
      </c>
      <c r="W115" s="539"/>
      <c r="X115" s="539"/>
      <c r="Y115" s="539"/>
      <c r="Z115" s="539"/>
      <c r="AA115" s="539"/>
      <c r="AB115" s="539"/>
      <c r="AC115" s="539"/>
      <c r="AD115" s="539"/>
      <c r="AE115" s="106">
        <f t="shared" si="20"/>
        <v>0</v>
      </c>
      <c r="AF115" s="539"/>
      <c r="AG115" s="539"/>
      <c r="AH115" s="104">
        <f t="shared" si="21"/>
        <v>0</v>
      </c>
      <c r="AI115" s="579">
        <f t="shared" si="17"/>
        <v>0</v>
      </c>
      <c r="AJ115" s="105">
        <f>LOOKUP(AI115,{0,32,33,41,51,61,71,81,91},{0,"इ-1","ड","क-2","क-1","ब-2 ","ब-1","अ-2","अ-1"})</f>
        <v>0</v>
      </c>
    </row>
    <row r="116" spans="1:36" ht="21.75" customHeight="1">
      <c r="A116" s="101">
        <f>Data!$B116</f>
        <v>0</v>
      </c>
      <c r="B116" s="116">
        <f>Data!C116</f>
        <v>0</v>
      </c>
      <c r="C116" s="117">
        <f>Data!E116</f>
        <v>0</v>
      </c>
      <c r="D116" s="101">
        <f>Data!G116</f>
        <v>0</v>
      </c>
      <c r="E116" s="539"/>
      <c r="F116" s="539"/>
      <c r="G116" s="539"/>
      <c r="H116" s="539"/>
      <c r="I116" s="539"/>
      <c r="J116" s="539"/>
      <c r="K116" s="539"/>
      <c r="L116" s="539"/>
      <c r="M116" s="106">
        <f t="shared" si="18"/>
        <v>0</v>
      </c>
      <c r="N116" s="539"/>
      <c r="O116" s="539"/>
      <c r="P116" s="104">
        <f t="shared" si="19"/>
        <v>0</v>
      </c>
      <c r="Q116" s="579">
        <f t="shared" si="16"/>
        <v>0</v>
      </c>
      <c r="R116" s="105">
        <f>LOOKUP(Q116,{0,32,33,41,51,61,71,81,91},{0,"इ-1","ड","क-2","क-1","ब-2 ","ब-1","अ-2","अ-1"})</f>
        <v>0</v>
      </c>
      <c r="S116" s="101">
        <f>Data!$B116</f>
        <v>0</v>
      </c>
      <c r="T116" s="114">
        <f>Data!C116</f>
        <v>0</v>
      </c>
      <c r="U116" s="115">
        <f>Data!E116</f>
        <v>0</v>
      </c>
      <c r="V116" s="101">
        <f>Data!G116</f>
        <v>0</v>
      </c>
      <c r="W116" s="539"/>
      <c r="X116" s="539"/>
      <c r="Y116" s="539"/>
      <c r="Z116" s="539"/>
      <c r="AA116" s="539"/>
      <c r="AB116" s="539"/>
      <c r="AC116" s="539"/>
      <c r="AD116" s="539"/>
      <c r="AE116" s="106">
        <f t="shared" si="20"/>
        <v>0</v>
      </c>
      <c r="AF116" s="539"/>
      <c r="AG116" s="539"/>
      <c r="AH116" s="104">
        <f t="shared" si="21"/>
        <v>0</v>
      </c>
      <c r="AI116" s="579">
        <f t="shared" si="17"/>
        <v>0</v>
      </c>
      <c r="AJ116" s="105">
        <f>LOOKUP(AI116,{0,32,33,41,51,61,71,81,91},{0,"इ-1","ड","क-2","क-1","ब-2 ","ब-1","अ-2","अ-1"})</f>
        <v>0</v>
      </c>
    </row>
    <row r="117" spans="1:36" ht="21.75" customHeight="1">
      <c r="A117" s="101">
        <f>Data!$B117</f>
        <v>0</v>
      </c>
      <c r="B117" s="116">
        <f>Data!C117</f>
        <v>0</v>
      </c>
      <c r="C117" s="117">
        <f>Data!E117</f>
        <v>0</v>
      </c>
      <c r="D117" s="101">
        <f>Data!G117</f>
        <v>0</v>
      </c>
      <c r="E117" s="539"/>
      <c r="F117" s="539"/>
      <c r="G117" s="539"/>
      <c r="H117" s="539"/>
      <c r="I117" s="539"/>
      <c r="J117" s="539"/>
      <c r="K117" s="539"/>
      <c r="L117" s="539"/>
      <c r="M117" s="106">
        <f t="shared" si="18"/>
        <v>0</v>
      </c>
      <c r="N117" s="539"/>
      <c r="O117" s="539"/>
      <c r="P117" s="104">
        <f t="shared" si="19"/>
        <v>0</v>
      </c>
      <c r="Q117" s="579">
        <f t="shared" si="16"/>
        <v>0</v>
      </c>
      <c r="R117" s="105">
        <f>LOOKUP(Q117,{0,32,33,41,51,61,71,81,91},{0,"इ-1","ड","क-2","क-1","ब-2 ","ब-1","अ-2","अ-1"})</f>
        <v>0</v>
      </c>
      <c r="S117" s="101">
        <f>Data!$B117</f>
        <v>0</v>
      </c>
      <c r="T117" s="114">
        <f>Data!C117</f>
        <v>0</v>
      </c>
      <c r="U117" s="115">
        <f>Data!E117</f>
        <v>0</v>
      </c>
      <c r="V117" s="101">
        <f>Data!G117</f>
        <v>0</v>
      </c>
      <c r="W117" s="539"/>
      <c r="X117" s="539"/>
      <c r="Y117" s="539"/>
      <c r="Z117" s="539"/>
      <c r="AA117" s="539"/>
      <c r="AB117" s="539"/>
      <c r="AC117" s="539"/>
      <c r="AD117" s="539"/>
      <c r="AE117" s="106">
        <f t="shared" si="20"/>
        <v>0</v>
      </c>
      <c r="AF117" s="539"/>
      <c r="AG117" s="539"/>
      <c r="AH117" s="104">
        <f t="shared" si="21"/>
        <v>0</v>
      </c>
      <c r="AI117" s="579">
        <f t="shared" si="17"/>
        <v>0</v>
      </c>
      <c r="AJ117" s="105">
        <f>LOOKUP(AI117,{0,32,33,41,51,61,71,81,91},{0,"इ-1","ड","क-2","क-1","ब-2 ","ब-1","अ-2","अ-1"})</f>
        <v>0</v>
      </c>
    </row>
    <row r="118" spans="1:36" ht="21.75" customHeight="1">
      <c r="A118" s="101">
        <f>Data!$B118</f>
        <v>0</v>
      </c>
      <c r="B118" s="116">
        <f>Data!C118</f>
        <v>0</v>
      </c>
      <c r="C118" s="117">
        <f>Data!E118</f>
        <v>0</v>
      </c>
      <c r="D118" s="101">
        <f>Data!G118</f>
        <v>0</v>
      </c>
      <c r="E118" s="539"/>
      <c r="F118" s="539"/>
      <c r="G118" s="539"/>
      <c r="H118" s="539"/>
      <c r="I118" s="539"/>
      <c r="J118" s="539"/>
      <c r="K118" s="539"/>
      <c r="L118" s="539"/>
      <c r="M118" s="106">
        <f t="shared" si="18"/>
        <v>0</v>
      </c>
      <c r="N118" s="539"/>
      <c r="O118" s="539"/>
      <c r="P118" s="104">
        <f t="shared" si="19"/>
        <v>0</v>
      </c>
      <c r="Q118" s="579">
        <f t="shared" si="16"/>
        <v>0</v>
      </c>
      <c r="R118" s="105">
        <f>LOOKUP(Q118,{0,32,33,41,51,61,71,81,91},{0,"इ-1","ड","क-2","क-1","ब-2 ","ब-1","अ-2","अ-1"})</f>
        <v>0</v>
      </c>
      <c r="S118" s="101">
        <f>Data!$B118</f>
        <v>0</v>
      </c>
      <c r="T118" s="114">
        <f>Data!C118</f>
        <v>0</v>
      </c>
      <c r="U118" s="115">
        <f>Data!E118</f>
        <v>0</v>
      </c>
      <c r="V118" s="101">
        <f>Data!G118</f>
        <v>0</v>
      </c>
      <c r="W118" s="539"/>
      <c r="X118" s="539"/>
      <c r="Y118" s="539"/>
      <c r="Z118" s="539"/>
      <c r="AA118" s="539"/>
      <c r="AB118" s="539"/>
      <c r="AC118" s="539"/>
      <c r="AD118" s="539"/>
      <c r="AE118" s="106">
        <f t="shared" si="20"/>
        <v>0</v>
      </c>
      <c r="AF118" s="539"/>
      <c r="AG118" s="539"/>
      <c r="AH118" s="104">
        <f t="shared" si="21"/>
        <v>0</v>
      </c>
      <c r="AI118" s="579">
        <f t="shared" si="17"/>
        <v>0</v>
      </c>
      <c r="AJ118" s="105">
        <f>LOOKUP(AI118,{0,32,33,41,51,61,71,81,91},{0,"इ-1","ड","क-2","क-1","ब-2 ","ब-1","अ-2","अ-1"})</f>
        <v>0</v>
      </c>
    </row>
    <row r="119" spans="1:36" ht="21.75" customHeight="1">
      <c r="A119" s="101">
        <f>Data!$B119</f>
        <v>0</v>
      </c>
      <c r="B119" s="116">
        <f>Data!C119</f>
        <v>0</v>
      </c>
      <c r="C119" s="117">
        <f>Data!E119</f>
        <v>0</v>
      </c>
      <c r="D119" s="101">
        <f>Data!G119</f>
        <v>0</v>
      </c>
      <c r="E119" s="539"/>
      <c r="F119" s="539"/>
      <c r="G119" s="539"/>
      <c r="H119" s="539"/>
      <c r="I119" s="539"/>
      <c r="J119" s="539"/>
      <c r="K119" s="539"/>
      <c r="L119" s="539"/>
      <c r="M119" s="106">
        <f t="shared" si="18"/>
        <v>0</v>
      </c>
      <c r="N119" s="539"/>
      <c r="O119" s="539"/>
      <c r="P119" s="104">
        <f t="shared" si="19"/>
        <v>0</v>
      </c>
      <c r="Q119" s="579">
        <f t="shared" si="16"/>
        <v>0</v>
      </c>
      <c r="R119" s="105">
        <f>LOOKUP(Q119,{0,32,33,41,51,61,71,81,91},{0,"इ-1","ड","क-2","क-1","ब-2 ","ब-1","अ-2","अ-1"})</f>
        <v>0</v>
      </c>
      <c r="S119" s="101">
        <f>Data!$B119</f>
        <v>0</v>
      </c>
      <c r="T119" s="114">
        <f>Data!C119</f>
        <v>0</v>
      </c>
      <c r="U119" s="115">
        <f>Data!E119</f>
        <v>0</v>
      </c>
      <c r="V119" s="101">
        <f>Data!G119</f>
        <v>0</v>
      </c>
      <c r="W119" s="539"/>
      <c r="X119" s="539"/>
      <c r="Y119" s="539"/>
      <c r="Z119" s="539"/>
      <c r="AA119" s="539"/>
      <c r="AB119" s="539"/>
      <c r="AC119" s="539"/>
      <c r="AD119" s="539"/>
      <c r="AE119" s="106">
        <f t="shared" si="20"/>
        <v>0</v>
      </c>
      <c r="AF119" s="539"/>
      <c r="AG119" s="539"/>
      <c r="AH119" s="104">
        <f t="shared" si="21"/>
        <v>0</v>
      </c>
      <c r="AI119" s="579">
        <f t="shared" si="17"/>
        <v>0</v>
      </c>
      <c r="AJ119" s="105">
        <f>LOOKUP(AI119,{0,32,33,41,51,61,71,81,91},{0,"इ-1","ड","क-2","क-1","ब-2 ","ब-1","अ-2","अ-1"})</f>
        <v>0</v>
      </c>
    </row>
    <row r="120" spans="1:36" ht="21.75" customHeight="1">
      <c r="A120" s="101">
        <f>Data!$B120</f>
        <v>0</v>
      </c>
      <c r="B120" s="116">
        <f>Data!C120</f>
        <v>0</v>
      </c>
      <c r="C120" s="117">
        <f>Data!E120</f>
        <v>0</v>
      </c>
      <c r="D120" s="101">
        <f>Data!G120</f>
        <v>0</v>
      </c>
      <c r="E120" s="539"/>
      <c r="F120" s="539"/>
      <c r="G120" s="539"/>
      <c r="H120" s="539"/>
      <c r="I120" s="539"/>
      <c r="J120" s="539"/>
      <c r="K120" s="539"/>
      <c r="L120" s="539"/>
      <c r="M120" s="106">
        <f t="shared" si="18"/>
        <v>0</v>
      </c>
      <c r="N120" s="539"/>
      <c r="O120" s="539"/>
      <c r="P120" s="104">
        <f t="shared" si="19"/>
        <v>0</v>
      </c>
      <c r="Q120" s="579">
        <f t="shared" si="16"/>
        <v>0</v>
      </c>
      <c r="R120" s="105">
        <f>LOOKUP(Q120,{0,32,33,41,51,61,71,81,91},{0,"इ-1","ड","क-2","क-1","ब-2 ","ब-1","अ-2","अ-1"})</f>
        <v>0</v>
      </c>
      <c r="S120" s="101">
        <f>Data!$B120</f>
        <v>0</v>
      </c>
      <c r="T120" s="114">
        <f>Data!C120</f>
        <v>0</v>
      </c>
      <c r="U120" s="115">
        <f>Data!E120</f>
        <v>0</v>
      </c>
      <c r="V120" s="101">
        <f>Data!G120</f>
        <v>0</v>
      </c>
      <c r="W120" s="539"/>
      <c r="X120" s="539"/>
      <c r="Y120" s="539"/>
      <c r="Z120" s="539"/>
      <c r="AA120" s="539"/>
      <c r="AB120" s="539"/>
      <c r="AC120" s="539"/>
      <c r="AD120" s="539"/>
      <c r="AE120" s="106">
        <f t="shared" si="20"/>
        <v>0</v>
      </c>
      <c r="AF120" s="539"/>
      <c r="AG120" s="539"/>
      <c r="AH120" s="104">
        <f t="shared" si="21"/>
        <v>0</v>
      </c>
      <c r="AI120" s="579">
        <f t="shared" si="17"/>
        <v>0</v>
      </c>
      <c r="AJ120" s="105">
        <f>LOOKUP(AI120,{0,32,33,41,51,61,71,81,91},{0,"इ-1","ड","क-2","क-1","ब-2 ","ब-1","अ-2","अ-1"})</f>
        <v>0</v>
      </c>
    </row>
    <row r="121" spans="1:36" ht="21.75" customHeight="1">
      <c r="A121" s="101">
        <f>Data!$B121</f>
        <v>0</v>
      </c>
      <c r="B121" s="116">
        <f>Data!C121</f>
        <v>0</v>
      </c>
      <c r="C121" s="117">
        <f>Data!E121</f>
        <v>0</v>
      </c>
      <c r="D121" s="101">
        <f>Data!G121</f>
        <v>0</v>
      </c>
      <c r="E121" s="539"/>
      <c r="F121" s="539"/>
      <c r="G121" s="539"/>
      <c r="H121" s="539"/>
      <c r="I121" s="539"/>
      <c r="J121" s="539"/>
      <c r="K121" s="539"/>
      <c r="L121" s="539"/>
      <c r="M121" s="106">
        <f t="shared" si="18"/>
        <v>0</v>
      </c>
      <c r="N121" s="539"/>
      <c r="O121" s="539"/>
      <c r="P121" s="104">
        <f t="shared" si="19"/>
        <v>0</v>
      </c>
      <c r="Q121" s="579">
        <f t="shared" si="16"/>
        <v>0</v>
      </c>
      <c r="R121" s="105">
        <f>LOOKUP(Q121,{0,32,33,41,51,61,71,81,91},{0,"इ-1","ड","क-2","क-1","ब-2 ","ब-1","अ-2","अ-1"})</f>
        <v>0</v>
      </c>
      <c r="S121" s="101">
        <f>Data!$B121</f>
        <v>0</v>
      </c>
      <c r="T121" s="114">
        <f>Data!C121</f>
        <v>0</v>
      </c>
      <c r="U121" s="115">
        <f>Data!E121</f>
        <v>0</v>
      </c>
      <c r="V121" s="101">
        <f>Data!G121</f>
        <v>0</v>
      </c>
      <c r="W121" s="539"/>
      <c r="X121" s="539"/>
      <c r="Y121" s="539"/>
      <c r="Z121" s="539"/>
      <c r="AA121" s="539"/>
      <c r="AB121" s="539"/>
      <c r="AC121" s="539"/>
      <c r="AD121" s="539"/>
      <c r="AE121" s="106">
        <f t="shared" si="20"/>
        <v>0</v>
      </c>
      <c r="AF121" s="539"/>
      <c r="AG121" s="539"/>
      <c r="AH121" s="104">
        <f t="shared" si="21"/>
        <v>0</v>
      </c>
      <c r="AI121" s="579">
        <f t="shared" si="17"/>
        <v>0</v>
      </c>
      <c r="AJ121" s="105">
        <f>LOOKUP(AI121,{0,32,33,41,51,61,71,81,91},{0,"इ-1","ड","क-2","क-1","ब-2 ","ब-1","अ-2","अ-1"})</f>
        <v>0</v>
      </c>
    </row>
    <row r="122" spans="1:36" ht="21.75" customHeight="1">
      <c r="A122" s="101">
        <f>Data!$B122</f>
        <v>0</v>
      </c>
      <c r="B122" s="116">
        <f>Data!C122</f>
        <v>0</v>
      </c>
      <c r="C122" s="117">
        <f>Data!E122</f>
        <v>0</v>
      </c>
      <c r="D122" s="101">
        <f>Data!G122</f>
        <v>0</v>
      </c>
      <c r="E122" s="539"/>
      <c r="F122" s="539"/>
      <c r="G122" s="539"/>
      <c r="H122" s="539"/>
      <c r="I122" s="539"/>
      <c r="J122" s="539"/>
      <c r="K122" s="539"/>
      <c r="L122" s="539"/>
      <c r="M122" s="106">
        <f t="shared" si="18"/>
        <v>0</v>
      </c>
      <c r="N122" s="539"/>
      <c r="O122" s="539"/>
      <c r="P122" s="104">
        <f t="shared" si="19"/>
        <v>0</v>
      </c>
      <c r="Q122" s="579">
        <f t="shared" si="16"/>
        <v>0</v>
      </c>
      <c r="R122" s="105">
        <f>LOOKUP(Q122,{0,32,33,41,51,61,71,81,91},{0,"इ-1","ड","क-2","क-1","ब-2 ","ब-1","अ-2","अ-1"})</f>
        <v>0</v>
      </c>
      <c r="S122" s="101">
        <f>Data!$B122</f>
        <v>0</v>
      </c>
      <c r="T122" s="114">
        <f>Data!C122</f>
        <v>0</v>
      </c>
      <c r="U122" s="115">
        <f>Data!E122</f>
        <v>0</v>
      </c>
      <c r="V122" s="101">
        <f>Data!G122</f>
        <v>0</v>
      </c>
      <c r="W122" s="539"/>
      <c r="X122" s="539"/>
      <c r="Y122" s="539"/>
      <c r="Z122" s="539"/>
      <c r="AA122" s="539"/>
      <c r="AB122" s="539"/>
      <c r="AC122" s="539"/>
      <c r="AD122" s="539"/>
      <c r="AE122" s="106">
        <f t="shared" si="20"/>
        <v>0</v>
      </c>
      <c r="AF122" s="539"/>
      <c r="AG122" s="539"/>
      <c r="AH122" s="104">
        <f t="shared" si="21"/>
        <v>0</v>
      </c>
      <c r="AI122" s="579">
        <f t="shared" si="17"/>
        <v>0</v>
      </c>
      <c r="AJ122" s="105">
        <f>LOOKUP(AI122,{0,32,33,41,51,61,71,81,91},{0,"इ-1","ड","क-2","क-1","ब-2 ","ब-1","अ-2","अ-1"})</f>
        <v>0</v>
      </c>
    </row>
    <row r="123" spans="1:36" ht="21.75" customHeight="1">
      <c r="A123" s="101">
        <f>Data!$B123</f>
        <v>0</v>
      </c>
      <c r="B123" s="116">
        <f>Data!C123</f>
        <v>0</v>
      </c>
      <c r="C123" s="117">
        <f>Data!E123</f>
        <v>0</v>
      </c>
      <c r="D123" s="101">
        <f>Data!G123</f>
        <v>0</v>
      </c>
      <c r="E123" s="539"/>
      <c r="F123" s="539"/>
      <c r="G123" s="539"/>
      <c r="H123" s="539"/>
      <c r="I123" s="539"/>
      <c r="J123" s="539"/>
      <c r="K123" s="539"/>
      <c r="L123" s="539"/>
      <c r="M123" s="106">
        <f t="shared" si="18"/>
        <v>0</v>
      </c>
      <c r="N123" s="539"/>
      <c r="O123" s="539"/>
      <c r="P123" s="104">
        <f t="shared" si="19"/>
        <v>0</v>
      </c>
      <c r="Q123" s="579">
        <f t="shared" si="16"/>
        <v>0</v>
      </c>
      <c r="R123" s="105">
        <f>LOOKUP(Q123,{0,32,33,41,51,61,71,81,91},{0,"इ-1","ड","क-2","क-1","ब-2 ","ब-1","अ-2","अ-1"})</f>
        <v>0</v>
      </c>
      <c r="S123" s="101">
        <f>Data!$B123</f>
        <v>0</v>
      </c>
      <c r="T123" s="114">
        <f>Data!C123</f>
        <v>0</v>
      </c>
      <c r="U123" s="115">
        <f>Data!E123</f>
        <v>0</v>
      </c>
      <c r="V123" s="101">
        <f>Data!G123</f>
        <v>0</v>
      </c>
      <c r="W123" s="539"/>
      <c r="X123" s="539"/>
      <c r="Y123" s="539"/>
      <c r="Z123" s="539"/>
      <c r="AA123" s="539"/>
      <c r="AB123" s="539"/>
      <c r="AC123" s="539"/>
      <c r="AD123" s="539"/>
      <c r="AE123" s="106">
        <f t="shared" si="20"/>
        <v>0</v>
      </c>
      <c r="AF123" s="539"/>
      <c r="AG123" s="539"/>
      <c r="AH123" s="104">
        <f t="shared" si="21"/>
        <v>0</v>
      </c>
      <c r="AI123" s="579">
        <f t="shared" si="17"/>
        <v>0</v>
      </c>
      <c r="AJ123" s="105">
        <f>LOOKUP(AI123,{0,32,33,41,51,61,71,81,91},{0,"इ-1","ड","क-2","क-1","ब-2 ","ब-1","अ-2","अ-1"})</f>
        <v>0</v>
      </c>
    </row>
    <row r="124" spans="1:36" ht="21.75" customHeight="1">
      <c r="A124" s="101">
        <f>Data!$B124</f>
        <v>0</v>
      </c>
      <c r="B124" s="116">
        <f>Data!C124</f>
        <v>0</v>
      </c>
      <c r="C124" s="117">
        <f>Data!E124</f>
        <v>0</v>
      </c>
      <c r="D124" s="101">
        <f>Data!G124</f>
        <v>0</v>
      </c>
      <c r="E124" s="539"/>
      <c r="F124" s="539"/>
      <c r="G124" s="539"/>
      <c r="H124" s="539"/>
      <c r="I124" s="539"/>
      <c r="J124" s="539"/>
      <c r="K124" s="539"/>
      <c r="L124" s="539"/>
      <c r="M124" s="106">
        <f t="shared" si="18"/>
        <v>0</v>
      </c>
      <c r="N124" s="539"/>
      <c r="O124" s="539"/>
      <c r="P124" s="104">
        <f t="shared" si="19"/>
        <v>0</v>
      </c>
      <c r="Q124" s="579">
        <f t="shared" si="16"/>
        <v>0</v>
      </c>
      <c r="R124" s="105">
        <f>LOOKUP(Q124,{0,32,33,41,51,61,71,81,91},{0,"इ-1","ड","क-2","क-1","ब-2 ","ब-1","अ-2","अ-1"})</f>
        <v>0</v>
      </c>
      <c r="S124" s="101">
        <f>Data!$B124</f>
        <v>0</v>
      </c>
      <c r="T124" s="114">
        <f>Data!C124</f>
        <v>0</v>
      </c>
      <c r="U124" s="115">
        <f>Data!E124</f>
        <v>0</v>
      </c>
      <c r="V124" s="101">
        <f>Data!G124</f>
        <v>0</v>
      </c>
      <c r="W124" s="539"/>
      <c r="X124" s="539"/>
      <c r="Y124" s="539"/>
      <c r="Z124" s="539"/>
      <c r="AA124" s="539"/>
      <c r="AB124" s="539"/>
      <c r="AC124" s="539"/>
      <c r="AD124" s="539"/>
      <c r="AE124" s="106">
        <f t="shared" si="20"/>
        <v>0</v>
      </c>
      <c r="AF124" s="539"/>
      <c r="AG124" s="539"/>
      <c r="AH124" s="104">
        <f t="shared" si="21"/>
        <v>0</v>
      </c>
      <c r="AI124" s="579">
        <f t="shared" si="17"/>
        <v>0</v>
      </c>
      <c r="AJ124" s="105">
        <f>LOOKUP(AI124,{0,32,33,41,51,61,71,81,91},{0,"इ-1","ड","क-2","क-1","ब-2 ","ब-1","अ-2","अ-1"})</f>
        <v>0</v>
      </c>
    </row>
    <row r="125" spans="1:36" ht="21.75" customHeight="1">
      <c r="A125" s="101">
        <f>Data!$B125</f>
        <v>0</v>
      </c>
      <c r="B125" s="116">
        <f>Data!C125</f>
        <v>0</v>
      </c>
      <c r="C125" s="117">
        <f>Data!E125</f>
        <v>0</v>
      </c>
      <c r="D125" s="101">
        <f>Data!G125</f>
        <v>0</v>
      </c>
      <c r="E125" s="539"/>
      <c r="F125" s="539"/>
      <c r="G125" s="539"/>
      <c r="H125" s="539"/>
      <c r="I125" s="539"/>
      <c r="J125" s="539"/>
      <c r="K125" s="539"/>
      <c r="L125" s="539"/>
      <c r="M125" s="106">
        <f t="shared" si="18"/>
        <v>0</v>
      </c>
      <c r="N125" s="539"/>
      <c r="O125" s="539"/>
      <c r="P125" s="104">
        <f t="shared" si="19"/>
        <v>0</v>
      </c>
      <c r="Q125" s="579">
        <f t="shared" si="16"/>
        <v>0</v>
      </c>
      <c r="R125" s="105">
        <f>LOOKUP(Q125,{0,32,33,41,51,61,71,81,91},{0,"इ-1","ड","क-2","क-1","ब-2 ","ब-1","अ-2","अ-1"})</f>
        <v>0</v>
      </c>
      <c r="S125" s="101">
        <f>Data!$B125</f>
        <v>0</v>
      </c>
      <c r="T125" s="114">
        <f>Data!C125</f>
        <v>0</v>
      </c>
      <c r="U125" s="115">
        <f>Data!E125</f>
        <v>0</v>
      </c>
      <c r="V125" s="101">
        <f>Data!G125</f>
        <v>0</v>
      </c>
      <c r="W125" s="539"/>
      <c r="X125" s="539"/>
      <c r="Y125" s="539"/>
      <c r="Z125" s="539"/>
      <c r="AA125" s="539"/>
      <c r="AB125" s="539"/>
      <c r="AC125" s="539"/>
      <c r="AD125" s="539"/>
      <c r="AE125" s="106">
        <f t="shared" si="20"/>
        <v>0</v>
      </c>
      <c r="AF125" s="539"/>
      <c r="AG125" s="539"/>
      <c r="AH125" s="104">
        <f t="shared" si="21"/>
        <v>0</v>
      </c>
      <c r="AI125" s="579">
        <f t="shared" si="17"/>
        <v>0</v>
      </c>
      <c r="AJ125" s="105">
        <f>LOOKUP(AI125,{0,32,33,41,51,61,71,81,91},{0,"इ-1","ड","क-2","क-1","ब-2 ","ब-1","अ-2","अ-1"})</f>
        <v>0</v>
      </c>
    </row>
    <row r="126" spans="1:36" ht="21.75" customHeight="1">
      <c r="A126" s="101">
        <f>Data!$B126</f>
        <v>0</v>
      </c>
      <c r="B126" s="116">
        <f>Data!C126</f>
        <v>0</v>
      </c>
      <c r="C126" s="117">
        <f>Data!E126</f>
        <v>0</v>
      </c>
      <c r="D126" s="101">
        <f>Data!G126</f>
        <v>0</v>
      </c>
      <c r="E126" s="539"/>
      <c r="F126" s="539"/>
      <c r="G126" s="539"/>
      <c r="H126" s="539"/>
      <c r="I126" s="539"/>
      <c r="J126" s="539"/>
      <c r="K126" s="539"/>
      <c r="L126" s="539"/>
      <c r="M126" s="106">
        <f t="shared" si="18"/>
        <v>0</v>
      </c>
      <c r="N126" s="539"/>
      <c r="O126" s="539"/>
      <c r="P126" s="104">
        <f t="shared" si="19"/>
        <v>0</v>
      </c>
      <c r="Q126" s="579">
        <f t="shared" si="16"/>
        <v>0</v>
      </c>
      <c r="R126" s="105">
        <f>LOOKUP(Q126,{0,32,33,41,51,61,71,81,91},{0,"इ-1","ड","क-2","क-1","ब-2 ","ब-1","अ-2","अ-1"})</f>
        <v>0</v>
      </c>
      <c r="S126" s="101">
        <f>Data!$B126</f>
        <v>0</v>
      </c>
      <c r="T126" s="114">
        <f>Data!C126</f>
        <v>0</v>
      </c>
      <c r="U126" s="115">
        <f>Data!E126</f>
        <v>0</v>
      </c>
      <c r="V126" s="101">
        <f>Data!G126</f>
        <v>0</v>
      </c>
      <c r="W126" s="539"/>
      <c r="X126" s="539"/>
      <c r="Y126" s="539"/>
      <c r="Z126" s="539"/>
      <c r="AA126" s="539"/>
      <c r="AB126" s="539"/>
      <c r="AC126" s="539"/>
      <c r="AD126" s="539"/>
      <c r="AE126" s="106">
        <f t="shared" si="20"/>
        <v>0</v>
      </c>
      <c r="AF126" s="539"/>
      <c r="AG126" s="539"/>
      <c r="AH126" s="104">
        <f t="shared" si="21"/>
        <v>0</v>
      </c>
      <c r="AI126" s="579">
        <f t="shared" si="17"/>
        <v>0</v>
      </c>
      <c r="AJ126" s="105">
        <f>LOOKUP(AI126,{0,32,33,41,51,61,71,81,91},{0,"इ-1","ड","क-2","क-1","ब-2 ","ब-1","अ-2","अ-1"})</f>
        <v>0</v>
      </c>
    </row>
    <row r="127" spans="1:36" ht="21.75" customHeight="1">
      <c r="A127" s="101">
        <f>Data!$B127</f>
        <v>0</v>
      </c>
      <c r="B127" s="116">
        <f>Data!C127</f>
        <v>0</v>
      </c>
      <c r="C127" s="117">
        <f>Data!E127</f>
        <v>0</v>
      </c>
      <c r="D127" s="101">
        <f>Data!G127</f>
        <v>0</v>
      </c>
      <c r="E127" s="539"/>
      <c r="F127" s="539"/>
      <c r="G127" s="539"/>
      <c r="H127" s="539"/>
      <c r="I127" s="539"/>
      <c r="J127" s="539"/>
      <c r="K127" s="539"/>
      <c r="L127" s="539"/>
      <c r="M127" s="106">
        <f t="shared" si="18"/>
        <v>0</v>
      </c>
      <c r="N127" s="539"/>
      <c r="O127" s="539"/>
      <c r="P127" s="104">
        <f t="shared" si="19"/>
        <v>0</v>
      </c>
      <c r="Q127" s="579">
        <f t="shared" si="16"/>
        <v>0</v>
      </c>
      <c r="R127" s="105">
        <f>LOOKUP(Q127,{0,32,33,41,51,61,71,81,91},{0,"इ-1","ड","क-2","क-1","ब-2 ","ब-1","अ-2","अ-1"})</f>
        <v>0</v>
      </c>
      <c r="S127" s="101">
        <f>Data!$B127</f>
        <v>0</v>
      </c>
      <c r="T127" s="114">
        <f>Data!C127</f>
        <v>0</v>
      </c>
      <c r="U127" s="115">
        <f>Data!E127</f>
        <v>0</v>
      </c>
      <c r="V127" s="101">
        <f>Data!G127</f>
        <v>0</v>
      </c>
      <c r="W127" s="539"/>
      <c r="X127" s="539"/>
      <c r="Y127" s="539"/>
      <c r="Z127" s="539"/>
      <c r="AA127" s="539"/>
      <c r="AB127" s="539"/>
      <c r="AC127" s="539"/>
      <c r="AD127" s="539"/>
      <c r="AE127" s="106">
        <f t="shared" si="20"/>
        <v>0</v>
      </c>
      <c r="AF127" s="539"/>
      <c r="AG127" s="539"/>
      <c r="AH127" s="104">
        <f t="shared" si="21"/>
        <v>0</v>
      </c>
      <c r="AI127" s="579">
        <f t="shared" si="17"/>
        <v>0</v>
      </c>
      <c r="AJ127" s="105">
        <f>LOOKUP(AI127,{0,32,33,41,51,61,71,81,91},{0,"इ-1","ड","क-2","क-1","ब-2 ","ब-1","अ-2","अ-1"})</f>
        <v>0</v>
      </c>
    </row>
    <row r="128" spans="1:36" ht="21.75" customHeight="1">
      <c r="A128" s="101">
        <f>Data!$B128</f>
        <v>0</v>
      </c>
      <c r="B128" s="116">
        <f>Data!C128</f>
        <v>0</v>
      </c>
      <c r="C128" s="117">
        <f>Data!E128</f>
        <v>0</v>
      </c>
      <c r="D128" s="101">
        <f>Data!G128</f>
        <v>0</v>
      </c>
      <c r="E128" s="539"/>
      <c r="F128" s="539"/>
      <c r="G128" s="539"/>
      <c r="H128" s="539"/>
      <c r="I128" s="539"/>
      <c r="J128" s="539"/>
      <c r="K128" s="539"/>
      <c r="L128" s="539"/>
      <c r="M128" s="106">
        <f t="shared" si="18"/>
        <v>0</v>
      </c>
      <c r="N128" s="539"/>
      <c r="O128" s="539"/>
      <c r="P128" s="104">
        <f t="shared" si="19"/>
        <v>0</v>
      </c>
      <c r="Q128" s="579">
        <f t="shared" si="16"/>
        <v>0</v>
      </c>
      <c r="R128" s="105">
        <f>LOOKUP(Q128,{0,32,33,41,51,61,71,81,91},{0,"इ-1","ड","क-2","क-1","ब-2 ","ब-1","अ-2","अ-1"})</f>
        <v>0</v>
      </c>
      <c r="S128" s="101">
        <f>Data!$B128</f>
        <v>0</v>
      </c>
      <c r="T128" s="114">
        <f>Data!C128</f>
        <v>0</v>
      </c>
      <c r="U128" s="115">
        <f>Data!E128</f>
        <v>0</v>
      </c>
      <c r="V128" s="101">
        <f>Data!G128</f>
        <v>0</v>
      </c>
      <c r="W128" s="539"/>
      <c r="X128" s="539"/>
      <c r="Y128" s="539"/>
      <c r="Z128" s="539"/>
      <c r="AA128" s="539"/>
      <c r="AB128" s="539"/>
      <c r="AC128" s="539"/>
      <c r="AD128" s="539"/>
      <c r="AE128" s="106">
        <f t="shared" si="20"/>
        <v>0</v>
      </c>
      <c r="AF128" s="539"/>
      <c r="AG128" s="539"/>
      <c r="AH128" s="104">
        <f t="shared" si="21"/>
        <v>0</v>
      </c>
      <c r="AI128" s="579">
        <f t="shared" si="17"/>
        <v>0</v>
      </c>
      <c r="AJ128" s="105">
        <f>LOOKUP(AI128,{0,32,33,41,51,61,71,81,91},{0,"इ-1","ड","क-2","क-1","ब-2 ","ब-1","अ-2","अ-1"})</f>
        <v>0</v>
      </c>
    </row>
    <row r="129" spans="1:36" ht="21.75" customHeight="1">
      <c r="A129" s="101">
        <f>Data!$B129</f>
        <v>0</v>
      </c>
      <c r="B129" s="116">
        <f>Data!C129</f>
        <v>0</v>
      </c>
      <c r="C129" s="117">
        <f>Data!E129</f>
        <v>0</v>
      </c>
      <c r="D129" s="101">
        <f>Data!G129</f>
        <v>0</v>
      </c>
      <c r="E129" s="539"/>
      <c r="F129" s="539"/>
      <c r="G129" s="539"/>
      <c r="H129" s="539"/>
      <c r="I129" s="539"/>
      <c r="J129" s="539"/>
      <c r="K129" s="539"/>
      <c r="L129" s="539"/>
      <c r="M129" s="106">
        <f t="shared" si="18"/>
        <v>0</v>
      </c>
      <c r="N129" s="539"/>
      <c r="O129" s="539"/>
      <c r="P129" s="104">
        <f t="shared" si="19"/>
        <v>0</v>
      </c>
      <c r="Q129" s="579">
        <f t="shared" si="16"/>
        <v>0</v>
      </c>
      <c r="R129" s="105">
        <f>LOOKUP(Q129,{0,32,33,41,51,61,71,81,91},{0,"इ-1","ड","क-2","क-1","ब-2 ","ब-1","अ-2","अ-1"})</f>
        <v>0</v>
      </c>
      <c r="S129" s="101">
        <f>Data!$B129</f>
        <v>0</v>
      </c>
      <c r="T129" s="114">
        <f>Data!C129</f>
        <v>0</v>
      </c>
      <c r="U129" s="115">
        <f>Data!E129</f>
        <v>0</v>
      </c>
      <c r="V129" s="101">
        <f>Data!G129</f>
        <v>0</v>
      </c>
      <c r="W129" s="539"/>
      <c r="X129" s="539"/>
      <c r="Y129" s="539"/>
      <c r="Z129" s="539"/>
      <c r="AA129" s="539"/>
      <c r="AB129" s="539"/>
      <c r="AC129" s="539"/>
      <c r="AD129" s="539"/>
      <c r="AE129" s="106">
        <f t="shared" si="20"/>
        <v>0</v>
      </c>
      <c r="AF129" s="539"/>
      <c r="AG129" s="539"/>
      <c r="AH129" s="104">
        <f t="shared" si="21"/>
        <v>0</v>
      </c>
      <c r="AI129" s="579">
        <f t="shared" si="17"/>
        <v>0</v>
      </c>
      <c r="AJ129" s="105">
        <f>LOOKUP(AI129,{0,32,33,41,51,61,71,81,91},{0,"इ-1","ड","क-2","क-1","ब-2 ","ब-1","अ-2","अ-1"})</f>
        <v>0</v>
      </c>
    </row>
    <row r="130" spans="1:36" ht="21.75" customHeight="1">
      <c r="A130" s="101">
        <f>Data!$B130</f>
        <v>0</v>
      </c>
      <c r="B130" s="116">
        <f>Data!C130</f>
        <v>0</v>
      </c>
      <c r="C130" s="117">
        <f>Data!E130</f>
        <v>0</v>
      </c>
      <c r="D130" s="101">
        <f>Data!G130</f>
        <v>0</v>
      </c>
      <c r="E130" s="539"/>
      <c r="F130" s="539"/>
      <c r="G130" s="539"/>
      <c r="H130" s="539"/>
      <c r="I130" s="539"/>
      <c r="J130" s="539"/>
      <c r="K130" s="539"/>
      <c r="L130" s="539"/>
      <c r="M130" s="106">
        <f t="shared" si="18"/>
        <v>0</v>
      </c>
      <c r="N130" s="539"/>
      <c r="O130" s="539"/>
      <c r="P130" s="104">
        <f t="shared" si="19"/>
        <v>0</v>
      </c>
      <c r="Q130" s="579">
        <f t="shared" si="16"/>
        <v>0</v>
      </c>
      <c r="R130" s="105">
        <f>LOOKUP(Q130,{0,32,33,41,51,61,71,81,91},{0,"इ-1","ड","क-2","क-1","ब-2 ","ब-1","अ-2","अ-1"})</f>
        <v>0</v>
      </c>
      <c r="S130" s="101">
        <f>Data!$B130</f>
        <v>0</v>
      </c>
      <c r="T130" s="114">
        <f>Data!C130</f>
        <v>0</v>
      </c>
      <c r="U130" s="115">
        <f>Data!E130</f>
        <v>0</v>
      </c>
      <c r="V130" s="101">
        <f>Data!G130</f>
        <v>0</v>
      </c>
      <c r="W130" s="539"/>
      <c r="X130" s="539"/>
      <c r="Y130" s="539"/>
      <c r="Z130" s="539"/>
      <c r="AA130" s="539"/>
      <c r="AB130" s="539"/>
      <c r="AC130" s="539"/>
      <c r="AD130" s="539"/>
      <c r="AE130" s="106">
        <f t="shared" si="20"/>
        <v>0</v>
      </c>
      <c r="AF130" s="539"/>
      <c r="AG130" s="539"/>
      <c r="AH130" s="104">
        <f t="shared" si="21"/>
        <v>0</v>
      </c>
      <c r="AI130" s="579">
        <f t="shared" si="17"/>
        <v>0</v>
      </c>
      <c r="AJ130" s="105">
        <f>LOOKUP(AI130,{0,32,33,41,51,61,71,81,91},{0,"इ-1","ड","क-2","क-1","ब-2 ","ब-1","अ-2","अ-1"})</f>
        <v>0</v>
      </c>
    </row>
    <row r="131" spans="1:36" ht="21.75" customHeight="1">
      <c r="A131" s="101">
        <f>Data!$B131</f>
        <v>0</v>
      </c>
      <c r="B131" s="116">
        <f>Data!C131</f>
        <v>0</v>
      </c>
      <c r="C131" s="117">
        <f>Data!E131</f>
        <v>0</v>
      </c>
      <c r="D131" s="101">
        <f>Data!G131</f>
        <v>0</v>
      </c>
      <c r="E131" s="539"/>
      <c r="F131" s="539"/>
      <c r="G131" s="539"/>
      <c r="H131" s="539"/>
      <c r="I131" s="539"/>
      <c r="J131" s="539"/>
      <c r="K131" s="539"/>
      <c r="L131" s="539"/>
      <c r="M131" s="106">
        <f t="shared" si="18"/>
        <v>0</v>
      </c>
      <c r="N131" s="539"/>
      <c r="O131" s="539"/>
      <c r="P131" s="104">
        <f t="shared" si="19"/>
        <v>0</v>
      </c>
      <c r="Q131" s="579">
        <f t="shared" si="16"/>
        <v>0</v>
      </c>
      <c r="R131" s="105">
        <f>LOOKUP(Q131,{0,32,33,41,51,61,71,81,91},{0,"इ-1","ड","क-2","क-1","ब-2 ","ब-1","अ-2","अ-1"})</f>
        <v>0</v>
      </c>
      <c r="S131" s="101">
        <f>Data!$B131</f>
        <v>0</v>
      </c>
      <c r="T131" s="114">
        <f>Data!C131</f>
        <v>0</v>
      </c>
      <c r="U131" s="115">
        <f>Data!E131</f>
        <v>0</v>
      </c>
      <c r="V131" s="101">
        <f>Data!G131</f>
        <v>0</v>
      </c>
      <c r="W131" s="539"/>
      <c r="X131" s="539"/>
      <c r="Y131" s="539"/>
      <c r="Z131" s="539"/>
      <c r="AA131" s="539"/>
      <c r="AB131" s="539"/>
      <c r="AC131" s="539"/>
      <c r="AD131" s="539"/>
      <c r="AE131" s="106">
        <f t="shared" si="20"/>
        <v>0</v>
      </c>
      <c r="AF131" s="539"/>
      <c r="AG131" s="539"/>
      <c r="AH131" s="104">
        <f t="shared" si="21"/>
        <v>0</v>
      </c>
      <c r="AI131" s="579">
        <f t="shared" si="17"/>
        <v>0</v>
      </c>
      <c r="AJ131" s="105">
        <f>LOOKUP(AI131,{0,32,33,41,51,61,71,81,91},{0,"इ-1","ड","क-2","क-1","ब-2 ","ब-1","अ-2","अ-1"})</f>
        <v>0</v>
      </c>
    </row>
    <row r="132" spans="1:36" ht="21.75" customHeight="1">
      <c r="A132" s="101">
        <f>Data!$B132</f>
        <v>0</v>
      </c>
      <c r="B132" s="116">
        <f>Data!C132</f>
        <v>0</v>
      </c>
      <c r="C132" s="117">
        <f>Data!E132</f>
        <v>0</v>
      </c>
      <c r="D132" s="101">
        <f>Data!G132</f>
        <v>0</v>
      </c>
      <c r="E132" s="539"/>
      <c r="F132" s="539"/>
      <c r="G132" s="539"/>
      <c r="H132" s="539"/>
      <c r="I132" s="539"/>
      <c r="J132" s="539"/>
      <c r="K132" s="539"/>
      <c r="L132" s="539"/>
      <c r="M132" s="106">
        <f t="shared" si="18"/>
        <v>0</v>
      </c>
      <c r="N132" s="539"/>
      <c r="O132" s="539"/>
      <c r="P132" s="104">
        <f t="shared" si="19"/>
        <v>0</v>
      </c>
      <c r="Q132" s="579">
        <f t="shared" si="16"/>
        <v>0</v>
      </c>
      <c r="R132" s="105">
        <f>LOOKUP(Q132,{0,32,33,41,51,61,71,81,91},{0,"इ-1","ड","क-2","क-1","ब-2 ","ब-1","अ-2","अ-1"})</f>
        <v>0</v>
      </c>
      <c r="S132" s="101">
        <f>Data!$B132</f>
        <v>0</v>
      </c>
      <c r="T132" s="114">
        <f>Data!C132</f>
        <v>0</v>
      </c>
      <c r="U132" s="115">
        <f>Data!E132</f>
        <v>0</v>
      </c>
      <c r="V132" s="101">
        <f>Data!G132</f>
        <v>0</v>
      </c>
      <c r="W132" s="539"/>
      <c r="X132" s="539"/>
      <c r="Y132" s="539"/>
      <c r="Z132" s="539"/>
      <c r="AA132" s="539"/>
      <c r="AB132" s="539"/>
      <c r="AC132" s="539"/>
      <c r="AD132" s="539"/>
      <c r="AE132" s="106">
        <f t="shared" si="20"/>
        <v>0</v>
      </c>
      <c r="AF132" s="539"/>
      <c r="AG132" s="539"/>
      <c r="AH132" s="104">
        <f t="shared" si="21"/>
        <v>0</v>
      </c>
      <c r="AI132" s="579">
        <f t="shared" si="17"/>
        <v>0</v>
      </c>
      <c r="AJ132" s="105">
        <f>LOOKUP(AI132,{0,32,33,41,51,61,71,81,91},{0,"इ-1","ड","क-2","क-1","ब-2 ","ब-1","अ-2","अ-1"})</f>
        <v>0</v>
      </c>
    </row>
    <row r="133" spans="1:36" ht="21.75" customHeight="1">
      <c r="A133" s="101">
        <f>Data!$B133</f>
        <v>0</v>
      </c>
      <c r="B133" s="116">
        <f>Data!C133</f>
        <v>0</v>
      </c>
      <c r="C133" s="117">
        <f>Data!E133</f>
        <v>0</v>
      </c>
      <c r="D133" s="101">
        <f>Data!G133</f>
        <v>0</v>
      </c>
      <c r="E133" s="539"/>
      <c r="F133" s="539"/>
      <c r="G133" s="539"/>
      <c r="H133" s="539"/>
      <c r="I133" s="539"/>
      <c r="J133" s="539"/>
      <c r="K133" s="539"/>
      <c r="L133" s="539"/>
      <c r="M133" s="106">
        <f t="shared" si="18"/>
        <v>0</v>
      </c>
      <c r="N133" s="539"/>
      <c r="O133" s="539"/>
      <c r="P133" s="104">
        <f t="shared" si="19"/>
        <v>0</v>
      </c>
      <c r="Q133" s="579">
        <f t="shared" si="16"/>
        <v>0</v>
      </c>
      <c r="R133" s="105">
        <f>LOOKUP(Q133,{0,32,33,41,51,61,71,81,91},{0,"इ-1","ड","क-2","क-1","ब-2 ","ब-1","अ-2","अ-1"})</f>
        <v>0</v>
      </c>
      <c r="S133" s="101">
        <f>Data!$B133</f>
        <v>0</v>
      </c>
      <c r="T133" s="114">
        <f>Data!C133</f>
        <v>0</v>
      </c>
      <c r="U133" s="115">
        <f>Data!E133</f>
        <v>0</v>
      </c>
      <c r="V133" s="101">
        <f>Data!G133</f>
        <v>0</v>
      </c>
      <c r="W133" s="539"/>
      <c r="X133" s="539"/>
      <c r="Y133" s="539"/>
      <c r="Z133" s="539"/>
      <c r="AA133" s="539"/>
      <c r="AB133" s="539"/>
      <c r="AC133" s="539"/>
      <c r="AD133" s="539"/>
      <c r="AE133" s="106">
        <f t="shared" si="20"/>
        <v>0</v>
      </c>
      <c r="AF133" s="539"/>
      <c r="AG133" s="539"/>
      <c r="AH133" s="104">
        <f t="shared" si="21"/>
        <v>0</v>
      </c>
      <c r="AI133" s="579">
        <f t="shared" si="17"/>
        <v>0</v>
      </c>
      <c r="AJ133" s="105">
        <f>LOOKUP(AI133,{0,32,33,41,51,61,71,81,91},{0,"इ-1","ड","क-2","क-1","ब-2 ","ब-1","अ-2","अ-1"})</f>
        <v>0</v>
      </c>
    </row>
    <row r="134" spans="1:36" ht="21.75" customHeight="1">
      <c r="A134" s="101">
        <f>Data!$B134</f>
        <v>0</v>
      </c>
      <c r="B134" s="116">
        <f>Data!C134</f>
        <v>0</v>
      </c>
      <c r="C134" s="117">
        <f>Data!E134</f>
        <v>0</v>
      </c>
      <c r="D134" s="101">
        <f>Data!G134</f>
        <v>0</v>
      </c>
      <c r="E134" s="539"/>
      <c r="F134" s="539"/>
      <c r="G134" s="539"/>
      <c r="H134" s="539"/>
      <c r="I134" s="539"/>
      <c r="J134" s="539"/>
      <c r="K134" s="539"/>
      <c r="L134" s="539"/>
      <c r="M134" s="106">
        <f t="shared" si="18"/>
        <v>0</v>
      </c>
      <c r="N134" s="539"/>
      <c r="O134" s="539"/>
      <c r="P134" s="104">
        <f t="shared" si="19"/>
        <v>0</v>
      </c>
      <c r="Q134" s="579">
        <f t="shared" si="16"/>
        <v>0</v>
      </c>
      <c r="R134" s="105">
        <f>LOOKUP(Q134,{0,32,33,41,51,61,71,81,91},{0,"इ-1","ड","क-2","क-1","ब-2 ","ब-1","अ-2","अ-1"})</f>
        <v>0</v>
      </c>
      <c r="S134" s="101">
        <f>Data!$B134</f>
        <v>0</v>
      </c>
      <c r="T134" s="114">
        <f>Data!C134</f>
        <v>0</v>
      </c>
      <c r="U134" s="115">
        <f>Data!E134</f>
        <v>0</v>
      </c>
      <c r="V134" s="101">
        <f>Data!G134</f>
        <v>0</v>
      </c>
      <c r="W134" s="539"/>
      <c r="X134" s="539"/>
      <c r="Y134" s="539"/>
      <c r="Z134" s="539"/>
      <c r="AA134" s="539"/>
      <c r="AB134" s="539"/>
      <c r="AC134" s="539"/>
      <c r="AD134" s="539"/>
      <c r="AE134" s="106">
        <f t="shared" si="20"/>
        <v>0</v>
      </c>
      <c r="AF134" s="539"/>
      <c r="AG134" s="539"/>
      <c r="AH134" s="104">
        <f t="shared" si="21"/>
        <v>0</v>
      </c>
      <c r="AI134" s="579">
        <f t="shared" si="17"/>
        <v>0</v>
      </c>
      <c r="AJ134" s="105">
        <f>LOOKUP(AI134,{0,32,33,41,51,61,71,81,91},{0,"इ-1","ड","क-2","क-1","ब-2 ","ब-1","अ-2","अ-1"})</f>
        <v>0</v>
      </c>
    </row>
    <row r="135" spans="1:36" ht="21.75" customHeight="1">
      <c r="A135" s="101">
        <f>Data!$B135</f>
        <v>0</v>
      </c>
      <c r="B135" s="116">
        <f>Data!C135</f>
        <v>0</v>
      </c>
      <c r="C135" s="117">
        <f>Data!E135</f>
        <v>0</v>
      </c>
      <c r="D135" s="101">
        <f>Data!G135</f>
        <v>0</v>
      </c>
      <c r="E135" s="539"/>
      <c r="F135" s="539"/>
      <c r="G135" s="539"/>
      <c r="H135" s="539"/>
      <c r="I135" s="539"/>
      <c r="J135" s="539"/>
      <c r="K135" s="539"/>
      <c r="L135" s="539"/>
      <c r="M135" s="106">
        <f t="shared" si="18"/>
        <v>0</v>
      </c>
      <c r="N135" s="539"/>
      <c r="O135" s="539"/>
      <c r="P135" s="104">
        <f t="shared" si="19"/>
        <v>0</v>
      </c>
      <c r="Q135" s="579">
        <f t="shared" si="16"/>
        <v>0</v>
      </c>
      <c r="R135" s="105">
        <f>LOOKUP(Q135,{0,32,33,41,51,61,71,81,91},{0,"इ-1","ड","क-2","क-1","ब-2 ","ब-1","अ-2","अ-1"})</f>
        <v>0</v>
      </c>
      <c r="S135" s="101">
        <f>Data!$B135</f>
        <v>0</v>
      </c>
      <c r="T135" s="114">
        <f>Data!C135</f>
        <v>0</v>
      </c>
      <c r="U135" s="115">
        <f>Data!E135</f>
        <v>0</v>
      </c>
      <c r="V135" s="101">
        <f>Data!G135</f>
        <v>0</v>
      </c>
      <c r="W135" s="539"/>
      <c r="X135" s="539"/>
      <c r="Y135" s="539"/>
      <c r="Z135" s="539"/>
      <c r="AA135" s="539"/>
      <c r="AB135" s="539"/>
      <c r="AC135" s="539"/>
      <c r="AD135" s="539"/>
      <c r="AE135" s="106">
        <f t="shared" si="20"/>
        <v>0</v>
      </c>
      <c r="AF135" s="539"/>
      <c r="AG135" s="539"/>
      <c r="AH135" s="104">
        <f t="shared" si="21"/>
        <v>0</v>
      </c>
      <c r="AI135" s="579">
        <f t="shared" si="17"/>
        <v>0</v>
      </c>
      <c r="AJ135" s="105">
        <f>LOOKUP(AI135,{0,32,33,41,51,61,71,81,91},{0,"इ-1","ड","क-2","क-1","ब-2 ","ब-1","अ-2","अ-1"})</f>
        <v>0</v>
      </c>
    </row>
    <row r="136" spans="1:36" ht="21.75" customHeight="1">
      <c r="A136" s="101">
        <f>Data!$B136</f>
        <v>0</v>
      </c>
      <c r="B136" s="116">
        <f>Data!C136</f>
        <v>0</v>
      </c>
      <c r="C136" s="117">
        <f>Data!E136</f>
        <v>0</v>
      </c>
      <c r="D136" s="101">
        <f>Data!G136</f>
        <v>0</v>
      </c>
      <c r="E136" s="539"/>
      <c r="F136" s="539"/>
      <c r="G136" s="539"/>
      <c r="H136" s="539"/>
      <c r="I136" s="539"/>
      <c r="J136" s="539"/>
      <c r="K136" s="539"/>
      <c r="L136" s="539"/>
      <c r="M136" s="106">
        <f t="shared" si="18"/>
        <v>0</v>
      </c>
      <c r="N136" s="539"/>
      <c r="O136" s="539"/>
      <c r="P136" s="104">
        <f t="shared" si="19"/>
        <v>0</v>
      </c>
      <c r="Q136" s="579">
        <f t="shared" si="16"/>
        <v>0</v>
      </c>
      <c r="R136" s="105">
        <f>LOOKUP(Q136,{0,32,33,41,51,61,71,81,91},{0,"इ-1","ड","क-2","क-1","ब-2 ","ब-1","अ-2","अ-1"})</f>
        <v>0</v>
      </c>
      <c r="S136" s="101">
        <f>Data!$B136</f>
        <v>0</v>
      </c>
      <c r="T136" s="114">
        <f>Data!C136</f>
        <v>0</v>
      </c>
      <c r="U136" s="115">
        <f>Data!E136</f>
        <v>0</v>
      </c>
      <c r="V136" s="101">
        <f>Data!G136</f>
        <v>0</v>
      </c>
      <c r="W136" s="539"/>
      <c r="X136" s="539"/>
      <c r="Y136" s="539"/>
      <c r="Z136" s="539"/>
      <c r="AA136" s="539"/>
      <c r="AB136" s="539"/>
      <c r="AC136" s="539"/>
      <c r="AD136" s="539"/>
      <c r="AE136" s="106">
        <f t="shared" si="20"/>
        <v>0</v>
      </c>
      <c r="AF136" s="539"/>
      <c r="AG136" s="539"/>
      <c r="AH136" s="104">
        <f t="shared" si="21"/>
        <v>0</v>
      </c>
      <c r="AI136" s="579">
        <f t="shared" si="17"/>
        <v>0</v>
      </c>
      <c r="AJ136" s="105">
        <f>LOOKUP(AI136,{0,32,33,41,51,61,71,81,91},{0,"इ-1","ड","क-2","क-1","ब-2 ","ब-1","अ-2","अ-1"})</f>
        <v>0</v>
      </c>
    </row>
    <row r="137" spans="1:36" ht="21.75" customHeight="1">
      <c r="A137" s="101">
        <f>Data!$B137</f>
        <v>0</v>
      </c>
      <c r="B137" s="116">
        <f>Data!C137</f>
        <v>0</v>
      </c>
      <c r="C137" s="117">
        <f>Data!E137</f>
        <v>0</v>
      </c>
      <c r="D137" s="101">
        <f>Data!G137</f>
        <v>0</v>
      </c>
      <c r="E137" s="539"/>
      <c r="F137" s="539"/>
      <c r="G137" s="539"/>
      <c r="H137" s="539"/>
      <c r="I137" s="539"/>
      <c r="J137" s="539"/>
      <c r="K137" s="539"/>
      <c r="L137" s="539"/>
      <c r="M137" s="106">
        <f t="shared" si="18"/>
        <v>0</v>
      </c>
      <c r="N137" s="539"/>
      <c r="O137" s="539"/>
      <c r="P137" s="104">
        <f t="shared" si="19"/>
        <v>0</v>
      </c>
      <c r="Q137" s="579">
        <f t="shared" si="16"/>
        <v>0</v>
      </c>
      <c r="R137" s="105">
        <f>LOOKUP(Q137,{0,32,33,41,51,61,71,81,91},{0,"इ-1","ड","क-2","क-1","ब-2 ","ब-1","अ-2","अ-1"})</f>
        <v>0</v>
      </c>
      <c r="S137" s="101">
        <f>Data!$B137</f>
        <v>0</v>
      </c>
      <c r="T137" s="114">
        <f>Data!C137</f>
        <v>0</v>
      </c>
      <c r="U137" s="115">
        <f>Data!E137</f>
        <v>0</v>
      </c>
      <c r="V137" s="101">
        <f>Data!G137</f>
        <v>0</v>
      </c>
      <c r="W137" s="539"/>
      <c r="X137" s="539"/>
      <c r="Y137" s="539"/>
      <c r="Z137" s="539"/>
      <c r="AA137" s="539"/>
      <c r="AB137" s="539"/>
      <c r="AC137" s="539"/>
      <c r="AD137" s="539"/>
      <c r="AE137" s="106">
        <f t="shared" si="20"/>
        <v>0</v>
      </c>
      <c r="AF137" s="539"/>
      <c r="AG137" s="539"/>
      <c r="AH137" s="104">
        <f t="shared" si="21"/>
        <v>0</v>
      </c>
      <c r="AI137" s="579">
        <f t="shared" si="17"/>
        <v>0</v>
      </c>
      <c r="AJ137" s="105">
        <f>LOOKUP(AI137,{0,32,33,41,51,61,71,81,91},{0,"इ-1","ड","क-2","क-1","ब-2 ","ब-1","अ-2","अ-1"})</f>
        <v>0</v>
      </c>
    </row>
    <row r="138" spans="1:36" ht="21.75" customHeight="1">
      <c r="A138" s="101">
        <f>Data!$B138</f>
        <v>0</v>
      </c>
      <c r="B138" s="116">
        <f>Data!C138</f>
        <v>0</v>
      </c>
      <c r="C138" s="117">
        <f>Data!E138</f>
        <v>0</v>
      </c>
      <c r="D138" s="101">
        <f>Data!G138</f>
        <v>0</v>
      </c>
      <c r="E138" s="539"/>
      <c r="F138" s="539"/>
      <c r="G138" s="539"/>
      <c r="H138" s="539"/>
      <c r="I138" s="539"/>
      <c r="J138" s="539"/>
      <c r="K138" s="539"/>
      <c r="L138" s="539"/>
      <c r="M138" s="106">
        <f t="shared" si="18"/>
        <v>0</v>
      </c>
      <c r="N138" s="539"/>
      <c r="O138" s="539"/>
      <c r="P138" s="104">
        <f t="shared" si="19"/>
        <v>0</v>
      </c>
      <c r="Q138" s="579">
        <f t="shared" si="16"/>
        <v>0</v>
      </c>
      <c r="R138" s="105">
        <f>LOOKUP(Q138,{0,32,33,41,51,61,71,81,91},{0,"इ-1","ड","क-2","क-1","ब-2 ","ब-1","अ-2","अ-1"})</f>
        <v>0</v>
      </c>
      <c r="S138" s="101">
        <f>Data!$B138</f>
        <v>0</v>
      </c>
      <c r="T138" s="114">
        <f>Data!C138</f>
        <v>0</v>
      </c>
      <c r="U138" s="115">
        <f>Data!E138</f>
        <v>0</v>
      </c>
      <c r="V138" s="101">
        <f>Data!G138</f>
        <v>0</v>
      </c>
      <c r="W138" s="539"/>
      <c r="X138" s="539"/>
      <c r="Y138" s="539"/>
      <c r="Z138" s="539"/>
      <c r="AA138" s="539"/>
      <c r="AB138" s="539"/>
      <c r="AC138" s="539"/>
      <c r="AD138" s="539"/>
      <c r="AE138" s="106">
        <f t="shared" si="20"/>
        <v>0</v>
      </c>
      <c r="AF138" s="539"/>
      <c r="AG138" s="539"/>
      <c r="AH138" s="104">
        <f t="shared" si="21"/>
        <v>0</v>
      </c>
      <c r="AI138" s="579">
        <f t="shared" si="17"/>
        <v>0</v>
      </c>
      <c r="AJ138" s="105">
        <f>LOOKUP(AI138,{0,32,33,41,51,61,71,81,91},{0,"इ-1","ड","क-2","क-1","ब-2 ","ब-1","अ-2","अ-1"})</f>
        <v>0</v>
      </c>
    </row>
    <row r="139" spans="1:36" ht="21.75" customHeight="1">
      <c r="A139" s="101">
        <f>Data!$B139</f>
        <v>0</v>
      </c>
      <c r="B139" s="116">
        <f>Data!C139</f>
        <v>0</v>
      </c>
      <c r="C139" s="117">
        <f>Data!E139</f>
        <v>0</v>
      </c>
      <c r="D139" s="101">
        <f>Data!G139</f>
        <v>0</v>
      </c>
      <c r="E139" s="539"/>
      <c r="F139" s="539"/>
      <c r="G139" s="539"/>
      <c r="H139" s="539"/>
      <c r="I139" s="539"/>
      <c r="J139" s="539"/>
      <c r="K139" s="539"/>
      <c r="L139" s="539"/>
      <c r="M139" s="106">
        <f t="shared" si="18"/>
        <v>0</v>
      </c>
      <c r="N139" s="539"/>
      <c r="O139" s="539"/>
      <c r="P139" s="104">
        <f t="shared" si="19"/>
        <v>0</v>
      </c>
      <c r="Q139" s="579">
        <f t="shared" ref="Q139:Q202" si="22">M139+P139</f>
        <v>0</v>
      </c>
      <c r="R139" s="105">
        <f>LOOKUP(Q139,{0,32,33,41,51,61,71,81,91},{0,"इ-1","ड","क-2","क-1","ब-2 ","ब-1","अ-2","अ-1"})</f>
        <v>0</v>
      </c>
      <c r="S139" s="101">
        <f>Data!$B139</f>
        <v>0</v>
      </c>
      <c r="T139" s="114">
        <f>Data!C139</f>
        <v>0</v>
      </c>
      <c r="U139" s="115">
        <f>Data!E139</f>
        <v>0</v>
      </c>
      <c r="V139" s="101">
        <f>Data!G139</f>
        <v>0</v>
      </c>
      <c r="W139" s="539"/>
      <c r="X139" s="539"/>
      <c r="Y139" s="539"/>
      <c r="Z139" s="539"/>
      <c r="AA139" s="539"/>
      <c r="AB139" s="539"/>
      <c r="AC139" s="539"/>
      <c r="AD139" s="539"/>
      <c r="AE139" s="106">
        <f t="shared" si="20"/>
        <v>0</v>
      </c>
      <c r="AF139" s="539"/>
      <c r="AG139" s="539"/>
      <c r="AH139" s="104">
        <f t="shared" si="21"/>
        <v>0</v>
      </c>
      <c r="AI139" s="579">
        <f t="shared" ref="AI139:AI202" si="23">AE139+AH139</f>
        <v>0</v>
      </c>
      <c r="AJ139" s="105">
        <f>LOOKUP(AI139,{0,32,33,41,51,61,71,81,91},{0,"इ-1","ड","क-2","क-1","ब-2 ","ब-1","अ-2","अ-1"})</f>
        <v>0</v>
      </c>
    </row>
    <row r="140" spans="1:36" ht="21.75" customHeight="1">
      <c r="A140" s="101">
        <f>Data!$B140</f>
        <v>0</v>
      </c>
      <c r="B140" s="116">
        <f>Data!C140</f>
        <v>0</v>
      </c>
      <c r="C140" s="117">
        <f>Data!E140</f>
        <v>0</v>
      </c>
      <c r="D140" s="101">
        <f>Data!G140</f>
        <v>0</v>
      </c>
      <c r="E140" s="539"/>
      <c r="F140" s="539"/>
      <c r="G140" s="539"/>
      <c r="H140" s="539"/>
      <c r="I140" s="539"/>
      <c r="J140" s="539"/>
      <c r="K140" s="539"/>
      <c r="L140" s="539"/>
      <c r="M140" s="106">
        <f t="shared" si="18"/>
        <v>0</v>
      </c>
      <c r="N140" s="539"/>
      <c r="O140" s="539"/>
      <c r="P140" s="104">
        <f t="shared" si="19"/>
        <v>0</v>
      </c>
      <c r="Q140" s="579">
        <f t="shared" si="22"/>
        <v>0</v>
      </c>
      <c r="R140" s="105">
        <f>LOOKUP(Q140,{0,32,33,41,51,61,71,81,91},{0,"इ-1","ड","क-2","क-1","ब-2 ","ब-1","अ-2","अ-1"})</f>
        <v>0</v>
      </c>
      <c r="S140" s="101">
        <f>Data!$B140</f>
        <v>0</v>
      </c>
      <c r="T140" s="114">
        <f>Data!C140</f>
        <v>0</v>
      </c>
      <c r="U140" s="115">
        <f>Data!E140</f>
        <v>0</v>
      </c>
      <c r="V140" s="101">
        <f>Data!G140</f>
        <v>0</v>
      </c>
      <c r="W140" s="539"/>
      <c r="X140" s="539"/>
      <c r="Y140" s="539"/>
      <c r="Z140" s="539"/>
      <c r="AA140" s="539"/>
      <c r="AB140" s="539"/>
      <c r="AC140" s="539"/>
      <c r="AD140" s="539"/>
      <c r="AE140" s="106">
        <f t="shared" si="20"/>
        <v>0</v>
      </c>
      <c r="AF140" s="539"/>
      <c r="AG140" s="539"/>
      <c r="AH140" s="104">
        <f t="shared" si="21"/>
        <v>0</v>
      </c>
      <c r="AI140" s="579">
        <f t="shared" si="23"/>
        <v>0</v>
      </c>
      <c r="AJ140" s="105">
        <f>LOOKUP(AI140,{0,32,33,41,51,61,71,81,91},{0,"इ-1","ड","क-2","क-1","ब-2 ","ब-1","अ-2","अ-1"})</f>
        <v>0</v>
      </c>
    </row>
    <row r="141" spans="1:36" ht="21.75" customHeight="1">
      <c r="A141" s="101">
        <f>Data!$B141</f>
        <v>0</v>
      </c>
      <c r="B141" s="116">
        <f>Data!C141</f>
        <v>0</v>
      </c>
      <c r="C141" s="117">
        <f>Data!E141</f>
        <v>0</v>
      </c>
      <c r="D141" s="101">
        <f>Data!G141</f>
        <v>0</v>
      </c>
      <c r="E141" s="539"/>
      <c r="F141" s="539"/>
      <c r="G141" s="539"/>
      <c r="H141" s="539"/>
      <c r="I141" s="539"/>
      <c r="J141" s="539"/>
      <c r="K141" s="539"/>
      <c r="L141" s="539"/>
      <c r="M141" s="106">
        <f t="shared" si="18"/>
        <v>0</v>
      </c>
      <c r="N141" s="539"/>
      <c r="O141" s="539"/>
      <c r="P141" s="104">
        <f t="shared" si="19"/>
        <v>0</v>
      </c>
      <c r="Q141" s="579">
        <f t="shared" si="22"/>
        <v>0</v>
      </c>
      <c r="R141" s="105">
        <f>LOOKUP(Q141,{0,32,33,41,51,61,71,81,91},{0,"इ-1","ड","क-2","क-1","ब-2 ","ब-1","अ-2","अ-1"})</f>
        <v>0</v>
      </c>
      <c r="S141" s="101">
        <f>Data!$B141</f>
        <v>0</v>
      </c>
      <c r="T141" s="114">
        <f>Data!C141</f>
        <v>0</v>
      </c>
      <c r="U141" s="115">
        <f>Data!E141</f>
        <v>0</v>
      </c>
      <c r="V141" s="101">
        <f>Data!G141</f>
        <v>0</v>
      </c>
      <c r="W141" s="539"/>
      <c r="X141" s="539"/>
      <c r="Y141" s="539"/>
      <c r="Z141" s="539"/>
      <c r="AA141" s="539"/>
      <c r="AB141" s="539"/>
      <c r="AC141" s="539"/>
      <c r="AD141" s="539"/>
      <c r="AE141" s="106">
        <f t="shared" si="20"/>
        <v>0</v>
      </c>
      <c r="AF141" s="539"/>
      <c r="AG141" s="539"/>
      <c r="AH141" s="104">
        <f t="shared" si="21"/>
        <v>0</v>
      </c>
      <c r="AI141" s="579">
        <f t="shared" si="23"/>
        <v>0</v>
      </c>
      <c r="AJ141" s="105">
        <f>LOOKUP(AI141,{0,32,33,41,51,61,71,81,91},{0,"इ-1","ड","क-2","क-1","ब-2 ","ब-1","अ-2","अ-1"})</f>
        <v>0</v>
      </c>
    </row>
    <row r="142" spans="1:36" ht="21.75" customHeight="1">
      <c r="A142" s="101">
        <f>Data!$B142</f>
        <v>0</v>
      </c>
      <c r="B142" s="116">
        <f>Data!C142</f>
        <v>0</v>
      </c>
      <c r="C142" s="117">
        <f>Data!E142</f>
        <v>0</v>
      </c>
      <c r="D142" s="101">
        <f>Data!G142</f>
        <v>0</v>
      </c>
      <c r="E142" s="539"/>
      <c r="F142" s="539"/>
      <c r="G142" s="539"/>
      <c r="H142" s="539"/>
      <c r="I142" s="539"/>
      <c r="J142" s="539"/>
      <c r="K142" s="539"/>
      <c r="L142" s="539"/>
      <c r="M142" s="106">
        <f t="shared" si="18"/>
        <v>0</v>
      </c>
      <c r="N142" s="539"/>
      <c r="O142" s="539"/>
      <c r="P142" s="104">
        <f t="shared" si="19"/>
        <v>0</v>
      </c>
      <c r="Q142" s="579">
        <f t="shared" si="22"/>
        <v>0</v>
      </c>
      <c r="R142" s="105">
        <f>LOOKUP(Q142,{0,32,33,41,51,61,71,81,91},{0,"इ-1","ड","क-2","क-1","ब-2 ","ब-1","अ-2","अ-1"})</f>
        <v>0</v>
      </c>
      <c r="S142" s="101">
        <f>Data!$B142</f>
        <v>0</v>
      </c>
      <c r="T142" s="114">
        <f>Data!C142</f>
        <v>0</v>
      </c>
      <c r="U142" s="115">
        <f>Data!E142</f>
        <v>0</v>
      </c>
      <c r="V142" s="101">
        <f>Data!G142</f>
        <v>0</v>
      </c>
      <c r="W142" s="539"/>
      <c r="X142" s="539"/>
      <c r="Y142" s="539"/>
      <c r="Z142" s="539"/>
      <c r="AA142" s="539"/>
      <c r="AB142" s="539"/>
      <c r="AC142" s="539"/>
      <c r="AD142" s="539"/>
      <c r="AE142" s="106">
        <f t="shared" si="20"/>
        <v>0</v>
      </c>
      <c r="AF142" s="539"/>
      <c r="AG142" s="539"/>
      <c r="AH142" s="104">
        <f t="shared" si="21"/>
        <v>0</v>
      </c>
      <c r="AI142" s="579">
        <f t="shared" si="23"/>
        <v>0</v>
      </c>
      <c r="AJ142" s="105">
        <f>LOOKUP(AI142,{0,32,33,41,51,61,71,81,91},{0,"इ-1","ड","क-2","क-1","ब-2 ","ब-1","अ-2","अ-1"})</f>
        <v>0</v>
      </c>
    </row>
    <row r="143" spans="1:36" ht="21.75" customHeight="1">
      <c r="A143" s="101">
        <f>Data!$B143</f>
        <v>0</v>
      </c>
      <c r="B143" s="116">
        <f>Data!C143</f>
        <v>0</v>
      </c>
      <c r="C143" s="117">
        <f>Data!E143</f>
        <v>0</v>
      </c>
      <c r="D143" s="101">
        <f>Data!G143</f>
        <v>0</v>
      </c>
      <c r="E143" s="539"/>
      <c r="F143" s="539"/>
      <c r="G143" s="539"/>
      <c r="H143" s="539"/>
      <c r="I143" s="539"/>
      <c r="J143" s="539"/>
      <c r="K143" s="539"/>
      <c r="L143" s="539"/>
      <c r="M143" s="106">
        <f t="shared" si="18"/>
        <v>0</v>
      </c>
      <c r="N143" s="539"/>
      <c r="O143" s="539"/>
      <c r="P143" s="104">
        <f t="shared" si="19"/>
        <v>0</v>
      </c>
      <c r="Q143" s="579">
        <f t="shared" si="22"/>
        <v>0</v>
      </c>
      <c r="R143" s="105">
        <f>LOOKUP(Q143,{0,32,33,41,51,61,71,81,91},{0,"इ-1","ड","क-2","क-1","ब-2 ","ब-1","अ-2","अ-1"})</f>
        <v>0</v>
      </c>
      <c r="S143" s="101">
        <f>Data!$B143</f>
        <v>0</v>
      </c>
      <c r="T143" s="114">
        <f>Data!C143</f>
        <v>0</v>
      </c>
      <c r="U143" s="115">
        <f>Data!E143</f>
        <v>0</v>
      </c>
      <c r="V143" s="101">
        <f>Data!G143</f>
        <v>0</v>
      </c>
      <c r="W143" s="539"/>
      <c r="X143" s="539"/>
      <c r="Y143" s="539"/>
      <c r="Z143" s="539"/>
      <c r="AA143" s="539"/>
      <c r="AB143" s="539"/>
      <c r="AC143" s="539"/>
      <c r="AD143" s="539"/>
      <c r="AE143" s="106">
        <f t="shared" si="20"/>
        <v>0</v>
      </c>
      <c r="AF143" s="539"/>
      <c r="AG143" s="539"/>
      <c r="AH143" s="104">
        <f t="shared" si="21"/>
        <v>0</v>
      </c>
      <c r="AI143" s="579">
        <f t="shared" si="23"/>
        <v>0</v>
      </c>
      <c r="AJ143" s="105">
        <f>LOOKUP(AI143,{0,32,33,41,51,61,71,81,91},{0,"इ-1","ड","क-2","क-1","ब-2 ","ब-1","अ-2","अ-1"})</f>
        <v>0</v>
      </c>
    </row>
    <row r="144" spans="1:36" ht="21.75" customHeight="1">
      <c r="A144" s="101">
        <f>Data!$B144</f>
        <v>0</v>
      </c>
      <c r="B144" s="116">
        <f>Data!C144</f>
        <v>0</v>
      </c>
      <c r="C144" s="117">
        <f>Data!E144</f>
        <v>0</v>
      </c>
      <c r="D144" s="101">
        <f>Data!G144</f>
        <v>0</v>
      </c>
      <c r="E144" s="539"/>
      <c r="F144" s="539"/>
      <c r="G144" s="539"/>
      <c r="H144" s="539"/>
      <c r="I144" s="539"/>
      <c r="J144" s="539"/>
      <c r="K144" s="539"/>
      <c r="L144" s="539"/>
      <c r="M144" s="106">
        <f t="shared" si="18"/>
        <v>0</v>
      </c>
      <c r="N144" s="539"/>
      <c r="O144" s="539"/>
      <c r="P144" s="104">
        <f t="shared" si="19"/>
        <v>0</v>
      </c>
      <c r="Q144" s="579">
        <f t="shared" si="22"/>
        <v>0</v>
      </c>
      <c r="R144" s="105">
        <f>LOOKUP(Q144,{0,32,33,41,51,61,71,81,91},{0,"इ-1","ड","क-2","क-1","ब-2 ","ब-1","अ-2","अ-1"})</f>
        <v>0</v>
      </c>
      <c r="S144" s="101">
        <f>Data!$B144</f>
        <v>0</v>
      </c>
      <c r="T144" s="114">
        <f>Data!C144</f>
        <v>0</v>
      </c>
      <c r="U144" s="115">
        <f>Data!E144</f>
        <v>0</v>
      </c>
      <c r="V144" s="101">
        <f>Data!G144</f>
        <v>0</v>
      </c>
      <c r="W144" s="539"/>
      <c r="X144" s="539"/>
      <c r="Y144" s="539"/>
      <c r="Z144" s="539"/>
      <c r="AA144" s="539"/>
      <c r="AB144" s="539"/>
      <c r="AC144" s="539"/>
      <c r="AD144" s="539"/>
      <c r="AE144" s="106">
        <f t="shared" si="20"/>
        <v>0</v>
      </c>
      <c r="AF144" s="539"/>
      <c r="AG144" s="539"/>
      <c r="AH144" s="104">
        <f t="shared" si="21"/>
        <v>0</v>
      </c>
      <c r="AI144" s="579">
        <f t="shared" si="23"/>
        <v>0</v>
      </c>
      <c r="AJ144" s="105">
        <f>LOOKUP(AI144,{0,32,33,41,51,61,71,81,91},{0,"इ-1","ड","क-2","क-1","ब-2 ","ब-1","अ-2","अ-1"})</f>
        <v>0</v>
      </c>
    </row>
    <row r="145" spans="1:36" ht="21.75" customHeight="1">
      <c r="A145" s="101">
        <f>Data!$B145</f>
        <v>0</v>
      </c>
      <c r="B145" s="116">
        <f>Data!C145</f>
        <v>0</v>
      </c>
      <c r="C145" s="117">
        <f>Data!E145</f>
        <v>0</v>
      </c>
      <c r="D145" s="101">
        <f>Data!G145</f>
        <v>0</v>
      </c>
      <c r="E145" s="539"/>
      <c r="F145" s="539"/>
      <c r="G145" s="539"/>
      <c r="H145" s="539"/>
      <c r="I145" s="539"/>
      <c r="J145" s="539"/>
      <c r="K145" s="539"/>
      <c r="L145" s="539"/>
      <c r="M145" s="106">
        <f t="shared" si="18"/>
        <v>0</v>
      </c>
      <c r="N145" s="539"/>
      <c r="O145" s="539"/>
      <c r="P145" s="104">
        <f t="shared" si="19"/>
        <v>0</v>
      </c>
      <c r="Q145" s="579">
        <f t="shared" si="22"/>
        <v>0</v>
      </c>
      <c r="R145" s="105">
        <f>LOOKUP(Q145,{0,32,33,41,51,61,71,81,91},{0,"इ-1","ड","क-2","क-1","ब-2 ","ब-1","अ-2","अ-1"})</f>
        <v>0</v>
      </c>
      <c r="S145" s="101">
        <f>Data!$B145</f>
        <v>0</v>
      </c>
      <c r="T145" s="114">
        <f>Data!C145</f>
        <v>0</v>
      </c>
      <c r="U145" s="115">
        <f>Data!E145</f>
        <v>0</v>
      </c>
      <c r="V145" s="101">
        <f>Data!G145</f>
        <v>0</v>
      </c>
      <c r="W145" s="539"/>
      <c r="X145" s="539"/>
      <c r="Y145" s="539"/>
      <c r="Z145" s="539"/>
      <c r="AA145" s="539"/>
      <c r="AB145" s="539"/>
      <c r="AC145" s="539"/>
      <c r="AD145" s="539"/>
      <c r="AE145" s="106">
        <f t="shared" si="20"/>
        <v>0</v>
      </c>
      <c r="AF145" s="539"/>
      <c r="AG145" s="539"/>
      <c r="AH145" s="104">
        <f t="shared" si="21"/>
        <v>0</v>
      </c>
      <c r="AI145" s="579">
        <f t="shared" si="23"/>
        <v>0</v>
      </c>
      <c r="AJ145" s="105">
        <f>LOOKUP(AI145,{0,32,33,41,51,61,71,81,91},{0,"इ-1","ड","क-2","क-1","ब-2 ","ब-1","अ-2","अ-1"})</f>
        <v>0</v>
      </c>
    </row>
    <row r="146" spans="1:36" ht="21.75" customHeight="1">
      <c r="A146" s="101">
        <f>Data!$B146</f>
        <v>0</v>
      </c>
      <c r="B146" s="116">
        <f>Data!C146</f>
        <v>0</v>
      </c>
      <c r="C146" s="117">
        <f>Data!E146</f>
        <v>0</v>
      </c>
      <c r="D146" s="101">
        <f>Data!G146</f>
        <v>0</v>
      </c>
      <c r="E146" s="539"/>
      <c r="F146" s="539"/>
      <c r="G146" s="539"/>
      <c r="H146" s="539"/>
      <c r="I146" s="539"/>
      <c r="J146" s="539"/>
      <c r="K146" s="539"/>
      <c r="L146" s="539"/>
      <c r="M146" s="106">
        <f t="shared" si="18"/>
        <v>0</v>
      </c>
      <c r="N146" s="539"/>
      <c r="O146" s="539"/>
      <c r="P146" s="104">
        <f t="shared" si="19"/>
        <v>0</v>
      </c>
      <c r="Q146" s="579">
        <f t="shared" si="22"/>
        <v>0</v>
      </c>
      <c r="R146" s="105">
        <f>LOOKUP(Q146,{0,32,33,41,51,61,71,81,91},{0,"इ-1","ड","क-2","क-1","ब-2 ","ब-1","अ-2","अ-1"})</f>
        <v>0</v>
      </c>
      <c r="S146" s="101">
        <f>Data!$B146</f>
        <v>0</v>
      </c>
      <c r="T146" s="114">
        <f>Data!C146</f>
        <v>0</v>
      </c>
      <c r="U146" s="115">
        <f>Data!E146</f>
        <v>0</v>
      </c>
      <c r="V146" s="101">
        <f>Data!G146</f>
        <v>0</v>
      </c>
      <c r="W146" s="539"/>
      <c r="X146" s="539"/>
      <c r="Y146" s="539"/>
      <c r="Z146" s="539"/>
      <c r="AA146" s="539"/>
      <c r="AB146" s="539"/>
      <c r="AC146" s="539"/>
      <c r="AD146" s="539"/>
      <c r="AE146" s="106">
        <f t="shared" si="20"/>
        <v>0</v>
      </c>
      <c r="AF146" s="539"/>
      <c r="AG146" s="539"/>
      <c r="AH146" s="104">
        <f t="shared" si="21"/>
        <v>0</v>
      </c>
      <c r="AI146" s="579">
        <f t="shared" si="23"/>
        <v>0</v>
      </c>
      <c r="AJ146" s="105">
        <f>LOOKUP(AI146,{0,32,33,41,51,61,71,81,91},{0,"इ-1","ड","क-2","क-1","ब-2 ","ब-1","अ-2","अ-1"})</f>
        <v>0</v>
      </c>
    </row>
    <row r="147" spans="1:36" ht="21.75" customHeight="1">
      <c r="A147" s="101">
        <f>Data!$B147</f>
        <v>0</v>
      </c>
      <c r="B147" s="116">
        <f>Data!C147</f>
        <v>0</v>
      </c>
      <c r="C147" s="117">
        <f>Data!E147</f>
        <v>0</v>
      </c>
      <c r="D147" s="101">
        <f>Data!G147</f>
        <v>0</v>
      </c>
      <c r="E147" s="539"/>
      <c r="F147" s="539"/>
      <c r="G147" s="539"/>
      <c r="H147" s="539"/>
      <c r="I147" s="539"/>
      <c r="J147" s="539"/>
      <c r="K147" s="539"/>
      <c r="L147" s="539"/>
      <c r="M147" s="106">
        <f t="shared" si="18"/>
        <v>0</v>
      </c>
      <c r="N147" s="539"/>
      <c r="O147" s="539"/>
      <c r="P147" s="104">
        <f t="shared" si="19"/>
        <v>0</v>
      </c>
      <c r="Q147" s="579">
        <f t="shared" si="22"/>
        <v>0</v>
      </c>
      <c r="R147" s="105">
        <f>LOOKUP(Q147,{0,32,33,41,51,61,71,81,91},{0,"इ-1","ड","क-2","क-1","ब-2 ","ब-1","अ-2","अ-1"})</f>
        <v>0</v>
      </c>
      <c r="S147" s="101">
        <f>Data!$B147</f>
        <v>0</v>
      </c>
      <c r="T147" s="114">
        <f>Data!C147</f>
        <v>0</v>
      </c>
      <c r="U147" s="115">
        <f>Data!E147</f>
        <v>0</v>
      </c>
      <c r="V147" s="101">
        <f>Data!G147</f>
        <v>0</v>
      </c>
      <c r="W147" s="539"/>
      <c r="X147" s="539"/>
      <c r="Y147" s="539"/>
      <c r="Z147" s="539"/>
      <c r="AA147" s="539"/>
      <c r="AB147" s="539"/>
      <c r="AC147" s="539"/>
      <c r="AD147" s="539"/>
      <c r="AE147" s="106">
        <f t="shared" si="20"/>
        <v>0</v>
      </c>
      <c r="AF147" s="539"/>
      <c r="AG147" s="539"/>
      <c r="AH147" s="104">
        <f t="shared" si="21"/>
        <v>0</v>
      </c>
      <c r="AI147" s="579">
        <f t="shared" si="23"/>
        <v>0</v>
      </c>
      <c r="AJ147" s="105">
        <f>LOOKUP(AI147,{0,32,33,41,51,61,71,81,91},{0,"इ-1","ड","क-2","क-1","ब-2 ","ब-1","अ-2","अ-1"})</f>
        <v>0</v>
      </c>
    </row>
    <row r="148" spans="1:36" ht="21.75" customHeight="1">
      <c r="A148" s="101">
        <f>Data!$B148</f>
        <v>0</v>
      </c>
      <c r="B148" s="116">
        <f>Data!C148</f>
        <v>0</v>
      </c>
      <c r="C148" s="117">
        <f>Data!E148</f>
        <v>0</v>
      </c>
      <c r="D148" s="101">
        <f>Data!G148</f>
        <v>0</v>
      </c>
      <c r="E148" s="539"/>
      <c r="F148" s="539"/>
      <c r="G148" s="539"/>
      <c r="H148" s="539"/>
      <c r="I148" s="539"/>
      <c r="J148" s="539"/>
      <c r="K148" s="539"/>
      <c r="L148" s="539"/>
      <c r="M148" s="106">
        <f t="shared" si="18"/>
        <v>0</v>
      </c>
      <c r="N148" s="539"/>
      <c r="O148" s="539"/>
      <c r="P148" s="104">
        <f t="shared" si="19"/>
        <v>0</v>
      </c>
      <c r="Q148" s="579">
        <f t="shared" si="22"/>
        <v>0</v>
      </c>
      <c r="R148" s="105">
        <f>LOOKUP(Q148,{0,32,33,41,51,61,71,81,91},{0,"इ-1","ड","क-2","क-1","ब-2 ","ब-1","अ-2","अ-1"})</f>
        <v>0</v>
      </c>
      <c r="S148" s="101">
        <f>Data!$B148</f>
        <v>0</v>
      </c>
      <c r="T148" s="114">
        <f>Data!C148</f>
        <v>0</v>
      </c>
      <c r="U148" s="115">
        <f>Data!E148</f>
        <v>0</v>
      </c>
      <c r="V148" s="101">
        <f>Data!G148</f>
        <v>0</v>
      </c>
      <c r="W148" s="539"/>
      <c r="X148" s="539"/>
      <c r="Y148" s="539"/>
      <c r="Z148" s="539"/>
      <c r="AA148" s="539"/>
      <c r="AB148" s="539"/>
      <c r="AC148" s="539"/>
      <c r="AD148" s="539"/>
      <c r="AE148" s="106">
        <f t="shared" si="20"/>
        <v>0</v>
      </c>
      <c r="AF148" s="539"/>
      <c r="AG148" s="539"/>
      <c r="AH148" s="104">
        <f t="shared" si="21"/>
        <v>0</v>
      </c>
      <c r="AI148" s="579">
        <f t="shared" si="23"/>
        <v>0</v>
      </c>
      <c r="AJ148" s="105">
        <f>LOOKUP(AI148,{0,32,33,41,51,61,71,81,91},{0,"इ-1","ड","क-2","क-1","ब-2 ","ब-1","अ-2","अ-1"})</f>
        <v>0</v>
      </c>
    </row>
    <row r="149" spans="1:36" ht="21.75" customHeight="1">
      <c r="A149" s="101">
        <f>Data!$B149</f>
        <v>0</v>
      </c>
      <c r="B149" s="116">
        <f>Data!C149</f>
        <v>0</v>
      </c>
      <c r="C149" s="117">
        <f>Data!E149</f>
        <v>0</v>
      </c>
      <c r="D149" s="101">
        <f>Data!G149</f>
        <v>0</v>
      </c>
      <c r="E149" s="539"/>
      <c r="F149" s="539"/>
      <c r="G149" s="539"/>
      <c r="H149" s="539"/>
      <c r="I149" s="539"/>
      <c r="J149" s="539"/>
      <c r="K149" s="539"/>
      <c r="L149" s="539"/>
      <c r="M149" s="106">
        <f t="shared" si="18"/>
        <v>0</v>
      </c>
      <c r="N149" s="539"/>
      <c r="O149" s="539"/>
      <c r="P149" s="104">
        <f t="shared" si="19"/>
        <v>0</v>
      </c>
      <c r="Q149" s="579">
        <f t="shared" si="22"/>
        <v>0</v>
      </c>
      <c r="R149" s="105">
        <f>LOOKUP(Q149,{0,32,33,41,51,61,71,81,91},{0,"इ-1","ड","क-2","क-1","ब-2 ","ब-1","अ-2","अ-1"})</f>
        <v>0</v>
      </c>
      <c r="S149" s="101">
        <f>Data!$B149</f>
        <v>0</v>
      </c>
      <c r="T149" s="114">
        <f>Data!C149</f>
        <v>0</v>
      </c>
      <c r="U149" s="115">
        <f>Data!E149</f>
        <v>0</v>
      </c>
      <c r="V149" s="101">
        <f>Data!G149</f>
        <v>0</v>
      </c>
      <c r="W149" s="539"/>
      <c r="X149" s="539"/>
      <c r="Y149" s="539"/>
      <c r="Z149" s="539"/>
      <c r="AA149" s="539"/>
      <c r="AB149" s="539"/>
      <c r="AC149" s="539"/>
      <c r="AD149" s="539"/>
      <c r="AE149" s="106">
        <f t="shared" si="20"/>
        <v>0</v>
      </c>
      <c r="AF149" s="539"/>
      <c r="AG149" s="539"/>
      <c r="AH149" s="104">
        <f t="shared" si="21"/>
        <v>0</v>
      </c>
      <c r="AI149" s="579">
        <f t="shared" si="23"/>
        <v>0</v>
      </c>
      <c r="AJ149" s="105">
        <f>LOOKUP(AI149,{0,32,33,41,51,61,71,81,91},{0,"इ-1","ड","क-2","क-1","ब-2 ","ब-1","अ-2","अ-1"})</f>
        <v>0</v>
      </c>
    </row>
    <row r="150" spans="1:36" ht="21.75" customHeight="1">
      <c r="A150" s="101">
        <f>Data!$B150</f>
        <v>0</v>
      </c>
      <c r="B150" s="116">
        <f>Data!C150</f>
        <v>0</v>
      </c>
      <c r="C150" s="117">
        <f>Data!E150</f>
        <v>0</v>
      </c>
      <c r="D150" s="101">
        <f>Data!G150</f>
        <v>0</v>
      </c>
      <c r="E150" s="539"/>
      <c r="F150" s="539"/>
      <c r="G150" s="539"/>
      <c r="H150" s="539"/>
      <c r="I150" s="539"/>
      <c r="J150" s="539"/>
      <c r="K150" s="539"/>
      <c r="L150" s="539"/>
      <c r="M150" s="106">
        <f t="shared" si="18"/>
        <v>0</v>
      </c>
      <c r="N150" s="539"/>
      <c r="O150" s="539"/>
      <c r="P150" s="104">
        <f t="shared" si="19"/>
        <v>0</v>
      </c>
      <c r="Q150" s="579">
        <f t="shared" si="22"/>
        <v>0</v>
      </c>
      <c r="R150" s="105">
        <f>LOOKUP(Q150,{0,32,33,41,51,61,71,81,91},{0,"इ-1","ड","क-2","क-1","ब-2 ","ब-1","अ-2","अ-1"})</f>
        <v>0</v>
      </c>
      <c r="S150" s="101">
        <f>Data!$B150</f>
        <v>0</v>
      </c>
      <c r="T150" s="114">
        <f>Data!C150</f>
        <v>0</v>
      </c>
      <c r="U150" s="115">
        <f>Data!E150</f>
        <v>0</v>
      </c>
      <c r="V150" s="101">
        <f>Data!G150</f>
        <v>0</v>
      </c>
      <c r="W150" s="539"/>
      <c r="X150" s="539"/>
      <c r="Y150" s="539"/>
      <c r="Z150" s="539"/>
      <c r="AA150" s="539"/>
      <c r="AB150" s="539"/>
      <c r="AC150" s="539"/>
      <c r="AD150" s="539"/>
      <c r="AE150" s="106">
        <f t="shared" si="20"/>
        <v>0</v>
      </c>
      <c r="AF150" s="539"/>
      <c r="AG150" s="539"/>
      <c r="AH150" s="104">
        <f t="shared" si="21"/>
        <v>0</v>
      </c>
      <c r="AI150" s="579">
        <f t="shared" si="23"/>
        <v>0</v>
      </c>
      <c r="AJ150" s="105">
        <f>LOOKUP(AI150,{0,32,33,41,51,61,71,81,91},{0,"इ-1","ड","क-2","क-1","ब-2 ","ब-1","अ-2","अ-1"})</f>
        <v>0</v>
      </c>
    </row>
    <row r="151" spans="1:36" ht="21.75" customHeight="1">
      <c r="A151" s="101">
        <f>Data!$B151</f>
        <v>0</v>
      </c>
      <c r="B151" s="116">
        <f>Data!C151</f>
        <v>0</v>
      </c>
      <c r="C151" s="117">
        <f>Data!E151</f>
        <v>0</v>
      </c>
      <c r="D151" s="101">
        <f>Data!G151</f>
        <v>0</v>
      </c>
      <c r="E151" s="539"/>
      <c r="F151" s="539"/>
      <c r="G151" s="539"/>
      <c r="H151" s="539"/>
      <c r="I151" s="539"/>
      <c r="J151" s="539"/>
      <c r="K151" s="539"/>
      <c r="L151" s="539"/>
      <c r="M151" s="106">
        <f t="shared" si="18"/>
        <v>0</v>
      </c>
      <c r="N151" s="539"/>
      <c r="O151" s="539"/>
      <c r="P151" s="104">
        <f t="shared" si="19"/>
        <v>0</v>
      </c>
      <c r="Q151" s="579">
        <f t="shared" si="22"/>
        <v>0</v>
      </c>
      <c r="R151" s="105">
        <f>LOOKUP(Q151,{0,32,33,41,51,61,71,81,91},{0,"इ-1","ड","क-2","क-1","ब-2 ","ब-1","अ-2","अ-1"})</f>
        <v>0</v>
      </c>
      <c r="S151" s="101">
        <f>Data!$B151</f>
        <v>0</v>
      </c>
      <c r="T151" s="114">
        <f>Data!C151</f>
        <v>0</v>
      </c>
      <c r="U151" s="115">
        <f>Data!E151</f>
        <v>0</v>
      </c>
      <c r="V151" s="101">
        <f>Data!G151</f>
        <v>0</v>
      </c>
      <c r="W151" s="539"/>
      <c r="X151" s="539"/>
      <c r="Y151" s="539"/>
      <c r="Z151" s="539"/>
      <c r="AA151" s="539"/>
      <c r="AB151" s="539"/>
      <c r="AC151" s="539"/>
      <c r="AD151" s="539"/>
      <c r="AE151" s="106">
        <f t="shared" si="20"/>
        <v>0</v>
      </c>
      <c r="AF151" s="539"/>
      <c r="AG151" s="539"/>
      <c r="AH151" s="104">
        <f t="shared" si="21"/>
        <v>0</v>
      </c>
      <c r="AI151" s="579">
        <f t="shared" si="23"/>
        <v>0</v>
      </c>
      <c r="AJ151" s="105">
        <f>LOOKUP(AI151,{0,32,33,41,51,61,71,81,91},{0,"इ-1","ड","क-2","क-1","ब-2 ","ब-1","अ-2","अ-1"})</f>
        <v>0</v>
      </c>
    </row>
    <row r="152" spans="1:36" ht="21.75" customHeight="1">
      <c r="A152" s="101">
        <f>Data!$B152</f>
        <v>0</v>
      </c>
      <c r="B152" s="116">
        <f>Data!C152</f>
        <v>0</v>
      </c>
      <c r="C152" s="117">
        <f>Data!E152</f>
        <v>0</v>
      </c>
      <c r="D152" s="101">
        <f>Data!G152</f>
        <v>0</v>
      </c>
      <c r="E152" s="539"/>
      <c r="F152" s="539"/>
      <c r="G152" s="539"/>
      <c r="H152" s="539"/>
      <c r="I152" s="539"/>
      <c r="J152" s="539"/>
      <c r="K152" s="539"/>
      <c r="L152" s="539"/>
      <c r="M152" s="106">
        <f t="shared" si="18"/>
        <v>0</v>
      </c>
      <c r="N152" s="539"/>
      <c r="O152" s="539"/>
      <c r="P152" s="104">
        <f t="shared" si="19"/>
        <v>0</v>
      </c>
      <c r="Q152" s="579">
        <f t="shared" si="22"/>
        <v>0</v>
      </c>
      <c r="R152" s="105">
        <f>LOOKUP(Q152,{0,32,33,41,51,61,71,81,91},{0,"इ-1","ड","क-2","क-1","ब-2 ","ब-1","अ-2","अ-1"})</f>
        <v>0</v>
      </c>
      <c r="S152" s="101">
        <f>Data!$B152</f>
        <v>0</v>
      </c>
      <c r="T152" s="114">
        <f>Data!C152</f>
        <v>0</v>
      </c>
      <c r="U152" s="115">
        <f>Data!E152</f>
        <v>0</v>
      </c>
      <c r="V152" s="101">
        <f>Data!G152</f>
        <v>0</v>
      </c>
      <c r="W152" s="539"/>
      <c r="X152" s="539"/>
      <c r="Y152" s="539"/>
      <c r="Z152" s="539"/>
      <c r="AA152" s="539"/>
      <c r="AB152" s="539"/>
      <c r="AC152" s="539"/>
      <c r="AD152" s="539"/>
      <c r="AE152" s="106">
        <f t="shared" si="20"/>
        <v>0</v>
      </c>
      <c r="AF152" s="539"/>
      <c r="AG152" s="539"/>
      <c r="AH152" s="104">
        <f t="shared" si="21"/>
        <v>0</v>
      </c>
      <c r="AI152" s="579">
        <f t="shared" si="23"/>
        <v>0</v>
      </c>
      <c r="AJ152" s="105">
        <f>LOOKUP(AI152,{0,32,33,41,51,61,71,81,91},{0,"इ-1","ड","क-2","क-1","ब-2 ","ब-1","अ-2","अ-1"})</f>
        <v>0</v>
      </c>
    </row>
    <row r="153" spans="1:36" ht="21.75" customHeight="1">
      <c r="A153" s="101">
        <f>Data!$B153</f>
        <v>0</v>
      </c>
      <c r="B153" s="116">
        <f>Data!C153</f>
        <v>0</v>
      </c>
      <c r="C153" s="117">
        <f>Data!E153</f>
        <v>0</v>
      </c>
      <c r="D153" s="101">
        <f>Data!G153</f>
        <v>0</v>
      </c>
      <c r="E153" s="539"/>
      <c r="F153" s="539"/>
      <c r="G153" s="539"/>
      <c r="H153" s="539"/>
      <c r="I153" s="539"/>
      <c r="J153" s="539"/>
      <c r="K153" s="539"/>
      <c r="L153" s="539"/>
      <c r="M153" s="106">
        <f t="shared" si="18"/>
        <v>0</v>
      </c>
      <c r="N153" s="539"/>
      <c r="O153" s="539"/>
      <c r="P153" s="104">
        <f t="shared" si="19"/>
        <v>0</v>
      </c>
      <c r="Q153" s="579">
        <f t="shared" si="22"/>
        <v>0</v>
      </c>
      <c r="R153" s="105">
        <f>LOOKUP(Q153,{0,32,33,41,51,61,71,81,91},{0,"इ-1","ड","क-2","क-1","ब-2 ","ब-1","अ-2","अ-1"})</f>
        <v>0</v>
      </c>
      <c r="S153" s="101">
        <f>Data!$B153</f>
        <v>0</v>
      </c>
      <c r="T153" s="114">
        <f>Data!C153</f>
        <v>0</v>
      </c>
      <c r="U153" s="115">
        <f>Data!E153</f>
        <v>0</v>
      </c>
      <c r="V153" s="101">
        <f>Data!G153</f>
        <v>0</v>
      </c>
      <c r="W153" s="539"/>
      <c r="X153" s="539"/>
      <c r="Y153" s="539"/>
      <c r="Z153" s="539"/>
      <c r="AA153" s="539"/>
      <c r="AB153" s="539"/>
      <c r="AC153" s="539"/>
      <c r="AD153" s="539"/>
      <c r="AE153" s="106">
        <f t="shared" si="20"/>
        <v>0</v>
      </c>
      <c r="AF153" s="539"/>
      <c r="AG153" s="539"/>
      <c r="AH153" s="104">
        <f t="shared" si="21"/>
        <v>0</v>
      </c>
      <c r="AI153" s="579">
        <f t="shared" si="23"/>
        <v>0</v>
      </c>
      <c r="AJ153" s="105">
        <f>LOOKUP(AI153,{0,32,33,41,51,61,71,81,91},{0,"इ-1","ड","क-2","क-1","ब-2 ","ब-1","अ-2","अ-1"})</f>
        <v>0</v>
      </c>
    </row>
    <row r="154" spans="1:36" ht="21.75" customHeight="1">
      <c r="A154" s="101">
        <f>Data!$B154</f>
        <v>0</v>
      </c>
      <c r="B154" s="116">
        <f>Data!C154</f>
        <v>0</v>
      </c>
      <c r="C154" s="117">
        <f>Data!E154</f>
        <v>0</v>
      </c>
      <c r="D154" s="101">
        <f>Data!G154</f>
        <v>0</v>
      </c>
      <c r="E154" s="539"/>
      <c r="F154" s="539"/>
      <c r="G154" s="539"/>
      <c r="H154" s="539"/>
      <c r="I154" s="539"/>
      <c r="J154" s="539"/>
      <c r="K154" s="539"/>
      <c r="L154" s="539"/>
      <c r="M154" s="106">
        <f t="shared" si="18"/>
        <v>0</v>
      </c>
      <c r="N154" s="539"/>
      <c r="O154" s="539"/>
      <c r="P154" s="104">
        <f t="shared" si="19"/>
        <v>0</v>
      </c>
      <c r="Q154" s="579">
        <f t="shared" si="22"/>
        <v>0</v>
      </c>
      <c r="R154" s="105">
        <f>LOOKUP(Q154,{0,32,33,41,51,61,71,81,91},{0,"इ-1","ड","क-2","क-1","ब-2 ","ब-1","अ-2","अ-1"})</f>
        <v>0</v>
      </c>
      <c r="S154" s="101">
        <f>Data!$B154</f>
        <v>0</v>
      </c>
      <c r="T154" s="114">
        <f>Data!C154</f>
        <v>0</v>
      </c>
      <c r="U154" s="115">
        <f>Data!E154</f>
        <v>0</v>
      </c>
      <c r="V154" s="101">
        <f>Data!G154</f>
        <v>0</v>
      </c>
      <c r="W154" s="539"/>
      <c r="X154" s="539"/>
      <c r="Y154" s="539"/>
      <c r="Z154" s="539"/>
      <c r="AA154" s="539"/>
      <c r="AB154" s="539"/>
      <c r="AC154" s="539"/>
      <c r="AD154" s="539"/>
      <c r="AE154" s="106">
        <f t="shared" si="20"/>
        <v>0</v>
      </c>
      <c r="AF154" s="539"/>
      <c r="AG154" s="539"/>
      <c r="AH154" s="104">
        <f t="shared" si="21"/>
        <v>0</v>
      </c>
      <c r="AI154" s="579">
        <f t="shared" si="23"/>
        <v>0</v>
      </c>
      <c r="AJ154" s="105">
        <f>LOOKUP(AI154,{0,32,33,41,51,61,71,81,91},{0,"इ-1","ड","क-2","क-1","ब-2 ","ब-1","अ-2","अ-1"})</f>
        <v>0</v>
      </c>
    </row>
    <row r="155" spans="1:36" ht="21.75" customHeight="1">
      <c r="A155" s="101">
        <f>Data!$B155</f>
        <v>0</v>
      </c>
      <c r="B155" s="116">
        <f>Data!C155</f>
        <v>0</v>
      </c>
      <c r="C155" s="117">
        <f>Data!E155</f>
        <v>0</v>
      </c>
      <c r="D155" s="101">
        <f>Data!G155</f>
        <v>0</v>
      </c>
      <c r="E155" s="539"/>
      <c r="F155" s="539"/>
      <c r="G155" s="539"/>
      <c r="H155" s="539"/>
      <c r="I155" s="539"/>
      <c r="J155" s="539"/>
      <c r="K155" s="539"/>
      <c r="L155" s="539"/>
      <c r="M155" s="106">
        <f t="shared" si="18"/>
        <v>0</v>
      </c>
      <c r="N155" s="539"/>
      <c r="O155" s="539"/>
      <c r="P155" s="104">
        <f t="shared" si="19"/>
        <v>0</v>
      </c>
      <c r="Q155" s="579">
        <f t="shared" si="22"/>
        <v>0</v>
      </c>
      <c r="R155" s="105">
        <f>LOOKUP(Q155,{0,32,33,41,51,61,71,81,91},{0,"इ-1","ड","क-2","क-1","ब-2 ","ब-1","अ-2","अ-1"})</f>
        <v>0</v>
      </c>
      <c r="S155" s="101">
        <f>Data!$B155</f>
        <v>0</v>
      </c>
      <c r="T155" s="114">
        <f>Data!C155</f>
        <v>0</v>
      </c>
      <c r="U155" s="115">
        <f>Data!E155</f>
        <v>0</v>
      </c>
      <c r="V155" s="101">
        <f>Data!G155</f>
        <v>0</v>
      </c>
      <c r="W155" s="539"/>
      <c r="X155" s="539"/>
      <c r="Y155" s="539"/>
      <c r="Z155" s="539"/>
      <c r="AA155" s="539"/>
      <c r="AB155" s="539"/>
      <c r="AC155" s="539"/>
      <c r="AD155" s="539"/>
      <c r="AE155" s="106">
        <f t="shared" si="20"/>
        <v>0</v>
      </c>
      <c r="AF155" s="539"/>
      <c r="AG155" s="539"/>
      <c r="AH155" s="104">
        <f t="shared" si="21"/>
        <v>0</v>
      </c>
      <c r="AI155" s="579">
        <f t="shared" si="23"/>
        <v>0</v>
      </c>
      <c r="AJ155" s="105">
        <f>LOOKUP(AI155,{0,32,33,41,51,61,71,81,91},{0,"इ-1","ड","क-2","क-1","ब-2 ","ब-1","अ-2","अ-1"})</f>
        <v>0</v>
      </c>
    </row>
    <row r="156" spans="1:36" ht="21.75" customHeight="1">
      <c r="A156" s="101">
        <f>Data!$B156</f>
        <v>0</v>
      </c>
      <c r="B156" s="116">
        <f>Data!C156</f>
        <v>0</v>
      </c>
      <c r="C156" s="117">
        <f>Data!E156</f>
        <v>0</v>
      </c>
      <c r="D156" s="101">
        <f>Data!G156</f>
        <v>0</v>
      </c>
      <c r="E156" s="539"/>
      <c r="F156" s="539"/>
      <c r="G156" s="539"/>
      <c r="H156" s="539"/>
      <c r="I156" s="539"/>
      <c r="J156" s="539"/>
      <c r="K156" s="539"/>
      <c r="L156" s="539"/>
      <c r="M156" s="106">
        <f t="shared" si="18"/>
        <v>0</v>
      </c>
      <c r="N156" s="539"/>
      <c r="O156" s="539"/>
      <c r="P156" s="104">
        <f t="shared" si="19"/>
        <v>0</v>
      </c>
      <c r="Q156" s="579">
        <f t="shared" si="22"/>
        <v>0</v>
      </c>
      <c r="R156" s="105">
        <f>LOOKUP(Q156,{0,32,33,41,51,61,71,81,91},{0,"इ-1","ड","क-2","क-1","ब-2 ","ब-1","अ-2","अ-1"})</f>
        <v>0</v>
      </c>
      <c r="S156" s="101">
        <f>Data!$B156</f>
        <v>0</v>
      </c>
      <c r="T156" s="114">
        <f>Data!C156</f>
        <v>0</v>
      </c>
      <c r="U156" s="115">
        <f>Data!E156</f>
        <v>0</v>
      </c>
      <c r="V156" s="101">
        <f>Data!G156</f>
        <v>0</v>
      </c>
      <c r="W156" s="539"/>
      <c r="X156" s="539"/>
      <c r="Y156" s="539"/>
      <c r="Z156" s="539"/>
      <c r="AA156" s="539"/>
      <c r="AB156" s="539"/>
      <c r="AC156" s="539"/>
      <c r="AD156" s="539"/>
      <c r="AE156" s="106">
        <f t="shared" si="20"/>
        <v>0</v>
      </c>
      <c r="AF156" s="539"/>
      <c r="AG156" s="539"/>
      <c r="AH156" s="104">
        <f t="shared" si="21"/>
        <v>0</v>
      </c>
      <c r="AI156" s="579">
        <f t="shared" si="23"/>
        <v>0</v>
      </c>
      <c r="AJ156" s="105">
        <f>LOOKUP(AI156,{0,32,33,41,51,61,71,81,91},{0,"इ-1","ड","क-2","क-1","ब-2 ","ब-1","अ-2","अ-1"})</f>
        <v>0</v>
      </c>
    </row>
    <row r="157" spans="1:36" ht="21.75" customHeight="1">
      <c r="A157" s="101">
        <f>Data!$B157</f>
        <v>0</v>
      </c>
      <c r="B157" s="116">
        <f>Data!C157</f>
        <v>0</v>
      </c>
      <c r="C157" s="117">
        <f>Data!E157</f>
        <v>0</v>
      </c>
      <c r="D157" s="101">
        <f>Data!G157</f>
        <v>0</v>
      </c>
      <c r="E157" s="539"/>
      <c r="F157" s="539"/>
      <c r="G157" s="539"/>
      <c r="H157" s="539"/>
      <c r="I157" s="539"/>
      <c r="J157" s="539"/>
      <c r="K157" s="539"/>
      <c r="L157" s="539"/>
      <c r="M157" s="106">
        <f t="shared" si="18"/>
        <v>0</v>
      </c>
      <c r="N157" s="539"/>
      <c r="O157" s="539"/>
      <c r="P157" s="104">
        <f t="shared" si="19"/>
        <v>0</v>
      </c>
      <c r="Q157" s="579">
        <f t="shared" si="22"/>
        <v>0</v>
      </c>
      <c r="R157" s="105">
        <f>LOOKUP(Q157,{0,32,33,41,51,61,71,81,91},{0,"इ-1","ड","क-2","क-1","ब-2 ","ब-1","अ-2","अ-1"})</f>
        <v>0</v>
      </c>
      <c r="S157" s="101">
        <f>Data!$B157</f>
        <v>0</v>
      </c>
      <c r="T157" s="114">
        <f>Data!C157</f>
        <v>0</v>
      </c>
      <c r="U157" s="115">
        <f>Data!E157</f>
        <v>0</v>
      </c>
      <c r="V157" s="101">
        <f>Data!G157</f>
        <v>0</v>
      </c>
      <c r="W157" s="539"/>
      <c r="X157" s="539"/>
      <c r="Y157" s="539"/>
      <c r="Z157" s="539"/>
      <c r="AA157" s="539"/>
      <c r="AB157" s="539"/>
      <c r="AC157" s="539"/>
      <c r="AD157" s="539"/>
      <c r="AE157" s="106">
        <f t="shared" si="20"/>
        <v>0</v>
      </c>
      <c r="AF157" s="539"/>
      <c r="AG157" s="539"/>
      <c r="AH157" s="104">
        <f t="shared" si="21"/>
        <v>0</v>
      </c>
      <c r="AI157" s="579">
        <f t="shared" si="23"/>
        <v>0</v>
      </c>
      <c r="AJ157" s="105">
        <f>LOOKUP(AI157,{0,32,33,41,51,61,71,81,91},{0,"इ-1","ड","क-2","क-1","ब-2 ","ब-1","अ-2","अ-1"})</f>
        <v>0</v>
      </c>
    </row>
    <row r="158" spans="1:36" ht="21.75" customHeight="1">
      <c r="A158" s="101">
        <f>Data!$B158</f>
        <v>0</v>
      </c>
      <c r="B158" s="116">
        <f>Data!C158</f>
        <v>0</v>
      </c>
      <c r="C158" s="117">
        <f>Data!E158</f>
        <v>0</v>
      </c>
      <c r="D158" s="101">
        <f>Data!G158</f>
        <v>0</v>
      </c>
      <c r="E158" s="539"/>
      <c r="F158" s="539"/>
      <c r="G158" s="539"/>
      <c r="H158" s="539"/>
      <c r="I158" s="539"/>
      <c r="J158" s="539"/>
      <c r="K158" s="539"/>
      <c r="L158" s="539"/>
      <c r="M158" s="106">
        <f t="shared" si="18"/>
        <v>0</v>
      </c>
      <c r="N158" s="539"/>
      <c r="O158" s="539"/>
      <c r="P158" s="104">
        <f t="shared" si="19"/>
        <v>0</v>
      </c>
      <c r="Q158" s="579">
        <f t="shared" si="22"/>
        <v>0</v>
      </c>
      <c r="R158" s="105">
        <f>LOOKUP(Q158,{0,32,33,41,51,61,71,81,91},{0,"इ-1","ड","क-2","क-1","ब-2 ","ब-1","अ-2","अ-1"})</f>
        <v>0</v>
      </c>
      <c r="S158" s="101">
        <f>Data!$B158</f>
        <v>0</v>
      </c>
      <c r="T158" s="114">
        <f>Data!C158</f>
        <v>0</v>
      </c>
      <c r="U158" s="115">
        <f>Data!E158</f>
        <v>0</v>
      </c>
      <c r="V158" s="101">
        <f>Data!G158</f>
        <v>0</v>
      </c>
      <c r="W158" s="539"/>
      <c r="X158" s="539"/>
      <c r="Y158" s="539"/>
      <c r="Z158" s="539"/>
      <c r="AA158" s="539"/>
      <c r="AB158" s="539"/>
      <c r="AC158" s="539"/>
      <c r="AD158" s="539"/>
      <c r="AE158" s="106">
        <f t="shared" si="20"/>
        <v>0</v>
      </c>
      <c r="AF158" s="539"/>
      <c r="AG158" s="539"/>
      <c r="AH158" s="104">
        <f t="shared" si="21"/>
        <v>0</v>
      </c>
      <c r="AI158" s="579">
        <f t="shared" si="23"/>
        <v>0</v>
      </c>
      <c r="AJ158" s="105">
        <f>LOOKUP(AI158,{0,32,33,41,51,61,71,81,91},{0,"इ-1","ड","क-2","क-1","ब-2 ","ब-1","अ-2","अ-1"})</f>
        <v>0</v>
      </c>
    </row>
    <row r="159" spans="1:36" ht="21.75" customHeight="1">
      <c r="A159" s="101">
        <f>Data!$B159</f>
        <v>0</v>
      </c>
      <c r="B159" s="116">
        <f>Data!C159</f>
        <v>0</v>
      </c>
      <c r="C159" s="117">
        <f>Data!E159</f>
        <v>0</v>
      </c>
      <c r="D159" s="101">
        <f>Data!G159</f>
        <v>0</v>
      </c>
      <c r="E159" s="539"/>
      <c r="F159" s="539"/>
      <c r="G159" s="539"/>
      <c r="H159" s="539"/>
      <c r="I159" s="539"/>
      <c r="J159" s="539"/>
      <c r="K159" s="539"/>
      <c r="L159" s="539"/>
      <c r="M159" s="106">
        <f t="shared" si="18"/>
        <v>0</v>
      </c>
      <c r="N159" s="539"/>
      <c r="O159" s="539"/>
      <c r="P159" s="104">
        <f t="shared" si="19"/>
        <v>0</v>
      </c>
      <c r="Q159" s="579">
        <f t="shared" si="22"/>
        <v>0</v>
      </c>
      <c r="R159" s="105">
        <f>LOOKUP(Q159,{0,32,33,41,51,61,71,81,91},{0,"इ-1","ड","क-2","क-1","ब-2 ","ब-1","अ-2","अ-1"})</f>
        <v>0</v>
      </c>
      <c r="S159" s="101">
        <f>Data!$B159</f>
        <v>0</v>
      </c>
      <c r="T159" s="114">
        <f>Data!C159</f>
        <v>0</v>
      </c>
      <c r="U159" s="115">
        <f>Data!E159</f>
        <v>0</v>
      </c>
      <c r="V159" s="101">
        <f>Data!G159</f>
        <v>0</v>
      </c>
      <c r="W159" s="539"/>
      <c r="X159" s="539"/>
      <c r="Y159" s="539"/>
      <c r="Z159" s="539"/>
      <c r="AA159" s="539"/>
      <c r="AB159" s="539"/>
      <c r="AC159" s="539"/>
      <c r="AD159" s="539"/>
      <c r="AE159" s="106">
        <f t="shared" si="20"/>
        <v>0</v>
      </c>
      <c r="AF159" s="539"/>
      <c r="AG159" s="539"/>
      <c r="AH159" s="104">
        <f t="shared" si="21"/>
        <v>0</v>
      </c>
      <c r="AI159" s="579">
        <f t="shared" si="23"/>
        <v>0</v>
      </c>
      <c r="AJ159" s="105">
        <f>LOOKUP(AI159,{0,32,33,41,51,61,71,81,91},{0,"इ-1","ड","क-2","क-1","ब-2 ","ब-1","अ-2","अ-1"})</f>
        <v>0</v>
      </c>
    </row>
    <row r="160" spans="1:36" ht="21.75" customHeight="1">
      <c r="A160" s="101">
        <f>Data!$B160</f>
        <v>0</v>
      </c>
      <c r="B160" s="116">
        <f>Data!C160</f>
        <v>0</v>
      </c>
      <c r="C160" s="117">
        <f>Data!E160</f>
        <v>0</v>
      </c>
      <c r="D160" s="101">
        <f>Data!G160</f>
        <v>0</v>
      </c>
      <c r="E160" s="539"/>
      <c r="F160" s="539"/>
      <c r="G160" s="539"/>
      <c r="H160" s="539"/>
      <c r="I160" s="539"/>
      <c r="J160" s="539"/>
      <c r="K160" s="539"/>
      <c r="L160" s="539"/>
      <c r="M160" s="106">
        <f t="shared" si="18"/>
        <v>0</v>
      </c>
      <c r="N160" s="539"/>
      <c r="O160" s="539"/>
      <c r="P160" s="104">
        <f t="shared" si="19"/>
        <v>0</v>
      </c>
      <c r="Q160" s="579">
        <f t="shared" si="22"/>
        <v>0</v>
      </c>
      <c r="R160" s="105">
        <f>LOOKUP(Q160,{0,32,33,41,51,61,71,81,91},{0,"इ-1","ड","क-2","क-1","ब-2 ","ब-1","अ-2","अ-1"})</f>
        <v>0</v>
      </c>
      <c r="S160" s="101">
        <f>Data!$B160</f>
        <v>0</v>
      </c>
      <c r="T160" s="114">
        <f>Data!C160</f>
        <v>0</v>
      </c>
      <c r="U160" s="115">
        <f>Data!E160</f>
        <v>0</v>
      </c>
      <c r="V160" s="101">
        <f>Data!G160</f>
        <v>0</v>
      </c>
      <c r="W160" s="539"/>
      <c r="X160" s="539"/>
      <c r="Y160" s="539"/>
      <c r="Z160" s="539"/>
      <c r="AA160" s="539"/>
      <c r="AB160" s="539"/>
      <c r="AC160" s="539"/>
      <c r="AD160" s="539"/>
      <c r="AE160" s="106">
        <f t="shared" si="20"/>
        <v>0</v>
      </c>
      <c r="AF160" s="539"/>
      <c r="AG160" s="539"/>
      <c r="AH160" s="104">
        <f t="shared" si="21"/>
        <v>0</v>
      </c>
      <c r="AI160" s="579">
        <f t="shared" si="23"/>
        <v>0</v>
      </c>
      <c r="AJ160" s="105">
        <f>LOOKUP(AI160,{0,32,33,41,51,61,71,81,91},{0,"इ-1","ड","क-2","क-1","ब-2 ","ब-1","अ-2","अ-1"})</f>
        <v>0</v>
      </c>
    </row>
    <row r="161" spans="1:36" ht="21.75" customHeight="1">
      <c r="A161" s="101">
        <f>Data!$B161</f>
        <v>0</v>
      </c>
      <c r="B161" s="116">
        <f>Data!C161</f>
        <v>0</v>
      </c>
      <c r="C161" s="117">
        <f>Data!E161</f>
        <v>0</v>
      </c>
      <c r="D161" s="101">
        <f>Data!G161</f>
        <v>0</v>
      </c>
      <c r="E161" s="539"/>
      <c r="F161" s="539"/>
      <c r="G161" s="539"/>
      <c r="H161" s="539"/>
      <c r="I161" s="539"/>
      <c r="J161" s="539"/>
      <c r="K161" s="539"/>
      <c r="L161" s="539"/>
      <c r="M161" s="106">
        <f t="shared" si="18"/>
        <v>0</v>
      </c>
      <c r="N161" s="539"/>
      <c r="O161" s="539"/>
      <c r="P161" s="104">
        <f t="shared" si="19"/>
        <v>0</v>
      </c>
      <c r="Q161" s="579">
        <f t="shared" si="22"/>
        <v>0</v>
      </c>
      <c r="R161" s="105">
        <f>LOOKUP(Q161,{0,32,33,41,51,61,71,81,91},{0,"इ-1","ड","क-2","क-1","ब-2 ","ब-1","अ-2","अ-1"})</f>
        <v>0</v>
      </c>
      <c r="S161" s="101">
        <f>Data!$B161</f>
        <v>0</v>
      </c>
      <c r="T161" s="114">
        <f>Data!C161</f>
        <v>0</v>
      </c>
      <c r="U161" s="115">
        <f>Data!E161</f>
        <v>0</v>
      </c>
      <c r="V161" s="101">
        <f>Data!G161</f>
        <v>0</v>
      </c>
      <c r="W161" s="539"/>
      <c r="X161" s="539"/>
      <c r="Y161" s="539"/>
      <c r="Z161" s="539"/>
      <c r="AA161" s="539"/>
      <c r="AB161" s="539"/>
      <c r="AC161" s="539"/>
      <c r="AD161" s="539"/>
      <c r="AE161" s="106">
        <f t="shared" si="20"/>
        <v>0</v>
      </c>
      <c r="AF161" s="539"/>
      <c r="AG161" s="539"/>
      <c r="AH161" s="104">
        <f t="shared" si="21"/>
        <v>0</v>
      </c>
      <c r="AI161" s="579">
        <f t="shared" si="23"/>
        <v>0</v>
      </c>
      <c r="AJ161" s="105">
        <f>LOOKUP(AI161,{0,32,33,41,51,61,71,81,91},{0,"इ-1","ड","क-2","क-1","ब-2 ","ब-1","अ-2","अ-1"})</f>
        <v>0</v>
      </c>
    </row>
    <row r="162" spans="1:36" ht="21.75" customHeight="1">
      <c r="A162" s="101">
        <f>Data!$B162</f>
        <v>0</v>
      </c>
      <c r="B162" s="116">
        <f>Data!C162</f>
        <v>0</v>
      </c>
      <c r="C162" s="117">
        <f>Data!E162</f>
        <v>0</v>
      </c>
      <c r="D162" s="101">
        <f>Data!G162</f>
        <v>0</v>
      </c>
      <c r="E162" s="539"/>
      <c r="F162" s="539"/>
      <c r="G162" s="539"/>
      <c r="H162" s="539"/>
      <c r="I162" s="539"/>
      <c r="J162" s="539"/>
      <c r="K162" s="539"/>
      <c r="L162" s="539"/>
      <c r="M162" s="106">
        <f t="shared" si="18"/>
        <v>0</v>
      </c>
      <c r="N162" s="539"/>
      <c r="O162" s="539"/>
      <c r="P162" s="104">
        <f t="shared" si="19"/>
        <v>0</v>
      </c>
      <c r="Q162" s="579">
        <f t="shared" si="22"/>
        <v>0</v>
      </c>
      <c r="R162" s="105">
        <f>LOOKUP(Q162,{0,32,33,41,51,61,71,81,91},{0,"इ-1","ड","क-2","क-1","ब-2 ","ब-1","अ-2","अ-1"})</f>
        <v>0</v>
      </c>
      <c r="S162" s="101">
        <f>Data!$B162</f>
        <v>0</v>
      </c>
      <c r="T162" s="114">
        <f>Data!C162</f>
        <v>0</v>
      </c>
      <c r="U162" s="115">
        <f>Data!E162</f>
        <v>0</v>
      </c>
      <c r="V162" s="101">
        <f>Data!G162</f>
        <v>0</v>
      </c>
      <c r="W162" s="539"/>
      <c r="X162" s="539"/>
      <c r="Y162" s="539"/>
      <c r="Z162" s="539"/>
      <c r="AA162" s="539"/>
      <c r="AB162" s="539"/>
      <c r="AC162" s="539"/>
      <c r="AD162" s="539"/>
      <c r="AE162" s="106">
        <f t="shared" si="20"/>
        <v>0</v>
      </c>
      <c r="AF162" s="539"/>
      <c r="AG162" s="539"/>
      <c r="AH162" s="104">
        <f t="shared" si="21"/>
        <v>0</v>
      </c>
      <c r="AI162" s="579">
        <f t="shared" si="23"/>
        <v>0</v>
      </c>
      <c r="AJ162" s="105">
        <f>LOOKUP(AI162,{0,32,33,41,51,61,71,81,91},{0,"इ-1","ड","क-2","क-1","ब-2 ","ब-1","अ-2","अ-1"})</f>
        <v>0</v>
      </c>
    </row>
    <row r="163" spans="1:36" ht="21.75" customHeight="1">
      <c r="A163" s="101">
        <f>Data!$B163</f>
        <v>0</v>
      </c>
      <c r="B163" s="116">
        <f>Data!C163</f>
        <v>0</v>
      </c>
      <c r="C163" s="117">
        <f>Data!E163</f>
        <v>0</v>
      </c>
      <c r="D163" s="101">
        <f>Data!G163</f>
        <v>0</v>
      </c>
      <c r="E163" s="539"/>
      <c r="F163" s="539"/>
      <c r="G163" s="539"/>
      <c r="H163" s="539"/>
      <c r="I163" s="539"/>
      <c r="J163" s="539"/>
      <c r="K163" s="539"/>
      <c r="L163" s="539"/>
      <c r="M163" s="106">
        <f t="shared" si="18"/>
        <v>0</v>
      </c>
      <c r="N163" s="539"/>
      <c r="O163" s="539"/>
      <c r="P163" s="104">
        <f t="shared" si="19"/>
        <v>0</v>
      </c>
      <c r="Q163" s="579">
        <f t="shared" si="22"/>
        <v>0</v>
      </c>
      <c r="R163" s="105">
        <f>LOOKUP(Q163,{0,32,33,41,51,61,71,81,91},{0,"इ-1","ड","क-2","क-1","ब-2 ","ब-1","अ-2","अ-1"})</f>
        <v>0</v>
      </c>
      <c r="S163" s="101">
        <f>Data!$B163</f>
        <v>0</v>
      </c>
      <c r="T163" s="114">
        <f>Data!C163</f>
        <v>0</v>
      </c>
      <c r="U163" s="115">
        <f>Data!E163</f>
        <v>0</v>
      </c>
      <c r="V163" s="101">
        <f>Data!G163</f>
        <v>0</v>
      </c>
      <c r="W163" s="539"/>
      <c r="X163" s="539"/>
      <c r="Y163" s="539"/>
      <c r="Z163" s="539"/>
      <c r="AA163" s="539"/>
      <c r="AB163" s="539"/>
      <c r="AC163" s="539"/>
      <c r="AD163" s="539"/>
      <c r="AE163" s="106">
        <f t="shared" si="20"/>
        <v>0</v>
      </c>
      <c r="AF163" s="539"/>
      <c r="AG163" s="539"/>
      <c r="AH163" s="104">
        <f t="shared" si="21"/>
        <v>0</v>
      </c>
      <c r="AI163" s="579">
        <f t="shared" si="23"/>
        <v>0</v>
      </c>
      <c r="AJ163" s="105">
        <f>LOOKUP(AI163,{0,32,33,41,51,61,71,81,91},{0,"इ-1","ड","क-2","क-1","ब-2 ","ब-1","अ-2","अ-1"})</f>
        <v>0</v>
      </c>
    </row>
    <row r="164" spans="1:36" ht="21.75" customHeight="1">
      <c r="A164" s="101">
        <f>Data!$B164</f>
        <v>0</v>
      </c>
      <c r="B164" s="116">
        <f>Data!C164</f>
        <v>0</v>
      </c>
      <c r="C164" s="117">
        <f>Data!E164</f>
        <v>0</v>
      </c>
      <c r="D164" s="101">
        <f>Data!G164</f>
        <v>0</v>
      </c>
      <c r="E164" s="539"/>
      <c r="F164" s="539"/>
      <c r="G164" s="539"/>
      <c r="H164" s="539"/>
      <c r="I164" s="539"/>
      <c r="J164" s="539"/>
      <c r="K164" s="539"/>
      <c r="L164" s="539"/>
      <c r="M164" s="106">
        <f t="shared" si="18"/>
        <v>0</v>
      </c>
      <c r="N164" s="539"/>
      <c r="O164" s="539"/>
      <c r="P164" s="104">
        <f t="shared" si="19"/>
        <v>0</v>
      </c>
      <c r="Q164" s="579">
        <f t="shared" si="22"/>
        <v>0</v>
      </c>
      <c r="R164" s="105">
        <f>LOOKUP(Q164,{0,32,33,41,51,61,71,81,91},{0,"इ-1","ड","क-2","क-1","ब-2 ","ब-1","अ-2","अ-1"})</f>
        <v>0</v>
      </c>
      <c r="S164" s="101">
        <f>Data!$B164</f>
        <v>0</v>
      </c>
      <c r="T164" s="114">
        <f>Data!C164</f>
        <v>0</v>
      </c>
      <c r="U164" s="115">
        <f>Data!E164</f>
        <v>0</v>
      </c>
      <c r="V164" s="101">
        <f>Data!G164</f>
        <v>0</v>
      </c>
      <c r="W164" s="539"/>
      <c r="X164" s="539"/>
      <c r="Y164" s="539"/>
      <c r="Z164" s="539"/>
      <c r="AA164" s="539"/>
      <c r="AB164" s="539"/>
      <c r="AC164" s="539"/>
      <c r="AD164" s="539"/>
      <c r="AE164" s="106">
        <f t="shared" si="20"/>
        <v>0</v>
      </c>
      <c r="AF164" s="539"/>
      <c r="AG164" s="539"/>
      <c r="AH164" s="104">
        <f t="shared" si="21"/>
        <v>0</v>
      </c>
      <c r="AI164" s="579">
        <f t="shared" si="23"/>
        <v>0</v>
      </c>
      <c r="AJ164" s="105">
        <f>LOOKUP(AI164,{0,32,33,41,51,61,71,81,91},{0,"इ-1","ड","क-2","क-1","ब-2 ","ब-1","अ-2","अ-1"})</f>
        <v>0</v>
      </c>
    </row>
    <row r="165" spans="1:36" ht="21.75" customHeight="1">
      <c r="A165" s="101">
        <f>Data!$B165</f>
        <v>0</v>
      </c>
      <c r="B165" s="116">
        <f>Data!C165</f>
        <v>0</v>
      </c>
      <c r="C165" s="117">
        <f>Data!E165</f>
        <v>0</v>
      </c>
      <c r="D165" s="101">
        <f>Data!G165</f>
        <v>0</v>
      </c>
      <c r="E165" s="539"/>
      <c r="F165" s="539"/>
      <c r="G165" s="539"/>
      <c r="H165" s="539"/>
      <c r="I165" s="539"/>
      <c r="J165" s="539"/>
      <c r="K165" s="539"/>
      <c r="L165" s="539"/>
      <c r="M165" s="106">
        <f t="shared" si="18"/>
        <v>0</v>
      </c>
      <c r="N165" s="539"/>
      <c r="O165" s="539"/>
      <c r="P165" s="104">
        <f t="shared" si="19"/>
        <v>0</v>
      </c>
      <c r="Q165" s="579">
        <f t="shared" si="22"/>
        <v>0</v>
      </c>
      <c r="R165" s="105">
        <f>LOOKUP(Q165,{0,32,33,41,51,61,71,81,91},{0,"इ-1","ड","क-2","क-1","ब-2 ","ब-1","अ-2","अ-1"})</f>
        <v>0</v>
      </c>
      <c r="S165" s="101">
        <f>Data!$B165</f>
        <v>0</v>
      </c>
      <c r="T165" s="114">
        <f>Data!C165</f>
        <v>0</v>
      </c>
      <c r="U165" s="115">
        <f>Data!E165</f>
        <v>0</v>
      </c>
      <c r="V165" s="101">
        <f>Data!G165</f>
        <v>0</v>
      </c>
      <c r="W165" s="539"/>
      <c r="X165" s="539"/>
      <c r="Y165" s="539"/>
      <c r="Z165" s="539"/>
      <c r="AA165" s="539"/>
      <c r="AB165" s="539"/>
      <c r="AC165" s="539"/>
      <c r="AD165" s="539"/>
      <c r="AE165" s="106">
        <f t="shared" si="20"/>
        <v>0</v>
      </c>
      <c r="AF165" s="539"/>
      <c r="AG165" s="539"/>
      <c r="AH165" s="104">
        <f t="shared" si="21"/>
        <v>0</v>
      </c>
      <c r="AI165" s="579">
        <f t="shared" si="23"/>
        <v>0</v>
      </c>
      <c r="AJ165" s="105">
        <f>LOOKUP(AI165,{0,32,33,41,51,61,71,81,91},{0,"इ-1","ड","क-2","क-1","ब-2 ","ब-1","अ-2","अ-1"})</f>
        <v>0</v>
      </c>
    </row>
    <row r="166" spans="1:36" ht="21.75" customHeight="1">
      <c r="A166" s="101">
        <f>Data!$B166</f>
        <v>0</v>
      </c>
      <c r="B166" s="116">
        <f>Data!C166</f>
        <v>0</v>
      </c>
      <c r="C166" s="117">
        <f>Data!E166</f>
        <v>0</v>
      </c>
      <c r="D166" s="101">
        <f>Data!G166</f>
        <v>0</v>
      </c>
      <c r="E166" s="539"/>
      <c r="F166" s="539"/>
      <c r="G166" s="539"/>
      <c r="H166" s="539"/>
      <c r="I166" s="539"/>
      <c r="J166" s="539"/>
      <c r="K166" s="539"/>
      <c r="L166" s="539"/>
      <c r="M166" s="106">
        <f t="shared" si="18"/>
        <v>0</v>
      </c>
      <c r="N166" s="539"/>
      <c r="O166" s="539"/>
      <c r="P166" s="104">
        <f t="shared" si="19"/>
        <v>0</v>
      </c>
      <c r="Q166" s="579">
        <f t="shared" si="22"/>
        <v>0</v>
      </c>
      <c r="R166" s="105">
        <f>LOOKUP(Q166,{0,32,33,41,51,61,71,81,91},{0,"इ-1","ड","क-2","क-1","ब-2 ","ब-1","अ-2","अ-1"})</f>
        <v>0</v>
      </c>
      <c r="S166" s="101">
        <f>Data!$B166</f>
        <v>0</v>
      </c>
      <c r="T166" s="114">
        <f>Data!C166</f>
        <v>0</v>
      </c>
      <c r="U166" s="115">
        <f>Data!E166</f>
        <v>0</v>
      </c>
      <c r="V166" s="101">
        <f>Data!G166</f>
        <v>0</v>
      </c>
      <c r="W166" s="539"/>
      <c r="X166" s="539"/>
      <c r="Y166" s="539"/>
      <c r="Z166" s="539"/>
      <c r="AA166" s="539"/>
      <c r="AB166" s="539"/>
      <c r="AC166" s="539"/>
      <c r="AD166" s="539"/>
      <c r="AE166" s="106">
        <f t="shared" si="20"/>
        <v>0</v>
      </c>
      <c r="AF166" s="539"/>
      <c r="AG166" s="539"/>
      <c r="AH166" s="104">
        <f t="shared" si="21"/>
        <v>0</v>
      </c>
      <c r="AI166" s="579">
        <f t="shared" si="23"/>
        <v>0</v>
      </c>
      <c r="AJ166" s="105">
        <f>LOOKUP(AI166,{0,32,33,41,51,61,71,81,91},{0,"इ-1","ड","क-2","क-1","ब-2 ","ब-1","अ-2","अ-1"})</f>
        <v>0</v>
      </c>
    </row>
    <row r="167" spans="1:36" ht="21.75" customHeight="1">
      <c r="A167" s="101">
        <f>Data!$B167</f>
        <v>0</v>
      </c>
      <c r="B167" s="116">
        <f>Data!C167</f>
        <v>0</v>
      </c>
      <c r="C167" s="117">
        <f>Data!E167</f>
        <v>0</v>
      </c>
      <c r="D167" s="101">
        <f>Data!G167</f>
        <v>0</v>
      </c>
      <c r="E167" s="539"/>
      <c r="F167" s="539"/>
      <c r="G167" s="539"/>
      <c r="H167" s="539"/>
      <c r="I167" s="539"/>
      <c r="J167" s="539"/>
      <c r="K167" s="539"/>
      <c r="L167" s="539"/>
      <c r="M167" s="106">
        <f t="shared" si="18"/>
        <v>0</v>
      </c>
      <c r="N167" s="539"/>
      <c r="O167" s="539"/>
      <c r="P167" s="104">
        <f t="shared" si="19"/>
        <v>0</v>
      </c>
      <c r="Q167" s="579">
        <f t="shared" si="22"/>
        <v>0</v>
      </c>
      <c r="R167" s="105">
        <f>LOOKUP(Q167,{0,32,33,41,51,61,71,81,91},{0,"इ-1","ड","क-2","क-1","ब-2 ","ब-1","अ-2","अ-1"})</f>
        <v>0</v>
      </c>
      <c r="S167" s="101">
        <f>Data!$B167</f>
        <v>0</v>
      </c>
      <c r="T167" s="114">
        <f>Data!C167</f>
        <v>0</v>
      </c>
      <c r="U167" s="115">
        <f>Data!E167</f>
        <v>0</v>
      </c>
      <c r="V167" s="101">
        <f>Data!G167</f>
        <v>0</v>
      </c>
      <c r="W167" s="539"/>
      <c r="X167" s="539"/>
      <c r="Y167" s="539"/>
      <c r="Z167" s="539"/>
      <c r="AA167" s="539"/>
      <c r="AB167" s="539"/>
      <c r="AC167" s="539"/>
      <c r="AD167" s="539"/>
      <c r="AE167" s="106">
        <f t="shared" si="20"/>
        <v>0</v>
      </c>
      <c r="AF167" s="539"/>
      <c r="AG167" s="539"/>
      <c r="AH167" s="104">
        <f t="shared" si="21"/>
        <v>0</v>
      </c>
      <c r="AI167" s="579">
        <f t="shared" si="23"/>
        <v>0</v>
      </c>
      <c r="AJ167" s="105">
        <f>LOOKUP(AI167,{0,32,33,41,51,61,71,81,91},{0,"इ-1","ड","क-2","क-1","ब-2 ","ब-1","अ-2","अ-1"})</f>
        <v>0</v>
      </c>
    </row>
    <row r="168" spans="1:36" ht="21.75" customHeight="1">
      <c r="A168" s="101">
        <f>Data!$B168</f>
        <v>0</v>
      </c>
      <c r="B168" s="116">
        <f>Data!C168</f>
        <v>0</v>
      </c>
      <c r="C168" s="117">
        <f>Data!E168</f>
        <v>0</v>
      </c>
      <c r="D168" s="101">
        <f>Data!G168</f>
        <v>0</v>
      </c>
      <c r="E168" s="539"/>
      <c r="F168" s="539"/>
      <c r="G168" s="539"/>
      <c r="H168" s="539"/>
      <c r="I168" s="539"/>
      <c r="J168" s="539"/>
      <c r="K168" s="539"/>
      <c r="L168" s="539"/>
      <c r="M168" s="106">
        <f t="shared" si="18"/>
        <v>0</v>
      </c>
      <c r="N168" s="539"/>
      <c r="O168" s="539"/>
      <c r="P168" s="104">
        <f t="shared" si="19"/>
        <v>0</v>
      </c>
      <c r="Q168" s="579">
        <f t="shared" si="22"/>
        <v>0</v>
      </c>
      <c r="R168" s="105">
        <f>LOOKUP(Q168,{0,32,33,41,51,61,71,81,91},{0,"इ-1","ड","क-2","क-1","ब-2 ","ब-1","अ-2","अ-1"})</f>
        <v>0</v>
      </c>
      <c r="S168" s="101">
        <f>Data!$B168</f>
        <v>0</v>
      </c>
      <c r="T168" s="114">
        <f>Data!C168</f>
        <v>0</v>
      </c>
      <c r="U168" s="115">
        <f>Data!E168</f>
        <v>0</v>
      </c>
      <c r="V168" s="101">
        <f>Data!G168</f>
        <v>0</v>
      </c>
      <c r="W168" s="539"/>
      <c r="X168" s="539"/>
      <c r="Y168" s="539"/>
      <c r="Z168" s="539"/>
      <c r="AA168" s="539"/>
      <c r="AB168" s="539"/>
      <c r="AC168" s="539"/>
      <c r="AD168" s="539"/>
      <c r="AE168" s="106">
        <f t="shared" si="20"/>
        <v>0</v>
      </c>
      <c r="AF168" s="539"/>
      <c r="AG168" s="539"/>
      <c r="AH168" s="104">
        <f t="shared" si="21"/>
        <v>0</v>
      </c>
      <c r="AI168" s="579">
        <f t="shared" si="23"/>
        <v>0</v>
      </c>
      <c r="AJ168" s="105">
        <f>LOOKUP(AI168,{0,32,33,41,51,61,71,81,91},{0,"इ-1","ड","क-2","क-1","ब-2 ","ब-1","अ-2","अ-1"})</f>
        <v>0</v>
      </c>
    </row>
    <row r="169" spans="1:36" ht="21.75" customHeight="1">
      <c r="A169" s="101">
        <f>Data!$B169</f>
        <v>0</v>
      </c>
      <c r="B169" s="116">
        <f>Data!C169</f>
        <v>0</v>
      </c>
      <c r="C169" s="117">
        <f>Data!E169</f>
        <v>0</v>
      </c>
      <c r="D169" s="101">
        <f>Data!G169</f>
        <v>0</v>
      </c>
      <c r="E169" s="539"/>
      <c r="F169" s="539"/>
      <c r="G169" s="539"/>
      <c r="H169" s="539"/>
      <c r="I169" s="539"/>
      <c r="J169" s="539"/>
      <c r="K169" s="539"/>
      <c r="L169" s="539"/>
      <c r="M169" s="106">
        <f t="shared" si="18"/>
        <v>0</v>
      </c>
      <c r="N169" s="539"/>
      <c r="O169" s="539"/>
      <c r="P169" s="104">
        <f t="shared" si="19"/>
        <v>0</v>
      </c>
      <c r="Q169" s="579">
        <f t="shared" si="22"/>
        <v>0</v>
      </c>
      <c r="R169" s="105">
        <f>LOOKUP(Q169,{0,32,33,41,51,61,71,81,91},{0,"इ-1","ड","क-2","क-1","ब-2 ","ब-1","अ-2","अ-1"})</f>
        <v>0</v>
      </c>
      <c r="S169" s="101">
        <f>Data!$B169</f>
        <v>0</v>
      </c>
      <c r="T169" s="114">
        <f>Data!C169</f>
        <v>0</v>
      </c>
      <c r="U169" s="115">
        <f>Data!E169</f>
        <v>0</v>
      </c>
      <c r="V169" s="101">
        <f>Data!G169</f>
        <v>0</v>
      </c>
      <c r="W169" s="539"/>
      <c r="X169" s="539"/>
      <c r="Y169" s="539"/>
      <c r="Z169" s="539"/>
      <c r="AA169" s="539"/>
      <c r="AB169" s="539"/>
      <c r="AC169" s="539"/>
      <c r="AD169" s="539"/>
      <c r="AE169" s="106">
        <f t="shared" si="20"/>
        <v>0</v>
      </c>
      <c r="AF169" s="539"/>
      <c r="AG169" s="539"/>
      <c r="AH169" s="104">
        <f t="shared" si="21"/>
        <v>0</v>
      </c>
      <c r="AI169" s="579">
        <f t="shared" si="23"/>
        <v>0</v>
      </c>
      <c r="AJ169" s="105">
        <f>LOOKUP(AI169,{0,32,33,41,51,61,71,81,91},{0,"इ-1","ड","क-2","क-1","ब-2 ","ब-1","अ-2","अ-1"})</f>
        <v>0</v>
      </c>
    </row>
    <row r="170" spans="1:36" ht="21.75" customHeight="1">
      <c r="A170" s="101">
        <f>Data!$B170</f>
        <v>0</v>
      </c>
      <c r="B170" s="116">
        <f>Data!C170</f>
        <v>0</v>
      </c>
      <c r="C170" s="117">
        <f>Data!E170</f>
        <v>0</v>
      </c>
      <c r="D170" s="101">
        <f>Data!G170</f>
        <v>0</v>
      </c>
      <c r="E170" s="539"/>
      <c r="F170" s="539"/>
      <c r="G170" s="539"/>
      <c r="H170" s="539"/>
      <c r="I170" s="539"/>
      <c r="J170" s="539"/>
      <c r="K170" s="539"/>
      <c r="L170" s="539"/>
      <c r="M170" s="106">
        <f t="shared" si="18"/>
        <v>0</v>
      </c>
      <c r="N170" s="539"/>
      <c r="O170" s="539"/>
      <c r="P170" s="104">
        <f t="shared" si="19"/>
        <v>0</v>
      </c>
      <c r="Q170" s="579">
        <f t="shared" si="22"/>
        <v>0</v>
      </c>
      <c r="R170" s="105">
        <f>LOOKUP(Q170,{0,32,33,41,51,61,71,81,91},{0,"इ-1","ड","क-2","क-1","ब-2 ","ब-1","अ-2","अ-1"})</f>
        <v>0</v>
      </c>
      <c r="S170" s="101">
        <f>Data!$B170</f>
        <v>0</v>
      </c>
      <c r="T170" s="114">
        <f>Data!C170</f>
        <v>0</v>
      </c>
      <c r="U170" s="115">
        <f>Data!E170</f>
        <v>0</v>
      </c>
      <c r="V170" s="101">
        <f>Data!G170</f>
        <v>0</v>
      </c>
      <c r="W170" s="539"/>
      <c r="X170" s="539"/>
      <c r="Y170" s="539"/>
      <c r="Z170" s="539"/>
      <c r="AA170" s="539"/>
      <c r="AB170" s="539"/>
      <c r="AC170" s="539"/>
      <c r="AD170" s="539"/>
      <c r="AE170" s="106">
        <f t="shared" si="20"/>
        <v>0</v>
      </c>
      <c r="AF170" s="539"/>
      <c r="AG170" s="539"/>
      <c r="AH170" s="104">
        <f t="shared" si="21"/>
        <v>0</v>
      </c>
      <c r="AI170" s="579">
        <f t="shared" si="23"/>
        <v>0</v>
      </c>
      <c r="AJ170" s="105">
        <f>LOOKUP(AI170,{0,32,33,41,51,61,71,81,91},{0,"इ-1","ड","क-2","क-1","ब-2 ","ब-1","अ-2","अ-1"})</f>
        <v>0</v>
      </c>
    </row>
    <row r="171" spans="1:36" ht="21.75" customHeight="1">
      <c r="A171" s="101">
        <f>Data!$B171</f>
        <v>0</v>
      </c>
      <c r="B171" s="116">
        <f>Data!C171</f>
        <v>0</v>
      </c>
      <c r="C171" s="117">
        <f>Data!E171</f>
        <v>0</v>
      </c>
      <c r="D171" s="101">
        <f>Data!G171</f>
        <v>0</v>
      </c>
      <c r="E171" s="539"/>
      <c r="F171" s="539"/>
      <c r="G171" s="539"/>
      <c r="H171" s="539"/>
      <c r="I171" s="539"/>
      <c r="J171" s="539"/>
      <c r="K171" s="539"/>
      <c r="L171" s="539"/>
      <c r="M171" s="106">
        <f t="shared" ref="M171:M206" si="24">SUM(E171:L171)</f>
        <v>0</v>
      </c>
      <c r="N171" s="539"/>
      <c r="O171" s="539"/>
      <c r="P171" s="104">
        <f t="shared" ref="P171:P206" si="25">SUM(N171:O171)</f>
        <v>0</v>
      </c>
      <c r="Q171" s="579">
        <f t="shared" si="22"/>
        <v>0</v>
      </c>
      <c r="R171" s="105">
        <f>LOOKUP(Q171,{0,32,33,41,51,61,71,81,91},{0,"इ-1","ड","क-2","क-1","ब-2 ","ब-1","अ-2","अ-1"})</f>
        <v>0</v>
      </c>
      <c r="S171" s="101">
        <f>Data!$B171</f>
        <v>0</v>
      </c>
      <c r="T171" s="114">
        <f>Data!C171</f>
        <v>0</v>
      </c>
      <c r="U171" s="115">
        <f>Data!E171</f>
        <v>0</v>
      </c>
      <c r="V171" s="101">
        <f>Data!G171</f>
        <v>0</v>
      </c>
      <c r="W171" s="539"/>
      <c r="X171" s="539"/>
      <c r="Y171" s="539"/>
      <c r="Z171" s="539"/>
      <c r="AA171" s="539"/>
      <c r="AB171" s="539"/>
      <c r="AC171" s="539"/>
      <c r="AD171" s="539"/>
      <c r="AE171" s="106">
        <f t="shared" ref="AE171:AE206" si="26">SUM(W171:AD171)</f>
        <v>0</v>
      </c>
      <c r="AF171" s="539"/>
      <c r="AG171" s="539"/>
      <c r="AH171" s="104">
        <f t="shared" ref="AH171:AH206" si="27">SUM(AF171:AG171)</f>
        <v>0</v>
      </c>
      <c r="AI171" s="579">
        <f t="shared" si="23"/>
        <v>0</v>
      </c>
      <c r="AJ171" s="105">
        <f>LOOKUP(AI171,{0,32,33,41,51,61,71,81,91},{0,"इ-1","ड","क-2","क-1","ब-2 ","ब-1","अ-2","अ-1"})</f>
        <v>0</v>
      </c>
    </row>
    <row r="172" spans="1:36" ht="21.75" customHeight="1">
      <c r="A172" s="101">
        <f>Data!$B172</f>
        <v>0</v>
      </c>
      <c r="B172" s="116">
        <f>Data!C172</f>
        <v>0</v>
      </c>
      <c r="C172" s="117">
        <f>Data!E172</f>
        <v>0</v>
      </c>
      <c r="D172" s="101">
        <f>Data!G172</f>
        <v>0</v>
      </c>
      <c r="E172" s="539"/>
      <c r="F172" s="539"/>
      <c r="G172" s="539"/>
      <c r="H172" s="539"/>
      <c r="I172" s="539"/>
      <c r="J172" s="539"/>
      <c r="K172" s="539"/>
      <c r="L172" s="539"/>
      <c r="M172" s="106">
        <f t="shared" si="24"/>
        <v>0</v>
      </c>
      <c r="N172" s="539"/>
      <c r="O172" s="539"/>
      <c r="P172" s="104">
        <f t="shared" si="25"/>
        <v>0</v>
      </c>
      <c r="Q172" s="579">
        <f t="shared" si="22"/>
        <v>0</v>
      </c>
      <c r="R172" s="105">
        <f>LOOKUP(Q172,{0,32,33,41,51,61,71,81,91},{0,"इ-1","ड","क-2","क-1","ब-2 ","ब-1","अ-2","अ-1"})</f>
        <v>0</v>
      </c>
      <c r="S172" s="101">
        <f>Data!$B172</f>
        <v>0</v>
      </c>
      <c r="T172" s="114">
        <f>Data!C172</f>
        <v>0</v>
      </c>
      <c r="U172" s="115">
        <f>Data!E172</f>
        <v>0</v>
      </c>
      <c r="V172" s="101">
        <f>Data!G172</f>
        <v>0</v>
      </c>
      <c r="W172" s="539"/>
      <c r="X172" s="539"/>
      <c r="Y172" s="539"/>
      <c r="Z172" s="539"/>
      <c r="AA172" s="539"/>
      <c r="AB172" s="539"/>
      <c r="AC172" s="539"/>
      <c r="AD172" s="539"/>
      <c r="AE172" s="106">
        <f t="shared" si="26"/>
        <v>0</v>
      </c>
      <c r="AF172" s="539"/>
      <c r="AG172" s="539"/>
      <c r="AH172" s="104">
        <f t="shared" si="27"/>
        <v>0</v>
      </c>
      <c r="AI172" s="579">
        <f t="shared" si="23"/>
        <v>0</v>
      </c>
      <c r="AJ172" s="105">
        <f>LOOKUP(AI172,{0,32,33,41,51,61,71,81,91},{0,"इ-1","ड","क-2","क-1","ब-2 ","ब-1","अ-2","अ-1"})</f>
        <v>0</v>
      </c>
    </row>
    <row r="173" spans="1:36" ht="21.75" customHeight="1">
      <c r="A173" s="101">
        <f>Data!$B173</f>
        <v>0</v>
      </c>
      <c r="B173" s="116">
        <f>Data!C173</f>
        <v>0</v>
      </c>
      <c r="C173" s="117">
        <f>Data!E173</f>
        <v>0</v>
      </c>
      <c r="D173" s="101">
        <f>Data!G173</f>
        <v>0</v>
      </c>
      <c r="E173" s="539"/>
      <c r="F173" s="539"/>
      <c r="G173" s="539"/>
      <c r="H173" s="539"/>
      <c r="I173" s="539"/>
      <c r="J173" s="539"/>
      <c r="K173" s="539"/>
      <c r="L173" s="539"/>
      <c r="M173" s="106">
        <f t="shared" si="24"/>
        <v>0</v>
      </c>
      <c r="N173" s="539"/>
      <c r="O173" s="539"/>
      <c r="P173" s="104">
        <f t="shared" si="25"/>
        <v>0</v>
      </c>
      <c r="Q173" s="579">
        <f t="shared" si="22"/>
        <v>0</v>
      </c>
      <c r="R173" s="105">
        <f>LOOKUP(Q173,{0,32,33,41,51,61,71,81,91},{0,"इ-1","ड","क-2","क-1","ब-2 ","ब-1","अ-2","अ-1"})</f>
        <v>0</v>
      </c>
      <c r="S173" s="101">
        <f>Data!$B173</f>
        <v>0</v>
      </c>
      <c r="T173" s="114">
        <f>Data!C173</f>
        <v>0</v>
      </c>
      <c r="U173" s="115">
        <f>Data!E173</f>
        <v>0</v>
      </c>
      <c r="V173" s="101">
        <f>Data!G173</f>
        <v>0</v>
      </c>
      <c r="W173" s="539"/>
      <c r="X173" s="539"/>
      <c r="Y173" s="539"/>
      <c r="Z173" s="539"/>
      <c r="AA173" s="539"/>
      <c r="AB173" s="539"/>
      <c r="AC173" s="539"/>
      <c r="AD173" s="539"/>
      <c r="AE173" s="106">
        <f t="shared" si="26"/>
        <v>0</v>
      </c>
      <c r="AF173" s="539"/>
      <c r="AG173" s="539"/>
      <c r="AH173" s="104">
        <f t="shared" si="27"/>
        <v>0</v>
      </c>
      <c r="AI173" s="579">
        <f t="shared" si="23"/>
        <v>0</v>
      </c>
      <c r="AJ173" s="105">
        <f>LOOKUP(AI173,{0,32,33,41,51,61,71,81,91},{0,"इ-1","ड","क-2","क-1","ब-2 ","ब-1","अ-2","अ-1"})</f>
        <v>0</v>
      </c>
    </row>
    <row r="174" spans="1:36" ht="21.75" customHeight="1">
      <c r="A174" s="101">
        <f>Data!$B174</f>
        <v>0</v>
      </c>
      <c r="B174" s="116">
        <f>Data!C174</f>
        <v>0</v>
      </c>
      <c r="C174" s="117">
        <f>Data!E174</f>
        <v>0</v>
      </c>
      <c r="D174" s="101">
        <f>Data!G174</f>
        <v>0</v>
      </c>
      <c r="E174" s="539"/>
      <c r="F174" s="539"/>
      <c r="G174" s="539"/>
      <c r="H174" s="539"/>
      <c r="I174" s="539"/>
      <c r="J174" s="539"/>
      <c r="K174" s="539"/>
      <c r="L174" s="539"/>
      <c r="M174" s="106">
        <f t="shared" si="24"/>
        <v>0</v>
      </c>
      <c r="N174" s="539"/>
      <c r="O174" s="539"/>
      <c r="P174" s="104">
        <f t="shared" si="25"/>
        <v>0</v>
      </c>
      <c r="Q174" s="579">
        <f t="shared" si="22"/>
        <v>0</v>
      </c>
      <c r="R174" s="105">
        <f>LOOKUP(Q174,{0,32,33,41,51,61,71,81,91},{0,"इ-1","ड","क-2","क-1","ब-2 ","ब-1","अ-2","अ-1"})</f>
        <v>0</v>
      </c>
      <c r="S174" s="101">
        <f>Data!$B174</f>
        <v>0</v>
      </c>
      <c r="T174" s="114">
        <f>Data!C174</f>
        <v>0</v>
      </c>
      <c r="U174" s="115">
        <f>Data!E174</f>
        <v>0</v>
      </c>
      <c r="V174" s="101">
        <f>Data!G174</f>
        <v>0</v>
      </c>
      <c r="W174" s="539"/>
      <c r="X174" s="539"/>
      <c r="Y174" s="539"/>
      <c r="Z174" s="539"/>
      <c r="AA174" s="539"/>
      <c r="AB174" s="539"/>
      <c r="AC174" s="539"/>
      <c r="AD174" s="539"/>
      <c r="AE174" s="106">
        <f t="shared" si="26"/>
        <v>0</v>
      </c>
      <c r="AF174" s="539"/>
      <c r="AG174" s="539"/>
      <c r="AH174" s="104">
        <f t="shared" si="27"/>
        <v>0</v>
      </c>
      <c r="AI174" s="579">
        <f t="shared" si="23"/>
        <v>0</v>
      </c>
      <c r="AJ174" s="105">
        <f>LOOKUP(AI174,{0,32,33,41,51,61,71,81,91},{0,"इ-1","ड","क-2","क-1","ब-2 ","ब-1","अ-2","अ-1"})</f>
        <v>0</v>
      </c>
    </row>
    <row r="175" spans="1:36" ht="21.75" customHeight="1">
      <c r="A175" s="101">
        <f>Data!$B175</f>
        <v>0</v>
      </c>
      <c r="B175" s="116">
        <f>Data!C175</f>
        <v>0</v>
      </c>
      <c r="C175" s="117">
        <f>Data!E175</f>
        <v>0</v>
      </c>
      <c r="D175" s="101">
        <f>Data!G175</f>
        <v>0</v>
      </c>
      <c r="E175" s="539"/>
      <c r="F175" s="539"/>
      <c r="G175" s="539"/>
      <c r="H175" s="539"/>
      <c r="I175" s="539"/>
      <c r="J175" s="539"/>
      <c r="K175" s="539"/>
      <c r="L175" s="539"/>
      <c r="M175" s="106">
        <f t="shared" si="24"/>
        <v>0</v>
      </c>
      <c r="N175" s="539"/>
      <c r="O175" s="539"/>
      <c r="P175" s="104">
        <f t="shared" si="25"/>
        <v>0</v>
      </c>
      <c r="Q175" s="579">
        <f t="shared" si="22"/>
        <v>0</v>
      </c>
      <c r="R175" s="105">
        <f>LOOKUP(Q175,{0,32,33,41,51,61,71,81,91},{0,"इ-1","ड","क-2","क-1","ब-2 ","ब-1","अ-2","अ-1"})</f>
        <v>0</v>
      </c>
      <c r="S175" s="101">
        <f>Data!$B175</f>
        <v>0</v>
      </c>
      <c r="T175" s="114">
        <f>Data!C175</f>
        <v>0</v>
      </c>
      <c r="U175" s="115">
        <f>Data!E175</f>
        <v>0</v>
      </c>
      <c r="V175" s="101">
        <f>Data!G175</f>
        <v>0</v>
      </c>
      <c r="W175" s="539"/>
      <c r="X175" s="539"/>
      <c r="Y175" s="539"/>
      <c r="Z175" s="539"/>
      <c r="AA175" s="539"/>
      <c r="AB175" s="539"/>
      <c r="AC175" s="539"/>
      <c r="AD175" s="539"/>
      <c r="AE175" s="106">
        <f t="shared" si="26"/>
        <v>0</v>
      </c>
      <c r="AF175" s="539"/>
      <c r="AG175" s="539"/>
      <c r="AH175" s="104">
        <f t="shared" si="27"/>
        <v>0</v>
      </c>
      <c r="AI175" s="579">
        <f t="shared" si="23"/>
        <v>0</v>
      </c>
      <c r="AJ175" s="105">
        <f>LOOKUP(AI175,{0,32,33,41,51,61,71,81,91},{0,"इ-1","ड","क-2","क-1","ब-2 ","ब-1","अ-2","अ-1"})</f>
        <v>0</v>
      </c>
    </row>
    <row r="176" spans="1:36" ht="21.75" customHeight="1">
      <c r="A176" s="101">
        <f>Data!$B176</f>
        <v>0</v>
      </c>
      <c r="B176" s="116">
        <f>Data!C176</f>
        <v>0</v>
      </c>
      <c r="C176" s="117">
        <f>Data!E176</f>
        <v>0</v>
      </c>
      <c r="D176" s="101">
        <f>Data!G176</f>
        <v>0</v>
      </c>
      <c r="E176" s="539"/>
      <c r="F176" s="539"/>
      <c r="G176" s="539"/>
      <c r="H176" s="539"/>
      <c r="I176" s="539"/>
      <c r="J176" s="539"/>
      <c r="K176" s="539"/>
      <c r="L176" s="539"/>
      <c r="M176" s="106">
        <f t="shared" si="24"/>
        <v>0</v>
      </c>
      <c r="N176" s="539"/>
      <c r="O176" s="539"/>
      <c r="P176" s="104">
        <f t="shared" si="25"/>
        <v>0</v>
      </c>
      <c r="Q176" s="579">
        <f t="shared" si="22"/>
        <v>0</v>
      </c>
      <c r="R176" s="105">
        <f>LOOKUP(Q176,{0,32,33,41,51,61,71,81,91},{0,"इ-1","ड","क-2","क-1","ब-2 ","ब-1","अ-2","अ-1"})</f>
        <v>0</v>
      </c>
      <c r="S176" s="101">
        <f>Data!$B176</f>
        <v>0</v>
      </c>
      <c r="T176" s="114">
        <f>Data!C176</f>
        <v>0</v>
      </c>
      <c r="U176" s="115">
        <f>Data!E176</f>
        <v>0</v>
      </c>
      <c r="V176" s="101">
        <f>Data!G176</f>
        <v>0</v>
      </c>
      <c r="W176" s="539"/>
      <c r="X176" s="539"/>
      <c r="Y176" s="539"/>
      <c r="Z176" s="539"/>
      <c r="AA176" s="539"/>
      <c r="AB176" s="539"/>
      <c r="AC176" s="539"/>
      <c r="AD176" s="539"/>
      <c r="AE176" s="106">
        <f t="shared" si="26"/>
        <v>0</v>
      </c>
      <c r="AF176" s="539"/>
      <c r="AG176" s="539"/>
      <c r="AH176" s="104">
        <f t="shared" si="27"/>
        <v>0</v>
      </c>
      <c r="AI176" s="579">
        <f t="shared" si="23"/>
        <v>0</v>
      </c>
      <c r="AJ176" s="105">
        <f>LOOKUP(AI176,{0,32,33,41,51,61,71,81,91},{0,"इ-1","ड","क-2","क-1","ब-2 ","ब-1","अ-2","अ-1"})</f>
        <v>0</v>
      </c>
    </row>
    <row r="177" spans="1:36" ht="21.75" customHeight="1">
      <c r="A177" s="101">
        <f>Data!$B177</f>
        <v>0</v>
      </c>
      <c r="B177" s="116">
        <f>Data!C177</f>
        <v>0</v>
      </c>
      <c r="C177" s="117">
        <f>Data!E177</f>
        <v>0</v>
      </c>
      <c r="D177" s="101">
        <f>Data!G177</f>
        <v>0</v>
      </c>
      <c r="E177" s="539"/>
      <c r="F177" s="539"/>
      <c r="G177" s="539"/>
      <c r="H177" s="539"/>
      <c r="I177" s="539"/>
      <c r="J177" s="539"/>
      <c r="K177" s="539"/>
      <c r="L177" s="539"/>
      <c r="M177" s="106">
        <f t="shared" si="24"/>
        <v>0</v>
      </c>
      <c r="N177" s="539"/>
      <c r="O177" s="539"/>
      <c r="P177" s="104">
        <f t="shared" si="25"/>
        <v>0</v>
      </c>
      <c r="Q177" s="579">
        <f t="shared" si="22"/>
        <v>0</v>
      </c>
      <c r="R177" s="105">
        <f>LOOKUP(Q177,{0,32,33,41,51,61,71,81,91},{0,"इ-1","ड","क-2","क-1","ब-2 ","ब-1","अ-2","अ-1"})</f>
        <v>0</v>
      </c>
      <c r="S177" s="101">
        <f>Data!$B177</f>
        <v>0</v>
      </c>
      <c r="T177" s="114">
        <f>Data!C177</f>
        <v>0</v>
      </c>
      <c r="U177" s="115">
        <f>Data!E177</f>
        <v>0</v>
      </c>
      <c r="V177" s="101">
        <f>Data!G177</f>
        <v>0</v>
      </c>
      <c r="W177" s="539"/>
      <c r="X177" s="539"/>
      <c r="Y177" s="539"/>
      <c r="Z177" s="539"/>
      <c r="AA177" s="539"/>
      <c r="AB177" s="539"/>
      <c r="AC177" s="539"/>
      <c r="AD177" s="539"/>
      <c r="AE177" s="106">
        <f t="shared" si="26"/>
        <v>0</v>
      </c>
      <c r="AF177" s="539"/>
      <c r="AG177" s="539"/>
      <c r="AH177" s="104">
        <f t="shared" si="27"/>
        <v>0</v>
      </c>
      <c r="AI177" s="579">
        <f t="shared" si="23"/>
        <v>0</v>
      </c>
      <c r="AJ177" s="105">
        <f>LOOKUP(AI177,{0,32,33,41,51,61,71,81,91},{0,"इ-1","ड","क-2","क-1","ब-2 ","ब-1","अ-2","अ-1"})</f>
        <v>0</v>
      </c>
    </row>
    <row r="178" spans="1:36" ht="21.75" customHeight="1">
      <c r="A178" s="101">
        <f>Data!$B178</f>
        <v>0</v>
      </c>
      <c r="B178" s="116">
        <f>Data!C178</f>
        <v>0</v>
      </c>
      <c r="C178" s="117">
        <f>Data!E178</f>
        <v>0</v>
      </c>
      <c r="D178" s="101">
        <f>Data!G178</f>
        <v>0</v>
      </c>
      <c r="E178" s="539"/>
      <c r="F178" s="539"/>
      <c r="G178" s="539"/>
      <c r="H178" s="539"/>
      <c r="I178" s="539"/>
      <c r="J178" s="539"/>
      <c r="K178" s="539"/>
      <c r="L178" s="539"/>
      <c r="M178" s="106">
        <f t="shared" si="24"/>
        <v>0</v>
      </c>
      <c r="N178" s="539"/>
      <c r="O178" s="539"/>
      <c r="P178" s="104">
        <f t="shared" si="25"/>
        <v>0</v>
      </c>
      <c r="Q178" s="579">
        <f t="shared" si="22"/>
        <v>0</v>
      </c>
      <c r="R178" s="105">
        <f>LOOKUP(Q178,{0,32,33,41,51,61,71,81,91},{0,"इ-1","ड","क-2","क-1","ब-2 ","ब-1","अ-2","अ-1"})</f>
        <v>0</v>
      </c>
      <c r="S178" s="101">
        <f>Data!$B178</f>
        <v>0</v>
      </c>
      <c r="T178" s="114">
        <f>Data!C178</f>
        <v>0</v>
      </c>
      <c r="U178" s="115">
        <f>Data!E178</f>
        <v>0</v>
      </c>
      <c r="V178" s="101">
        <f>Data!G178</f>
        <v>0</v>
      </c>
      <c r="W178" s="539"/>
      <c r="X178" s="539"/>
      <c r="Y178" s="539"/>
      <c r="Z178" s="539"/>
      <c r="AA178" s="539"/>
      <c r="AB178" s="539"/>
      <c r="AC178" s="539"/>
      <c r="AD178" s="539"/>
      <c r="AE178" s="106">
        <f t="shared" si="26"/>
        <v>0</v>
      </c>
      <c r="AF178" s="539"/>
      <c r="AG178" s="539"/>
      <c r="AH178" s="104">
        <f t="shared" si="27"/>
        <v>0</v>
      </c>
      <c r="AI178" s="579">
        <f t="shared" si="23"/>
        <v>0</v>
      </c>
      <c r="AJ178" s="105">
        <f>LOOKUP(AI178,{0,32,33,41,51,61,71,81,91},{0,"इ-1","ड","क-2","क-1","ब-2 ","ब-1","अ-2","अ-1"})</f>
        <v>0</v>
      </c>
    </row>
    <row r="179" spans="1:36" ht="21.75" customHeight="1">
      <c r="A179" s="101">
        <f>Data!$B179</f>
        <v>0</v>
      </c>
      <c r="B179" s="116">
        <f>Data!C179</f>
        <v>0</v>
      </c>
      <c r="C179" s="117">
        <f>Data!E179</f>
        <v>0</v>
      </c>
      <c r="D179" s="101">
        <f>Data!G179</f>
        <v>0</v>
      </c>
      <c r="E179" s="539"/>
      <c r="F179" s="539"/>
      <c r="G179" s="539"/>
      <c r="H179" s="539"/>
      <c r="I179" s="539"/>
      <c r="J179" s="539"/>
      <c r="K179" s="539"/>
      <c r="L179" s="539"/>
      <c r="M179" s="106">
        <f t="shared" si="24"/>
        <v>0</v>
      </c>
      <c r="N179" s="539"/>
      <c r="O179" s="539"/>
      <c r="P179" s="104">
        <f t="shared" si="25"/>
        <v>0</v>
      </c>
      <c r="Q179" s="579">
        <f t="shared" si="22"/>
        <v>0</v>
      </c>
      <c r="R179" s="105">
        <f>LOOKUP(Q179,{0,32,33,41,51,61,71,81,91},{0,"इ-1","ड","क-2","क-1","ब-2 ","ब-1","अ-2","अ-1"})</f>
        <v>0</v>
      </c>
      <c r="S179" s="101">
        <f>Data!$B179</f>
        <v>0</v>
      </c>
      <c r="T179" s="114">
        <f>Data!C179</f>
        <v>0</v>
      </c>
      <c r="U179" s="115">
        <f>Data!E179</f>
        <v>0</v>
      </c>
      <c r="V179" s="101">
        <f>Data!G179</f>
        <v>0</v>
      </c>
      <c r="W179" s="539"/>
      <c r="X179" s="539"/>
      <c r="Y179" s="539"/>
      <c r="Z179" s="539"/>
      <c r="AA179" s="539"/>
      <c r="AB179" s="539"/>
      <c r="AC179" s="539"/>
      <c r="AD179" s="539"/>
      <c r="AE179" s="106">
        <f t="shared" si="26"/>
        <v>0</v>
      </c>
      <c r="AF179" s="539"/>
      <c r="AG179" s="539"/>
      <c r="AH179" s="104">
        <f t="shared" si="27"/>
        <v>0</v>
      </c>
      <c r="AI179" s="579">
        <f t="shared" si="23"/>
        <v>0</v>
      </c>
      <c r="AJ179" s="105">
        <f>LOOKUP(AI179,{0,32,33,41,51,61,71,81,91},{0,"इ-1","ड","क-2","क-1","ब-2 ","ब-1","अ-2","अ-1"})</f>
        <v>0</v>
      </c>
    </row>
    <row r="180" spans="1:36" ht="21.75" customHeight="1">
      <c r="A180" s="101">
        <f>Data!$B180</f>
        <v>0</v>
      </c>
      <c r="B180" s="116">
        <f>Data!C180</f>
        <v>0</v>
      </c>
      <c r="C180" s="117">
        <f>Data!E180</f>
        <v>0</v>
      </c>
      <c r="D180" s="101">
        <f>Data!G180</f>
        <v>0</v>
      </c>
      <c r="E180" s="539"/>
      <c r="F180" s="539"/>
      <c r="G180" s="539"/>
      <c r="H180" s="539"/>
      <c r="I180" s="539"/>
      <c r="J180" s="539"/>
      <c r="K180" s="539"/>
      <c r="L180" s="539"/>
      <c r="M180" s="106">
        <f t="shared" si="24"/>
        <v>0</v>
      </c>
      <c r="N180" s="539"/>
      <c r="O180" s="539"/>
      <c r="P180" s="104">
        <f t="shared" si="25"/>
        <v>0</v>
      </c>
      <c r="Q180" s="579">
        <f t="shared" si="22"/>
        <v>0</v>
      </c>
      <c r="R180" s="105">
        <f>LOOKUP(Q180,{0,32,33,41,51,61,71,81,91},{0,"इ-1","ड","क-2","क-1","ब-2 ","ब-1","अ-2","अ-1"})</f>
        <v>0</v>
      </c>
      <c r="S180" s="101">
        <f>Data!$B180</f>
        <v>0</v>
      </c>
      <c r="T180" s="114">
        <f>Data!C180</f>
        <v>0</v>
      </c>
      <c r="U180" s="115">
        <f>Data!E180</f>
        <v>0</v>
      </c>
      <c r="V180" s="101">
        <f>Data!G180</f>
        <v>0</v>
      </c>
      <c r="W180" s="539"/>
      <c r="X180" s="539"/>
      <c r="Y180" s="539"/>
      <c r="Z180" s="539"/>
      <c r="AA180" s="539"/>
      <c r="AB180" s="539"/>
      <c r="AC180" s="539"/>
      <c r="AD180" s="539"/>
      <c r="AE180" s="106">
        <f t="shared" si="26"/>
        <v>0</v>
      </c>
      <c r="AF180" s="539"/>
      <c r="AG180" s="539"/>
      <c r="AH180" s="104">
        <f t="shared" si="27"/>
        <v>0</v>
      </c>
      <c r="AI180" s="579">
        <f t="shared" si="23"/>
        <v>0</v>
      </c>
      <c r="AJ180" s="105">
        <f>LOOKUP(AI180,{0,32,33,41,51,61,71,81,91},{0,"इ-1","ड","क-2","क-1","ब-2 ","ब-1","अ-2","अ-1"})</f>
        <v>0</v>
      </c>
    </row>
    <row r="181" spans="1:36" ht="21.75" customHeight="1">
      <c r="A181" s="101">
        <f>Data!$B181</f>
        <v>0</v>
      </c>
      <c r="B181" s="116">
        <f>Data!C181</f>
        <v>0</v>
      </c>
      <c r="C181" s="117">
        <f>Data!E181</f>
        <v>0</v>
      </c>
      <c r="D181" s="101">
        <f>Data!G181</f>
        <v>0</v>
      </c>
      <c r="E181" s="539"/>
      <c r="F181" s="539"/>
      <c r="G181" s="539"/>
      <c r="H181" s="539"/>
      <c r="I181" s="539"/>
      <c r="J181" s="539"/>
      <c r="K181" s="539"/>
      <c r="L181" s="539"/>
      <c r="M181" s="106">
        <f t="shared" si="24"/>
        <v>0</v>
      </c>
      <c r="N181" s="539"/>
      <c r="O181" s="539"/>
      <c r="P181" s="104">
        <f t="shared" si="25"/>
        <v>0</v>
      </c>
      <c r="Q181" s="579">
        <f t="shared" si="22"/>
        <v>0</v>
      </c>
      <c r="R181" s="105">
        <f>LOOKUP(Q181,{0,32,33,41,51,61,71,81,91},{0,"इ-1","ड","क-2","क-1","ब-2 ","ब-1","अ-2","अ-1"})</f>
        <v>0</v>
      </c>
      <c r="S181" s="101">
        <f>Data!$B181</f>
        <v>0</v>
      </c>
      <c r="T181" s="114">
        <f>Data!C181</f>
        <v>0</v>
      </c>
      <c r="U181" s="115">
        <f>Data!E181</f>
        <v>0</v>
      </c>
      <c r="V181" s="101">
        <f>Data!G181</f>
        <v>0</v>
      </c>
      <c r="W181" s="539"/>
      <c r="X181" s="539"/>
      <c r="Y181" s="539"/>
      <c r="Z181" s="539"/>
      <c r="AA181" s="539"/>
      <c r="AB181" s="539"/>
      <c r="AC181" s="539"/>
      <c r="AD181" s="539"/>
      <c r="AE181" s="106">
        <f t="shared" si="26"/>
        <v>0</v>
      </c>
      <c r="AF181" s="539"/>
      <c r="AG181" s="539"/>
      <c r="AH181" s="104">
        <f t="shared" si="27"/>
        <v>0</v>
      </c>
      <c r="AI181" s="579">
        <f t="shared" si="23"/>
        <v>0</v>
      </c>
      <c r="AJ181" s="105">
        <f>LOOKUP(AI181,{0,32,33,41,51,61,71,81,91},{0,"इ-1","ड","क-2","क-1","ब-2 ","ब-1","अ-2","अ-1"})</f>
        <v>0</v>
      </c>
    </row>
    <row r="182" spans="1:36" ht="21.75" customHeight="1">
      <c r="A182" s="101">
        <f>Data!$B182</f>
        <v>0</v>
      </c>
      <c r="B182" s="116">
        <f>Data!C182</f>
        <v>0</v>
      </c>
      <c r="C182" s="117">
        <f>Data!E182</f>
        <v>0</v>
      </c>
      <c r="D182" s="101">
        <f>Data!G182</f>
        <v>0</v>
      </c>
      <c r="E182" s="539"/>
      <c r="F182" s="539"/>
      <c r="G182" s="539"/>
      <c r="H182" s="539"/>
      <c r="I182" s="539"/>
      <c r="J182" s="539"/>
      <c r="K182" s="539"/>
      <c r="L182" s="539"/>
      <c r="M182" s="106">
        <f t="shared" si="24"/>
        <v>0</v>
      </c>
      <c r="N182" s="539"/>
      <c r="O182" s="539"/>
      <c r="P182" s="104">
        <f t="shared" si="25"/>
        <v>0</v>
      </c>
      <c r="Q182" s="579">
        <f t="shared" si="22"/>
        <v>0</v>
      </c>
      <c r="R182" s="105">
        <f>LOOKUP(Q182,{0,32,33,41,51,61,71,81,91},{0,"इ-1","ड","क-2","क-1","ब-2 ","ब-1","अ-2","अ-1"})</f>
        <v>0</v>
      </c>
      <c r="S182" s="101">
        <f>Data!$B182</f>
        <v>0</v>
      </c>
      <c r="T182" s="114">
        <f>Data!C182</f>
        <v>0</v>
      </c>
      <c r="U182" s="115">
        <f>Data!E182</f>
        <v>0</v>
      </c>
      <c r="V182" s="101">
        <f>Data!G182</f>
        <v>0</v>
      </c>
      <c r="W182" s="539"/>
      <c r="X182" s="539"/>
      <c r="Y182" s="539"/>
      <c r="Z182" s="539"/>
      <c r="AA182" s="539"/>
      <c r="AB182" s="539"/>
      <c r="AC182" s="539"/>
      <c r="AD182" s="539"/>
      <c r="AE182" s="106">
        <f t="shared" si="26"/>
        <v>0</v>
      </c>
      <c r="AF182" s="539"/>
      <c r="AG182" s="539"/>
      <c r="AH182" s="104">
        <f t="shared" si="27"/>
        <v>0</v>
      </c>
      <c r="AI182" s="579">
        <f t="shared" si="23"/>
        <v>0</v>
      </c>
      <c r="AJ182" s="105">
        <f>LOOKUP(AI182,{0,32,33,41,51,61,71,81,91},{0,"इ-1","ड","क-2","क-1","ब-2 ","ब-1","अ-2","अ-1"})</f>
        <v>0</v>
      </c>
    </row>
    <row r="183" spans="1:36" ht="21.75" customHeight="1">
      <c r="A183" s="101">
        <f>Data!$B183</f>
        <v>0</v>
      </c>
      <c r="B183" s="116">
        <f>Data!C183</f>
        <v>0</v>
      </c>
      <c r="C183" s="117">
        <f>Data!E183</f>
        <v>0</v>
      </c>
      <c r="D183" s="101">
        <f>Data!G183</f>
        <v>0</v>
      </c>
      <c r="E183" s="539"/>
      <c r="F183" s="539"/>
      <c r="G183" s="539"/>
      <c r="H183" s="539"/>
      <c r="I183" s="539"/>
      <c r="J183" s="539"/>
      <c r="K183" s="539"/>
      <c r="L183" s="539"/>
      <c r="M183" s="106">
        <f t="shared" si="24"/>
        <v>0</v>
      </c>
      <c r="N183" s="539"/>
      <c r="O183" s="539"/>
      <c r="P183" s="104">
        <f t="shared" si="25"/>
        <v>0</v>
      </c>
      <c r="Q183" s="579">
        <f t="shared" si="22"/>
        <v>0</v>
      </c>
      <c r="R183" s="105">
        <f>LOOKUP(Q183,{0,32,33,41,51,61,71,81,91},{0,"इ-1","ड","क-2","क-1","ब-2 ","ब-1","अ-2","अ-1"})</f>
        <v>0</v>
      </c>
      <c r="S183" s="101">
        <f>Data!$B183</f>
        <v>0</v>
      </c>
      <c r="T183" s="114">
        <f>Data!C183</f>
        <v>0</v>
      </c>
      <c r="U183" s="115">
        <f>Data!E183</f>
        <v>0</v>
      </c>
      <c r="V183" s="101">
        <f>Data!G183</f>
        <v>0</v>
      </c>
      <c r="W183" s="539"/>
      <c r="X183" s="539"/>
      <c r="Y183" s="539"/>
      <c r="Z183" s="539"/>
      <c r="AA183" s="539"/>
      <c r="AB183" s="539"/>
      <c r="AC183" s="539"/>
      <c r="AD183" s="539"/>
      <c r="AE183" s="106">
        <f t="shared" si="26"/>
        <v>0</v>
      </c>
      <c r="AF183" s="539"/>
      <c r="AG183" s="539"/>
      <c r="AH183" s="104">
        <f t="shared" si="27"/>
        <v>0</v>
      </c>
      <c r="AI183" s="579">
        <f t="shared" si="23"/>
        <v>0</v>
      </c>
      <c r="AJ183" s="105">
        <f>LOOKUP(AI183,{0,32,33,41,51,61,71,81,91},{0,"इ-1","ड","क-2","क-1","ब-2 ","ब-1","अ-2","अ-1"})</f>
        <v>0</v>
      </c>
    </row>
    <row r="184" spans="1:36" ht="21.75" customHeight="1">
      <c r="A184" s="101">
        <f>Data!$B184</f>
        <v>0</v>
      </c>
      <c r="B184" s="116">
        <f>Data!C184</f>
        <v>0</v>
      </c>
      <c r="C184" s="117">
        <f>Data!E184</f>
        <v>0</v>
      </c>
      <c r="D184" s="101">
        <f>Data!G184</f>
        <v>0</v>
      </c>
      <c r="E184" s="539"/>
      <c r="F184" s="539"/>
      <c r="G184" s="539"/>
      <c r="H184" s="539"/>
      <c r="I184" s="539"/>
      <c r="J184" s="539"/>
      <c r="K184" s="539"/>
      <c r="L184" s="539"/>
      <c r="M184" s="106">
        <f t="shared" si="24"/>
        <v>0</v>
      </c>
      <c r="N184" s="539"/>
      <c r="O184" s="539"/>
      <c r="P184" s="104">
        <f t="shared" si="25"/>
        <v>0</v>
      </c>
      <c r="Q184" s="579">
        <f t="shared" si="22"/>
        <v>0</v>
      </c>
      <c r="R184" s="105">
        <f>LOOKUP(Q184,{0,32,33,41,51,61,71,81,91},{0,"इ-1","ड","क-2","क-1","ब-2 ","ब-1","अ-2","अ-1"})</f>
        <v>0</v>
      </c>
      <c r="S184" s="101">
        <f>Data!$B184</f>
        <v>0</v>
      </c>
      <c r="T184" s="114">
        <f>Data!C184</f>
        <v>0</v>
      </c>
      <c r="U184" s="115">
        <f>Data!E184</f>
        <v>0</v>
      </c>
      <c r="V184" s="101">
        <f>Data!G184</f>
        <v>0</v>
      </c>
      <c r="W184" s="539"/>
      <c r="X184" s="539"/>
      <c r="Y184" s="539"/>
      <c r="Z184" s="539"/>
      <c r="AA184" s="539"/>
      <c r="AB184" s="539"/>
      <c r="AC184" s="539"/>
      <c r="AD184" s="539"/>
      <c r="AE184" s="106">
        <f t="shared" si="26"/>
        <v>0</v>
      </c>
      <c r="AF184" s="539"/>
      <c r="AG184" s="539"/>
      <c r="AH184" s="104">
        <f t="shared" si="27"/>
        <v>0</v>
      </c>
      <c r="AI184" s="579">
        <f t="shared" si="23"/>
        <v>0</v>
      </c>
      <c r="AJ184" s="105">
        <f>LOOKUP(AI184,{0,32,33,41,51,61,71,81,91},{0,"इ-1","ड","क-2","क-1","ब-2 ","ब-1","अ-2","अ-1"})</f>
        <v>0</v>
      </c>
    </row>
    <row r="185" spans="1:36" ht="21.75" customHeight="1">
      <c r="A185" s="101">
        <f>Data!$B185</f>
        <v>0</v>
      </c>
      <c r="B185" s="116">
        <f>Data!C185</f>
        <v>0</v>
      </c>
      <c r="C185" s="117">
        <f>Data!E185</f>
        <v>0</v>
      </c>
      <c r="D185" s="101">
        <f>Data!G185</f>
        <v>0</v>
      </c>
      <c r="E185" s="539"/>
      <c r="F185" s="539"/>
      <c r="G185" s="539"/>
      <c r="H185" s="539"/>
      <c r="I185" s="539"/>
      <c r="J185" s="539"/>
      <c r="K185" s="539"/>
      <c r="L185" s="539"/>
      <c r="M185" s="106">
        <f t="shared" si="24"/>
        <v>0</v>
      </c>
      <c r="N185" s="539"/>
      <c r="O185" s="539"/>
      <c r="P185" s="104">
        <f t="shared" si="25"/>
        <v>0</v>
      </c>
      <c r="Q185" s="579">
        <f t="shared" si="22"/>
        <v>0</v>
      </c>
      <c r="R185" s="105">
        <f>LOOKUP(Q185,{0,32,33,41,51,61,71,81,91},{0,"इ-1","ड","क-2","क-1","ब-2 ","ब-1","अ-2","अ-1"})</f>
        <v>0</v>
      </c>
      <c r="S185" s="101">
        <f>Data!$B185</f>
        <v>0</v>
      </c>
      <c r="T185" s="114">
        <f>Data!C185</f>
        <v>0</v>
      </c>
      <c r="U185" s="115">
        <f>Data!E185</f>
        <v>0</v>
      </c>
      <c r="V185" s="101">
        <f>Data!G185</f>
        <v>0</v>
      </c>
      <c r="W185" s="539"/>
      <c r="X185" s="539"/>
      <c r="Y185" s="539"/>
      <c r="Z185" s="539"/>
      <c r="AA185" s="539"/>
      <c r="AB185" s="539"/>
      <c r="AC185" s="539"/>
      <c r="AD185" s="539"/>
      <c r="AE185" s="106">
        <f t="shared" si="26"/>
        <v>0</v>
      </c>
      <c r="AF185" s="539"/>
      <c r="AG185" s="539"/>
      <c r="AH185" s="104">
        <f t="shared" si="27"/>
        <v>0</v>
      </c>
      <c r="AI185" s="579">
        <f t="shared" si="23"/>
        <v>0</v>
      </c>
      <c r="AJ185" s="105">
        <f>LOOKUP(AI185,{0,32,33,41,51,61,71,81,91},{0,"इ-1","ड","क-2","क-1","ब-2 ","ब-1","अ-2","अ-1"})</f>
        <v>0</v>
      </c>
    </row>
    <row r="186" spans="1:36" ht="21.75" customHeight="1">
      <c r="A186" s="101">
        <f>Data!$B186</f>
        <v>0</v>
      </c>
      <c r="B186" s="116">
        <f>Data!C186</f>
        <v>0</v>
      </c>
      <c r="C186" s="117">
        <f>Data!E186</f>
        <v>0</v>
      </c>
      <c r="D186" s="101">
        <f>Data!G186</f>
        <v>0</v>
      </c>
      <c r="E186" s="539"/>
      <c r="F186" s="539"/>
      <c r="G186" s="539"/>
      <c r="H186" s="539"/>
      <c r="I186" s="539"/>
      <c r="J186" s="539"/>
      <c r="K186" s="539"/>
      <c r="L186" s="539"/>
      <c r="M186" s="106">
        <f t="shared" si="24"/>
        <v>0</v>
      </c>
      <c r="N186" s="539"/>
      <c r="O186" s="539"/>
      <c r="P186" s="104">
        <f t="shared" si="25"/>
        <v>0</v>
      </c>
      <c r="Q186" s="579">
        <f t="shared" si="22"/>
        <v>0</v>
      </c>
      <c r="R186" s="105">
        <f>LOOKUP(Q186,{0,32,33,41,51,61,71,81,91},{0,"इ-1","ड","क-2","क-1","ब-2 ","ब-1","अ-2","अ-1"})</f>
        <v>0</v>
      </c>
      <c r="S186" s="101">
        <f>Data!$B186</f>
        <v>0</v>
      </c>
      <c r="T186" s="114">
        <f>Data!C186</f>
        <v>0</v>
      </c>
      <c r="U186" s="115">
        <f>Data!E186</f>
        <v>0</v>
      </c>
      <c r="V186" s="101">
        <f>Data!G186</f>
        <v>0</v>
      </c>
      <c r="W186" s="539"/>
      <c r="X186" s="539"/>
      <c r="Y186" s="539"/>
      <c r="Z186" s="539"/>
      <c r="AA186" s="539"/>
      <c r="AB186" s="539"/>
      <c r="AC186" s="539"/>
      <c r="AD186" s="539"/>
      <c r="AE186" s="106">
        <f t="shared" si="26"/>
        <v>0</v>
      </c>
      <c r="AF186" s="539"/>
      <c r="AG186" s="539"/>
      <c r="AH186" s="104">
        <f t="shared" si="27"/>
        <v>0</v>
      </c>
      <c r="AI186" s="579">
        <f t="shared" si="23"/>
        <v>0</v>
      </c>
      <c r="AJ186" s="105">
        <f>LOOKUP(AI186,{0,32,33,41,51,61,71,81,91},{0,"इ-1","ड","क-2","क-1","ब-2 ","ब-1","अ-2","अ-1"})</f>
        <v>0</v>
      </c>
    </row>
    <row r="187" spans="1:36" ht="21.75" customHeight="1">
      <c r="A187" s="101">
        <f>Data!$B187</f>
        <v>0</v>
      </c>
      <c r="B187" s="116">
        <f>Data!C187</f>
        <v>0</v>
      </c>
      <c r="C187" s="117">
        <f>Data!E187</f>
        <v>0</v>
      </c>
      <c r="D187" s="101">
        <f>Data!G187</f>
        <v>0</v>
      </c>
      <c r="E187" s="539"/>
      <c r="F187" s="539"/>
      <c r="G187" s="539"/>
      <c r="H187" s="539"/>
      <c r="I187" s="539"/>
      <c r="J187" s="539"/>
      <c r="K187" s="539"/>
      <c r="L187" s="539"/>
      <c r="M187" s="106">
        <f t="shared" si="24"/>
        <v>0</v>
      </c>
      <c r="N187" s="539"/>
      <c r="O187" s="539"/>
      <c r="P187" s="104">
        <f t="shared" si="25"/>
        <v>0</v>
      </c>
      <c r="Q187" s="579">
        <f t="shared" si="22"/>
        <v>0</v>
      </c>
      <c r="R187" s="105">
        <f>LOOKUP(Q187,{0,32,33,41,51,61,71,81,91},{0,"इ-1","ड","क-2","क-1","ब-2 ","ब-1","अ-2","अ-1"})</f>
        <v>0</v>
      </c>
      <c r="S187" s="101">
        <f>Data!$B187</f>
        <v>0</v>
      </c>
      <c r="T187" s="114">
        <f>Data!C187</f>
        <v>0</v>
      </c>
      <c r="U187" s="115">
        <f>Data!E187</f>
        <v>0</v>
      </c>
      <c r="V187" s="101">
        <f>Data!G187</f>
        <v>0</v>
      </c>
      <c r="W187" s="539"/>
      <c r="X187" s="539"/>
      <c r="Y187" s="539"/>
      <c r="Z187" s="539"/>
      <c r="AA187" s="539"/>
      <c r="AB187" s="539"/>
      <c r="AC187" s="539"/>
      <c r="AD187" s="539"/>
      <c r="AE187" s="106">
        <f t="shared" si="26"/>
        <v>0</v>
      </c>
      <c r="AF187" s="539"/>
      <c r="AG187" s="539"/>
      <c r="AH187" s="104">
        <f t="shared" si="27"/>
        <v>0</v>
      </c>
      <c r="AI187" s="579">
        <f t="shared" si="23"/>
        <v>0</v>
      </c>
      <c r="AJ187" s="105">
        <f>LOOKUP(AI187,{0,32,33,41,51,61,71,81,91},{0,"इ-1","ड","क-2","क-1","ब-2 ","ब-1","अ-2","अ-1"})</f>
        <v>0</v>
      </c>
    </row>
    <row r="188" spans="1:36" ht="21.75" customHeight="1">
      <c r="A188" s="101">
        <f>Data!$B188</f>
        <v>0</v>
      </c>
      <c r="B188" s="116">
        <f>Data!C188</f>
        <v>0</v>
      </c>
      <c r="C188" s="117">
        <f>Data!E188</f>
        <v>0</v>
      </c>
      <c r="D188" s="101">
        <f>Data!G188</f>
        <v>0</v>
      </c>
      <c r="E188" s="539"/>
      <c r="F188" s="539"/>
      <c r="G188" s="539"/>
      <c r="H188" s="539"/>
      <c r="I188" s="539"/>
      <c r="J188" s="539"/>
      <c r="K188" s="539"/>
      <c r="L188" s="539"/>
      <c r="M188" s="106">
        <f t="shared" si="24"/>
        <v>0</v>
      </c>
      <c r="N188" s="539"/>
      <c r="O188" s="539"/>
      <c r="P188" s="104">
        <f t="shared" si="25"/>
        <v>0</v>
      </c>
      <c r="Q188" s="579">
        <f t="shared" si="22"/>
        <v>0</v>
      </c>
      <c r="R188" s="105">
        <f>LOOKUP(Q188,{0,32,33,41,51,61,71,81,91},{0,"इ-1","ड","क-2","क-1","ब-2 ","ब-1","अ-2","अ-1"})</f>
        <v>0</v>
      </c>
      <c r="S188" s="101">
        <f>Data!$B188</f>
        <v>0</v>
      </c>
      <c r="T188" s="114">
        <f>Data!C188</f>
        <v>0</v>
      </c>
      <c r="U188" s="115">
        <f>Data!E188</f>
        <v>0</v>
      </c>
      <c r="V188" s="101">
        <f>Data!G188</f>
        <v>0</v>
      </c>
      <c r="W188" s="539"/>
      <c r="X188" s="539"/>
      <c r="Y188" s="539"/>
      <c r="Z188" s="539"/>
      <c r="AA188" s="539"/>
      <c r="AB188" s="539"/>
      <c r="AC188" s="539"/>
      <c r="AD188" s="539"/>
      <c r="AE188" s="106">
        <f t="shared" si="26"/>
        <v>0</v>
      </c>
      <c r="AF188" s="539"/>
      <c r="AG188" s="539"/>
      <c r="AH188" s="104">
        <f t="shared" si="27"/>
        <v>0</v>
      </c>
      <c r="AI188" s="579">
        <f t="shared" si="23"/>
        <v>0</v>
      </c>
      <c r="AJ188" s="105">
        <f>LOOKUP(AI188,{0,32,33,41,51,61,71,81,91},{0,"इ-1","ड","क-2","क-1","ब-2 ","ब-1","अ-2","अ-1"})</f>
        <v>0</v>
      </c>
    </row>
    <row r="189" spans="1:36" ht="21.75" customHeight="1">
      <c r="A189" s="101">
        <f>Data!$B189</f>
        <v>0</v>
      </c>
      <c r="B189" s="116">
        <f>Data!C189</f>
        <v>0</v>
      </c>
      <c r="C189" s="117">
        <f>Data!E189</f>
        <v>0</v>
      </c>
      <c r="D189" s="101">
        <f>Data!G189</f>
        <v>0</v>
      </c>
      <c r="E189" s="539"/>
      <c r="F189" s="539"/>
      <c r="G189" s="539"/>
      <c r="H189" s="539"/>
      <c r="I189" s="539"/>
      <c r="J189" s="539"/>
      <c r="K189" s="539"/>
      <c r="L189" s="539"/>
      <c r="M189" s="106">
        <f t="shared" si="24"/>
        <v>0</v>
      </c>
      <c r="N189" s="539"/>
      <c r="O189" s="539"/>
      <c r="P189" s="104">
        <f t="shared" si="25"/>
        <v>0</v>
      </c>
      <c r="Q189" s="579">
        <f t="shared" si="22"/>
        <v>0</v>
      </c>
      <c r="R189" s="105">
        <f>LOOKUP(Q189,{0,32,33,41,51,61,71,81,91},{0,"इ-1","ड","क-2","क-1","ब-2 ","ब-1","अ-2","अ-1"})</f>
        <v>0</v>
      </c>
      <c r="S189" s="101">
        <f>Data!$B189</f>
        <v>0</v>
      </c>
      <c r="T189" s="114">
        <f>Data!C189</f>
        <v>0</v>
      </c>
      <c r="U189" s="115">
        <f>Data!E189</f>
        <v>0</v>
      </c>
      <c r="V189" s="101">
        <f>Data!G189</f>
        <v>0</v>
      </c>
      <c r="W189" s="539"/>
      <c r="X189" s="539"/>
      <c r="Y189" s="539"/>
      <c r="Z189" s="539"/>
      <c r="AA189" s="539"/>
      <c r="AB189" s="539"/>
      <c r="AC189" s="539"/>
      <c r="AD189" s="539"/>
      <c r="AE189" s="106">
        <f t="shared" si="26"/>
        <v>0</v>
      </c>
      <c r="AF189" s="539"/>
      <c r="AG189" s="539"/>
      <c r="AH189" s="104">
        <f t="shared" si="27"/>
        <v>0</v>
      </c>
      <c r="AI189" s="579">
        <f t="shared" si="23"/>
        <v>0</v>
      </c>
      <c r="AJ189" s="105">
        <f>LOOKUP(AI189,{0,32,33,41,51,61,71,81,91},{0,"इ-1","ड","क-2","क-1","ब-2 ","ब-1","अ-2","अ-1"})</f>
        <v>0</v>
      </c>
    </row>
    <row r="190" spans="1:36" ht="21.75" customHeight="1">
      <c r="A190" s="101">
        <f>Data!$B190</f>
        <v>0</v>
      </c>
      <c r="B190" s="116">
        <f>Data!C190</f>
        <v>0</v>
      </c>
      <c r="C190" s="117">
        <f>Data!E190</f>
        <v>0</v>
      </c>
      <c r="D190" s="101">
        <f>Data!G190</f>
        <v>0</v>
      </c>
      <c r="E190" s="539"/>
      <c r="F190" s="539"/>
      <c r="G190" s="539"/>
      <c r="H190" s="539"/>
      <c r="I190" s="539"/>
      <c r="J190" s="539"/>
      <c r="K190" s="539"/>
      <c r="L190" s="539"/>
      <c r="M190" s="106">
        <f t="shared" si="24"/>
        <v>0</v>
      </c>
      <c r="N190" s="539"/>
      <c r="O190" s="539"/>
      <c r="P190" s="104">
        <f t="shared" si="25"/>
        <v>0</v>
      </c>
      <c r="Q190" s="579">
        <f t="shared" si="22"/>
        <v>0</v>
      </c>
      <c r="R190" s="105">
        <f>LOOKUP(Q190,{0,32,33,41,51,61,71,81,91},{0,"इ-1","ड","क-2","क-1","ब-2 ","ब-1","अ-2","अ-1"})</f>
        <v>0</v>
      </c>
      <c r="S190" s="101">
        <f>Data!$B190</f>
        <v>0</v>
      </c>
      <c r="T190" s="114">
        <f>Data!C190</f>
        <v>0</v>
      </c>
      <c r="U190" s="115">
        <f>Data!E190</f>
        <v>0</v>
      </c>
      <c r="V190" s="101">
        <f>Data!G190</f>
        <v>0</v>
      </c>
      <c r="W190" s="539"/>
      <c r="X190" s="539"/>
      <c r="Y190" s="539"/>
      <c r="Z190" s="539"/>
      <c r="AA190" s="539"/>
      <c r="AB190" s="539"/>
      <c r="AC190" s="539"/>
      <c r="AD190" s="539"/>
      <c r="AE190" s="106">
        <f t="shared" si="26"/>
        <v>0</v>
      </c>
      <c r="AF190" s="539"/>
      <c r="AG190" s="539"/>
      <c r="AH190" s="104">
        <f t="shared" si="27"/>
        <v>0</v>
      </c>
      <c r="AI190" s="579">
        <f t="shared" si="23"/>
        <v>0</v>
      </c>
      <c r="AJ190" s="105">
        <f>LOOKUP(AI190,{0,32,33,41,51,61,71,81,91},{0,"इ-1","ड","क-2","क-1","ब-2 ","ब-1","अ-2","अ-1"})</f>
        <v>0</v>
      </c>
    </row>
    <row r="191" spans="1:36" ht="21.75" customHeight="1">
      <c r="A191" s="101">
        <f>Data!$B191</f>
        <v>0</v>
      </c>
      <c r="B191" s="116">
        <f>Data!C191</f>
        <v>0</v>
      </c>
      <c r="C191" s="117">
        <f>Data!E191</f>
        <v>0</v>
      </c>
      <c r="D191" s="101">
        <f>Data!G191</f>
        <v>0</v>
      </c>
      <c r="E191" s="539"/>
      <c r="F191" s="539"/>
      <c r="G191" s="539"/>
      <c r="H191" s="539"/>
      <c r="I191" s="539"/>
      <c r="J191" s="539"/>
      <c r="K191" s="539"/>
      <c r="L191" s="539"/>
      <c r="M191" s="106">
        <f t="shared" si="24"/>
        <v>0</v>
      </c>
      <c r="N191" s="539"/>
      <c r="O191" s="539"/>
      <c r="P191" s="104">
        <f t="shared" si="25"/>
        <v>0</v>
      </c>
      <c r="Q191" s="579">
        <f t="shared" si="22"/>
        <v>0</v>
      </c>
      <c r="R191" s="105">
        <f>LOOKUP(Q191,{0,32,33,41,51,61,71,81,91},{0,"इ-1","ड","क-2","क-1","ब-2 ","ब-1","अ-2","अ-1"})</f>
        <v>0</v>
      </c>
      <c r="S191" s="101">
        <f>Data!$B191</f>
        <v>0</v>
      </c>
      <c r="T191" s="114">
        <f>Data!C191</f>
        <v>0</v>
      </c>
      <c r="U191" s="115">
        <f>Data!E191</f>
        <v>0</v>
      </c>
      <c r="V191" s="101">
        <f>Data!G191</f>
        <v>0</v>
      </c>
      <c r="W191" s="539"/>
      <c r="X191" s="539"/>
      <c r="Y191" s="539"/>
      <c r="Z191" s="539"/>
      <c r="AA191" s="539"/>
      <c r="AB191" s="539"/>
      <c r="AC191" s="539"/>
      <c r="AD191" s="539"/>
      <c r="AE191" s="106">
        <f t="shared" si="26"/>
        <v>0</v>
      </c>
      <c r="AF191" s="539"/>
      <c r="AG191" s="539"/>
      <c r="AH191" s="104">
        <f t="shared" si="27"/>
        <v>0</v>
      </c>
      <c r="AI191" s="579">
        <f t="shared" si="23"/>
        <v>0</v>
      </c>
      <c r="AJ191" s="105">
        <f>LOOKUP(AI191,{0,32,33,41,51,61,71,81,91},{0,"इ-1","ड","क-2","क-1","ब-2 ","ब-1","अ-2","अ-1"})</f>
        <v>0</v>
      </c>
    </row>
    <row r="192" spans="1:36" ht="21.75" customHeight="1">
      <c r="A192" s="101">
        <f>Data!$B192</f>
        <v>0</v>
      </c>
      <c r="B192" s="116">
        <f>Data!C192</f>
        <v>0</v>
      </c>
      <c r="C192" s="117">
        <f>Data!E192</f>
        <v>0</v>
      </c>
      <c r="D192" s="101">
        <f>Data!G192</f>
        <v>0</v>
      </c>
      <c r="E192" s="539"/>
      <c r="F192" s="539"/>
      <c r="G192" s="539"/>
      <c r="H192" s="539"/>
      <c r="I192" s="539"/>
      <c r="J192" s="539"/>
      <c r="K192" s="539"/>
      <c r="L192" s="539"/>
      <c r="M192" s="106">
        <f t="shared" si="24"/>
        <v>0</v>
      </c>
      <c r="N192" s="539"/>
      <c r="O192" s="539"/>
      <c r="P192" s="104">
        <f t="shared" si="25"/>
        <v>0</v>
      </c>
      <c r="Q192" s="579">
        <f t="shared" si="22"/>
        <v>0</v>
      </c>
      <c r="R192" s="105">
        <f>LOOKUP(Q192,{0,32,33,41,51,61,71,81,91},{0,"इ-1","ड","क-2","क-1","ब-2 ","ब-1","अ-2","अ-1"})</f>
        <v>0</v>
      </c>
      <c r="S192" s="101">
        <f>Data!$B192</f>
        <v>0</v>
      </c>
      <c r="T192" s="114">
        <f>Data!C192</f>
        <v>0</v>
      </c>
      <c r="U192" s="115">
        <f>Data!E192</f>
        <v>0</v>
      </c>
      <c r="V192" s="101">
        <f>Data!G192</f>
        <v>0</v>
      </c>
      <c r="W192" s="539"/>
      <c r="X192" s="539"/>
      <c r="Y192" s="539"/>
      <c r="Z192" s="539"/>
      <c r="AA192" s="539"/>
      <c r="AB192" s="539"/>
      <c r="AC192" s="539"/>
      <c r="AD192" s="539"/>
      <c r="AE192" s="106">
        <f t="shared" si="26"/>
        <v>0</v>
      </c>
      <c r="AF192" s="539"/>
      <c r="AG192" s="539"/>
      <c r="AH192" s="104">
        <f t="shared" si="27"/>
        <v>0</v>
      </c>
      <c r="AI192" s="579">
        <f t="shared" si="23"/>
        <v>0</v>
      </c>
      <c r="AJ192" s="105">
        <f>LOOKUP(AI192,{0,32,33,41,51,61,71,81,91},{0,"इ-1","ड","क-2","क-1","ब-2 ","ब-1","अ-2","अ-1"})</f>
        <v>0</v>
      </c>
    </row>
    <row r="193" spans="1:36" ht="21.75" customHeight="1">
      <c r="A193" s="101">
        <f>Data!$B193</f>
        <v>0</v>
      </c>
      <c r="B193" s="116">
        <f>Data!C193</f>
        <v>0</v>
      </c>
      <c r="C193" s="117">
        <f>Data!E193</f>
        <v>0</v>
      </c>
      <c r="D193" s="101">
        <f>Data!G193</f>
        <v>0</v>
      </c>
      <c r="E193" s="539"/>
      <c r="F193" s="539"/>
      <c r="G193" s="539"/>
      <c r="H193" s="539"/>
      <c r="I193" s="539"/>
      <c r="J193" s="539"/>
      <c r="K193" s="539"/>
      <c r="L193" s="539"/>
      <c r="M193" s="106">
        <f t="shared" si="24"/>
        <v>0</v>
      </c>
      <c r="N193" s="539"/>
      <c r="O193" s="539"/>
      <c r="P193" s="104">
        <f t="shared" si="25"/>
        <v>0</v>
      </c>
      <c r="Q193" s="579">
        <f t="shared" si="22"/>
        <v>0</v>
      </c>
      <c r="R193" s="105">
        <f>LOOKUP(Q193,{0,32,33,41,51,61,71,81,91},{0,"इ-1","ड","क-2","क-1","ब-2 ","ब-1","अ-2","अ-1"})</f>
        <v>0</v>
      </c>
      <c r="S193" s="101">
        <f>Data!$B193</f>
        <v>0</v>
      </c>
      <c r="T193" s="114">
        <f>Data!C193</f>
        <v>0</v>
      </c>
      <c r="U193" s="115">
        <f>Data!E193</f>
        <v>0</v>
      </c>
      <c r="V193" s="101">
        <f>Data!G193</f>
        <v>0</v>
      </c>
      <c r="W193" s="539"/>
      <c r="X193" s="539"/>
      <c r="Y193" s="539"/>
      <c r="Z193" s="539"/>
      <c r="AA193" s="539"/>
      <c r="AB193" s="539"/>
      <c r="AC193" s="539"/>
      <c r="AD193" s="539"/>
      <c r="AE193" s="106">
        <f t="shared" si="26"/>
        <v>0</v>
      </c>
      <c r="AF193" s="539"/>
      <c r="AG193" s="539"/>
      <c r="AH193" s="104">
        <f t="shared" si="27"/>
        <v>0</v>
      </c>
      <c r="AI193" s="579">
        <f t="shared" si="23"/>
        <v>0</v>
      </c>
      <c r="AJ193" s="105">
        <f>LOOKUP(AI193,{0,32,33,41,51,61,71,81,91},{0,"इ-1","ड","क-2","क-1","ब-2 ","ब-1","अ-2","अ-1"})</f>
        <v>0</v>
      </c>
    </row>
    <row r="194" spans="1:36" ht="21.75" customHeight="1">
      <c r="A194" s="101">
        <f>Data!$B194</f>
        <v>0</v>
      </c>
      <c r="B194" s="116">
        <f>Data!C194</f>
        <v>0</v>
      </c>
      <c r="C194" s="117">
        <f>Data!E194</f>
        <v>0</v>
      </c>
      <c r="D194" s="101">
        <f>Data!G194</f>
        <v>0</v>
      </c>
      <c r="E194" s="539"/>
      <c r="F194" s="539"/>
      <c r="G194" s="539"/>
      <c r="H194" s="539"/>
      <c r="I194" s="539"/>
      <c r="J194" s="539"/>
      <c r="K194" s="539"/>
      <c r="L194" s="539"/>
      <c r="M194" s="106">
        <f t="shared" si="24"/>
        <v>0</v>
      </c>
      <c r="N194" s="539"/>
      <c r="O194" s="539"/>
      <c r="P194" s="104">
        <f t="shared" si="25"/>
        <v>0</v>
      </c>
      <c r="Q194" s="579">
        <f t="shared" si="22"/>
        <v>0</v>
      </c>
      <c r="R194" s="105">
        <f>LOOKUP(Q194,{0,32,33,41,51,61,71,81,91},{0,"इ-1","ड","क-2","क-1","ब-2 ","ब-1","अ-2","अ-1"})</f>
        <v>0</v>
      </c>
      <c r="S194" s="101">
        <f>Data!$B194</f>
        <v>0</v>
      </c>
      <c r="T194" s="114">
        <f>Data!C194</f>
        <v>0</v>
      </c>
      <c r="U194" s="115">
        <f>Data!E194</f>
        <v>0</v>
      </c>
      <c r="V194" s="101">
        <f>Data!G194</f>
        <v>0</v>
      </c>
      <c r="W194" s="539"/>
      <c r="X194" s="539"/>
      <c r="Y194" s="539"/>
      <c r="Z194" s="539"/>
      <c r="AA194" s="539"/>
      <c r="AB194" s="539"/>
      <c r="AC194" s="539"/>
      <c r="AD194" s="539"/>
      <c r="AE194" s="106">
        <f t="shared" si="26"/>
        <v>0</v>
      </c>
      <c r="AF194" s="539"/>
      <c r="AG194" s="539"/>
      <c r="AH194" s="104">
        <f t="shared" si="27"/>
        <v>0</v>
      </c>
      <c r="AI194" s="579">
        <f t="shared" si="23"/>
        <v>0</v>
      </c>
      <c r="AJ194" s="105">
        <f>LOOKUP(AI194,{0,32,33,41,51,61,71,81,91},{0,"इ-1","ड","क-2","क-1","ब-2 ","ब-1","अ-2","अ-1"})</f>
        <v>0</v>
      </c>
    </row>
    <row r="195" spans="1:36" ht="21.75" customHeight="1">
      <c r="A195" s="101">
        <f>Data!$B195</f>
        <v>0</v>
      </c>
      <c r="B195" s="116">
        <f>Data!C195</f>
        <v>0</v>
      </c>
      <c r="C195" s="117">
        <f>Data!E195</f>
        <v>0</v>
      </c>
      <c r="D195" s="101">
        <f>Data!G195</f>
        <v>0</v>
      </c>
      <c r="E195" s="539"/>
      <c r="F195" s="539"/>
      <c r="G195" s="539"/>
      <c r="H195" s="539"/>
      <c r="I195" s="539"/>
      <c r="J195" s="539"/>
      <c r="K195" s="539"/>
      <c r="L195" s="539"/>
      <c r="M195" s="106">
        <f t="shared" si="24"/>
        <v>0</v>
      </c>
      <c r="N195" s="539"/>
      <c r="O195" s="539"/>
      <c r="P195" s="104">
        <f t="shared" si="25"/>
        <v>0</v>
      </c>
      <c r="Q195" s="579">
        <f t="shared" si="22"/>
        <v>0</v>
      </c>
      <c r="R195" s="105">
        <f>LOOKUP(Q195,{0,32,33,41,51,61,71,81,91},{0,"इ-1","ड","क-2","क-1","ब-2 ","ब-1","अ-2","अ-1"})</f>
        <v>0</v>
      </c>
      <c r="S195" s="101">
        <f>Data!$B195</f>
        <v>0</v>
      </c>
      <c r="T195" s="114">
        <f>Data!C195</f>
        <v>0</v>
      </c>
      <c r="U195" s="115">
        <f>Data!E195</f>
        <v>0</v>
      </c>
      <c r="V195" s="101">
        <f>Data!G195</f>
        <v>0</v>
      </c>
      <c r="W195" s="539"/>
      <c r="X195" s="539"/>
      <c r="Y195" s="539"/>
      <c r="Z195" s="539"/>
      <c r="AA195" s="539"/>
      <c r="AB195" s="539"/>
      <c r="AC195" s="539"/>
      <c r="AD195" s="539"/>
      <c r="AE195" s="106">
        <f t="shared" si="26"/>
        <v>0</v>
      </c>
      <c r="AF195" s="539"/>
      <c r="AG195" s="539"/>
      <c r="AH195" s="104">
        <f t="shared" si="27"/>
        <v>0</v>
      </c>
      <c r="AI195" s="579">
        <f t="shared" si="23"/>
        <v>0</v>
      </c>
      <c r="AJ195" s="105">
        <f>LOOKUP(AI195,{0,32,33,41,51,61,71,81,91},{0,"इ-1","ड","क-2","क-1","ब-2 ","ब-1","अ-2","अ-1"})</f>
        <v>0</v>
      </c>
    </row>
    <row r="196" spans="1:36" ht="21.75" customHeight="1">
      <c r="A196" s="101">
        <f>Data!$B196</f>
        <v>0</v>
      </c>
      <c r="B196" s="116">
        <f>Data!C196</f>
        <v>0</v>
      </c>
      <c r="C196" s="117">
        <f>Data!E196</f>
        <v>0</v>
      </c>
      <c r="D196" s="101">
        <f>Data!G196</f>
        <v>0</v>
      </c>
      <c r="E196" s="539"/>
      <c r="F196" s="539"/>
      <c r="G196" s="539"/>
      <c r="H196" s="539"/>
      <c r="I196" s="539"/>
      <c r="J196" s="539"/>
      <c r="K196" s="539"/>
      <c r="L196" s="539"/>
      <c r="M196" s="106">
        <f t="shared" si="24"/>
        <v>0</v>
      </c>
      <c r="N196" s="539"/>
      <c r="O196" s="539"/>
      <c r="P196" s="104">
        <f t="shared" si="25"/>
        <v>0</v>
      </c>
      <c r="Q196" s="579">
        <f t="shared" si="22"/>
        <v>0</v>
      </c>
      <c r="R196" s="105">
        <f>LOOKUP(Q196,{0,32,33,41,51,61,71,81,91},{0,"इ-1","ड","क-2","क-1","ब-2 ","ब-1","अ-2","अ-1"})</f>
        <v>0</v>
      </c>
      <c r="S196" s="101">
        <f>Data!$B196</f>
        <v>0</v>
      </c>
      <c r="T196" s="114">
        <f>Data!C196</f>
        <v>0</v>
      </c>
      <c r="U196" s="115">
        <f>Data!E196</f>
        <v>0</v>
      </c>
      <c r="V196" s="101">
        <f>Data!G196</f>
        <v>0</v>
      </c>
      <c r="W196" s="539"/>
      <c r="X196" s="539"/>
      <c r="Y196" s="539"/>
      <c r="Z196" s="539"/>
      <c r="AA196" s="539"/>
      <c r="AB196" s="539"/>
      <c r="AC196" s="539"/>
      <c r="AD196" s="539"/>
      <c r="AE196" s="106">
        <f t="shared" si="26"/>
        <v>0</v>
      </c>
      <c r="AF196" s="539"/>
      <c r="AG196" s="539"/>
      <c r="AH196" s="104">
        <f t="shared" si="27"/>
        <v>0</v>
      </c>
      <c r="AI196" s="579">
        <f t="shared" si="23"/>
        <v>0</v>
      </c>
      <c r="AJ196" s="105">
        <f>LOOKUP(AI196,{0,32,33,41,51,61,71,81,91},{0,"इ-1","ड","क-2","क-1","ब-2 ","ब-1","अ-2","अ-1"})</f>
        <v>0</v>
      </c>
    </row>
    <row r="197" spans="1:36" ht="21.75" customHeight="1">
      <c r="A197" s="101">
        <f>Data!$B197</f>
        <v>0</v>
      </c>
      <c r="B197" s="116">
        <f>Data!C197</f>
        <v>0</v>
      </c>
      <c r="C197" s="117">
        <f>Data!E197</f>
        <v>0</v>
      </c>
      <c r="D197" s="101">
        <f>Data!G197</f>
        <v>0</v>
      </c>
      <c r="E197" s="539"/>
      <c r="F197" s="539"/>
      <c r="G197" s="539"/>
      <c r="H197" s="539"/>
      <c r="I197" s="539"/>
      <c r="J197" s="539"/>
      <c r="K197" s="539"/>
      <c r="L197" s="539"/>
      <c r="M197" s="106">
        <f t="shared" si="24"/>
        <v>0</v>
      </c>
      <c r="N197" s="539"/>
      <c r="O197" s="539"/>
      <c r="P197" s="104">
        <f t="shared" si="25"/>
        <v>0</v>
      </c>
      <c r="Q197" s="579">
        <f t="shared" si="22"/>
        <v>0</v>
      </c>
      <c r="R197" s="105">
        <f>LOOKUP(Q197,{0,32,33,41,51,61,71,81,91},{0,"इ-1","ड","क-2","क-1","ब-2 ","ब-1","अ-2","अ-1"})</f>
        <v>0</v>
      </c>
      <c r="S197" s="101">
        <f>Data!$B197</f>
        <v>0</v>
      </c>
      <c r="T197" s="114">
        <f>Data!C197</f>
        <v>0</v>
      </c>
      <c r="U197" s="115">
        <f>Data!E197</f>
        <v>0</v>
      </c>
      <c r="V197" s="101">
        <f>Data!G197</f>
        <v>0</v>
      </c>
      <c r="W197" s="539"/>
      <c r="X197" s="539"/>
      <c r="Y197" s="539"/>
      <c r="Z197" s="539"/>
      <c r="AA197" s="539"/>
      <c r="AB197" s="539"/>
      <c r="AC197" s="539"/>
      <c r="AD197" s="539"/>
      <c r="AE197" s="106">
        <f t="shared" si="26"/>
        <v>0</v>
      </c>
      <c r="AF197" s="539"/>
      <c r="AG197" s="539"/>
      <c r="AH197" s="104">
        <f t="shared" si="27"/>
        <v>0</v>
      </c>
      <c r="AI197" s="579">
        <f t="shared" si="23"/>
        <v>0</v>
      </c>
      <c r="AJ197" s="105">
        <f>LOOKUP(AI197,{0,32,33,41,51,61,71,81,91},{0,"इ-1","ड","क-2","क-1","ब-2 ","ब-1","अ-2","अ-1"})</f>
        <v>0</v>
      </c>
    </row>
    <row r="198" spans="1:36" ht="21.75" customHeight="1">
      <c r="A198" s="101">
        <f>Data!$B198</f>
        <v>0</v>
      </c>
      <c r="B198" s="116">
        <f>Data!C198</f>
        <v>0</v>
      </c>
      <c r="C198" s="117">
        <f>Data!E198</f>
        <v>0</v>
      </c>
      <c r="D198" s="101">
        <f>Data!G198</f>
        <v>0</v>
      </c>
      <c r="E198" s="539"/>
      <c r="F198" s="539"/>
      <c r="G198" s="539"/>
      <c r="H198" s="539"/>
      <c r="I198" s="539"/>
      <c r="J198" s="539"/>
      <c r="K198" s="539"/>
      <c r="L198" s="539"/>
      <c r="M198" s="106">
        <f t="shared" si="24"/>
        <v>0</v>
      </c>
      <c r="N198" s="539"/>
      <c r="O198" s="539"/>
      <c r="P198" s="104">
        <f t="shared" si="25"/>
        <v>0</v>
      </c>
      <c r="Q198" s="579">
        <f t="shared" si="22"/>
        <v>0</v>
      </c>
      <c r="R198" s="105">
        <f>LOOKUP(Q198,{0,32,33,41,51,61,71,81,91},{0,"इ-1","ड","क-2","क-1","ब-2 ","ब-1","अ-2","अ-1"})</f>
        <v>0</v>
      </c>
      <c r="S198" s="101">
        <f>Data!$B198</f>
        <v>0</v>
      </c>
      <c r="T198" s="114">
        <f>Data!C198</f>
        <v>0</v>
      </c>
      <c r="U198" s="115">
        <f>Data!E198</f>
        <v>0</v>
      </c>
      <c r="V198" s="101">
        <f>Data!G198</f>
        <v>0</v>
      </c>
      <c r="W198" s="539"/>
      <c r="X198" s="539"/>
      <c r="Y198" s="539"/>
      <c r="Z198" s="539"/>
      <c r="AA198" s="539"/>
      <c r="AB198" s="539"/>
      <c r="AC198" s="539"/>
      <c r="AD198" s="539"/>
      <c r="AE198" s="106">
        <f t="shared" si="26"/>
        <v>0</v>
      </c>
      <c r="AF198" s="539"/>
      <c r="AG198" s="539"/>
      <c r="AH198" s="104">
        <f t="shared" si="27"/>
        <v>0</v>
      </c>
      <c r="AI198" s="579">
        <f t="shared" si="23"/>
        <v>0</v>
      </c>
      <c r="AJ198" s="105">
        <f>LOOKUP(AI198,{0,32,33,41,51,61,71,81,91},{0,"इ-1","ड","क-2","क-1","ब-2 ","ब-1","अ-2","अ-1"})</f>
        <v>0</v>
      </c>
    </row>
    <row r="199" spans="1:36" ht="21.75" customHeight="1">
      <c r="A199" s="101">
        <f>Data!$B199</f>
        <v>0</v>
      </c>
      <c r="B199" s="116">
        <f>Data!C199</f>
        <v>0</v>
      </c>
      <c r="C199" s="117">
        <f>Data!E199</f>
        <v>0</v>
      </c>
      <c r="D199" s="101">
        <f>Data!G199</f>
        <v>0</v>
      </c>
      <c r="E199" s="539"/>
      <c r="F199" s="539"/>
      <c r="G199" s="539"/>
      <c r="H199" s="539"/>
      <c r="I199" s="539"/>
      <c r="J199" s="539"/>
      <c r="K199" s="539"/>
      <c r="L199" s="539"/>
      <c r="M199" s="106">
        <f t="shared" si="24"/>
        <v>0</v>
      </c>
      <c r="N199" s="539"/>
      <c r="O199" s="539"/>
      <c r="P199" s="104">
        <f t="shared" si="25"/>
        <v>0</v>
      </c>
      <c r="Q199" s="579">
        <f t="shared" si="22"/>
        <v>0</v>
      </c>
      <c r="R199" s="105">
        <f>LOOKUP(Q199,{0,32,33,41,51,61,71,81,91},{0,"इ-1","ड","क-2","क-1","ब-2 ","ब-1","अ-2","अ-1"})</f>
        <v>0</v>
      </c>
      <c r="S199" s="101">
        <f>Data!$B199</f>
        <v>0</v>
      </c>
      <c r="T199" s="114">
        <f>Data!C199</f>
        <v>0</v>
      </c>
      <c r="U199" s="115">
        <f>Data!E199</f>
        <v>0</v>
      </c>
      <c r="V199" s="101">
        <f>Data!G199</f>
        <v>0</v>
      </c>
      <c r="W199" s="539"/>
      <c r="X199" s="539"/>
      <c r="Y199" s="539"/>
      <c r="Z199" s="539"/>
      <c r="AA199" s="539"/>
      <c r="AB199" s="539"/>
      <c r="AC199" s="539"/>
      <c r="AD199" s="539"/>
      <c r="AE199" s="106">
        <f t="shared" si="26"/>
        <v>0</v>
      </c>
      <c r="AF199" s="539"/>
      <c r="AG199" s="539"/>
      <c r="AH199" s="104">
        <f t="shared" si="27"/>
        <v>0</v>
      </c>
      <c r="AI199" s="579">
        <f t="shared" si="23"/>
        <v>0</v>
      </c>
      <c r="AJ199" s="105">
        <f>LOOKUP(AI199,{0,32,33,41,51,61,71,81,91},{0,"इ-1","ड","क-2","क-1","ब-2 ","ब-1","अ-2","अ-1"})</f>
        <v>0</v>
      </c>
    </row>
    <row r="200" spans="1:36" ht="21.75" customHeight="1">
      <c r="A200" s="101">
        <f>Data!$B200</f>
        <v>0</v>
      </c>
      <c r="B200" s="116">
        <f>Data!C200</f>
        <v>0</v>
      </c>
      <c r="C200" s="117">
        <f>Data!E200</f>
        <v>0</v>
      </c>
      <c r="D200" s="101">
        <f>Data!G200</f>
        <v>0</v>
      </c>
      <c r="E200" s="539"/>
      <c r="F200" s="539"/>
      <c r="G200" s="539"/>
      <c r="H200" s="539"/>
      <c r="I200" s="539"/>
      <c r="J200" s="539"/>
      <c r="K200" s="539"/>
      <c r="L200" s="539"/>
      <c r="M200" s="106">
        <f t="shared" si="24"/>
        <v>0</v>
      </c>
      <c r="N200" s="539"/>
      <c r="O200" s="539"/>
      <c r="P200" s="104">
        <f t="shared" si="25"/>
        <v>0</v>
      </c>
      <c r="Q200" s="579">
        <f t="shared" si="22"/>
        <v>0</v>
      </c>
      <c r="R200" s="105">
        <f>LOOKUP(Q200,{0,32,33,41,51,61,71,81,91},{0,"इ-1","ड","क-2","क-1","ब-2 ","ब-1","अ-2","अ-1"})</f>
        <v>0</v>
      </c>
      <c r="S200" s="101">
        <f>Data!$B200</f>
        <v>0</v>
      </c>
      <c r="T200" s="114">
        <f>Data!C200</f>
        <v>0</v>
      </c>
      <c r="U200" s="115">
        <f>Data!E200</f>
        <v>0</v>
      </c>
      <c r="V200" s="101">
        <f>Data!G200</f>
        <v>0</v>
      </c>
      <c r="W200" s="539"/>
      <c r="X200" s="539"/>
      <c r="Y200" s="539"/>
      <c r="Z200" s="539"/>
      <c r="AA200" s="539"/>
      <c r="AB200" s="539"/>
      <c r="AC200" s="539"/>
      <c r="AD200" s="539"/>
      <c r="AE200" s="106">
        <f t="shared" si="26"/>
        <v>0</v>
      </c>
      <c r="AF200" s="539"/>
      <c r="AG200" s="539"/>
      <c r="AH200" s="104">
        <f t="shared" si="27"/>
        <v>0</v>
      </c>
      <c r="AI200" s="579">
        <f t="shared" si="23"/>
        <v>0</v>
      </c>
      <c r="AJ200" s="105">
        <f>LOOKUP(AI200,{0,32,33,41,51,61,71,81,91},{0,"इ-1","ड","क-2","क-1","ब-2 ","ब-1","अ-2","अ-1"})</f>
        <v>0</v>
      </c>
    </row>
    <row r="201" spans="1:36" ht="21.75" customHeight="1">
      <c r="A201" s="101">
        <f>Data!$B201</f>
        <v>0</v>
      </c>
      <c r="B201" s="116">
        <f>Data!C201</f>
        <v>0</v>
      </c>
      <c r="C201" s="117">
        <f>Data!E201</f>
        <v>0</v>
      </c>
      <c r="D201" s="101">
        <f>Data!G201</f>
        <v>0</v>
      </c>
      <c r="E201" s="539"/>
      <c r="F201" s="539"/>
      <c r="G201" s="539"/>
      <c r="H201" s="539"/>
      <c r="I201" s="539"/>
      <c r="J201" s="539"/>
      <c r="K201" s="539"/>
      <c r="L201" s="539"/>
      <c r="M201" s="106">
        <f t="shared" si="24"/>
        <v>0</v>
      </c>
      <c r="N201" s="539"/>
      <c r="O201" s="539"/>
      <c r="P201" s="104">
        <f t="shared" si="25"/>
        <v>0</v>
      </c>
      <c r="Q201" s="579">
        <f t="shared" si="22"/>
        <v>0</v>
      </c>
      <c r="R201" s="105">
        <f>LOOKUP(Q201,{0,32,33,41,51,61,71,81,91},{0,"इ-1","ड","क-2","क-1","ब-2 ","ब-1","अ-2","अ-1"})</f>
        <v>0</v>
      </c>
      <c r="S201" s="101">
        <f>Data!$B201</f>
        <v>0</v>
      </c>
      <c r="T201" s="114">
        <f>Data!C201</f>
        <v>0</v>
      </c>
      <c r="U201" s="115">
        <f>Data!E201</f>
        <v>0</v>
      </c>
      <c r="V201" s="101">
        <f>Data!G201</f>
        <v>0</v>
      </c>
      <c r="W201" s="539"/>
      <c r="X201" s="539"/>
      <c r="Y201" s="539"/>
      <c r="Z201" s="539"/>
      <c r="AA201" s="539"/>
      <c r="AB201" s="539"/>
      <c r="AC201" s="539"/>
      <c r="AD201" s="539"/>
      <c r="AE201" s="106">
        <f t="shared" si="26"/>
        <v>0</v>
      </c>
      <c r="AF201" s="539"/>
      <c r="AG201" s="539"/>
      <c r="AH201" s="104">
        <f t="shared" si="27"/>
        <v>0</v>
      </c>
      <c r="AI201" s="579">
        <f t="shared" si="23"/>
        <v>0</v>
      </c>
      <c r="AJ201" s="105">
        <f>LOOKUP(AI201,{0,32,33,41,51,61,71,81,91},{0,"इ-1","ड","क-2","क-1","ब-2 ","ब-1","अ-2","अ-1"})</f>
        <v>0</v>
      </c>
    </row>
    <row r="202" spans="1:36" ht="21.75" customHeight="1">
      <c r="A202" s="101">
        <f>Data!$B202</f>
        <v>0</v>
      </c>
      <c r="B202" s="116">
        <f>Data!C202</f>
        <v>0</v>
      </c>
      <c r="C202" s="117">
        <f>Data!E202</f>
        <v>0</v>
      </c>
      <c r="D202" s="101">
        <f>Data!G202</f>
        <v>0</v>
      </c>
      <c r="E202" s="539"/>
      <c r="F202" s="539"/>
      <c r="G202" s="539"/>
      <c r="H202" s="539"/>
      <c r="I202" s="539"/>
      <c r="J202" s="539"/>
      <c r="K202" s="539"/>
      <c r="L202" s="539"/>
      <c r="M202" s="106">
        <f t="shared" si="24"/>
        <v>0</v>
      </c>
      <c r="N202" s="539"/>
      <c r="O202" s="539"/>
      <c r="P202" s="104">
        <f t="shared" si="25"/>
        <v>0</v>
      </c>
      <c r="Q202" s="579">
        <f t="shared" si="22"/>
        <v>0</v>
      </c>
      <c r="R202" s="105">
        <f>LOOKUP(Q202,{0,32,33,41,51,61,71,81,91},{0,"इ-1","ड","क-2","क-1","ब-2 ","ब-1","अ-2","अ-1"})</f>
        <v>0</v>
      </c>
      <c r="S202" s="101">
        <f>Data!$B202</f>
        <v>0</v>
      </c>
      <c r="T202" s="114">
        <f>Data!C202</f>
        <v>0</v>
      </c>
      <c r="U202" s="115">
        <f>Data!E202</f>
        <v>0</v>
      </c>
      <c r="V202" s="101">
        <f>Data!G202</f>
        <v>0</v>
      </c>
      <c r="W202" s="539"/>
      <c r="X202" s="539"/>
      <c r="Y202" s="539"/>
      <c r="Z202" s="539"/>
      <c r="AA202" s="539"/>
      <c r="AB202" s="539"/>
      <c r="AC202" s="539"/>
      <c r="AD202" s="539"/>
      <c r="AE202" s="106">
        <f t="shared" si="26"/>
        <v>0</v>
      </c>
      <c r="AF202" s="539"/>
      <c r="AG202" s="539"/>
      <c r="AH202" s="104">
        <f t="shared" si="27"/>
        <v>0</v>
      </c>
      <c r="AI202" s="579">
        <f t="shared" si="23"/>
        <v>0</v>
      </c>
      <c r="AJ202" s="105">
        <f>LOOKUP(AI202,{0,32,33,41,51,61,71,81,91},{0,"इ-1","ड","क-2","क-1","ब-2 ","ब-1","अ-2","अ-1"})</f>
        <v>0</v>
      </c>
    </row>
    <row r="203" spans="1:36" ht="21.75" customHeight="1">
      <c r="A203" s="101">
        <f>Data!$B203</f>
        <v>0</v>
      </c>
      <c r="B203" s="116">
        <f>Data!C203</f>
        <v>0</v>
      </c>
      <c r="C203" s="117">
        <f>Data!E203</f>
        <v>0</v>
      </c>
      <c r="D203" s="101">
        <f>Data!G203</f>
        <v>0</v>
      </c>
      <c r="E203" s="539"/>
      <c r="F203" s="539"/>
      <c r="G203" s="539"/>
      <c r="H203" s="539"/>
      <c r="I203" s="539"/>
      <c r="J203" s="539"/>
      <c r="K203" s="539"/>
      <c r="L203" s="539"/>
      <c r="M203" s="106">
        <f t="shared" si="24"/>
        <v>0</v>
      </c>
      <c r="N203" s="539"/>
      <c r="O203" s="539"/>
      <c r="P203" s="104">
        <f t="shared" si="25"/>
        <v>0</v>
      </c>
      <c r="Q203" s="579">
        <f t="shared" ref="Q203:Q206" si="28">M203+P203</f>
        <v>0</v>
      </c>
      <c r="R203" s="105">
        <f>LOOKUP(Q203,{0,32,33,41,51,61,71,81,91},{0,"इ-1","ड","क-2","क-1","ब-2 ","ब-1","अ-2","अ-1"})</f>
        <v>0</v>
      </c>
      <c r="S203" s="101">
        <f>Data!$B203</f>
        <v>0</v>
      </c>
      <c r="T203" s="114">
        <f>Data!C203</f>
        <v>0</v>
      </c>
      <c r="U203" s="115">
        <f>Data!E203</f>
        <v>0</v>
      </c>
      <c r="V203" s="101">
        <f>Data!G203</f>
        <v>0</v>
      </c>
      <c r="W203" s="539"/>
      <c r="X203" s="539"/>
      <c r="Y203" s="539"/>
      <c r="Z203" s="539"/>
      <c r="AA203" s="539"/>
      <c r="AB203" s="539"/>
      <c r="AC203" s="539"/>
      <c r="AD203" s="539"/>
      <c r="AE203" s="106">
        <f t="shared" si="26"/>
        <v>0</v>
      </c>
      <c r="AF203" s="539"/>
      <c r="AG203" s="539"/>
      <c r="AH203" s="104">
        <f t="shared" si="27"/>
        <v>0</v>
      </c>
      <c r="AI203" s="579">
        <f t="shared" ref="AI203:AI206" si="29">AE203+AH203</f>
        <v>0</v>
      </c>
      <c r="AJ203" s="105">
        <f>LOOKUP(AI203,{0,32,33,41,51,61,71,81,91},{0,"इ-1","ड","क-2","क-1","ब-2 ","ब-1","अ-2","अ-1"})</f>
        <v>0</v>
      </c>
    </row>
    <row r="204" spans="1:36" ht="21.75" customHeight="1">
      <c r="A204" s="101">
        <f>Data!$B204</f>
        <v>0</v>
      </c>
      <c r="B204" s="116">
        <f>Data!C204</f>
        <v>0</v>
      </c>
      <c r="C204" s="117">
        <f>Data!E204</f>
        <v>0</v>
      </c>
      <c r="D204" s="101">
        <f>Data!G204</f>
        <v>0</v>
      </c>
      <c r="E204" s="539"/>
      <c r="F204" s="539"/>
      <c r="G204" s="539"/>
      <c r="H204" s="539"/>
      <c r="I204" s="539"/>
      <c r="J204" s="539"/>
      <c r="K204" s="539"/>
      <c r="L204" s="539"/>
      <c r="M204" s="106">
        <f t="shared" si="24"/>
        <v>0</v>
      </c>
      <c r="N204" s="539"/>
      <c r="O204" s="539"/>
      <c r="P204" s="104">
        <f t="shared" si="25"/>
        <v>0</v>
      </c>
      <c r="Q204" s="579">
        <f t="shared" si="28"/>
        <v>0</v>
      </c>
      <c r="R204" s="105">
        <f>LOOKUP(Q204,{0,32,33,41,51,61,71,81,91},{0,"इ-1","ड","क-2","क-1","ब-2 ","ब-1","अ-2","अ-1"})</f>
        <v>0</v>
      </c>
      <c r="S204" s="101">
        <f>Data!$B204</f>
        <v>0</v>
      </c>
      <c r="T204" s="114">
        <f>Data!C204</f>
        <v>0</v>
      </c>
      <c r="U204" s="115">
        <f>Data!E204</f>
        <v>0</v>
      </c>
      <c r="V204" s="101">
        <f>Data!G204</f>
        <v>0</v>
      </c>
      <c r="W204" s="539"/>
      <c r="X204" s="539"/>
      <c r="Y204" s="539"/>
      <c r="Z204" s="539"/>
      <c r="AA204" s="539"/>
      <c r="AB204" s="539"/>
      <c r="AC204" s="539"/>
      <c r="AD204" s="539"/>
      <c r="AE204" s="106">
        <f t="shared" si="26"/>
        <v>0</v>
      </c>
      <c r="AF204" s="539"/>
      <c r="AG204" s="539"/>
      <c r="AH204" s="104">
        <f t="shared" si="27"/>
        <v>0</v>
      </c>
      <c r="AI204" s="579">
        <f t="shared" si="29"/>
        <v>0</v>
      </c>
      <c r="AJ204" s="105">
        <f>LOOKUP(AI204,{0,32,33,41,51,61,71,81,91},{0,"इ-1","ड","क-2","क-1","ब-2 ","ब-1","अ-2","अ-1"})</f>
        <v>0</v>
      </c>
    </row>
    <row r="205" spans="1:36" ht="21.75" customHeight="1">
      <c r="A205" s="101">
        <f>Data!$B205</f>
        <v>0</v>
      </c>
      <c r="B205" s="116">
        <f>Data!C205</f>
        <v>0</v>
      </c>
      <c r="C205" s="117">
        <f>Data!E205</f>
        <v>0</v>
      </c>
      <c r="D205" s="101">
        <f>Data!G205</f>
        <v>0</v>
      </c>
      <c r="E205" s="539"/>
      <c r="F205" s="539"/>
      <c r="G205" s="539"/>
      <c r="H205" s="539"/>
      <c r="I205" s="539"/>
      <c r="J205" s="539"/>
      <c r="K205" s="539"/>
      <c r="L205" s="539"/>
      <c r="M205" s="106">
        <f t="shared" si="24"/>
        <v>0</v>
      </c>
      <c r="N205" s="539"/>
      <c r="O205" s="539"/>
      <c r="P205" s="104">
        <f t="shared" si="25"/>
        <v>0</v>
      </c>
      <c r="Q205" s="579">
        <f t="shared" si="28"/>
        <v>0</v>
      </c>
      <c r="R205" s="105">
        <f>LOOKUP(Q205,{0,32,33,41,51,61,71,81,91},{0,"इ-1","ड","क-2","क-1","ब-2 ","ब-1","अ-2","अ-1"})</f>
        <v>0</v>
      </c>
      <c r="S205" s="101">
        <f>Data!$B205</f>
        <v>0</v>
      </c>
      <c r="T205" s="114">
        <f>Data!C205</f>
        <v>0</v>
      </c>
      <c r="U205" s="115">
        <f>Data!E205</f>
        <v>0</v>
      </c>
      <c r="V205" s="101">
        <f>Data!G205</f>
        <v>0</v>
      </c>
      <c r="W205" s="539"/>
      <c r="X205" s="539"/>
      <c r="Y205" s="539"/>
      <c r="Z205" s="539"/>
      <c r="AA205" s="539"/>
      <c r="AB205" s="539"/>
      <c r="AC205" s="539"/>
      <c r="AD205" s="539"/>
      <c r="AE205" s="106">
        <f t="shared" si="26"/>
        <v>0</v>
      </c>
      <c r="AF205" s="539"/>
      <c r="AG205" s="539"/>
      <c r="AH205" s="104">
        <f t="shared" si="27"/>
        <v>0</v>
      </c>
      <c r="AI205" s="579">
        <f t="shared" si="29"/>
        <v>0</v>
      </c>
      <c r="AJ205" s="105">
        <f>LOOKUP(AI205,{0,32,33,41,51,61,71,81,91},{0,"इ-1","ड","क-2","क-1","ब-2 ","ब-1","अ-2","अ-1"})</f>
        <v>0</v>
      </c>
    </row>
    <row r="206" spans="1:36" ht="21.75" customHeight="1">
      <c r="A206" s="101">
        <f>Data!$B206</f>
        <v>0</v>
      </c>
      <c r="B206" s="116">
        <f>Data!C206</f>
        <v>0</v>
      </c>
      <c r="C206" s="117">
        <f>Data!E206</f>
        <v>0</v>
      </c>
      <c r="D206" s="101">
        <f>Data!G206</f>
        <v>0</v>
      </c>
      <c r="E206" s="539"/>
      <c r="F206" s="539"/>
      <c r="G206" s="539"/>
      <c r="H206" s="539"/>
      <c r="I206" s="539"/>
      <c r="J206" s="539"/>
      <c r="K206" s="539"/>
      <c r="L206" s="539"/>
      <c r="M206" s="106">
        <f t="shared" si="24"/>
        <v>0</v>
      </c>
      <c r="N206" s="539"/>
      <c r="O206" s="539"/>
      <c r="P206" s="104">
        <f t="shared" si="25"/>
        <v>0</v>
      </c>
      <c r="Q206" s="579">
        <f t="shared" si="28"/>
        <v>0</v>
      </c>
      <c r="R206" s="105">
        <f>LOOKUP(Q206,{0,32,33,41,51,61,71,81,91},{0,"इ-1","ड","क-2","क-1","ब-2 ","ब-1","अ-2","अ-1"})</f>
        <v>0</v>
      </c>
      <c r="S206" s="101">
        <f>Data!$B206</f>
        <v>0</v>
      </c>
      <c r="T206" s="114">
        <f>Data!C206</f>
        <v>0</v>
      </c>
      <c r="U206" s="115">
        <f>Data!E206</f>
        <v>0</v>
      </c>
      <c r="V206" s="101">
        <f>Data!G206</f>
        <v>0</v>
      </c>
      <c r="W206" s="539"/>
      <c r="X206" s="539"/>
      <c r="Y206" s="539"/>
      <c r="Z206" s="539"/>
      <c r="AA206" s="539"/>
      <c r="AB206" s="539"/>
      <c r="AC206" s="539"/>
      <c r="AD206" s="539"/>
      <c r="AE206" s="106">
        <f t="shared" si="26"/>
        <v>0</v>
      </c>
      <c r="AF206" s="539"/>
      <c r="AG206" s="539"/>
      <c r="AH206" s="104">
        <f t="shared" si="27"/>
        <v>0</v>
      </c>
      <c r="AI206" s="579">
        <f t="shared" si="29"/>
        <v>0</v>
      </c>
      <c r="AJ206" s="105">
        <f>LOOKUP(AI206,{0,32,33,41,51,61,71,81,91},{0,"इ-1","ड","क-2","क-1","ब-2 ","ब-1","अ-2","अ-1"})</f>
        <v>0</v>
      </c>
    </row>
  </sheetData>
  <sheetProtection algorithmName="SHA-512" hashValue="jWTpsLPiArYtoyjbOtTNoHrmN8q8QYwqVdppiDckuRdL/5ApadKYqE9VrTduLd03h39Is5WllL9aI9y1fc4ghw==" saltValue="SCFeWlrg8XQwMshcLc4sFA==" spinCount="100000" sheet="1" formatCells="0" formatColumns="0" formatRows="0"/>
  <mergeCells count="18">
    <mergeCell ref="D4:D5"/>
    <mergeCell ref="R3:R5"/>
    <mergeCell ref="V4:V5"/>
    <mergeCell ref="AJ3:AJ5"/>
    <mergeCell ref="S1:AJ1"/>
    <mergeCell ref="A3:D3"/>
    <mergeCell ref="Q3:Q4"/>
    <mergeCell ref="E3:M3"/>
    <mergeCell ref="N3:P3"/>
    <mergeCell ref="A1:R1"/>
    <mergeCell ref="A2:R2"/>
    <mergeCell ref="A4:B4"/>
    <mergeCell ref="S2:AJ2"/>
    <mergeCell ref="S3:V3"/>
    <mergeCell ref="W3:AE3"/>
    <mergeCell ref="AF3:AH3"/>
    <mergeCell ref="AI3:AI4"/>
    <mergeCell ref="S4:T4"/>
  </mergeCells>
  <conditionalFormatting sqref="A8:P206 R8:R206">
    <cfRule type="expression" dxfId="74" priority="4">
      <formula>$A8&gt;0</formula>
    </cfRule>
  </conditionalFormatting>
  <conditionalFormatting sqref="S8:AH206 AJ8:AJ206">
    <cfRule type="expression" dxfId="73" priority="3">
      <formula>$S8&gt;0</formula>
    </cfRule>
  </conditionalFormatting>
  <conditionalFormatting sqref="Q8:Q206">
    <cfRule type="expression" dxfId="72" priority="2">
      <formula>$A8&gt;0</formula>
    </cfRule>
  </conditionalFormatting>
  <conditionalFormatting sqref="AI8:AI206">
    <cfRule type="expression" dxfId="71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J206"/>
  <sheetViews>
    <sheetView showZeros="0" view="pageLayout" zoomScaleNormal="86" workbookViewId="0">
      <selection activeCell="E5" sqref="E5"/>
    </sheetView>
  </sheetViews>
  <sheetFormatPr defaultRowHeight="12.75"/>
  <cols>
    <col min="1" max="1" width="4.28515625" style="547" customWidth="1"/>
    <col min="2" max="2" width="6.140625" style="547" customWidth="1"/>
    <col min="3" max="3" width="19.85546875" style="547" customWidth="1"/>
    <col min="4" max="4" width="4.28515625" style="547" customWidth="1"/>
    <col min="5" max="12" width="4.140625" style="547" customWidth="1"/>
    <col min="13" max="13" width="4.140625" style="548" customWidth="1"/>
    <col min="14" max="16" width="4.140625" style="547" customWidth="1"/>
    <col min="17" max="17" width="4.7109375" style="548" customWidth="1"/>
    <col min="18" max="18" width="5.5703125" style="548" customWidth="1"/>
    <col min="19" max="19" width="4.28515625" style="547" customWidth="1"/>
    <col min="20" max="20" width="6.140625" style="547" customWidth="1"/>
    <col min="21" max="21" width="19.85546875" style="547" customWidth="1"/>
    <col min="22" max="22" width="4.28515625" style="547" customWidth="1"/>
    <col min="23" max="34" width="4.140625" style="547" customWidth="1"/>
    <col min="35" max="35" width="4.7109375" style="547" customWidth="1"/>
    <col min="36" max="36" width="5.5703125" style="547" customWidth="1"/>
    <col min="37" max="16384" width="9.140625" style="547"/>
  </cols>
  <sheetData>
    <row r="1" spans="1:36" ht="18.75" customHeight="1">
      <c r="A1" s="701" t="str">
        <f>Links!E3</f>
        <v>सौ.एस.पी.पाटील माध्यमिक विद्यामंदिर आमडदे, ता. भडगाव, जि. जळगाव.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 t="str">
        <f>Links!E3</f>
        <v>सौ.एस.पी.पाटील माध्यमिक विद्यामंदिर आमडदे, ता. भडगाव, जि. जळगाव.</v>
      </c>
      <c r="T1" s="701"/>
      <c r="U1" s="701"/>
      <c r="V1" s="701"/>
      <c r="W1" s="701"/>
      <c r="X1" s="701"/>
      <c r="Y1" s="701"/>
      <c r="Z1" s="701"/>
      <c r="AA1" s="701"/>
      <c r="AB1" s="701"/>
      <c r="AC1" s="701"/>
      <c r="AD1" s="701"/>
      <c r="AE1" s="701"/>
      <c r="AF1" s="701"/>
      <c r="AG1" s="701"/>
      <c r="AH1" s="701"/>
      <c r="AI1" s="701"/>
      <c r="AJ1" s="701"/>
    </row>
    <row r="2" spans="1:36" ht="24" customHeight="1">
      <c r="A2" s="712" t="s">
        <v>26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2"/>
      <c r="R2" s="712"/>
      <c r="S2" s="702" t="s">
        <v>624</v>
      </c>
      <c r="T2" s="703"/>
      <c r="U2" s="703"/>
      <c r="V2" s="703"/>
      <c r="W2" s="703"/>
      <c r="X2" s="703"/>
      <c r="Y2" s="703"/>
      <c r="Z2" s="703"/>
      <c r="AA2" s="703"/>
      <c r="AB2" s="703"/>
      <c r="AC2" s="703"/>
      <c r="AD2" s="703"/>
      <c r="AE2" s="703"/>
      <c r="AF2" s="703"/>
      <c r="AG2" s="703"/>
      <c r="AH2" s="703"/>
      <c r="AI2" s="703"/>
      <c r="AJ2" s="704"/>
    </row>
    <row r="3" spans="1:36" ht="28.5" customHeight="1">
      <c r="A3" s="698" t="s">
        <v>131</v>
      </c>
      <c r="B3" s="698"/>
      <c r="C3" s="698"/>
      <c r="D3" s="698"/>
      <c r="E3" s="710" t="s">
        <v>32</v>
      </c>
      <c r="F3" s="710"/>
      <c r="G3" s="710"/>
      <c r="H3" s="710"/>
      <c r="I3" s="710"/>
      <c r="J3" s="710"/>
      <c r="K3" s="710"/>
      <c r="L3" s="710"/>
      <c r="M3" s="710"/>
      <c r="N3" s="711" t="s">
        <v>33</v>
      </c>
      <c r="O3" s="711"/>
      <c r="P3" s="711"/>
      <c r="Q3" s="699" t="s">
        <v>1456</v>
      </c>
      <c r="R3" s="707" t="s">
        <v>28</v>
      </c>
      <c r="S3" s="698" t="s">
        <v>131</v>
      </c>
      <c r="T3" s="698"/>
      <c r="U3" s="698"/>
      <c r="V3" s="698"/>
      <c r="W3" s="710" t="s">
        <v>32</v>
      </c>
      <c r="X3" s="710"/>
      <c r="Y3" s="710"/>
      <c r="Z3" s="710"/>
      <c r="AA3" s="710"/>
      <c r="AB3" s="710"/>
      <c r="AC3" s="710"/>
      <c r="AD3" s="710"/>
      <c r="AE3" s="710"/>
      <c r="AF3" s="711" t="s">
        <v>33</v>
      </c>
      <c r="AG3" s="711"/>
      <c r="AH3" s="711"/>
      <c r="AI3" s="699" t="s">
        <v>1456</v>
      </c>
      <c r="AJ3" s="707" t="s">
        <v>28</v>
      </c>
    </row>
    <row r="4" spans="1:36" ht="72" customHeight="1">
      <c r="A4" s="713" t="s">
        <v>58</v>
      </c>
      <c r="B4" s="713"/>
      <c r="C4" s="529" t="s">
        <v>178</v>
      </c>
      <c r="D4" s="705" t="s">
        <v>10</v>
      </c>
      <c r="E4" s="530" t="s">
        <v>34</v>
      </c>
      <c r="F4" s="531" t="s">
        <v>35</v>
      </c>
      <c r="G4" s="530" t="s">
        <v>36</v>
      </c>
      <c r="H4" s="531" t="s">
        <v>37</v>
      </c>
      <c r="I4" s="531" t="s">
        <v>38</v>
      </c>
      <c r="J4" s="531" t="s">
        <v>39</v>
      </c>
      <c r="K4" s="531" t="s">
        <v>40</v>
      </c>
      <c r="L4" s="531" t="s">
        <v>41</v>
      </c>
      <c r="M4" s="531" t="s">
        <v>4</v>
      </c>
      <c r="N4" s="530" t="s">
        <v>43</v>
      </c>
      <c r="O4" s="531" t="s">
        <v>25</v>
      </c>
      <c r="P4" s="531" t="s">
        <v>4</v>
      </c>
      <c r="Q4" s="699"/>
      <c r="R4" s="708"/>
      <c r="S4" s="713" t="s">
        <v>58</v>
      </c>
      <c r="T4" s="713"/>
      <c r="U4" s="529" t="s">
        <v>178</v>
      </c>
      <c r="V4" s="705" t="s">
        <v>10</v>
      </c>
      <c r="W4" s="530" t="s">
        <v>34</v>
      </c>
      <c r="X4" s="531" t="s">
        <v>35</v>
      </c>
      <c r="Y4" s="530" t="s">
        <v>36</v>
      </c>
      <c r="Z4" s="531" t="s">
        <v>37</v>
      </c>
      <c r="AA4" s="531" t="s">
        <v>38</v>
      </c>
      <c r="AB4" s="531" t="s">
        <v>39</v>
      </c>
      <c r="AC4" s="531" t="s">
        <v>40</v>
      </c>
      <c r="AD4" s="531" t="s">
        <v>41</v>
      </c>
      <c r="AE4" s="531" t="s">
        <v>4</v>
      </c>
      <c r="AF4" s="530" t="s">
        <v>43</v>
      </c>
      <c r="AG4" s="531" t="s">
        <v>25</v>
      </c>
      <c r="AH4" s="531" t="s">
        <v>4</v>
      </c>
      <c r="AI4" s="699"/>
      <c r="AJ4" s="708"/>
    </row>
    <row r="5" spans="1:36" ht="26.25" customHeight="1">
      <c r="A5" s="532" t="s">
        <v>589</v>
      </c>
      <c r="B5" s="533" t="s">
        <v>166</v>
      </c>
      <c r="C5" s="534" t="s">
        <v>6</v>
      </c>
      <c r="D5" s="706"/>
      <c r="E5" s="535"/>
      <c r="F5" s="535">
        <v>10</v>
      </c>
      <c r="G5" s="535"/>
      <c r="H5" s="535">
        <v>10</v>
      </c>
      <c r="I5" s="535"/>
      <c r="J5" s="535">
        <v>10</v>
      </c>
      <c r="K5" s="535">
        <v>10</v>
      </c>
      <c r="L5" s="535"/>
      <c r="M5" s="94">
        <f>SUM(E5:L5)</f>
        <v>40</v>
      </c>
      <c r="N5" s="535"/>
      <c r="O5" s="535"/>
      <c r="P5" s="94">
        <f>SUM(N5:O5)</f>
        <v>0</v>
      </c>
      <c r="Q5" s="95">
        <f>M5+P5</f>
        <v>40</v>
      </c>
      <c r="R5" s="709"/>
      <c r="S5" s="532" t="s">
        <v>589</v>
      </c>
      <c r="T5" s="533" t="s">
        <v>166</v>
      </c>
      <c r="U5" s="534" t="s">
        <v>6</v>
      </c>
      <c r="V5" s="706"/>
      <c r="W5" s="535"/>
      <c r="X5" s="535">
        <v>10</v>
      </c>
      <c r="Y5" s="535"/>
      <c r="Z5" s="535">
        <v>10</v>
      </c>
      <c r="AA5" s="535"/>
      <c r="AB5" s="535">
        <v>10</v>
      </c>
      <c r="AC5" s="535">
        <v>10</v>
      </c>
      <c r="AD5" s="535"/>
      <c r="AE5" s="94">
        <f>SUM(W5:AD5)</f>
        <v>40</v>
      </c>
      <c r="AF5" s="535"/>
      <c r="AG5" s="535"/>
      <c r="AH5" s="94">
        <f>SUM(AF5:AG5)</f>
        <v>0</v>
      </c>
      <c r="AI5" s="95">
        <f>AE5+AH5</f>
        <v>40</v>
      </c>
      <c r="AJ5" s="709"/>
    </row>
    <row r="6" spans="1:36" ht="23.25" customHeight="1">
      <c r="A6" s="536">
        <v>1</v>
      </c>
      <c r="B6" s="536">
        <v>2</v>
      </c>
      <c r="C6" s="536">
        <v>3</v>
      </c>
      <c r="D6" s="536">
        <v>4</v>
      </c>
      <c r="E6" s="536">
        <v>5</v>
      </c>
      <c r="F6" s="536">
        <v>6</v>
      </c>
      <c r="G6" s="536">
        <v>7</v>
      </c>
      <c r="H6" s="536">
        <v>8</v>
      </c>
      <c r="I6" s="536">
        <v>9</v>
      </c>
      <c r="J6" s="536">
        <v>10</v>
      </c>
      <c r="K6" s="536">
        <v>11</v>
      </c>
      <c r="L6" s="536">
        <v>12</v>
      </c>
      <c r="M6" s="536">
        <v>13</v>
      </c>
      <c r="N6" s="536">
        <v>14</v>
      </c>
      <c r="O6" s="536">
        <v>15</v>
      </c>
      <c r="P6" s="536">
        <v>16</v>
      </c>
      <c r="Q6" s="536">
        <v>17</v>
      </c>
      <c r="R6" s="536">
        <v>18</v>
      </c>
      <c r="S6" s="536">
        <v>1</v>
      </c>
      <c r="T6" s="536">
        <v>2</v>
      </c>
      <c r="U6" s="536">
        <v>3</v>
      </c>
      <c r="V6" s="536">
        <v>4</v>
      </c>
      <c r="W6" s="536">
        <v>5</v>
      </c>
      <c r="X6" s="536">
        <v>6</v>
      </c>
      <c r="Y6" s="536">
        <v>7</v>
      </c>
      <c r="Z6" s="536">
        <v>8</v>
      </c>
      <c r="AA6" s="536">
        <v>9</v>
      </c>
      <c r="AB6" s="536">
        <v>10</v>
      </c>
      <c r="AC6" s="536">
        <v>11</v>
      </c>
      <c r="AD6" s="536">
        <v>12</v>
      </c>
      <c r="AE6" s="536">
        <v>13</v>
      </c>
      <c r="AF6" s="536">
        <v>14</v>
      </c>
      <c r="AG6" s="536">
        <v>15</v>
      </c>
      <c r="AH6" s="536">
        <v>16</v>
      </c>
      <c r="AI6" s="536">
        <v>17</v>
      </c>
      <c r="AJ6" s="536">
        <v>18</v>
      </c>
    </row>
    <row r="7" spans="1:36" ht="21.75" customHeight="1">
      <c r="A7" s="108">
        <f>Data!$B7</f>
        <v>1</v>
      </c>
      <c r="B7" s="108" t="str">
        <f>Data!C7</f>
        <v>6583</v>
      </c>
      <c r="C7" s="118" t="str">
        <f>Data!E7</f>
        <v>आराध्या प्रकाश पाटील</v>
      </c>
      <c r="D7" s="108" t="str">
        <f>Data!G7</f>
        <v>F</v>
      </c>
      <c r="E7" s="543"/>
      <c r="F7" s="543"/>
      <c r="G7" s="543"/>
      <c r="H7" s="543"/>
      <c r="I7" s="543"/>
      <c r="J7" s="543"/>
      <c r="K7" s="543"/>
      <c r="L7" s="543"/>
      <c r="M7" s="111">
        <f>SUM(E7:L7)</f>
        <v>0</v>
      </c>
      <c r="N7" s="543"/>
      <c r="O7" s="543"/>
      <c r="P7" s="112">
        <f t="shared" ref="P7" si="0">SUM(N7:O7)</f>
        <v>0</v>
      </c>
      <c r="Q7" s="578">
        <f>M7+P7</f>
        <v>0</v>
      </c>
      <c r="R7" s="113">
        <f>LOOKUP(Q7,{0,32,33,41,51,61,71,81,91},{0,"इ-1","ड","क-2","क-1","ब-2 ","ब-1","अ-2","अ-1"})</f>
        <v>0</v>
      </c>
      <c r="S7" s="108">
        <f>Data!$B7</f>
        <v>1</v>
      </c>
      <c r="T7" s="108" t="str">
        <f>Data!C7</f>
        <v>6583</v>
      </c>
      <c r="U7" s="118" t="str">
        <f>Data!E7</f>
        <v>आराध्या प्रकाश पाटील</v>
      </c>
      <c r="V7" s="108" t="str">
        <f>Data!G7</f>
        <v>F</v>
      </c>
      <c r="W7" s="543"/>
      <c r="X7" s="543"/>
      <c r="Y7" s="543"/>
      <c r="Z7" s="543"/>
      <c r="AA7" s="543"/>
      <c r="AB7" s="543"/>
      <c r="AC7" s="543"/>
      <c r="AD7" s="543"/>
      <c r="AE7" s="111">
        <f>SUM(W7:AD7)</f>
        <v>0</v>
      </c>
      <c r="AF7" s="543"/>
      <c r="AG7" s="543"/>
      <c r="AH7" s="112">
        <f t="shared" ref="AH7" si="1">SUM(AF7:AG7)</f>
        <v>0</v>
      </c>
      <c r="AI7" s="578">
        <f>AE7+AH7</f>
        <v>0</v>
      </c>
      <c r="AJ7" s="113">
        <f>LOOKUP(AI7,{0,32,33,41,51,61,71,81,91},{0,"इ-1","ड","क-2","क-1","ब-2 ","ब-1","अ-2","अ-1"})</f>
        <v>0</v>
      </c>
    </row>
    <row r="8" spans="1:36" ht="21.75" customHeight="1">
      <c r="A8" s="101">
        <f>Data!$B8</f>
        <v>2</v>
      </c>
      <c r="B8" s="101">
        <f>Data!C8</f>
        <v>6588</v>
      </c>
      <c r="C8" s="119" t="str">
        <f>Data!E8</f>
        <v>साक्षी राजेश पाटील</v>
      </c>
      <c r="D8" s="101" t="str">
        <f>Data!G8</f>
        <v>F</v>
      </c>
      <c r="E8" s="539"/>
      <c r="F8" s="539"/>
      <c r="G8" s="539"/>
      <c r="H8" s="539"/>
      <c r="I8" s="539"/>
      <c r="J8" s="539"/>
      <c r="K8" s="539"/>
      <c r="L8" s="539"/>
      <c r="M8" s="106">
        <f t="shared" ref="M8:M39" si="2">SUM(E8:L8)</f>
        <v>0</v>
      </c>
      <c r="N8" s="539"/>
      <c r="O8" s="539"/>
      <c r="P8" s="104">
        <f t="shared" ref="P8:P39" si="3">SUM(N8:O8)</f>
        <v>0</v>
      </c>
      <c r="Q8" s="579">
        <f>M8+P8</f>
        <v>0</v>
      </c>
      <c r="R8" s="105">
        <f>LOOKUP(Q8,{0,32,33,41,51,61,71,81,91},{0,"इ-1","ड","क-2","क-1","ब-2 ","ब-1","अ-2","अ-1"})</f>
        <v>0</v>
      </c>
      <c r="S8" s="101">
        <f>Data!$B8</f>
        <v>2</v>
      </c>
      <c r="T8" s="101">
        <f>Data!C8</f>
        <v>6588</v>
      </c>
      <c r="U8" s="119" t="str">
        <f>Data!E8</f>
        <v>साक्षी राजेश पाटील</v>
      </c>
      <c r="V8" s="101" t="str">
        <f>Data!G8</f>
        <v>F</v>
      </c>
      <c r="W8" s="539"/>
      <c r="X8" s="539"/>
      <c r="Y8" s="539"/>
      <c r="Z8" s="539"/>
      <c r="AA8" s="539"/>
      <c r="AB8" s="539"/>
      <c r="AC8" s="539"/>
      <c r="AD8" s="539"/>
      <c r="AE8" s="106">
        <f t="shared" ref="AE8:AE39" si="4">SUM(W8:AD8)</f>
        <v>0</v>
      </c>
      <c r="AF8" s="539"/>
      <c r="AG8" s="539"/>
      <c r="AH8" s="104">
        <f t="shared" ref="AH8:AH39" si="5">SUM(AF8:AG8)</f>
        <v>0</v>
      </c>
      <c r="AI8" s="579">
        <f>AE8+AH8</f>
        <v>0</v>
      </c>
      <c r="AJ8" s="105">
        <f>LOOKUP(AI8,{0,32,33,41,51,61,71,81,91},{0,"इ-1","ड","क-2","क-1","ब-2 ","ब-1","अ-2","अ-1"})</f>
        <v>0</v>
      </c>
    </row>
    <row r="9" spans="1:36" ht="21.75" customHeight="1">
      <c r="A9" s="101">
        <f>Data!$B9</f>
        <v>3</v>
      </c>
      <c r="B9" s="101">
        <f>Data!C9</f>
        <v>6573</v>
      </c>
      <c r="C9" s="119" t="str">
        <f>Data!E9</f>
        <v>शौर्य यश पाटील</v>
      </c>
      <c r="D9" s="101" t="str">
        <f>Data!G9</f>
        <v>M</v>
      </c>
      <c r="E9" s="539"/>
      <c r="F9" s="539"/>
      <c r="G9" s="539"/>
      <c r="H9" s="539"/>
      <c r="I9" s="539"/>
      <c r="J9" s="539"/>
      <c r="K9" s="539"/>
      <c r="L9" s="539"/>
      <c r="M9" s="106">
        <f t="shared" si="2"/>
        <v>0</v>
      </c>
      <c r="N9" s="539"/>
      <c r="O9" s="539"/>
      <c r="P9" s="104">
        <f t="shared" si="3"/>
        <v>0</v>
      </c>
      <c r="Q9" s="579">
        <f>M9+P9</f>
        <v>0</v>
      </c>
      <c r="R9" s="105">
        <f>LOOKUP(Q9,{0,32,33,41,51,61,71,81,91},{0,"इ-1","ड","क-2","क-1","ब-2 ","ब-1","अ-2","अ-1"})</f>
        <v>0</v>
      </c>
      <c r="S9" s="101">
        <f>Data!$B9</f>
        <v>3</v>
      </c>
      <c r="T9" s="101">
        <f>Data!C9</f>
        <v>6573</v>
      </c>
      <c r="U9" s="119" t="str">
        <f>Data!E9</f>
        <v>शौर्य यश पाटील</v>
      </c>
      <c r="V9" s="101" t="str">
        <f>Data!G9</f>
        <v>M</v>
      </c>
      <c r="W9" s="539"/>
      <c r="X9" s="539"/>
      <c r="Y9" s="539"/>
      <c r="Z9" s="539"/>
      <c r="AA9" s="539"/>
      <c r="AB9" s="539"/>
      <c r="AC9" s="539"/>
      <c r="AD9" s="539"/>
      <c r="AE9" s="106">
        <f t="shared" si="4"/>
        <v>0</v>
      </c>
      <c r="AF9" s="539"/>
      <c r="AG9" s="539"/>
      <c r="AH9" s="104">
        <f t="shared" si="5"/>
        <v>0</v>
      </c>
      <c r="AI9" s="579">
        <f>AE9+AH9</f>
        <v>0</v>
      </c>
      <c r="AJ9" s="105">
        <f>LOOKUP(AI9,{0,32,33,41,51,61,71,81,91},{0,"इ-1","ड","क-2","क-1","ब-2 ","ब-1","अ-2","अ-1"})</f>
        <v>0</v>
      </c>
    </row>
    <row r="10" spans="1:36" ht="21.75" customHeight="1">
      <c r="A10" s="101">
        <f>Data!$B10</f>
        <v>0</v>
      </c>
      <c r="B10" s="101">
        <f>Data!C10</f>
        <v>0</v>
      </c>
      <c r="C10" s="119">
        <f>Data!E10</f>
        <v>0</v>
      </c>
      <c r="D10" s="101">
        <f>Data!G10</f>
        <v>0</v>
      </c>
      <c r="E10" s="539"/>
      <c r="F10" s="539"/>
      <c r="G10" s="539"/>
      <c r="H10" s="539"/>
      <c r="I10" s="539"/>
      <c r="J10" s="539"/>
      <c r="K10" s="539"/>
      <c r="L10" s="539"/>
      <c r="M10" s="106">
        <f t="shared" si="2"/>
        <v>0</v>
      </c>
      <c r="N10" s="539"/>
      <c r="O10" s="539"/>
      <c r="P10" s="104">
        <f t="shared" si="3"/>
        <v>0</v>
      </c>
      <c r="Q10" s="579">
        <f>M10+P10</f>
        <v>0</v>
      </c>
      <c r="R10" s="105">
        <f>LOOKUP(Q10,{0,32,33,41,51,61,71,81,91},{0,"इ-1","ड","क-2","क-1","ब-2 ","ब-1","अ-2","अ-1"})</f>
        <v>0</v>
      </c>
      <c r="S10" s="101">
        <f>Data!$B10</f>
        <v>0</v>
      </c>
      <c r="T10" s="101">
        <f>Data!C10</f>
        <v>0</v>
      </c>
      <c r="U10" s="119">
        <f>Data!E10</f>
        <v>0</v>
      </c>
      <c r="V10" s="101">
        <f>Data!G10</f>
        <v>0</v>
      </c>
      <c r="W10" s="539"/>
      <c r="X10" s="539"/>
      <c r="Y10" s="539"/>
      <c r="Z10" s="539"/>
      <c r="AA10" s="539"/>
      <c r="AB10" s="539"/>
      <c r="AC10" s="539"/>
      <c r="AD10" s="539"/>
      <c r="AE10" s="106">
        <f t="shared" si="4"/>
        <v>0</v>
      </c>
      <c r="AF10" s="539"/>
      <c r="AG10" s="539"/>
      <c r="AH10" s="104">
        <f t="shared" si="5"/>
        <v>0</v>
      </c>
      <c r="AI10" s="579">
        <f>AE10+AH10</f>
        <v>0</v>
      </c>
      <c r="AJ10" s="105">
        <f>LOOKUP(AI10,{0,32,33,41,51,61,71,81,91},{0,"इ-1","ड","क-2","क-1","ब-2 ","ब-1","अ-2","अ-1"})</f>
        <v>0</v>
      </c>
    </row>
    <row r="11" spans="1:36" ht="21.75" customHeight="1">
      <c r="A11" s="101">
        <f>Data!$B11</f>
        <v>0</v>
      </c>
      <c r="B11" s="101">
        <f>Data!C11</f>
        <v>0</v>
      </c>
      <c r="C11" s="119">
        <f>Data!E11</f>
        <v>0</v>
      </c>
      <c r="D11" s="101">
        <f>Data!G11</f>
        <v>0</v>
      </c>
      <c r="E11" s="539"/>
      <c r="F11" s="539"/>
      <c r="G11" s="539"/>
      <c r="H11" s="539"/>
      <c r="I11" s="539"/>
      <c r="J11" s="539"/>
      <c r="K11" s="539"/>
      <c r="L11" s="539"/>
      <c r="M11" s="106">
        <f t="shared" si="2"/>
        <v>0</v>
      </c>
      <c r="N11" s="539"/>
      <c r="O11" s="539"/>
      <c r="P11" s="104">
        <f t="shared" si="3"/>
        <v>0</v>
      </c>
      <c r="Q11" s="579">
        <f t="shared" ref="Q11:Q74" si="6">M11+P11</f>
        <v>0</v>
      </c>
      <c r="R11" s="105">
        <f>LOOKUP(Q11,{0,32,33,41,51,61,71,81,91},{0,"इ-1","ड","क-2","क-1","ब-2 ","ब-1","अ-2","अ-1"})</f>
        <v>0</v>
      </c>
      <c r="S11" s="101">
        <f>Data!$B11</f>
        <v>0</v>
      </c>
      <c r="T11" s="101">
        <f>Data!C11</f>
        <v>0</v>
      </c>
      <c r="U11" s="119">
        <f>Data!E11</f>
        <v>0</v>
      </c>
      <c r="V11" s="101">
        <f>Data!G11</f>
        <v>0</v>
      </c>
      <c r="W11" s="539"/>
      <c r="X11" s="539"/>
      <c r="Y11" s="539"/>
      <c r="Z11" s="539"/>
      <c r="AA11" s="539"/>
      <c r="AB11" s="539"/>
      <c r="AC11" s="539"/>
      <c r="AD11" s="539"/>
      <c r="AE11" s="106">
        <f t="shared" si="4"/>
        <v>0</v>
      </c>
      <c r="AF11" s="539"/>
      <c r="AG11" s="539"/>
      <c r="AH11" s="104">
        <f t="shared" si="5"/>
        <v>0</v>
      </c>
      <c r="AI11" s="579">
        <f t="shared" ref="AI11:AI74" si="7">AE11+AH11</f>
        <v>0</v>
      </c>
      <c r="AJ11" s="105">
        <f>LOOKUP(AI11,{0,32,33,41,51,61,71,81,91},{0,"इ-1","ड","क-2","क-1","ब-2 ","ब-1","अ-2","अ-1"})</f>
        <v>0</v>
      </c>
    </row>
    <row r="12" spans="1:36" ht="21.75" customHeight="1">
      <c r="A12" s="101">
        <f>Data!$B12</f>
        <v>0</v>
      </c>
      <c r="B12" s="101">
        <f>Data!C12</f>
        <v>0</v>
      </c>
      <c r="C12" s="119">
        <f>Data!E12</f>
        <v>0</v>
      </c>
      <c r="D12" s="101">
        <f>Data!G12</f>
        <v>0</v>
      </c>
      <c r="E12" s="539"/>
      <c r="F12" s="539"/>
      <c r="G12" s="539"/>
      <c r="H12" s="539"/>
      <c r="I12" s="539"/>
      <c r="J12" s="539"/>
      <c r="K12" s="539"/>
      <c r="L12" s="539"/>
      <c r="M12" s="106">
        <f t="shared" si="2"/>
        <v>0</v>
      </c>
      <c r="N12" s="539"/>
      <c r="O12" s="539"/>
      <c r="P12" s="104">
        <f t="shared" si="3"/>
        <v>0</v>
      </c>
      <c r="Q12" s="579">
        <f t="shared" si="6"/>
        <v>0</v>
      </c>
      <c r="R12" s="105">
        <f>LOOKUP(Q12,{0,32,33,41,51,61,71,81,91},{0,"इ-1","ड","क-2","क-1","ब-2 ","ब-1","अ-2","अ-1"})</f>
        <v>0</v>
      </c>
      <c r="S12" s="101">
        <f>Data!$B12</f>
        <v>0</v>
      </c>
      <c r="T12" s="101">
        <f>Data!C12</f>
        <v>0</v>
      </c>
      <c r="U12" s="119">
        <f>Data!E12</f>
        <v>0</v>
      </c>
      <c r="V12" s="101">
        <f>Data!G12</f>
        <v>0</v>
      </c>
      <c r="W12" s="539"/>
      <c r="X12" s="539"/>
      <c r="Y12" s="539"/>
      <c r="Z12" s="539"/>
      <c r="AA12" s="539"/>
      <c r="AB12" s="539"/>
      <c r="AC12" s="539"/>
      <c r="AD12" s="539"/>
      <c r="AE12" s="106">
        <f t="shared" si="4"/>
        <v>0</v>
      </c>
      <c r="AF12" s="539"/>
      <c r="AG12" s="539"/>
      <c r="AH12" s="104">
        <f t="shared" si="5"/>
        <v>0</v>
      </c>
      <c r="AI12" s="579">
        <f t="shared" si="7"/>
        <v>0</v>
      </c>
      <c r="AJ12" s="105">
        <f>LOOKUP(AI12,{0,32,33,41,51,61,71,81,91},{0,"इ-1","ड","क-2","क-1","ब-2 ","ब-1","अ-2","अ-1"})</f>
        <v>0</v>
      </c>
    </row>
    <row r="13" spans="1:36" ht="21.75" customHeight="1">
      <c r="A13" s="101">
        <f>Data!$B13</f>
        <v>0</v>
      </c>
      <c r="B13" s="101">
        <f>Data!C13</f>
        <v>0</v>
      </c>
      <c r="C13" s="119">
        <f>Data!E13</f>
        <v>0</v>
      </c>
      <c r="D13" s="101">
        <f>Data!G13</f>
        <v>0</v>
      </c>
      <c r="E13" s="539"/>
      <c r="F13" s="539"/>
      <c r="G13" s="539"/>
      <c r="H13" s="539"/>
      <c r="I13" s="539"/>
      <c r="J13" s="539"/>
      <c r="K13" s="539"/>
      <c r="L13" s="539"/>
      <c r="M13" s="106">
        <f t="shared" si="2"/>
        <v>0</v>
      </c>
      <c r="N13" s="539"/>
      <c r="O13" s="539"/>
      <c r="P13" s="104">
        <f t="shared" si="3"/>
        <v>0</v>
      </c>
      <c r="Q13" s="579">
        <f t="shared" si="6"/>
        <v>0</v>
      </c>
      <c r="R13" s="105">
        <f>LOOKUP(Q13,{0,32,33,41,51,61,71,81,91},{0,"इ-1","ड","क-2","क-1","ब-2 ","ब-1","अ-2","अ-1"})</f>
        <v>0</v>
      </c>
      <c r="S13" s="101">
        <f>Data!$B13</f>
        <v>0</v>
      </c>
      <c r="T13" s="101">
        <f>Data!C13</f>
        <v>0</v>
      </c>
      <c r="U13" s="119">
        <f>Data!E13</f>
        <v>0</v>
      </c>
      <c r="V13" s="101">
        <f>Data!G13</f>
        <v>0</v>
      </c>
      <c r="W13" s="539"/>
      <c r="X13" s="539"/>
      <c r="Y13" s="539"/>
      <c r="Z13" s="539"/>
      <c r="AA13" s="539"/>
      <c r="AB13" s="539"/>
      <c r="AC13" s="539"/>
      <c r="AD13" s="539"/>
      <c r="AE13" s="106">
        <f t="shared" si="4"/>
        <v>0</v>
      </c>
      <c r="AF13" s="539"/>
      <c r="AG13" s="539"/>
      <c r="AH13" s="104">
        <f t="shared" si="5"/>
        <v>0</v>
      </c>
      <c r="AI13" s="579">
        <f t="shared" si="7"/>
        <v>0</v>
      </c>
      <c r="AJ13" s="105">
        <f>LOOKUP(AI13,{0,32,33,41,51,61,71,81,91},{0,"इ-1","ड","क-2","क-1","ब-2 ","ब-1","अ-2","अ-1"})</f>
        <v>0</v>
      </c>
    </row>
    <row r="14" spans="1:36" ht="21.75" customHeight="1">
      <c r="A14" s="101">
        <f>Data!$B14</f>
        <v>0</v>
      </c>
      <c r="B14" s="101">
        <f>Data!C14</f>
        <v>0</v>
      </c>
      <c r="C14" s="119">
        <f>Data!E14</f>
        <v>0</v>
      </c>
      <c r="D14" s="101">
        <f>Data!G14</f>
        <v>0</v>
      </c>
      <c r="E14" s="539"/>
      <c r="F14" s="539"/>
      <c r="G14" s="539"/>
      <c r="H14" s="539"/>
      <c r="I14" s="539"/>
      <c r="J14" s="539"/>
      <c r="K14" s="539"/>
      <c r="L14" s="539"/>
      <c r="M14" s="106">
        <f t="shared" si="2"/>
        <v>0</v>
      </c>
      <c r="N14" s="539"/>
      <c r="O14" s="539"/>
      <c r="P14" s="104">
        <f t="shared" si="3"/>
        <v>0</v>
      </c>
      <c r="Q14" s="579">
        <f t="shared" si="6"/>
        <v>0</v>
      </c>
      <c r="R14" s="105">
        <f>LOOKUP(Q14,{0,32,33,41,51,61,71,81,91},{0,"इ-1","ड","क-2","क-1","ब-2 ","ब-1","अ-2","अ-1"})</f>
        <v>0</v>
      </c>
      <c r="S14" s="101">
        <f>Data!$B14</f>
        <v>0</v>
      </c>
      <c r="T14" s="101">
        <f>Data!C14</f>
        <v>0</v>
      </c>
      <c r="U14" s="119">
        <f>Data!E14</f>
        <v>0</v>
      </c>
      <c r="V14" s="101">
        <f>Data!G14</f>
        <v>0</v>
      </c>
      <c r="W14" s="539"/>
      <c r="X14" s="539"/>
      <c r="Y14" s="539"/>
      <c r="Z14" s="539"/>
      <c r="AA14" s="539"/>
      <c r="AB14" s="539"/>
      <c r="AC14" s="539"/>
      <c r="AD14" s="539"/>
      <c r="AE14" s="106">
        <f t="shared" si="4"/>
        <v>0</v>
      </c>
      <c r="AF14" s="539"/>
      <c r="AG14" s="539"/>
      <c r="AH14" s="104">
        <f t="shared" si="5"/>
        <v>0</v>
      </c>
      <c r="AI14" s="579">
        <f t="shared" si="7"/>
        <v>0</v>
      </c>
      <c r="AJ14" s="105">
        <f>LOOKUP(AI14,{0,32,33,41,51,61,71,81,91},{0,"इ-1","ड","क-2","क-1","ब-2 ","ब-1","अ-2","अ-1"})</f>
        <v>0</v>
      </c>
    </row>
    <row r="15" spans="1:36" ht="21.75" customHeight="1">
      <c r="A15" s="101">
        <f>Data!$B15</f>
        <v>0</v>
      </c>
      <c r="B15" s="101">
        <f>Data!C15</f>
        <v>0</v>
      </c>
      <c r="C15" s="119">
        <f>Data!E15</f>
        <v>0</v>
      </c>
      <c r="D15" s="101">
        <f>Data!G15</f>
        <v>0</v>
      </c>
      <c r="E15" s="539"/>
      <c r="F15" s="539"/>
      <c r="G15" s="539"/>
      <c r="H15" s="539"/>
      <c r="I15" s="539"/>
      <c r="J15" s="539"/>
      <c r="K15" s="539"/>
      <c r="L15" s="539"/>
      <c r="M15" s="106">
        <f t="shared" si="2"/>
        <v>0</v>
      </c>
      <c r="N15" s="539"/>
      <c r="O15" s="539"/>
      <c r="P15" s="104">
        <f t="shared" si="3"/>
        <v>0</v>
      </c>
      <c r="Q15" s="579">
        <f t="shared" si="6"/>
        <v>0</v>
      </c>
      <c r="R15" s="105">
        <f>LOOKUP(Q15,{0,32,33,41,51,61,71,81,91},{0,"इ-1","ड","क-2","क-1","ब-2 ","ब-1","अ-2","अ-1"})</f>
        <v>0</v>
      </c>
      <c r="S15" s="101">
        <f>Data!$B15</f>
        <v>0</v>
      </c>
      <c r="T15" s="101">
        <f>Data!C15</f>
        <v>0</v>
      </c>
      <c r="U15" s="119">
        <f>Data!E15</f>
        <v>0</v>
      </c>
      <c r="V15" s="101">
        <f>Data!G15</f>
        <v>0</v>
      </c>
      <c r="W15" s="539"/>
      <c r="X15" s="539"/>
      <c r="Y15" s="539"/>
      <c r="Z15" s="539"/>
      <c r="AA15" s="539"/>
      <c r="AB15" s="539"/>
      <c r="AC15" s="539"/>
      <c r="AD15" s="539"/>
      <c r="AE15" s="106">
        <f t="shared" si="4"/>
        <v>0</v>
      </c>
      <c r="AF15" s="539"/>
      <c r="AG15" s="539"/>
      <c r="AH15" s="104">
        <f t="shared" si="5"/>
        <v>0</v>
      </c>
      <c r="AI15" s="579">
        <f t="shared" si="7"/>
        <v>0</v>
      </c>
      <c r="AJ15" s="105">
        <f>LOOKUP(AI15,{0,32,33,41,51,61,71,81,91},{0,"इ-1","ड","क-2","क-1","ब-2 ","ब-1","अ-2","अ-1"})</f>
        <v>0</v>
      </c>
    </row>
    <row r="16" spans="1:36" ht="21.75" customHeight="1">
      <c r="A16" s="101">
        <f>Data!$B16</f>
        <v>0</v>
      </c>
      <c r="B16" s="101">
        <f>Data!C16</f>
        <v>0</v>
      </c>
      <c r="C16" s="119">
        <f>Data!E16</f>
        <v>0</v>
      </c>
      <c r="D16" s="101">
        <f>Data!G16</f>
        <v>0</v>
      </c>
      <c r="E16" s="539"/>
      <c r="F16" s="539"/>
      <c r="G16" s="539"/>
      <c r="H16" s="539"/>
      <c r="I16" s="539"/>
      <c r="J16" s="539"/>
      <c r="K16" s="539"/>
      <c r="L16" s="539"/>
      <c r="M16" s="106">
        <f t="shared" si="2"/>
        <v>0</v>
      </c>
      <c r="N16" s="539"/>
      <c r="O16" s="539"/>
      <c r="P16" s="104">
        <f t="shared" si="3"/>
        <v>0</v>
      </c>
      <c r="Q16" s="579">
        <f t="shared" si="6"/>
        <v>0</v>
      </c>
      <c r="R16" s="105">
        <f>LOOKUP(Q16,{0,32,33,41,51,61,71,81,91},{0,"इ-1","ड","क-2","क-1","ब-2 ","ब-1","अ-2","अ-1"})</f>
        <v>0</v>
      </c>
      <c r="S16" s="101">
        <f>Data!$B16</f>
        <v>0</v>
      </c>
      <c r="T16" s="101">
        <f>Data!C16</f>
        <v>0</v>
      </c>
      <c r="U16" s="119">
        <f>Data!E16</f>
        <v>0</v>
      </c>
      <c r="V16" s="101">
        <f>Data!G16</f>
        <v>0</v>
      </c>
      <c r="W16" s="539"/>
      <c r="X16" s="539"/>
      <c r="Y16" s="539"/>
      <c r="Z16" s="539"/>
      <c r="AA16" s="539"/>
      <c r="AB16" s="539"/>
      <c r="AC16" s="539"/>
      <c r="AD16" s="539"/>
      <c r="AE16" s="106">
        <f t="shared" si="4"/>
        <v>0</v>
      </c>
      <c r="AF16" s="539"/>
      <c r="AG16" s="539"/>
      <c r="AH16" s="104">
        <f t="shared" si="5"/>
        <v>0</v>
      </c>
      <c r="AI16" s="579">
        <f t="shared" si="7"/>
        <v>0</v>
      </c>
      <c r="AJ16" s="105">
        <f>LOOKUP(AI16,{0,32,33,41,51,61,71,81,91},{0,"इ-1","ड","क-2","क-1","ब-2 ","ब-1","अ-2","अ-1"})</f>
        <v>0</v>
      </c>
    </row>
    <row r="17" spans="1:36" ht="21.75" customHeight="1">
      <c r="A17" s="101">
        <f>Data!$B17</f>
        <v>0</v>
      </c>
      <c r="B17" s="101">
        <f>Data!C17</f>
        <v>0</v>
      </c>
      <c r="C17" s="119">
        <f>Data!E17</f>
        <v>0</v>
      </c>
      <c r="D17" s="101">
        <f>Data!G17</f>
        <v>0</v>
      </c>
      <c r="E17" s="539"/>
      <c r="F17" s="539"/>
      <c r="G17" s="539"/>
      <c r="H17" s="539"/>
      <c r="I17" s="539"/>
      <c r="J17" s="539"/>
      <c r="K17" s="539"/>
      <c r="L17" s="539"/>
      <c r="M17" s="106">
        <f t="shared" si="2"/>
        <v>0</v>
      </c>
      <c r="N17" s="539"/>
      <c r="O17" s="539"/>
      <c r="P17" s="104">
        <f t="shared" si="3"/>
        <v>0</v>
      </c>
      <c r="Q17" s="579">
        <f t="shared" si="6"/>
        <v>0</v>
      </c>
      <c r="R17" s="105">
        <f>LOOKUP(Q17,{0,32,33,41,51,61,71,81,91},{0,"इ-1","ड","क-2","क-1","ब-2 ","ब-1","अ-2","अ-1"})</f>
        <v>0</v>
      </c>
      <c r="S17" s="101">
        <f>Data!$B17</f>
        <v>0</v>
      </c>
      <c r="T17" s="101">
        <f>Data!C17</f>
        <v>0</v>
      </c>
      <c r="U17" s="119">
        <f>Data!E17</f>
        <v>0</v>
      </c>
      <c r="V17" s="101">
        <f>Data!G17</f>
        <v>0</v>
      </c>
      <c r="W17" s="539"/>
      <c r="X17" s="539"/>
      <c r="Y17" s="539"/>
      <c r="Z17" s="539"/>
      <c r="AA17" s="539"/>
      <c r="AB17" s="539"/>
      <c r="AC17" s="539"/>
      <c r="AD17" s="539"/>
      <c r="AE17" s="106">
        <f t="shared" si="4"/>
        <v>0</v>
      </c>
      <c r="AF17" s="539"/>
      <c r="AG17" s="539"/>
      <c r="AH17" s="104">
        <f t="shared" si="5"/>
        <v>0</v>
      </c>
      <c r="AI17" s="579">
        <f t="shared" si="7"/>
        <v>0</v>
      </c>
      <c r="AJ17" s="105">
        <f>LOOKUP(AI17,{0,32,33,41,51,61,71,81,91},{0,"इ-1","ड","क-2","क-1","ब-2 ","ब-1","अ-2","अ-1"})</f>
        <v>0</v>
      </c>
    </row>
    <row r="18" spans="1:36" ht="21.75" customHeight="1">
      <c r="A18" s="101">
        <f>Data!$B18</f>
        <v>0</v>
      </c>
      <c r="B18" s="101">
        <f>Data!C18</f>
        <v>0</v>
      </c>
      <c r="C18" s="119">
        <f>Data!E18</f>
        <v>0</v>
      </c>
      <c r="D18" s="101">
        <f>Data!G18</f>
        <v>0</v>
      </c>
      <c r="E18" s="539"/>
      <c r="F18" s="539"/>
      <c r="G18" s="539"/>
      <c r="H18" s="539"/>
      <c r="I18" s="539"/>
      <c r="J18" s="539"/>
      <c r="K18" s="539"/>
      <c r="L18" s="539"/>
      <c r="M18" s="106">
        <f t="shared" si="2"/>
        <v>0</v>
      </c>
      <c r="N18" s="539"/>
      <c r="O18" s="539"/>
      <c r="P18" s="104">
        <f t="shared" si="3"/>
        <v>0</v>
      </c>
      <c r="Q18" s="579">
        <f t="shared" si="6"/>
        <v>0</v>
      </c>
      <c r="R18" s="105">
        <f>LOOKUP(Q18,{0,32,33,41,51,61,71,81,91},{0,"इ-1","ड","क-2","क-1","ब-2 ","ब-1","अ-2","अ-1"})</f>
        <v>0</v>
      </c>
      <c r="S18" s="101">
        <f>Data!$B18</f>
        <v>0</v>
      </c>
      <c r="T18" s="101">
        <f>Data!C18</f>
        <v>0</v>
      </c>
      <c r="U18" s="119">
        <f>Data!E18</f>
        <v>0</v>
      </c>
      <c r="V18" s="101">
        <f>Data!G18</f>
        <v>0</v>
      </c>
      <c r="W18" s="539"/>
      <c r="X18" s="539"/>
      <c r="Y18" s="539"/>
      <c r="Z18" s="539"/>
      <c r="AA18" s="539"/>
      <c r="AB18" s="539"/>
      <c r="AC18" s="539"/>
      <c r="AD18" s="539"/>
      <c r="AE18" s="106">
        <f t="shared" si="4"/>
        <v>0</v>
      </c>
      <c r="AF18" s="539"/>
      <c r="AG18" s="539"/>
      <c r="AH18" s="104">
        <f t="shared" si="5"/>
        <v>0</v>
      </c>
      <c r="AI18" s="579">
        <f t="shared" si="7"/>
        <v>0</v>
      </c>
      <c r="AJ18" s="105">
        <f>LOOKUP(AI18,{0,32,33,41,51,61,71,81,91},{0,"इ-1","ड","क-2","क-1","ब-2 ","ब-1","अ-2","अ-1"})</f>
        <v>0</v>
      </c>
    </row>
    <row r="19" spans="1:36" ht="21.75" customHeight="1">
      <c r="A19" s="101">
        <f>Data!$B19</f>
        <v>0</v>
      </c>
      <c r="B19" s="101">
        <f>Data!C19</f>
        <v>0</v>
      </c>
      <c r="C19" s="119">
        <f>Data!E19</f>
        <v>0</v>
      </c>
      <c r="D19" s="101">
        <f>Data!G19</f>
        <v>0</v>
      </c>
      <c r="E19" s="539"/>
      <c r="F19" s="539"/>
      <c r="G19" s="539"/>
      <c r="H19" s="539"/>
      <c r="I19" s="539"/>
      <c r="J19" s="539"/>
      <c r="K19" s="539"/>
      <c r="L19" s="539"/>
      <c r="M19" s="106">
        <f t="shared" si="2"/>
        <v>0</v>
      </c>
      <c r="N19" s="539"/>
      <c r="O19" s="539"/>
      <c r="P19" s="104">
        <f t="shared" si="3"/>
        <v>0</v>
      </c>
      <c r="Q19" s="579">
        <f t="shared" si="6"/>
        <v>0</v>
      </c>
      <c r="R19" s="105">
        <f>LOOKUP(Q19,{0,32,33,41,51,61,71,81,91},{0,"इ-1","ड","क-2","क-1","ब-2 ","ब-1","अ-2","अ-1"})</f>
        <v>0</v>
      </c>
      <c r="S19" s="101">
        <f>Data!$B19</f>
        <v>0</v>
      </c>
      <c r="T19" s="101">
        <f>Data!C19</f>
        <v>0</v>
      </c>
      <c r="U19" s="119">
        <f>Data!E19</f>
        <v>0</v>
      </c>
      <c r="V19" s="101">
        <f>Data!G19</f>
        <v>0</v>
      </c>
      <c r="W19" s="539"/>
      <c r="X19" s="539"/>
      <c r="Y19" s="539"/>
      <c r="Z19" s="539"/>
      <c r="AA19" s="539"/>
      <c r="AB19" s="539"/>
      <c r="AC19" s="539"/>
      <c r="AD19" s="539"/>
      <c r="AE19" s="106">
        <f t="shared" si="4"/>
        <v>0</v>
      </c>
      <c r="AF19" s="539"/>
      <c r="AG19" s="539"/>
      <c r="AH19" s="104">
        <f t="shared" si="5"/>
        <v>0</v>
      </c>
      <c r="AI19" s="579">
        <f t="shared" si="7"/>
        <v>0</v>
      </c>
      <c r="AJ19" s="105">
        <f>LOOKUP(AI19,{0,32,33,41,51,61,71,81,91},{0,"इ-1","ड","क-2","क-1","ब-2 ","ब-1","अ-2","अ-1"})</f>
        <v>0</v>
      </c>
    </row>
    <row r="20" spans="1:36" ht="21.75" customHeight="1">
      <c r="A20" s="101">
        <f>Data!$B20</f>
        <v>0</v>
      </c>
      <c r="B20" s="101">
        <f>Data!C20</f>
        <v>0</v>
      </c>
      <c r="C20" s="119">
        <f>Data!E20</f>
        <v>0</v>
      </c>
      <c r="D20" s="101">
        <f>Data!G20</f>
        <v>0</v>
      </c>
      <c r="E20" s="539"/>
      <c r="F20" s="539"/>
      <c r="G20" s="539"/>
      <c r="H20" s="539"/>
      <c r="I20" s="539"/>
      <c r="J20" s="539"/>
      <c r="K20" s="539"/>
      <c r="L20" s="539"/>
      <c r="M20" s="106">
        <f t="shared" si="2"/>
        <v>0</v>
      </c>
      <c r="N20" s="539"/>
      <c r="O20" s="539"/>
      <c r="P20" s="104">
        <f t="shared" si="3"/>
        <v>0</v>
      </c>
      <c r="Q20" s="579">
        <f t="shared" si="6"/>
        <v>0</v>
      </c>
      <c r="R20" s="105">
        <f>LOOKUP(Q20,{0,32,33,41,51,61,71,81,91},{0,"इ-1","ड","क-2","क-1","ब-2 ","ब-1","अ-2","अ-1"})</f>
        <v>0</v>
      </c>
      <c r="S20" s="101">
        <f>Data!$B20</f>
        <v>0</v>
      </c>
      <c r="T20" s="101">
        <f>Data!C20</f>
        <v>0</v>
      </c>
      <c r="U20" s="119">
        <f>Data!E20</f>
        <v>0</v>
      </c>
      <c r="V20" s="101">
        <f>Data!G20</f>
        <v>0</v>
      </c>
      <c r="W20" s="539"/>
      <c r="X20" s="539"/>
      <c r="Y20" s="539"/>
      <c r="Z20" s="539"/>
      <c r="AA20" s="539"/>
      <c r="AB20" s="539"/>
      <c r="AC20" s="539"/>
      <c r="AD20" s="539"/>
      <c r="AE20" s="106">
        <f t="shared" si="4"/>
        <v>0</v>
      </c>
      <c r="AF20" s="539"/>
      <c r="AG20" s="539"/>
      <c r="AH20" s="104">
        <f t="shared" si="5"/>
        <v>0</v>
      </c>
      <c r="AI20" s="579">
        <f t="shared" si="7"/>
        <v>0</v>
      </c>
      <c r="AJ20" s="105">
        <f>LOOKUP(AI20,{0,32,33,41,51,61,71,81,91},{0,"इ-1","ड","क-2","क-1","ब-2 ","ब-1","अ-2","अ-1"})</f>
        <v>0</v>
      </c>
    </row>
    <row r="21" spans="1:36" ht="21.75" customHeight="1">
      <c r="A21" s="101">
        <f>Data!$B21</f>
        <v>0</v>
      </c>
      <c r="B21" s="101">
        <f>Data!C21</f>
        <v>0</v>
      </c>
      <c r="C21" s="119">
        <f>Data!E21</f>
        <v>0</v>
      </c>
      <c r="D21" s="101">
        <f>Data!G21</f>
        <v>0</v>
      </c>
      <c r="E21" s="539"/>
      <c r="F21" s="539"/>
      <c r="G21" s="539"/>
      <c r="H21" s="539"/>
      <c r="I21" s="539"/>
      <c r="J21" s="539"/>
      <c r="K21" s="539"/>
      <c r="L21" s="539"/>
      <c r="M21" s="106">
        <f t="shared" si="2"/>
        <v>0</v>
      </c>
      <c r="N21" s="539"/>
      <c r="O21" s="539"/>
      <c r="P21" s="104">
        <f t="shared" si="3"/>
        <v>0</v>
      </c>
      <c r="Q21" s="579">
        <f t="shared" si="6"/>
        <v>0</v>
      </c>
      <c r="R21" s="105">
        <f>LOOKUP(Q21,{0,32,33,41,51,61,71,81,91},{0,"इ-1","ड","क-2","क-1","ब-2 ","ब-1","अ-2","अ-1"})</f>
        <v>0</v>
      </c>
      <c r="S21" s="101">
        <f>Data!$B21</f>
        <v>0</v>
      </c>
      <c r="T21" s="101">
        <f>Data!C21</f>
        <v>0</v>
      </c>
      <c r="U21" s="119">
        <f>Data!E21</f>
        <v>0</v>
      </c>
      <c r="V21" s="101">
        <f>Data!G21</f>
        <v>0</v>
      </c>
      <c r="W21" s="539"/>
      <c r="X21" s="539"/>
      <c r="Y21" s="539"/>
      <c r="Z21" s="539"/>
      <c r="AA21" s="539"/>
      <c r="AB21" s="539"/>
      <c r="AC21" s="539"/>
      <c r="AD21" s="539"/>
      <c r="AE21" s="106">
        <f t="shared" si="4"/>
        <v>0</v>
      </c>
      <c r="AF21" s="539"/>
      <c r="AG21" s="539"/>
      <c r="AH21" s="104">
        <f t="shared" si="5"/>
        <v>0</v>
      </c>
      <c r="AI21" s="579">
        <f t="shared" si="7"/>
        <v>0</v>
      </c>
      <c r="AJ21" s="105">
        <f>LOOKUP(AI21,{0,32,33,41,51,61,71,81,91},{0,"इ-1","ड","क-2","क-1","ब-2 ","ब-1","अ-2","अ-1"})</f>
        <v>0</v>
      </c>
    </row>
    <row r="22" spans="1:36" ht="21.75" customHeight="1">
      <c r="A22" s="101">
        <f>Data!$B22</f>
        <v>0</v>
      </c>
      <c r="B22" s="101">
        <f>Data!C22</f>
        <v>0</v>
      </c>
      <c r="C22" s="119">
        <f>Data!E22</f>
        <v>0</v>
      </c>
      <c r="D22" s="101">
        <f>Data!G22</f>
        <v>0</v>
      </c>
      <c r="E22" s="539"/>
      <c r="F22" s="539"/>
      <c r="G22" s="539"/>
      <c r="H22" s="539"/>
      <c r="I22" s="539"/>
      <c r="J22" s="539"/>
      <c r="K22" s="539"/>
      <c r="L22" s="539"/>
      <c r="M22" s="106">
        <f t="shared" si="2"/>
        <v>0</v>
      </c>
      <c r="N22" s="539"/>
      <c r="O22" s="539"/>
      <c r="P22" s="104">
        <f t="shared" si="3"/>
        <v>0</v>
      </c>
      <c r="Q22" s="579">
        <f t="shared" si="6"/>
        <v>0</v>
      </c>
      <c r="R22" s="105">
        <f>LOOKUP(Q22,{0,32,33,41,51,61,71,81,91},{0,"इ-1","ड","क-2","क-1","ब-2 ","ब-1","अ-2","अ-1"})</f>
        <v>0</v>
      </c>
      <c r="S22" s="101">
        <f>Data!$B22</f>
        <v>0</v>
      </c>
      <c r="T22" s="101">
        <f>Data!C22</f>
        <v>0</v>
      </c>
      <c r="U22" s="119">
        <f>Data!E22</f>
        <v>0</v>
      </c>
      <c r="V22" s="101">
        <f>Data!G22</f>
        <v>0</v>
      </c>
      <c r="W22" s="539"/>
      <c r="X22" s="539"/>
      <c r="Y22" s="539"/>
      <c r="Z22" s="539"/>
      <c r="AA22" s="539"/>
      <c r="AB22" s="539"/>
      <c r="AC22" s="539"/>
      <c r="AD22" s="539"/>
      <c r="AE22" s="106">
        <f t="shared" si="4"/>
        <v>0</v>
      </c>
      <c r="AF22" s="539"/>
      <c r="AG22" s="539"/>
      <c r="AH22" s="104">
        <f t="shared" si="5"/>
        <v>0</v>
      </c>
      <c r="AI22" s="579">
        <f t="shared" si="7"/>
        <v>0</v>
      </c>
      <c r="AJ22" s="105">
        <f>LOOKUP(AI22,{0,32,33,41,51,61,71,81,91},{0,"इ-1","ड","क-2","क-1","ब-2 ","ब-1","अ-2","अ-1"})</f>
        <v>0</v>
      </c>
    </row>
    <row r="23" spans="1:36" ht="21.75" customHeight="1">
      <c r="A23" s="101">
        <f>Data!$B23</f>
        <v>0</v>
      </c>
      <c r="B23" s="101">
        <f>Data!C23</f>
        <v>0</v>
      </c>
      <c r="C23" s="119">
        <f>Data!E23</f>
        <v>0</v>
      </c>
      <c r="D23" s="101">
        <f>Data!G23</f>
        <v>0</v>
      </c>
      <c r="E23" s="539"/>
      <c r="F23" s="539"/>
      <c r="G23" s="539"/>
      <c r="H23" s="539"/>
      <c r="I23" s="539"/>
      <c r="J23" s="539"/>
      <c r="K23" s="539"/>
      <c r="L23" s="539"/>
      <c r="M23" s="106">
        <f t="shared" si="2"/>
        <v>0</v>
      </c>
      <c r="N23" s="539"/>
      <c r="O23" s="539"/>
      <c r="P23" s="104">
        <f t="shared" si="3"/>
        <v>0</v>
      </c>
      <c r="Q23" s="579">
        <f t="shared" si="6"/>
        <v>0</v>
      </c>
      <c r="R23" s="105">
        <f>LOOKUP(Q23,{0,32,33,41,51,61,71,81,91},{0,"इ-1","ड","क-2","क-1","ब-2 ","ब-1","अ-2","अ-1"})</f>
        <v>0</v>
      </c>
      <c r="S23" s="101">
        <f>Data!$B23</f>
        <v>0</v>
      </c>
      <c r="T23" s="101">
        <f>Data!C23</f>
        <v>0</v>
      </c>
      <c r="U23" s="119">
        <f>Data!E23</f>
        <v>0</v>
      </c>
      <c r="V23" s="101">
        <f>Data!G23</f>
        <v>0</v>
      </c>
      <c r="W23" s="539"/>
      <c r="X23" s="539"/>
      <c r="Y23" s="539"/>
      <c r="Z23" s="539"/>
      <c r="AA23" s="539"/>
      <c r="AB23" s="539"/>
      <c r="AC23" s="539"/>
      <c r="AD23" s="539"/>
      <c r="AE23" s="106">
        <f t="shared" si="4"/>
        <v>0</v>
      </c>
      <c r="AF23" s="539"/>
      <c r="AG23" s="539"/>
      <c r="AH23" s="104">
        <f t="shared" si="5"/>
        <v>0</v>
      </c>
      <c r="AI23" s="579">
        <f t="shared" si="7"/>
        <v>0</v>
      </c>
      <c r="AJ23" s="105">
        <f>LOOKUP(AI23,{0,32,33,41,51,61,71,81,91},{0,"इ-1","ड","क-2","क-1","ब-2 ","ब-1","अ-2","अ-1"})</f>
        <v>0</v>
      </c>
    </row>
    <row r="24" spans="1:36" ht="21.75" customHeight="1">
      <c r="A24" s="101">
        <f>Data!$B24</f>
        <v>0</v>
      </c>
      <c r="B24" s="101">
        <f>Data!C24</f>
        <v>0</v>
      </c>
      <c r="C24" s="119">
        <f>Data!E24</f>
        <v>0</v>
      </c>
      <c r="D24" s="101">
        <f>Data!G24</f>
        <v>0</v>
      </c>
      <c r="E24" s="539"/>
      <c r="F24" s="539"/>
      <c r="G24" s="539"/>
      <c r="H24" s="539"/>
      <c r="I24" s="539"/>
      <c r="J24" s="539"/>
      <c r="K24" s="539"/>
      <c r="L24" s="539"/>
      <c r="M24" s="106">
        <f t="shared" si="2"/>
        <v>0</v>
      </c>
      <c r="N24" s="539"/>
      <c r="O24" s="539"/>
      <c r="P24" s="104">
        <f t="shared" si="3"/>
        <v>0</v>
      </c>
      <c r="Q24" s="579">
        <f t="shared" si="6"/>
        <v>0</v>
      </c>
      <c r="R24" s="105">
        <f>LOOKUP(Q24,{0,32,33,41,51,61,71,81,91},{0,"इ-1","ड","क-2","क-1","ब-2 ","ब-1","अ-2","अ-1"})</f>
        <v>0</v>
      </c>
      <c r="S24" s="101">
        <f>Data!$B24</f>
        <v>0</v>
      </c>
      <c r="T24" s="101">
        <f>Data!C24</f>
        <v>0</v>
      </c>
      <c r="U24" s="119">
        <f>Data!E24</f>
        <v>0</v>
      </c>
      <c r="V24" s="101">
        <f>Data!G24</f>
        <v>0</v>
      </c>
      <c r="W24" s="539"/>
      <c r="X24" s="539"/>
      <c r="Y24" s="539"/>
      <c r="Z24" s="539"/>
      <c r="AA24" s="539"/>
      <c r="AB24" s="539"/>
      <c r="AC24" s="539"/>
      <c r="AD24" s="539"/>
      <c r="AE24" s="106">
        <f t="shared" si="4"/>
        <v>0</v>
      </c>
      <c r="AF24" s="539"/>
      <c r="AG24" s="539"/>
      <c r="AH24" s="104">
        <f t="shared" si="5"/>
        <v>0</v>
      </c>
      <c r="AI24" s="579">
        <f t="shared" si="7"/>
        <v>0</v>
      </c>
      <c r="AJ24" s="105">
        <f>LOOKUP(AI24,{0,32,33,41,51,61,71,81,91},{0,"इ-1","ड","क-2","क-1","ब-2 ","ब-1","अ-2","अ-1"})</f>
        <v>0</v>
      </c>
    </row>
    <row r="25" spans="1:36" ht="21.75" customHeight="1">
      <c r="A25" s="101">
        <f>Data!$B25</f>
        <v>0</v>
      </c>
      <c r="B25" s="101">
        <f>Data!C25</f>
        <v>0</v>
      </c>
      <c r="C25" s="119">
        <f>Data!E25</f>
        <v>0</v>
      </c>
      <c r="D25" s="101">
        <f>Data!G25</f>
        <v>0</v>
      </c>
      <c r="E25" s="539"/>
      <c r="F25" s="539"/>
      <c r="G25" s="539"/>
      <c r="H25" s="539"/>
      <c r="I25" s="539"/>
      <c r="J25" s="539"/>
      <c r="K25" s="539"/>
      <c r="L25" s="539"/>
      <c r="M25" s="106">
        <f t="shared" si="2"/>
        <v>0</v>
      </c>
      <c r="N25" s="539"/>
      <c r="O25" s="539"/>
      <c r="P25" s="104">
        <f t="shared" si="3"/>
        <v>0</v>
      </c>
      <c r="Q25" s="579">
        <f t="shared" si="6"/>
        <v>0</v>
      </c>
      <c r="R25" s="105">
        <f>LOOKUP(Q25,{0,32,33,41,51,61,71,81,91},{0,"इ-1","ड","क-2","क-1","ब-2 ","ब-1","अ-2","अ-1"})</f>
        <v>0</v>
      </c>
      <c r="S25" s="101">
        <f>Data!$B25</f>
        <v>0</v>
      </c>
      <c r="T25" s="101">
        <f>Data!C25</f>
        <v>0</v>
      </c>
      <c r="U25" s="119">
        <f>Data!E25</f>
        <v>0</v>
      </c>
      <c r="V25" s="101">
        <f>Data!G25</f>
        <v>0</v>
      </c>
      <c r="W25" s="539"/>
      <c r="X25" s="539"/>
      <c r="Y25" s="539"/>
      <c r="Z25" s="539"/>
      <c r="AA25" s="539"/>
      <c r="AB25" s="539"/>
      <c r="AC25" s="539"/>
      <c r="AD25" s="539"/>
      <c r="AE25" s="106">
        <f t="shared" si="4"/>
        <v>0</v>
      </c>
      <c r="AF25" s="539"/>
      <c r="AG25" s="539"/>
      <c r="AH25" s="104">
        <f t="shared" si="5"/>
        <v>0</v>
      </c>
      <c r="AI25" s="579">
        <f t="shared" si="7"/>
        <v>0</v>
      </c>
      <c r="AJ25" s="105">
        <f>LOOKUP(AI25,{0,32,33,41,51,61,71,81,91},{0,"इ-1","ड","क-2","क-1","ब-2 ","ब-1","अ-2","अ-1"})</f>
        <v>0</v>
      </c>
    </row>
    <row r="26" spans="1:36" ht="21.75" customHeight="1">
      <c r="A26" s="101">
        <f>Data!$B26</f>
        <v>0</v>
      </c>
      <c r="B26" s="101">
        <f>Data!C26</f>
        <v>0</v>
      </c>
      <c r="C26" s="119">
        <f>Data!E26</f>
        <v>0</v>
      </c>
      <c r="D26" s="101">
        <f>Data!G26</f>
        <v>0</v>
      </c>
      <c r="E26" s="539"/>
      <c r="F26" s="539"/>
      <c r="G26" s="539"/>
      <c r="H26" s="539"/>
      <c r="I26" s="539"/>
      <c r="J26" s="539"/>
      <c r="K26" s="539"/>
      <c r="L26" s="539"/>
      <c r="M26" s="106">
        <f t="shared" si="2"/>
        <v>0</v>
      </c>
      <c r="N26" s="539"/>
      <c r="O26" s="539"/>
      <c r="P26" s="104">
        <f t="shared" si="3"/>
        <v>0</v>
      </c>
      <c r="Q26" s="579">
        <f t="shared" si="6"/>
        <v>0</v>
      </c>
      <c r="R26" s="105">
        <f>LOOKUP(Q26,{0,32,33,41,51,61,71,81,91},{0,"इ-1","ड","क-2","क-1","ब-2 ","ब-1","अ-2","अ-1"})</f>
        <v>0</v>
      </c>
      <c r="S26" s="101">
        <f>Data!$B26</f>
        <v>0</v>
      </c>
      <c r="T26" s="101">
        <f>Data!C26</f>
        <v>0</v>
      </c>
      <c r="U26" s="119">
        <f>Data!E26</f>
        <v>0</v>
      </c>
      <c r="V26" s="101">
        <f>Data!G26</f>
        <v>0</v>
      </c>
      <c r="W26" s="539"/>
      <c r="X26" s="539"/>
      <c r="Y26" s="539"/>
      <c r="Z26" s="539"/>
      <c r="AA26" s="539"/>
      <c r="AB26" s="539"/>
      <c r="AC26" s="539"/>
      <c r="AD26" s="539"/>
      <c r="AE26" s="106">
        <f t="shared" si="4"/>
        <v>0</v>
      </c>
      <c r="AF26" s="539"/>
      <c r="AG26" s="539"/>
      <c r="AH26" s="104">
        <f t="shared" si="5"/>
        <v>0</v>
      </c>
      <c r="AI26" s="579">
        <f t="shared" si="7"/>
        <v>0</v>
      </c>
      <c r="AJ26" s="105">
        <f>LOOKUP(AI26,{0,32,33,41,51,61,71,81,91},{0,"इ-1","ड","क-2","क-1","ब-2 ","ब-1","अ-2","अ-1"})</f>
        <v>0</v>
      </c>
    </row>
    <row r="27" spans="1:36" ht="21.75" customHeight="1">
      <c r="A27" s="101">
        <f>Data!$B27</f>
        <v>0</v>
      </c>
      <c r="B27" s="101">
        <f>Data!C27</f>
        <v>0</v>
      </c>
      <c r="C27" s="119">
        <f>Data!E27</f>
        <v>0</v>
      </c>
      <c r="D27" s="101">
        <f>Data!G27</f>
        <v>0</v>
      </c>
      <c r="E27" s="539"/>
      <c r="F27" s="539"/>
      <c r="G27" s="539"/>
      <c r="H27" s="539"/>
      <c r="I27" s="539"/>
      <c r="J27" s="539"/>
      <c r="K27" s="539"/>
      <c r="L27" s="539"/>
      <c r="M27" s="106">
        <f t="shared" si="2"/>
        <v>0</v>
      </c>
      <c r="N27" s="539"/>
      <c r="O27" s="539"/>
      <c r="P27" s="104">
        <f t="shared" si="3"/>
        <v>0</v>
      </c>
      <c r="Q27" s="579">
        <f t="shared" si="6"/>
        <v>0</v>
      </c>
      <c r="R27" s="105">
        <f>LOOKUP(Q27,{0,32,33,41,51,61,71,81,91},{0,"इ-1","ड","क-2","क-1","ब-2 ","ब-1","अ-2","अ-1"})</f>
        <v>0</v>
      </c>
      <c r="S27" s="101">
        <f>Data!$B27</f>
        <v>0</v>
      </c>
      <c r="T27" s="101">
        <f>Data!C27</f>
        <v>0</v>
      </c>
      <c r="U27" s="119">
        <f>Data!E27</f>
        <v>0</v>
      </c>
      <c r="V27" s="101">
        <f>Data!G27</f>
        <v>0</v>
      </c>
      <c r="W27" s="539"/>
      <c r="X27" s="539"/>
      <c r="Y27" s="539"/>
      <c r="Z27" s="539"/>
      <c r="AA27" s="539"/>
      <c r="AB27" s="539"/>
      <c r="AC27" s="539"/>
      <c r="AD27" s="539"/>
      <c r="AE27" s="106">
        <f t="shared" si="4"/>
        <v>0</v>
      </c>
      <c r="AF27" s="539"/>
      <c r="AG27" s="539"/>
      <c r="AH27" s="104">
        <f t="shared" si="5"/>
        <v>0</v>
      </c>
      <c r="AI27" s="579">
        <f t="shared" si="7"/>
        <v>0</v>
      </c>
      <c r="AJ27" s="105">
        <f>LOOKUP(AI27,{0,32,33,41,51,61,71,81,91},{0,"इ-1","ड","क-2","क-1","ब-2 ","ब-1","अ-2","अ-1"})</f>
        <v>0</v>
      </c>
    </row>
    <row r="28" spans="1:36" ht="21.75" customHeight="1">
      <c r="A28" s="101">
        <f>Data!$B28</f>
        <v>0</v>
      </c>
      <c r="B28" s="101">
        <f>Data!C28</f>
        <v>0</v>
      </c>
      <c r="C28" s="119">
        <f>Data!E28</f>
        <v>0</v>
      </c>
      <c r="D28" s="101">
        <f>Data!G28</f>
        <v>0</v>
      </c>
      <c r="E28" s="539"/>
      <c r="F28" s="539"/>
      <c r="G28" s="539"/>
      <c r="H28" s="539"/>
      <c r="I28" s="539"/>
      <c r="J28" s="539"/>
      <c r="K28" s="539"/>
      <c r="L28" s="539"/>
      <c r="M28" s="106">
        <f t="shared" si="2"/>
        <v>0</v>
      </c>
      <c r="N28" s="539"/>
      <c r="O28" s="539"/>
      <c r="P28" s="104">
        <f t="shared" si="3"/>
        <v>0</v>
      </c>
      <c r="Q28" s="579">
        <f t="shared" si="6"/>
        <v>0</v>
      </c>
      <c r="R28" s="105">
        <f>LOOKUP(Q28,{0,32,33,41,51,61,71,81,91},{0,"इ-1","ड","क-2","क-1","ब-2 ","ब-1","अ-2","अ-1"})</f>
        <v>0</v>
      </c>
      <c r="S28" s="101">
        <f>Data!$B28</f>
        <v>0</v>
      </c>
      <c r="T28" s="101">
        <f>Data!C28</f>
        <v>0</v>
      </c>
      <c r="U28" s="119">
        <f>Data!E28</f>
        <v>0</v>
      </c>
      <c r="V28" s="101">
        <f>Data!G28</f>
        <v>0</v>
      </c>
      <c r="W28" s="539"/>
      <c r="X28" s="539"/>
      <c r="Y28" s="539"/>
      <c r="Z28" s="539"/>
      <c r="AA28" s="539"/>
      <c r="AB28" s="539"/>
      <c r="AC28" s="539"/>
      <c r="AD28" s="539"/>
      <c r="AE28" s="106">
        <f t="shared" si="4"/>
        <v>0</v>
      </c>
      <c r="AF28" s="539"/>
      <c r="AG28" s="539"/>
      <c r="AH28" s="104">
        <f t="shared" si="5"/>
        <v>0</v>
      </c>
      <c r="AI28" s="579">
        <f t="shared" si="7"/>
        <v>0</v>
      </c>
      <c r="AJ28" s="105">
        <f>LOOKUP(AI28,{0,32,33,41,51,61,71,81,91},{0,"इ-1","ड","क-2","क-1","ब-2 ","ब-1","अ-2","अ-1"})</f>
        <v>0</v>
      </c>
    </row>
    <row r="29" spans="1:36" ht="21.75" customHeight="1">
      <c r="A29" s="101">
        <f>Data!$B29</f>
        <v>0</v>
      </c>
      <c r="B29" s="101">
        <f>Data!C29</f>
        <v>0</v>
      </c>
      <c r="C29" s="119">
        <f>Data!E29</f>
        <v>0</v>
      </c>
      <c r="D29" s="101">
        <f>Data!G29</f>
        <v>0</v>
      </c>
      <c r="E29" s="539"/>
      <c r="F29" s="539"/>
      <c r="G29" s="539"/>
      <c r="H29" s="539"/>
      <c r="I29" s="539"/>
      <c r="J29" s="539"/>
      <c r="K29" s="539"/>
      <c r="L29" s="539"/>
      <c r="M29" s="106">
        <f t="shared" si="2"/>
        <v>0</v>
      </c>
      <c r="N29" s="539"/>
      <c r="O29" s="539"/>
      <c r="P29" s="104">
        <f t="shared" si="3"/>
        <v>0</v>
      </c>
      <c r="Q29" s="579">
        <f t="shared" si="6"/>
        <v>0</v>
      </c>
      <c r="R29" s="105">
        <f>LOOKUP(Q29,{0,32,33,41,51,61,71,81,91},{0,"इ-1","ड","क-2","क-1","ब-2 ","ब-1","अ-2","अ-1"})</f>
        <v>0</v>
      </c>
      <c r="S29" s="101">
        <f>Data!$B29</f>
        <v>0</v>
      </c>
      <c r="T29" s="101">
        <f>Data!C29</f>
        <v>0</v>
      </c>
      <c r="U29" s="119">
        <f>Data!E29</f>
        <v>0</v>
      </c>
      <c r="V29" s="101">
        <f>Data!G29</f>
        <v>0</v>
      </c>
      <c r="W29" s="539"/>
      <c r="X29" s="539"/>
      <c r="Y29" s="539"/>
      <c r="Z29" s="539"/>
      <c r="AA29" s="539"/>
      <c r="AB29" s="539"/>
      <c r="AC29" s="539"/>
      <c r="AD29" s="539"/>
      <c r="AE29" s="106">
        <f t="shared" si="4"/>
        <v>0</v>
      </c>
      <c r="AF29" s="539"/>
      <c r="AG29" s="539"/>
      <c r="AH29" s="104">
        <f t="shared" si="5"/>
        <v>0</v>
      </c>
      <c r="AI29" s="579">
        <f t="shared" si="7"/>
        <v>0</v>
      </c>
      <c r="AJ29" s="105">
        <f>LOOKUP(AI29,{0,32,33,41,51,61,71,81,91},{0,"इ-1","ड","क-2","क-1","ब-2 ","ब-1","अ-2","अ-1"})</f>
        <v>0</v>
      </c>
    </row>
    <row r="30" spans="1:36" ht="21.75" customHeight="1">
      <c r="A30" s="101">
        <f>Data!$B30</f>
        <v>0</v>
      </c>
      <c r="B30" s="101">
        <f>Data!C30</f>
        <v>0</v>
      </c>
      <c r="C30" s="119">
        <f>Data!E30</f>
        <v>0</v>
      </c>
      <c r="D30" s="101">
        <f>Data!G30</f>
        <v>0</v>
      </c>
      <c r="E30" s="539"/>
      <c r="F30" s="539"/>
      <c r="G30" s="539"/>
      <c r="H30" s="539"/>
      <c r="I30" s="539"/>
      <c r="J30" s="539"/>
      <c r="K30" s="539"/>
      <c r="L30" s="539"/>
      <c r="M30" s="106">
        <f t="shared" si="2"/>
        <v>0</v>
      </c>
      <c r="N30" s="539"/>
      <c r="O30" s="539"/>
      <c r="P30" s="104">
        <f t="shared" si="3"/>
        <v>0</v>
      </c>
      <c r="Q30" s="579">
        <f t="shared" si="6"/>
        <v>0</v>
      </c>
      <c r="R30" s="105">
        <f>LOOKUP(Q30,{0,32,33,41,51,61,71,81,91},{0,"इ-1","ड","क-2","क-1","ब-2 ","ब-1","अ-2","अ-1"})</f>
        <v>0</v>
      </c>
      <c r="S30" s="101">
        <f>Data!$B30</f>
        <v>0</v>
      </c>
      <c r="T30" s="101">
        <f>Data!C30</f>
        <v>0</v>
      </c>
      <c r="U30" s="119">
        <f>Data!E30</f>
        <v>0</v>
      </c>
      <c r="V30" s="101">
        <f>Data!G30</f>
        <v>0</v>
      </c>
      <c r="W30" s="539"/>
      <c r="X30" s="539"/>
      <c r="Y30" s="539"/>
      <c r="Z30" s="539"/>
      <c r="AA30" s="539"/>
      <c r="AB30" s="539"/>
      <c r="AC30" s="539"/>
      <c r="AD30" s="539"/>
      <c r="AE30" s="106">
        <f t="shared" si="4"/>
        <v>0</v>
      </c>
      <c r="AF30" s="539"/>
      <c r="AG30" s="539"/>
      <c r="AH30" s="104">
        <f t="shared" si="5"/>
        <v>0</v>
      </c>
      <c r="AI30" s="579">
        <f t="shared" si="7"/>
        <v>0</v>
      </c>
      <c r="AJ30" s="105">
        <f>LOOKUP(AI30,{0,32,33,41,51,61,71,81,91},{0,"इ-1","ड","क-2","क-1","ब-2 ","ब-1","अ-2","अ-1"})</f>
        <v>0</v>
      </c>
    </row>
    <row r="31" spans="1:36" ht="21.75" customHeight="1">
      <c r="A31" s="101">
        <f>Data!$B31</f>
        <v>0</v>
      </c>
      <c r="B31" s="101">
        <f>Data!C31</f>
        <v>0</v>
      </c>
      <c r="C31" s="119">
        <f>Data!E31</f>
        <v>0</v>
      </c>
      <c r="D31" s="101">
        <f>Data!G31</f>
        <v>0</v>
      </c>
      <c r="E31" s="539"/>
      <c r="F31" s="539"/>
      <c r="G31" s="539"/>
      <c r="H31" s="539"/>
      <c r="I31" s="539"/>
      <c r="J31" s="539"/>
      <c r="K31" s="539"/>
      <c r="L31" s="539"/>
      <c r="M31" s="106">
        <f t="shared" si="2"/>
        <v>0</v>
      </c>
      <c r="N31" s="539"/>
      <c r="O31" s="539"/>
      <c r="P31" s="104">
        <f t="shared" si="3"/>
        <v>0</v>
      </c>
      <c r="Q31" s="579">
        <f t="shared" si="6"/>
        <v>0</v>
      </c>
      <c r="R31" s="105">
        <f>LOOKUP(Q31,{0,32,33,41,51,61,71,81,91},{0,"इ-1","ड","क-2","क-1","ब-2 ","ब-1","अ-2","अ-1"})</f>
        <v>0</v>
      </c>
      <c r="S31" s="101">
        <f>Data!$B31</f>
        <v>0</v>
      </c>
      <c r="T31" s="101">
        <f>Data!C31</f>
        <v>0</v>
      </c>
      <c r="U31" s="119">
        <f>Data!E31</f>
        <v>0</v>
      </c>
      <c r="V31" s="101">
        <f>Data!G31</f>
        <v>0</v>
      </c>
      <c r="W31" s="539"/>
      <c r="X31" s="539"/>
      <c r="Y31" s="539"/>
      <c r="Z31" s="539"/>
      <c r="AA31" s="539"/>
      <c r="AB31" s="539"/>
      <c r="AC31" s="539"/>
      <c r="AD31" s="539"/>
      <c r="AE31" s="106">
        <f t="shared" si="4"/>
        <v>0</v>
      </c>
      <c r="AF31" s="539"/>
      <c r="AG31" s="539"/>
      <c r="AH31" s="104">
        <f t="shared" si="5"/>
        <v>0</v>
      </c>
      <c r="AI31" s="579">
        <f t="shared" si="7"/>
        <v>0</v>
      </c>
      <c r="AJ31" s="105">
        <f>LOOKUP(AI31,{0,32,33,41,51,61,71,81,91},{0,"इ-1","ड","क-2","क-1","ब-2 ","ब-1","अ-2","अ-1"})</f>
        <v>0</v>
      </c>
    </row>
    <row r="32" spans="1:36" ht="21.75" customHeight="1">
      <c r="A32" s="101">
        <f>Data!$B32</f>
        <v>0</v>
      </c>
      <c r="B32" s="101">
        <f>Data!C32</f>
        <v>0</v>
      </c>
      <c r="C32" s="119">
        <f>Data!E32</f>
        <v>0</v>
      </c>
      <c r="D32" s="101">
        <f>Data!G32</f>
        <v>0</v>
      </c>
      <c r="E32" s="539"/>
      <c r="F32" s="539"/>
      <c r="G32" s="539"/>
      <c r="H32" s="539"/>
      <c r="I32" s="539"/>
      <c r="J32" s="539"/>
      <c r="K32" s="539"/>
      <c r="L32" s="539"/>
      <c r="M32" s="106">
        <f t="shared" si="2"/>
        <v>0</v>
      </c>
      <c r="N32" s="539"/>
      <c r="O32" s="539"/>
      <c r="P32" s="104">
        <f t="shared" si="3"/>
        <v>0</v>
      </c>
      <c r="Q32" s="579">
        <f t="shared" si="6"/>
        <v>0</v>
      </c>
      <c r="R32" s="105">
        <f>LOOKUP(Q32,{0,32,33,41,51,61,71,81,91},{0,"इ-1","ड","क-2","क-1","ब-2 ","ब-1","अ-2","अ-1"})</f>
        <v>0</v>
      </c>
      <c r="S32" s="101">
        <f>Data!$B32</f>
        <v>0</v>
      </c>
      <c r="T32" s="101">
        <f>Data!C32</f>
        <v>0</v>
      </c>
      <c r="U32" s="119">
        <f>Data!E32</f>
        <v>0</v>
      </c>
      <c r="V32" s="101">
        <f>Data!G32</f>
        <v>0</v>
      </c>
      <c r="W32" s="539"/>
      <c r="X32" s="539"/>
      <c r="Y32" s="539"/>
      <c r="Z32" s="539"/>
      <c r="AA32" s="539"/>
      <c r="AB32" s="539"/>
      <c r="AC32" s="539"/>
      <c r="AD32" s="539"/>
      <c r="AE32" s="106">
        <f t="shared" si="4"/>
        <v>0</v>
      </c>
      <c r="AF32" s="539"/>
      <c r="AG32" s="539"/>
      <c r="AH32" s="104">
        <f t="shared" si="5"/>
        <v>0</v>
      </c>
      <c r="AI32" s="579">
        <f t="shared" si="7"/>
        <v>0</v>
      </c>
      <c r="AJ32" s="105">
        <f>LOOKUP(AI32,{0,32,33,41,51,61,71,81,91},{0,"इ-1","ड","क-2","क-1","ब-2 ","ब-1","अ-2","अ-1"})</f>
        <v>0</v>
      </c>
    </row>
    <row r="33" spans="1:36" ht="21.75" customHeight="1">
      <c r="A33" s="101">
        <f>Data!$B33</f>
        <v>0</v>
      </c>
      <c r="B33" s="101">
        <f>Data!C33</f>
        <v>0</v>
      </c>
      <c r="C33" s="119">
        <f>Data!E33</f>
        <v>0</v>
      </c>
      <c r="D33" s="101">
        <f>Data!G33</f>
        <v>0</v>
      </c>
      <c r="E33" s="539"/>
      <c r="F33" s="539"/>
      <c r="G33" s="539"/>
      <c r="H33" s="539"/>
      <c r="I33" s="539"/>
      <c r="J33" s="539"/>
      <c r="K33" s="539"/>
      <c r="L33" s="539"/>
      <c r="M33" s="106">
        <f t="shared" si="2"/>
        <v>0</v>
      </c>
      <c r="N33" s="539"/>
      <c r="O33" s="539"/>
      <c r="P33" s="104">
        <f t="shared" si="3"/>
        <v>0</v>
      </c>
      <c r="Q33" s="579">
        <f t="shared" si="6"/>
        <v>0</v>
      </c>
      <c r="R33" s="105">
        <f>LOOKUP(Q33,{0,32,33,41,51,61,71,81,91},{0,"इ-1","ड","क-2","क-1","ब-2 ","ब-1","अ-2","अ-1"})</f>
        <v>0</v>
      </c>
      <c r="S33" s="101">
        <f>Data!$B33</f>
        <v>0</v>
      </c>
      <c r="T33" s="101">
        <f>Data!C33</f>
        <v>0</v>
      </c>
      <c r="U33" s="119">
        <f>Data!E33</f>
        <v>0</v>
      </c>
      <c r="V33" s="101">
        <f>Data!G33</f>
        <v>0</v>
      </c>
      <c r="W33" s="539"/>
      <c r="X33" s="539"/>
      <c r="Y33" s="539"/>
      <c r="Z33" s="539"/>
      <c r="AA33" s="539"/>
      <c r="AB33" s="539"/>
      <c r="AC33" s="539"/>
      <c r="AD33" s="539"/>
      <c r="AE33" s="106">
        <f t="shared" si="4"/>
        <v>0</v>
      </c>
      <c r="AF33" s="539"/>
      <c r="AG33" s="539"/>
      <c r="AH33" s="104">
        <f t="shared" si="5"/>
        <v>0</v>
      </c>
      <c r="AI33" s="579">
        <f t="shared" si="7"/>
        <v>0</v>
      </c>
      <c r="AJ33" s="105">
        <f>LOOKUP(AI33,{0,32,33,41,51,61,71,81,91},{0,"इ-1","ड","क-2","क-1","ब-2 ","ब-1","अ-2","अ-1"})</f>
        <v>0</v>
      </c>
    </row>
    <row r="34" spans="1:36" ht="21.75" customHeight="1">
      <c r="A34" s="101">
        <f>Data!$B34</f>
        <v>0</v>
      </c>
      <c r="B34" s="101">
        <f>Data!C34</f>
        <v>0</v>
      </c>
      <c r="C34" s="119">
        <f>Data!E34</f>
        <v>0</v>
      </c>
      <c r="D34" s="101">
        <f>Data!G34</f>
        <v>0</v>
      </c>
      <c r="E34" s="539"/>
      <c r="F34" s="539"/>
      <c r="G34" s="539"/>
      <c r="H34" s="539"/>
      <c r="I34" s="539"/>
      <c r="J34" s="539"/>
      <c r="K34" s="539"/>
      <c r="L34" s="539"/>
      <c r="M34" s="106">
        <f t="shared" si="2"/>
        <v>0</v>
      </c>
      <c r="N34" s="539"/>
      <c r="O34" s="539"/>
      <c r="P34" s="104">
        <f t="shared" si="3"/>
        <v>0</v>
      </c>
      <c r="Q34" s="579">
        <f t="shared" si="6"/>
        <v>0</v>
      </c>
      <c r="R34" s="105">
        <f>LOOKUP(Q34,{0,32,33,41,51,61,71,81,91},{0,"इ-1","ड","क-2","क-1","ब-2 ","ब-1","अ-2","अ-1"})</f>
        <v>0</v>
      </c>
      <c r="S34" s="101">
        <f>Data!$B34</f>
        <v>0</v>
      </c>
      <c r="T34" s="101">
        <f>Data!C34</f>
        <v>0</v>
      </c>
      <c r="U34" s="119">
        <f>Data!E34</f>
        <v>0</v>
      </c>
      <c r="V34" s="101">
        <f>Data!G34</f>
        <v>0</v>
      </c>
      <c r="W34" s="539"/>
      <c r="X34" s="539"/>
      <c r="Y34" s="539"/>
      <c r="Z34" s="539"/>
      <c r="AA34" s="539"/>
      <c r="AB34" s="539"/>
      <c r="AC34" s="539"/>
      <c r="AD34" s="539"/>
      <c r="AE34" s="106">
        <f t="shared" si="4"/>
        <v>0</v>
      </c>
      <c r="AF34" s="539"/>
      <c r="AG34" s="539"/>
      <c r="AH34" s="104">
        <f t="shared" si="5"/>
        <v>0</v>
      </c>
      <c r="AI34" s="579">
        <f t="shared" si="7"/>
        <v>0</v>
      </c>
      <c r="AJ34" s="105">
        <f>LOOKUP(AI34,{0,32,33,41,51,61,71,81,91},{0,"इ-1","ड","क-2","क-1","ब-2 ","ब-1","अ-2","अ-1"})</f>
        <v>0</v>
      </c>
    </row>
    <row r="35" spans="1:36" ht="21.75" customHeight="1">
      <c r="A35" s="101">
        <f>Data!$B35</f>
        <v>0</v>
      </c>
      <c r="B35" s="101">
        <f>Data!C35</f>
        <v>0</v>
      </c>
      <c r="C35" s="119">
        <f>Data!E35</f>
        <v>0</v>
      </c>
      <c r="D35" s="101">
        <f>Data!G35</f>
        <v>0</v>
      </c>
      <c r="E35" s="539"/>
      <c r="F35" s="539"/>
      <c r="G35" s="539"/>
      <c r="H35" s="539"/>
      <c r="I35" s="539"/>
      <c r="J35" s="539"/>
      <c r="K35" s="539"/>
      <c r="L35" s="539"/>
      <c r="M35" s="106">
        <f t="shared" si="2"/>
        <v>0</v>
      </c>
      <c r="N35" s="539"/>
      <c r="O35" s="539"/>
      <c r="P35" s="104">
        <f t="shared" si="3"/>
        <v>0</v>
      </c>
      <c r="Q35" s="579">
        <f t="shared" si="6"/>
        <v>0</v>
      </c>
      <c r="R35" s="105">
        <f>LOOKUP(Q35,{0,32,33,41,51,61,71,81,91},{0,"इ-1","ड","क-2","क-1","ब-2 ","ब-1","अ-2","अ-1"})</f>
        <v>0</v>
      </c>
      <c r="S35" s="101">
        <f>Data!$B35</f>
        <v>0</v>
      </c>
      <c r="T35" s="101">
        <f>Data!C35</f>
        <v>0</v>
      </c>
      <c r="U35" s="119">
        <f>Data!E35</f>
        <v>0</v>
      </c>
      <c r="V35" s="101">
        <f>Data!G35</f>
        <v>0</v>
      </c>
      <c r="W35" s="539"/>
      <c r="X35" s="539"/>
      <c r="Y35" s="539"/>
      <c r="Z35" s="539"/>
      <c r="AA35" s="539"/>
      <c r="AB35" s="539"/>
      <c r="AC35" s="539"/>
      <c r="AD35" s="539"/>
      <c r="AE35" s="106">
        <f t="shared" si="4"/>
        <v>0</v>
      </c>
      <c r="AF35" s="539"/>
      <c r="AG35" s="539"/>
      <c r="AH35" s="104">
        <f t="shared" si="5"/>
        <v>0</v>
      </c>
      <c r="AI35" s="579">
        <f t="shared" si="7"/>
        <v>0</v>
      </c>
      <c r="AJ35" s="105">
        <f>LOOKUP(AI35,{0,32,33,41,51,61,71,81,91},{0,"इ-1","ड","क-2","क-1","ब-2 ","ब-1","अ-2","अ-1"})</f>
        <v>0</v>
      </c>
    </row>
    <row r="36" spans="1:36" s="537" customFormat="1" ht="21.75" customHeight="1">
      <c r="A36" s="101">
        <f>Data!$B36</f>
        <v>0</v>
      </c>
      <c r="B36" s="101">
        <f>Data!C36</f>
        <v>0</v>
      </c>
      <c r="C36" s="119">
        <f>Data!E36</f>
        <v>0</v>
      </c>
      <c r="D36" s="101">
        <f>Data!G36</f>
        <v>0</v>
      </c>
      <c r="E36" s="539"/>
      <c r="F36" s="539"/>
      <c r="G36" s="539"/>
      <c r="H36" s="539"/>
      <c r="I36" s="539"/>
      <c r="J36" s="539"/>
      <c r="K36" s="539"/>
      <c r="L36" s="539"/>
      <c r="M36" s="106">
        <f t="shared" si="2"/>
        <v>0</v>
      </c>
      <c r="N36" s="539"/>
      <c r="O36" s="539"/>
      <c r="P36" s="104">
        <f t="shared" si="3"/>
        <v>0</v>
      </c>
      <c r="Q36" s="579">
        <f t="shared" si="6"/>
        <v>0</v>
      </c>
      <c r="R36" s="105">
        <f>LOOKUP(Q36,{0,32,33,41,51,61,71,81,91},{0,"इ-1","ड","क-2","क-1","ब-2 ","ब-1","अ-2","अ-1"})</f>
        <v>0</v>
      </c>
      <c r="S36" s="101">
        <f>Data!$B36</f>
        <v>0</v>
      </c>
      <c r="T36" s="101">
        <f>Data!C36</f>
        <v>0</v>
      </c>
      <c r="U36" s="119">
        <f>Data!E36</f>
        <v>0</v>
      </c>
      <c r="V36" s="101">
        <f>Data!G36</f>
        <v>0</v>
      </c>
      <c r="W36" s="539"/>
      <c r="X36" s="539"/>
      <c r="Y36" s="539"/>
      <c r="Z36" s="539"/>
      <c r="AA36" s="539"/>
      <c r="AB36" s="539"/>
      <c r="AC36" s="539"/>
      <c r="AD36" s="539"/>
      <c r="AE36" s="106">
        <f t="shared" si="4"/>
        <v>0</v>
      </c>
      <c r="AF36" s="539"/>
      <c r="AG36" s="539"/>
      <c r="AH36" s="104">
        <f t="shared" si="5"/>
        <v>0</v>
      </c>
      <c r="AI36" s="579">
        <f t="shared" si="7"/>
        <v>0</v>
      </c>
      <c r="AJ36" s="105">
        <f>LOOKUP(AI36,{0,32,33,41,51,61,71,81,91},{0,"इ-1","ड","क-2","क-1","ब-2 ","ब-1","अ-2","अ-1"})</f>
        <v>0</v>
      </c>
    </row>
    <row r="37" spans="1:36" s="537" customFormat="1" ht="21.75" customHeight="1">
      <c r="A37" s="101">
        <f>Data!$B37</f>
        <v>0</v>
      </c>
      <c r="B37" s="101">
        <f>Data!C37</f>
        <v>0</v>
      </c>
      <c r="C37" s="119">
        <f>Data!E37</f>
        <v>0</v>
      </c>
      <c r="D37" s="101">
        <f>Data!G37</f>
        <v>0</v>
      </c>
      <c r="E37" s="539"/>
      <c r="F37" s="539"/>
      <c r="G37" s="539"/>
      <c r="H37" s="539"/>
      <c r="I37" s="539"/>
      <c r="J37" s="539"/>
      <c r="K37" s="539"/>
      <c r="L37" s="539"/>
      <c r="M37" s="106">
        <f t="shared" si="2"/>
        <v>0</v>
      </c>
      <c r="N37" s="539"/>
      <c r="O37" s="539"/>
      <c r="P37" s="104">
        <f t="shared" si="3"/>
        <v>0</v>
      </c>
      <c r="Q37" s="579">
        <f t="shared" si="6"/>
        <v>0</v>
      </c>
      <c r="R37" s="105">
        <f>LOOKUP(Q37,{0,32,33,41,51,61,71,81,91},{0,"इ-1","ड","क-2","क-1","ब-2 ","ब-1","अ-2","अ-1"})</f>
        <v>0</v>
      </c>
      <c r="S37" s="101">
        <f>Data!$B37</f>
        <v>0</v>
      </c>
      <c r="T37" s="101">
        <f>Data!C37</f>
        <v>0</v>
      </c>
      <c r="U37" s="119">
        <f>Data!E37</f>
        <v>0</v>
      </c>
      <c r="V37" s="101">
        <f>Data!G37</f>
        <v>0</v>
      </c>
      <c r="W37" s="539"/>
      <c r="X37" s="539"/>
      <c r="Y37" s="539"/>
      <c r="Z37" s="539"/>
      <c r="AA37" s="539"/>
      <c r="AB37" s="539"/>
      <c r="AC37" s="539"/>
      <c r="AD37" s="539"/>
      <c r="AE37" s="106">
        <f t="shared" si="4"/>
        <v>0</v>
      </c>
      <c r="AF37" s="539"/>
      <c r="AG37" s="539"/>
      <c r="AH37" s="104">
        <f t="shared" si="5"/>
        <v>0</v>
      </c>
      <c r="AI37" s="579">
        <f t="shared" si="7"/>
        <v>0</v>
      </c>
      <c r="AJ37" s="105">
        <f>LOOKUP(AI37,{0,32,33,41,51,61,71,81,91},{0,"इ-1","ड","क-2","क-1","ब-2 ","ब-1","अ-2","अ-1"})</f>
        <v>0</v>
      </c>
    </row>
    <row r="38" spans="1:36" ht="21.75" customHeight="1">
      <c r="A38" s="101">
        <f>Data!$B38</f>
        <v>0</v>
      </c>
      <c r="B38" s="101">
        <f>Data!C38</f>
        <v>0</v>
      </c>
      <c r="C38" s="119">
        <f>Data!E38</f>
        <v>0</v>
      </c>
      <c r="D38" s="101">
        <f>Data!G38</f>
        <v>0</v>
      </c>
      <c r="E38" s="539"/>
      <c r="F38" s="539"/>
      <c r="G38" s="539"/>
      <c r="H38" s="539"/>
      <c r="I38" s="539"/>
      <c r="J38" s="539"/>
      <c r="K38" s="539"/>
      <c r="L38" s="539"/>
      <c r="M38" s="106">
        <f t="shared" si="2"/>
        <v>0</v>
      </c>
      <c r="N38" s="539"/>
      <c r="O38" s="539"/>
      <c r="P38" s="104">
        <f t="shared" si="3"/>
        <v>0</v>
      </c>
      <c r="Q38" s="579">
        <f t="shared" si="6"/>
        <v>0</v>
      </c>
      <c r="R38" s="105">
        <f>LOOKUP(Q38,{0,32,33,41,51,61,71,81,91},{0,"इ-1","ड","क-2","क-1","ब-2 ","ब-1","अ-2","अ-1"})</f>
        <v>0</v>
      </c>
      <c r="S38" s="101">
        <f>Data!$B38</f>
        <v>0</v>
      </c>
      <c r="T38" s="101">
        <f>Data!C38</f>
        <v>0</v>
      </c>
      <c r="U38" s="119">
        <f>Data!E38</f>
        <v>0</v>
      </c>
      <c r="V38" s="101">
        <f>Data!G38</f>
        <v>0</v>
      </c>
      <c r="W38" s="539"/>
      <c r="X38" s="539"/>
      <c r="Y38" s="539"/>
      <c r="Z38" s="539"/>
      <c r="AA38" s="539"/>
      <c r="AB38" s="539"/>
      <c r="AC38" s="539"/>
      <c r="AD38" s="539"/>
      <c r="AE38" s="106">
        <f t="shared" si="4"/>
        <v>0</v>
      </c>
      <c r="AF38" s="539"/>
      <c r="AG38" s="539"/>
      <c r="AH38" s="104">
        <f t="shared" si="5"/>
        <v>0</v>
      </c>
      <c r="AI38" s="579">
        <f t="shared" si="7"/>
        <v>0</v>
      </c>
      <c r="AJ38" s="105">
        <f>LOOKUP(AI38,{0,32,33,41,51,61,71,81,91},{0,"इ-1","ड","क-2","क-1","ब-2 ","ब-1","अ-2","अ-1"})</f>
        <v>0</v>
      </c>
    </row>
    <row r="39" spans="1:36" ht="21.75" customHeight="1">
      <c r="A39" s="101">
        <f>Data!$B39</f>
        <v>0</v>
      </c>
      <c r="B39" s="101">
        <f>Data!C39</f>
        <v>0</v>
      </c>
      <c r="C39" s="119">
        <f>Data!E39</f>
        <v>0</v>
      </c>
      <c r="D39" s="101">
        <f>Data!G39</f>
        <v>0</v>
      </c>
      <c r="E39" s="539"/>
      <c r="F39" s="539"/>
      <c r="G39" s="539"/>
      <c r="H39" s="539"/>
      <c r="I39" s="539"/>
      <c r="J39" s="539"/>
      <c r="K39" s="539"/>
      <c r="L39" s="539"/>
      <c r="M39" s="106">
        <f t="shared" si="2"/>
        <v>0</v>
      </c>
      <c r="N39" s="539"/>
      <c r="O39" s="539"/>
      <c r="P39" s="104">
        <f t="shared" si="3"/>
        <v>0</v>
      </c>
      <c r="Q39" s="579">
        <f t="shared" si="6"/>
        <v>0</v>
      </c>
      <c r="R39" s="105">
        <f>LOOKUP(Q39,{0,32,33,41,51,61,71,81,91},{0,"इ-1","ड","क-2","क-1","ब-2 ","ब-1","अ-2","अ-1"})</f>
        <v>0</v>
      </c>
      <c r="S39" s="101">
        <f>Data!$B39</f>
        <v>0</v>
      </c>
      <c r="T39" s="101">
        <f>Data!C39</f>
        <v>0</v>
      </c>
      <c r="U39" s="119">
        <f>Data!E39</f>
        <v>0</v>
      </c>
      <c r="V39" s="101">
        <f>Data!G39</f>
        <v>0</v>
      </c>
      <c r="W39" s="539"/>
      <c r="X39" s="539"/>
      <c r="Y39" s="539"/>
      <c r="Z39" s="539"/>
      <c r="AA39" s="539"/>
      <c r="AB39" s="539"/>
      <c r="AC39" s="539"/>
      <c r="AD39" s="539"/>
      <c r="AE39" s="106">
        <f t="shared" si="4"/>
        <v>0</v>
      </c>
      <c r="AF39" s="539"/>
      <c r="AG39" s="539"/>
      <c r="AH39" s="104">
        <f t="shared" si="5"/>
        <v>0</v>
      </c>
      <c r="AI39" s="579">
        <f t="shared" si="7"/>
        <v>0</v>
      </c>
      <c r="AJ39" s="105">
        <f>LOOKUP(AI39,{0,32,33,41,51,61,71,81,91},{0,"इ-1","ड","क-2","क-1","ब-2 ","ब-1","अ-2","अ-1"})</f>
        <v>0</v>
      </c>
    </row>
    <row r="40" spans="1:36" ht="21.75" customHeight="1">
      <c r="A40" s="101">
        <f>Data!$B40</f>
        <v>0</v>
      </c>
      <c r="B40" s="101">
        <f>Data!C40</f>
        <v>0</v>
      </c>
      <c r="C40" s="119">
        <f>Data!E40</f>
        <v>0</v>
      </c>
      <c r="D40" s="101">
        <f>Data!G40</f>
        <v>0</v>
      </c>
      <c r="E40" s="539"/>
      <c r="F40" s="539"/>
      <c r="G40" s="539"/>
      <c r="H40" s="539"/>
      <c r="I40" s="539"/>
      <c r="J40" s="539"/>
      <c r="K40" s="539"/>
      <c r="L40" s="539"/>
      <c r="M40" s="106">
        <f t="shared" ref="M40:M55" si="8">SUM(E40:L40)</f>
        <v>0</v>
      </c>
      <c r="N40" s="539"/>
      <c r="O40" s="539"/>
      <c r="P40" s="104">
        <f t="shared" ref="P40:P73" si="9">SUM(N40:O40)</f>
        <v>0</v>
      </c>
      <c r="Q40" s="579">
        <f t="shared" si="6"/>
        <v>0</v>
      </c>
      <c r="R40" s="105">
        <f>LOOKUP(Q40,{0,32,33,41,51,61,71,81,91},{0,"इ-1","ड","क-2","क-1","ब-2 ","ब-1","अ-2","अ-1"})</f>
        <v>0</v>
      </c>
      <c r="S40" s="101">
        <f>Data!$B40</f>
        <v>0</v>
      </c>
      <c r="T40" s="101">
        <f>Data!C40</f>
        <v>0</v>
      </c>
      <c r="U40" s="119">
        <f>Data!E40</f>
        <v>0</v>
      </c>
      <c r="V40" s="101">
        <f>Data!G40</f>
        <v>0</v>
      </c>
      <c r="W40" s="539"/>
      <c r="X40" s="539"/>
      <c r="Y40" s="539"/>
      <c r="Z40" s="539"/>
      <c r="AA40" s="539"/>
      <c r="AB40" s="539"/>
      <c r="AC40" s="539"/>
      <c r="AD40" s="539"/>
      <c r="AE40" s="106">
        <f t="shared" ref="AE40:AE73" si="10">SUM(W40:AD40)</f>
        <v>0</v>
      </c>
      <c r="AF40" s="539"/>
      <c r="AG40" s="539"/>
      <c r="AH40" s="104">
        <f t="shared" ref="AH40:AH73" si="11">SUM(AF40:AG40)</f>
        <v>0</v>
      </c>
      <c r="AI40" s="579">
        <f t="shared" si="7"/>
        <v>0</v>
      </c>
      <c r="AJ40" s="105">
        <f>LOOKUP(AI40,{0,32,33,41,51,61,71,81,91},{0,"इ-1","ड","क-2","क-1","ब-2 ","ब-1","अ-2","अ-1"})</f>
        <v>0</v>
      </c>
    </row>
    <row r="41" spans="1:36" ht="21.75" customHeight="1">
      <c r="A41" s="101">
        <f>Data!$B41</f>
        <v>0</v>
      </c>
      <c r="B41" s="101">
        <f>Data!C41</f>
        <v>0</v>
      </c>
      <c r="C41" s="119">
        <f>Data!E41</f>
        <v>0</v>
      </c>
      <c r="D41" s="101">
        <f>Data!G41</f>
        <v>0</v>
      </c>
      <c r="E41" s="539"/>
      <c r="F41" s="539"/>
      <c r="G41" s="539"/>
      <c r="H41" s="539"/>
      <c r="I41" s="539"/>
      <c r="J41" s="539"/>
      <c r="K41" s="539"/>
      <c r="L41" s="539"/>
      <c r="M41" s="106">
        <f t="shared" si="8"/>
        <v>0</v>
      </c>
      <c r="N41" s="539"/>
      <c r="O41" s="539"/>
      <c r="P41" s="104">
        <f t="shared" si="9"/>
        <v>0</v>
      </c>
      <c r="Q41" s="579">
        <f t="shared" si="6"/>
        <v>0</v>
      </c>
      <c r="R41" s="105">
        <f>LOOKUP(Q41,{0,32,33,41,51,61,71,81,91},{0,"इ-1","ड","क-2","क-1","ब-2 ","ब-1","अ-2","अ-1"})</f>
        <v>0</v>
      </c>
      <c r="S41" s="101">
        <f>Data!$B41</f>
        <v>0</v>
      </c>
      <c r="T41" s="101">
        <f>Data!C41</f>
        <v>0</v>
      </c>
      <c r="U41" s="119">
        <f>Data!E41</f>
        <v>0</v>
      </c>
      <c r="V41" s="101">
        <f>Data!G41</f>
        <v>0</v>
      </c>
      <c r="W41" s="539"/>
      <c r="X41" s="539"/>
      <c r="Y41" s="539"/>
      <c r="Z41" s="539"/>
      <c r="AA41" s="539"/>
      <c r="AB41" s="539"/>
      <c r="AC41" s="539"/>
      <c r="AD41" s="539"/>
      <c r="AE41" s="106">
        <f t="shared" si="10"/>
        <v>0</v>
      </c>
      <c r="AF41" s="539"/>
      <c r="AG41" s="539"/>
      <c r="AH41" s="104">
        <f t="shared" si="11"/>
        <v>0</v>
      </c>
      <c r="AI41" s="579">
        <f t="shared" si="7"/>
        <v>0</v>
      </c>
      <c r="AJ41" s="105">
        <f>LOOKUP(AI41,{0,32,33,41,51,61,71,81,91},{0,"इ-1","ड","क-2","क-1","ब-2 ","ब-1","अ-2","अ-1"})</f>
        <v>0</v>
      </c>
    </row>
    <row r="42" spans="1:36" ht="21.75" customHeight="1">
      <c r="A42" s="101">
        <f>Data!$B42</f>
        <v>0</v>
      </c>
      <c r="B42" s="101">
        <f>Data!C42</f>
        <v>0</v>
      </c>
      <c r="C42" s="119">
        <f>Data!E42</f>
        <v>0</v>
      </c>
      <c r="D42" s="101">
        <f>Data!G42</f>
        <v>0</v>
      </c>
      <c r="E42" s="539"/>
      <c r="F42" s="539"/>
      <c r="G42" s="539"/>
      <c r="H42" s="539"/>
      <c r="I42" s="539"/>
      <c r="J42" s="539"/>
      <c r="K42" s="539"/>
      <c r="L42" s="539"/>
      <c r="M42" s="106">
        <f t="shared" si="8"/>
        <v>0</v>
      </c>
      <c r="N42" s="539"/>
      <c r="O42" s="539"/>
      <c r="P42" s="104">
        <f t="shared" si="9"/>
        <v>0</v>
      </c>
      <c r="Q42" s="579">
        <f t="shared" si="6"/>
        <v>0</v>
      </c>
      <c r="R42" s="105">
        <f>LOOKUP(Q42,{0,32,33,41,51,61,71,81,91},{0,"इ-1","ड","क-2","क-1","ब-2 ","ब-1","अ-2","अ-1"})</f>
        <v>0</v>
      </c>
      <c r="S42" s="101">
        <f>Data!$B42</f>
        <v>0</v>
      </c>
      <c r="T42" s="101">
        <f>Data!C42</f>
        <v>0</v>
      </c>
      <c r="U42" s="119">
        <f>Data!E42</f>
        <v>0</v>
      </c>
      <c r="V42" s="101">
        <f>Data!G42</f>
        <v>0</v>
      </c>
      <c r="W42" s="539"/>
      <c r="X42" s="539"/>
      <c r="Y42" s="539"/>
      <c r="Z42" s="539"/>
      <c r="AA42" s="539"/>
      <c r="AB42" s="539"/>
      <c r="AC42" s="539"/>
      <c r="AD42" s="539"/>
      <c r="AE42" s="106">
        <f t="shared" si="10"/>
        <v>0</v>
      </c>
      <c r="AF42" s="539"/>
      <c r="AG42" s="539"/>
      <c r="AH42" s="104">
        <f t="shared" si="11"/>
        <v>0</v>
      </c>
      <c r="AI42" s="579">
        <f t="shared" si="7"/>
        <v>0</v>
      </c>
      <c r="AJ42" s="105">
        <f>LOOKUP(AI42,{0,32,33,41,51,61,71,81,91},{0,"इ-1","ड","क-2","क-1","ब-2 ","ब-1","अ-2","अ-1"})</f>
        <v>0</v>
      </c>
    </row>
    <row r="43" spans="1:36" ht="21.75" customHeight="1">
      <c r="A43" s="101">
        <f>Data!$B43</f>
        <v>0</v>
      </c>
      <c r="B43" s="101">
        <f>Data!C43</f>
        <v>0</v>
      </c>
      <c r="C43" s="119">
        <f>Data!E43</f>
        <v>0</v>
      </c>
      <c r="D43" s="101">
        <f>Data!G43</f>
        <v>0</v>
      </c>
      <c r="E43" s="539"/>
      <c r="F43" s="539"/>
      <c r="G43" s="539"/>
      <c r="H43" s="539"/>
      <c r="I43" s="539"/>
      <c r="J43" s="539"/>
      <c r="K43" s="539"/>
      <c r="L43" s="539"/>
      <c r="M43" s="106">
        <f t="shared" si="8"/>
        <v>0</v>
      </c>
      <c r="N43" s="539"/>
      <c r="O43" s="539"/>
      <c r="P43" s="104">
        <f t="shared" si="9"/>
        <v>0</v>
      </c>
      <c r="Q43" s="579">
        <f t="shared" si="6"/>
        <v>0</v>
      </c>
      <c r="R43" s="105">
        <f>LOOKUP(Q43,{0,32,33,41,51,61,71,81,91},{0,"इ-1","ड","क-2","क-1","ब-2 ","ब-1","अ-2","अ-1"})</f>
        <v>0</v>
      </c>
      <c r="S43" s="101">
        <f>Data!$B43</f>
        <v>0</v>
      </c>
      <c r="T43" s="101">
        <f>Data!C43</f>
        <v>0</v>
      </c>
      <c r="U43" s="119">
        <f>Data!E43</f>
        <v>0</v>
      </c>
      <c r="V43" s="101">
        <f>Data!G43</f>
        <v>0</v>
      </c>
      <c r="W43" s="539"/>
      <c r="X43" s="539"/>
      <c r="Y43" s="539"/>
      <c r="Z43" s="539"/>
      <c r="AA43" s="539"/>
      <c r="AB43" s="539"/>
      <c r="AC43" s="539"/>
      <c r="AD43" s="539"/>
      <c r="AE43" s="106">
        <f t="shared" si="10"/>
        <v>0</v>
      </c>
      <c r="AF43" s="539"/>
      <c r="AG43" s="539"/>
      <c r="AH43" s="104">
        <f t="shared" si="11"/>
        <v>0</v>
      </c>
      <c r="AI43" s="579">
        <f t="shared" si="7"/>
        <v>0</v>
      </c>
      <c r="AJ43" s="105">
        <f>LOOKUP(AI43,{0,32,33,41,51,61,71,81,91},{0,"इ-1","ड","क-2","क-1","ब-2 ","ब-1","अ-2","अ-1"})</f>
        <v>0</v>
      </c>
    </row>
    <row r="44" spans="1:36" ht="21.75" customHeight="1">
      <c r="A44" s="101">
        <f>Data!$B44</f>
        <v>0</v>
      </c>
      <c r="B44" s="101">
        <f>Data!C44</f>
        <v>0</v>
      </c>
      <c r="C44" s="119">
        <f>Data!E44</f>
        <v>0</v>
      </c>
      <c r="D44" s="101">
        <f>Data!G44</f>
        <v>0</v>
      </c>
      <c r="E44" s="539"/>
      <c r="F44" s="539"/>
      <c r="G44" s="539"/>
      <c r="H44" s="539"/>
      <c r="I44" s="539"/>
      <c r="J44" s="539"/>
      <c r="K44" s="539"/>
      <c r="L44" s="539"/>
      <c r="M44" s="106">
        <f t="shared" si="8"/>
        <v>0</v>
      </c>
      <c r="N44" s="539"/>
      <c r="O44" s="539"/>
      <c r="P44" s="104">
        <f t="shared" si="9"/>
        <v>0</v>
      </c>
      <c r="Q44" s="579">
        <f t="shared" si="6"/>
        <v>0</v>
      </c>
      <c r="R44" s="105">
        <f>LOOKUP(Q44,{0,32,33,41,51,61,71,81,91},{0,"इ-1","ड","क-2","क-1","ब-2 ","ब-1","अ-2","अ-1"})</f>
        <v>0</v>
      </c>
      <c r="S44" s="101">
        <f>Data!$B44</f>
        <v>0</v>
      </c>
      <c r="T44" s="101">
        <f>Data!C44</f>
        <v>0</v>
      </c>
      <c r="U44" s="119">
        <f>Data!E44</f>
        <v>0</v>
      </c>
      <c r="V44" s="101">
        <f>Data!G44</f>
        <v>0</v>
      </c>
      <c r="W44" s="539"/>
      <c r="X44" s="539"/>
      <c r="Y44" s="539"/>
      <c r="Z44" s="539"/>
      <c r="AA44" s="539"/>
      <c r="AB44" s="539"/>
      <c r="AC44" s="539"/>
      <c r="AD44" s="539"/>
      <c r="AE44" s="106">
        <f t="shared" si="10"/>
        <v>0</v>
      </c>
      <c r="AF44" s="539"/>
      <c r="AG44" s="539"/>
      <c r="AH44" s="104">
        <f t="shared" si="11"/>
        <v>0</v>
      </c>
      <c r="AI44" s="579">
        <f t="shared" si="7"/>
        <v>0</v>
      </c>
      <c r="AJ44" s="105">
        <f>LOOKUP(AI44,{0,32,33,41,51,61,71,81,91},{0,"इ-1","ड","क-2","क-1","ब-2 ","ब-1","अ-2","अ-1"})</f>
        <v>0</v>
      </c>
    </row>
    <row r="45" spans="1:36" ht="21.75" customHeight="1">
      <c r="A45" s="101">
        <f>Data!$B45</f>
        <v>0</v>
      </c>
      <c r="B45" s="101">
        <f>Data!C45</f>
        <v>0</v>
      </c>
      <c r="C45" s="119">
        <f>Data!E45</f>
        <v>0</v>
      </c>
      <c r="D45" s="101">
        <f>Data!G45</f>
        <v>0</v>
      </c>
      <c r="E45" s="539"/>
      <c r="F45" s="539"/>
      <c r="G45" s="539"/>
      <c r="H45" s="539"/>
      <c r="I45" s="539"/>
      <c r="J45" s="539"/>
      <c r="K45" s="539"/>
      <c r="L45" s="539"/>
      <c r="M45" s="106">
        <f t="shared" si="8"/>
        <v>0</v>
      </c>
      <c r="N45" s="539"/>
      <c r="O45" s="539"/>
      <c r="P45" s="104">
        <f t="shared" si="9"/>
        <v>0</v>
      </c>
      <c r="Q45" s="579">
        <f t="shared" si="6"/>
        <v>0</v>
      </c>
      <c r="R45" s="105">
        <f>LOOKUP(Q45,{0,32,33,41,51,61,71,81,91},{0,"इ-1","ड","क-2","क-1","ब-2 ","ब-1","अ-2","अ-1"})</f>
        <v>0</v>
      </c>
      <c r="S45" s="101">
        <f>Data!$B45</f>
        <v>0</v>
      </c>
      <c r="T45" s="101">
        <f>Data!C45</f>
        <v>0</v>
      </c>
      <c r="U45" s="119">
        <f>Data!E45</f>
        <v>0</v>
      </c>
      <c r="V45" s="101">
        <f>Data!G45</f>
        <v>0</v>
      </c>
      <c r="W45" s="539"/>
      <c r="X45" s="539"/>
      <c r="Y45" s="539"/>
      <c r="Z45" s="539"/>
      <c r="AA45" s="539"/>
      <c r="AB45" s="539"/>
      <c r="AC45" s="539"/>
      <c r="AD45" s="539"/>
      <c r="AE45" s="106">
        <f t="shared" si="10"/>
        <v>0</v>
      </c>
      <c r="AF45" s="539"/>
      <c r="AG45" s="539"/>
      <c r="AH45" s="104">
        <f t="shared" si="11"/>
        <v>0</v>
      </c>
      <c r="AI45" s="579">
        <f t="shared" si="7"/>
        <v>0</v>
      </c>
      <c r="AJ45" s="105">
        <f>LOOKUP(AI45,{0,32,33,41,51,61,71,81,91},{0,"इ-1","ड","क-2","क-1","ब-2 ","ब-1","अ-2","अ-1"})</f>
        <v>0</v>
      </c>
    </row>
    <row r="46" spans="1:36" ht="21.75" customHeight="1">
      <c r="A46" s="101">
        <f>Data!$B46</f>
        <v>0</v>
      </c>
      <c r="B46" s="101">
        <f>Data!C46</f>
        <v>0</v>
      </c>
      <c r="C46" s="119">
        <f>Data!E46</f>
        <v>0</v>
      </c>
      <c r="D46" s="101">
        <f>Data!G46</f>
        <v>0</v>
      </c>
      <c r="E46" s="539"/>
      <c r="F46" s="539"/>
      <c r="G46" s="539"/>
      <c r="H46" s="539"/>
      <c r="I46" s="539"/>
      <c r="J46" s="539"/>
      <c r="K46" s="539"/>
      <c r="L46" s="539"/>
      <c r="M46" s="106">
        <f t="shared" si="8"/>
        <v>0</v>
      </c>
      <c r="N46" s="539"/>
      <c r="O46" s="539"/>
      <c r="P46" s="104">
        <f t="shared" si="9"/>
        <v>0</v>
      </c>
      <c r="Q46" s="579">
        <f t="shared" si="6"/>
        <v>0</v>
      </c>
      <c r="R46" s="105">
        <f>LOOKUP(Q46,{0,32,33,41,51,61,71,81,91},{0,"इ-1","ड","क-2","क-1","ब-2 ","ब-1","अ-2","अ-1"})</f>
        <v>0</v>
      </c>
      <c r="S46" s="101">
        <f>Data!$B46</f>
        <v>0</v>
      </c>
      <c r="T46" s="101">
        <f>Data!C46</f>
        <v>0</v>
      </c>
      <c r="U46" s="119">
        <f>Data!E46</f>
        <v>0</v>
      </c>
      <c r="V46" s="101">
        <f>Data!G46</f>
        <v>0</v>
      </c>
      <c r="W46" s="539"/>
      <c r="X46" s="539"/>
      <c r="Y46" s="539"/>
      <c r="Z46" s="539"/>
      <c r="AA46" s="539"/>
      <c r="AB46" s="539"/>
      <c r="AC46" s="539"/>
      <c r="AD46" s="539"/>
      <c r="AE46" s="106">
        <f t="shared" si="10"/>
        <v>0</v>
      </c>
      <c r="AF46" s="539"/>
      <c r="AG46" s="539"/>
      <c r="AH46" s="104">
        <f t="shared" si="11"/>
        <v>0</v>
      </c>
      <c r="AI46" s="579">
        <f t="shared" si="7"/>
        <v>0</v>
      </c>
      <c r="AJ46" s="105">
        <f>LOOKUP(AI46,{0,32,33,41,51,61,71,81,91},{0,"इ-1","ड","क-2","क-1","ब-2 ","ब-1","अ-2","अ-1"})</f>
        <v>0</v>
      </c>
    </row>
    <row r="47" spans="1:36" ht="21.75" customHeight="1">
      <c r="A47" s="101">
        <f>Data!$B47</f>
        <v>0</v>
      </c>
      <c r="B47" s="101">
        <f>Data!C47</f>
        <v>0</v>
      </c>
      <c r="C47" s="119">
        <f>Data!E47</f>
        <v>0</v>
      </c>
      <c r="D47" s="101">
        <f>Data!G47</f>
        <v>0</v>
      </c>
      <c r="E47" s="539"/>
      <c r="F47" s="539"/>
      <c r="G47" s="539"/>
      <c r="H47" s="539"/>
      <c r="I47" s="539"/>
      <c r="J47" s="539"/>
      <c r="K47" s="539"/>
      <c r="L47" s="539"/>
      <c r="M47" s="106">
        <f t="shared" si="8"/>
        <v>0</v>
      </c>
      <c r="N47" s="539"/>
      <c r="O47" s="539"/>
      <c r="P47" s="104">
        <f t="shared" si="9"/>
        <v>0</v>
      </c>
      <c r="Q47" s="579">
        <f t="shared" si="6"/>
        <v>0</v>
      </c>
      <c r="R47" s="105">
        <f>LOOKUP(Q47,{0,32,33,41,51,61,71,81,91},{0,"इ-1","ड","क-2","क-1","ब-2 ","ब-1","अ-2","अ-1"})</f>
        <v>0</v>
      </c>
      <c r="S47" s="101">
        <f>Data!$B47</f>
        <v>0</v>
      </c>
      <c r="T47" s="101">
        <f>Data!C47</f>
        <v>0</v>
      </c>
      <c r="U47" s="119">
        <f>Data!E47</f>
        <v>0</v>
      </c>
      <c r="V47" s="101">
        <f>Data!G47</f>
        <v>0</v>
      </c>
      <c r="W47" s="539"/>
      <c r="X47" s="539"/>
      <c r="Y47" s="539"/>
      <c r="Z47" s="539"/>
      <c r="AA47" s="539"/>
      <c r="AB47" s="539"/>
      <c r="AC47" s="539"/>
      <c r="AD47" s="539"/>
      <c r="AE47" s="106">
        <f t="shared" si="10"/>
        <v>0</v>
      </c>
      <c r="AF47" s="539"/>
      <c r="AG47" s="539"/>
      <c r="AH47" s="104">
        <f t="shared" si="11"/>
        <v>0</v>
      </c>
      <c r="AI47" s="579">
        <f t="shared" si="7"/>
        <v>0</v>
      </c>
      <c r="AJ47" s="105">
        <f>LOOKUP(AI47,{0,32,33,41,51,61,71,81,91},{0,"इ-1","ड","क-2","क-1","ब-2 ","ब-1","अ-2","अ-1"})</f>
        <v>0</v>
      </c>
    </row>
    <row r="48" spans="1:36" ht="21.75" customHeight="1">
      <c r="A48" s="101">
        <f>Data!$B48</f>
        <v>0</v>
      </c>
      <c r="B48" s="101">
        <f>Data!C48</f>
        <v>0</v>
      </c>
      <c r="C48" s="119">
        <f>Data!E48</f>
        <v>0</v>
      </c>
      <c r="D48" s="101">
        <f>Data!G48</f>
        <v>0</v>
      </c>
      <c r="E48" s="539"/>
      <c r="F48" s="539"/>
      <c r="G48" s="539"/>
      <c r="H48" s="539"/>
      <c r="I48" s="539"/>
      <c r="J48" s="539"/>
      <c r="K48" s="539"/>
      <c r="L48" s="539"/>
      <c r="M48" s="106">
        <f t="shared" si="8"/>
        <v>0</v>
      </c>
      <c r="N48" s="539"/>
      <c r="O48" s="539"/>
      <c r="P48" s="104">
        <f t="shared" si="9"/>
        <v>0</v>
      </c>
      <c r="Q48" s="579">
        <f t="shared" si="6"/>
        <v>0</v>
      </c>
      <c r="R48" s="105">
        <f>LOOKUP(Q48,{0,32,33,41,51,61,71,81,91},{0,"इ-1","ड","क-2","क-1","ब-2 ","ब-1","अ-2","अ-1"})</f>
        <v>0</v>
      </c>
      <c r="S48" s="101">
        <f>Data!$B48</f>
        <v>0</v>
      </c>
      <c r="T48" s="101">
        <f>Data!C48</f>
        <v>0</v>
      </c>
      <c r="U48" s="119">
        <f>Data!E48</f>
        <v>0</v>
      </c>
      <c r="V48" s="101">
        <f>Data!G48</f>
        <v>0</v>
      </c>
      <c r="W48" s="539"/>
      <c r="X48" s="539"/>
      <c r="Y48" s="539"/>
      <c r="Z48" s="539"/>
      <c r="AA48" s="539"/>
      <c r="AB48" s="539"/>
      <c r="AC48" s="539"/>
      <c r="AD48" s="539"/>
      <c r="AE48" s="106">
        <f t="shared" si="10"/>
        <v>0</v>
      </c>
      <c r="AF48" s="539"/>
      <c r="AG48" s="539"/>
      <c r="AH48" s="104">
        <f t="shared" si="11"/>
        <v>0</v>
      </c>
      <c r="AI48" s="579">
        <f t="shared" si="7"/>
        <v>0</v>
      </c>
      <c r="AJ48" s="105">
        <f>LOOKUP(AI48,{0,32,33,41,51,61,71,81,91},{0,"इ-1","ड","क-2","क-1","ब-2 ","ब-1","अ-2","अ-1"})</f>
        <v>0</v>
      </c>
    </row>
    <row r="49" spans="1:36" ht="21.75" customHeight="1">
      <c r="A49" s="101">
        <f>Data!$B49</f>
        <v>0</v>
      </c>
      <c r="B49" s="101">
        <f>Data!C49</f>
        <v>0</v>
      </c>
      <c r="C49" s="119">
        <f>Data!E49</f>
        <v>0</v>
      </c>
      <c r="D49" s="101">
        <f>Data!G49</f>
        <v>0</v>
      </c>
      <c r="E49" s="539"/>
      <c r="F49" s="539"/>
      <c r="G49" s="539"/>
      <c r="H49" s="539"/>
      <c r="I49" s="539"/>
      <c r="J49" s="539"/>
      <c r="K49" s="539"/>
      <c r="L49" s="539"/>
      <c r="M49" s="106">
        <f t="shared" si="8"/>
        <v>0</v>
      </c>
      <c r="N49" s="539"/>
      <c r="O49" s="539"/>
      <c r="P49" s="104">
        <f t="shared" si="9"/>
        <v>0</v>
      </c>
      <c r="Q49" s="579">
        <f t="shared" si="6"/>
        <v>0</v>
      </c>
      <c r="R49" s="105">
        <f>LOOKUP(Q49,{0,32,33,41,51,61,71,81,91},{0,"इ-1","ड","क-2","क-1","ब-2 ","ब-1","अ-2","अ-1"})</f>
        <v>0</v>
      </c>
      <c r="S49" s="101">
        <f>Data!$B49</f>
        <v>0</v>
      </c>
      <c r="T49" s="101">
        <f>Data!C49</f>
        <v>0</v>
      </c>
      <c r="U49" s="119">
        <f>Data!E49</f>
        <v>0</v>
      </c>
      <c r="V49" s="101">
        <f>Data!G49</f>
        <v>0</v>
      </c>
      <c r="W49" s="539"/>
      <c r="X49" s="539"/>
      <c r="Y49" s="539"/>
      <c r="Z49" s="539"/>
      <c r="AA49" s="539"/>
      <c r="AB49" s="539"/>
      <c r="AC49" s="539"/>
      <c r="AD49" s="539"/>
      <c r="AE49" s="106">
        <f t="shared" si="10"/>
        <v>0</v>
      </c>
      <c r="AF49" s="539"/>
      <c r="AG49" s="539"/>
      <c r="AH49" s="104">
        <f t="shared" si="11"/>
        <v>0</v>
      </c>
      <c r="AI49" s="579">
        <f t="shared" si="7"/>
        <v>0</v>
      </c>
      <c r="AJ49" s="105">
        <f>LOOKUP(AI49,{0,32,33,41,51,61,71,81,91},{0,"इ-1","ड","क-2","क-1","ब-2 ","ब-1","अ-2","अ-1"})</f>
        <v>0</v>
      </c>
    </row>
    <row r="50" spans="1:36" ht="21.75" customHeight="1">
      <c r="A50" s="101">
        <f>Data!$B50</f>
        <v>0</v>
      </c>
      <c r="B50" s="101">
        <f>Data!C50</f>
        <v>0</v>
      </c>
      <c r="C50" s="119">
        <f>Data!E50</f>
        <v>0</v>
      </c>
      <c r="D50" s="101">
        <f>Data!G50</f>
        <v>0</v>
      </c>
      <c r="E50" s="539"/>
      <c r="F50" s="539"/>
      <c r="G50" s="539"/>
      <c r="H50" s="539"/>
      <c r="I50" s="539"/>
      <c r="J50" s="539"/>
      <c r="K50" s="539"/>
      <c r="L50" s="539"/>
      <c r="M50" s="106">
        <f t="shared" si="8"/>
        <v>0</v>
      </c>
      <c r="N50" s="539"/>
      <c r="O50" s="539"/>
      <c r="P50" s="104">
        <f t="shared" si="9"/>
        <v>0</v>
      </c>
      <c r="Q50" s="579">
        <f t="shared" si="6"/>
        <v>0</v>
      </c>
      <c r="R50" s="105">
        <f>LOOKUP(Q50,{0,32,33,41,51,61,71,81,91},{0,"इ-1","ड","क-2","क-1","ब-2 ","ब-1","अ-2","अ-1"})</f>
        <v>0</v>
      </c>
      <c r="S50" s="101">
        <f>Data!$B50</f>
        <v>0</v>
      </c>
      <c r="T50" s="101">
        <f>Data!C50</f>
        <v>0</v>
      </c>
      <c r="U50" s="119">
        <f>Data!E50</f>
        <v>0</v>
      </c>
      <c r="V50" s="101">
        <f>Data!G50</f>
        <v>0</v>
      </c>
      <c r="W50" s="539"/>
      <c r="X50" s="539"/>
      <c r="Y50" s="539"/>
      <c r="Z50" s="539"/>
      <c r="AA50" s="539"/>
      <c r="AB50" s="539"/>
      <c r="AC50" s="539"/>
      <c r="AD50" s="539"/>
      <c r="AE50" s="106">
        <f t="shared" si="10"/>
        <v>0</v>
      </c>
      <c r="AF50" s="539"/>
      <c r="AG50" s="539"/>
      <c r="AH50" s="104">
        <f t="shared" si="11"/>
        <v>0</v>
      </c>
      <c r="AI50" s="579">
        <f t="shared" si="7"/>
        <v>0</v>
      </c>
      <c r="AJ50" s="105">
        <f>LOOKUP(AI50,{0,32,33,41,51,61,71,81,91},{0,"इ-1","ड","क-2","क-1","ब-2 ","ब-1","अ-2","अ-1"})</f>
        <v>0</v>
      </c>
    </row>
    <row r="51" spans="1:36" ht="21.75" customHeight="1">
      <c r="A51" s="101">
        <f>Data!$B51</f>
        <v>0</v>
      </c>
      <c r="B51" s="101">
        <f>Data!C51</f>
        <v>0</v>
      </c>
      <c r="C51" s="119">
        <f>Data!E51</f>
        <v>0</v>
      </c>
      <c r="D51" s="101">
        <f>Data!G51</f>
        <v>0</v>
      </c>
      <c r="E51" s="539"/>
      <c r="F51" s="539"/>
      <c r="G51" s="539"/>
      <c r="H51" s="539"/>
      <c r="I51" s="539"/>
      <c r="J51" s="539"/>
      <c r="K51" s="539"/>
      <c r="L51" s="539"/>
      <c r="M51" s="106">
        <f t="shared" si="8"/>
        <v>0</v>
      </c>
      <c r="N51" s="539"/>
      <c r="O51" s="539"/>
      <c r="P51" s="104">
        <f t="shared" si="9"/>
        <v>0</v>
      </c>
      <c r="Q51" s="579">
        <f t="shared" si="6"/>
        <v>0</v>
      </c>
      <c r="R51" s="105">
        <f>LOOKUP(Q51,{0,32,33,41,51,61,71,81,91},{0,"इ-1","ड","क-2","क-1","ब-2 ","ब-1","अ-2","अ-1"})</f>
        <v>0</v>
      </c>
      <c r="S51" s="101">
        <f>Data!$B51</f>
        <v>0</v>
      </c>
      <c r="T51" s="101">
        <f>Data!C51</f>
        <v>0</v>
      </c>
      <c r="U51" s="119">
        <f>Data!E51</f>
        <v>0</v>
      </c>
      <c r="V51" s="101">
        <f>Data!G51</f>
        <v>0</v>
      </c>
      <c r="W51" s="539"/>
      <c r="X51" s="539"/>
      <c r="Y51" s="539"/>
      <c r="Z51" s="539"/>
      <c r="AA51" s="539"/>
      <c r="AB51" s="539"/>
      <c r="AC51" s="539"/>
      <c r="AD51" s="539"/>
      <c r="AE51" s="106">
        <f t="shared" si="10"/>
        <v>0</v>
      </c>
      <c r="AF51" s="539"/>
      <c r="AG51" s="539"/>
      <c r="AH51" s="104">
        <f t="shared" si="11"/>
        <v>0</v>
      </c>
      <c r="AI51" s="579">
        <f t="shared" si="7"/>
        <v>0</v>
      </c>
      <c r="AJ51" s="105">
        <f>LOOKUP(AI51,{0,32,33,41,51,61,71,81,91},{0,"इ-1","ड","क-2","क-1","ब-2 ","ब-1","अ-2","अ-1"})</f>
        <v>0</v>
      </c>
    </row>
    <row r="52" spans="1:36" ht="21.75" customHeight="1">
      <c r="A52" s="101">
        <f>Data!$B52</f>
        <v>0</v>
      </c>
      <c r="B52" s="101">
        <f>Data!C52</f>
        <v>0</v>
      </c>
      <c r="C52" s="119">
        <f>Data!E52</f>
        <v>0</v>
      </c>
      <c r="D52" s="101">
        <f>Data!G52</f>
        <v>0</v>
      </c>
      <c r="E52" s="539"/>
      <c r="F52" s="539"/>
      <c r="G52" s="539"/>
      <c r="H52" s="539"/>
      <c r="I52" s="539"/>
      <c r="J52" s="539"/>
      <c r="K52" s="539"/>
      <c r="L52" s="539"/>
      <c r="M52" s="106">
        <f t="shared" si="8"/>
        <v>0</v>
      </c>
      <c r="N52" s="539"/>
      <c r="O52" s="539"/>
      <c r="P52" s="104">
        <f t="shared" si="9"/>
        <v>0</v>
      </c>
      <c r="Q52" s="579">
        <f t="shared" si="6"/>
        <v>0</v>
      </c>
      <c r="R52" s="105">
        <f>LOOKUP(Q52,{0,32,33,41,51,61,71,81,91},{0,"इ-1","ड","क-2","क-1","ब-2 ","ब-1","अ-2","अ-1"})</f>
        <v>0</v>
      </c>
      <c r="S52" s="101">
        <f>Data!$B52</f>
        <v>0</v>
      </c>
      <c r="T52" s="101">
        <f>Data!C52</f>
        <v>0</v>
      </c>
      <c r="U52" s="119">
        <f>Data!E52</f>
        <v>0</v>
      </c>
      <c r="V52" s="101">
        <f>Data!G52</f>
        <v>0</v>
      </c>
      <c r="W52" s="539"/>
      <c r="X52" s="539"/>
      <c r="Y52" s="539"/>
      <c r="Z52" s="539"/>
      <c r="AA52" s="539"/>
      <c r="AB52" s="539"/>
      <c r="AC52" s="539"/>
      <c r="AD52" s="539"/>
      <c r="AE52" s="106">
        <f t="shared" si="10"/>
        <v>0</v>
      </c>
      <c r="AF52" s="539"/>
      <c r="AG52" s="539"/>
      <c r="AH52" s="104">
        <f t="shared" si="11"/>
        <v>0</v>
      </c>
      <c r="AI52" s="579">
        <f t="shared" si="7"/>
        <v>0</v>
      </c>
      <c r="AJ52" s="105">
        <f>LOOKUP(AI52,{0,32,33,41,51,61,71,81,91},{0,"इ-1","ड","क-2","क-1","ब-2 ","ब-1","अ-2","अ-1"})</f>
        <v>0</v>
      </c>
    </row>
    <row r="53" spans="1:36" ht="21.75" customHeight="1">
      <c r="A53" s="101">
        <f>Data!$B53</f>
        <v>0</v>
      </c>
      <c r="B53" s="101">
        <f>Data!C53</f>
        <v>0</v>
      </c>
      <c r="C53" s="119">
        <f>Data!E53</f>
        <v>0</v>
      </c>
      <c r="D53" s="101">
        <f>Data!G53</f>
        <v>0</v>
      </c>
      <c r="E53" s="539"/>
      <c r="F53" s="539"/>
      <c r="G53" s="539"/>
      <c r="H53" s="539"/>
      <c r="I53" s="539"/>
      <c r="J53" s="539"/>
      <c r="K53" s="539"/>
      <c r="L53" s="539"/>
      <c r="M53" s="106">
        <f t="shared" si="8"/>
        <v>0</v>
      </c>
      <c r="N53" s="539"/>
      <c r="O53" s="539"/>
      <c r="P53" s="104">
        <f t="shared" si="9"/>
        <v>0</v>
      </c>
      <c r="Q53" s="579">
        <f t="shared" si="6"/>
        <v>0</v>
      </c>
      <c r="R53" s="105">
        <f>LOOKUP(Q53,{0,32,33,41,51,61,71,81,91},{0,"इ-1","ड","क-2","क-1","ब-2 ","ब-1","अ-2","अ-1"})</f>
        <v>0</v>
      </c>
      <c r="S53" s="101">
        <f>Data!$B53</f>
        <v>0</v>
      </c>
      <c r="T53" s="101">
        <f>Data!C53</f>
        <v>0</v>
      </c>
      <c r="U53" s="119">
        <f>Data!E53</f>
        <v>0</v>
      </c>
      <c r="V53" s="101">
        <f>Data!G53</f>
        <v>0</v>
      </c>
      <c r="W53" s="539"/>
      <c r="X53" s="539"/>
      <c r="Y53" s="539"/>
      <c r="Z53" s="539"/>
      <c r="AA53" s="539"/>
      <c r="AB53" s="539"/>
      <c r="AC53" s="539"/>
      <c r="AD53" s="539"/>
      <c r="AE53" s="106">
        <f t="shared" si="10"/>
        <v>0</v>
      </c>
      <c r="AF53" s="539"/>
      <c r="AG53" s="539"/>
      <c r="AH53" s="104">
        <f t="shared" si="11"/>
        <v>0</v>
      </c>
      <c r="AI53" s="579">
        <f t="shared" si="7"/>
        <v>0</v>
      </c>
      <c r="AJ53" s="105">
        <f>LOOKUP(AI53,{0,32,33,41,51,61,71,81,91},{0,"इ-1","ड","क-2","क-1","ब-2 ","ब-1","अ-2","अ-1"})</f>
        <v>0</v>
      </c>
    </row>
    <row r="54" spans="1:36" ht="21.75" customHeight="1">
      <c r="A54" s="101">
        <f>Data!$B54</f>
        <v>0</v>
      </c>
      <c r="B54" s="101">
        <f>Data!C54</f>
        <v>0</v>
      </c>
      <c r="C54" s="119">
        <f>Data!E54</f>
        <v>0</v>
      </c>
      <c r="D54" s="101">
        <f>Data!G54</f>
        <v>0</v>
      </c>
      <c r="E54" s="539"/>
      <c r="F54" s="539"/>
      <c r="G54" s="539"/>
      <c r="H54" s="539"/>
      <c r="I54" s="539"/>
      <c r="J54" s="539"/>
      <c r="K54" s="539"/>
      <c r="L54" s="539"/>
      <c r="M54" s="106">
        <f t="shared" si="8"/>
        <v>0</v>
      </c>
      <c r="N54" s="539"/>
      <c r="O54" s="539"/>
      <c r="P54" s="104">
        <f t="shared" si="9"/>
        <v>0</v>
      </c>
      <c r="Q54" s="579">
        <f t="shared" si="6"/>
        <v>0</v>
      </c>
      <c r="R54" s="105">
        <f>LOOKUP(Q54,{0,32,33,41,51,61,71,81,91},{0,"इ-1","ड","क-2","क-1","ब-2 ","ब-1","अ-2","अ-1"})</f>
        <v>0</v>
      </c>
      <c r="S54" s="101">
        <f>Data!$B54</f>
        <v>0</v>
      </c>
      <c r="T54" s="101">
        <f>Data!C54</f>
        <v>0</v>
      </c>
      <c r="U54" s="119">
        <f>Data!E54</f>
        <v>0</v>
      </c>
      <c r="V54" s="101">
        <f>Data!G54</f>
        <v>0</v>
      </c>
      <c r="W54" s="539"/>
      <c r="X54" s="539"/>
      <c r="Y54" s="539"/>
      <c r="Z54" s="539"/>
      <c r="AA54" s="539"/>
      <c r="AB54" s="539"/>
      <c r="AC54" s="539"/>
      <c r="AD54" s="539"/>
      <c r="AE54" s="106">
        <f t="shared" si="10"/>
        <v>0</v>
      </c>
      <c r="AF54" s="539"/>
      <c r="AG54" s="539"/>
      <c r="AH54" s="104">
        <f t="shared" si="11"/>
        <v>0</v>
      </c>
      <c r="AI54" s="579">
        <f t="shared" si="7"/>
        <v>0</v>
      </c>
      <c r="AJ54" s="105">
        <f>LOOKUP(AI54,{0,32,33,41,51,61,71,81,91},{0,"इ-1","ड","क-2","क-1","ब-2 ","ब-1","अ-2","अ-1"})</f>
        <v>0</v>
      </c>
    </row>
    <row r="55" spans="1:36" ht="21.75" customHeight="1">
      <c r="A55" s="101">
        <f>Data!$B55</f>
        <v>0</v>
      </c>
      <c r="B55" s="101">
        <f>Data!C55</f>
        <v>0</v>
      </c>
      <c r="C55" s="119">
        <f>Data!E55</f>
        <v>0</v>
      </c>
      <c r="D55" s="101">
        <f>Data!G55</f>
        <v>0</v>
      </c>
      <c r="E55" s="539"/>
      <c r="F55" s="539"/>
      <c r="G55" s="539"/>
      <c r="H55" s="539"/>
      <c r="I55" s="539"/>
      <c r="J55" s="539"/>
      <c r="K55" s="539"/>
      <c r="L55" s="539"/>
      <c r="M55" s="106">
        <f t="shared" si="8"/>
        <v>0</v>
      </c>
      <c r="N55" s="539"/>
      <c r="O55" s="539"/>
      <c r="P55" s="104">
        <f t="shared" si="9"/>
        <v>0</v>
      </c>
      <c r="Q55" s="579">
        <f t="shared" si="6"/>
        <v>0</v>
      </c>
      <c r="R55" s="105">
        <f>LOOKUP(Q55,{0,32,33,41,51,61,71,81,91},{0,"इ-1","ड","क-2","क-1","ब-2 ","ब-1","अ-2","अ-1"})</f>
        <v>0</v>
      </c>
      <c r="S55" s="101">
        <f>Data!$B55</f>
        <v>0</v>
      </c>
      <c r="T55" s="101">
        <f>Data!C55</f>
        <v>0</v>
      </c>
      <c r="U55" s="119">
        <f>Data!E55</f>
        <v>0</v>
      </c>
      <c r="V55" s="101">
        <f>Data!G55</f>
        <v>0</v>
      </c>
      <c r="W55" s="539"/>
      <c r="X55" s="539"/>
      <c r="Y55" s="539"/>
      <c r="Z55" s="539"/>
      <c r="AA55" s="539"/>
      <c r="AB55" s="539"/>
      <c r="AC55" s="539"/>
      <c r="AD55" s="539"/>
      <c r="AE55" s="106">
        <f t="shared" si="10"/>
        <v>0</v>
      </c>
      <c r="AF55" s="539"/>
      <c r="AG55" s="539"/>
      <c r="AH55" s="104">
        <f t="shared" si="11"/>
        <v>0</v>
      </c>
      <c r="AI55" s="579">
        <f t="shared" si="7"/>
        <v>0</v>
      </c>
      <c r="AJ55" s="105">
        <f>LOOKUP(AI55,{0,32,33,41,51,61,71,81,91},{0,"इ-1","ड","क-2","क-1","ब-2 ","ब-1","अ-2","अ-1"})</f>
        <v>0</v>
      </c>
    </row>
    <row r="56" spans="1:36" ht="21.75" customHeight="1">
      <c r="A56" s="101">
        <f>Data!$B56</f>
        <v>0</v>
      </c>
      <c r="B56" s="101">
        <f>Data!C56</f>
        <v>0</v>
      </c>
      <c r="C56" s="119">
        <f>Data!E56</f>
        <v>0</v>
      </c>
      <c r="D56" s="101">
        <f>Data!G56</f>
        <v>0</v>
      </c>
      <c r="E56" s="539"/>
      <c r="F56" s="539"/>
      <c r="G56" s="539"/>
      <c r="H56" s="539"/>
      <c r="I56" s="539"/>
      <c r="J56" s="539"/>
      <c r="K56" s="539"/>
      <c r="L56" s="539"/>
      <c r="M56" s="106">
        <f t="shared" ref="M56:M61" si="12">SUM(E56:L56)</f>
        <v>0</v>
      </c>
      <c r="N56" s="539"/>
      <c r="O56" s="539"/>
      <c r="P56" s="104">
        <f t="shared" si="9"/>
        <v>0</v>
      </c>
      <c r="Q56" s="579">
        <f t="shared" si="6"/>
        <v>0</v>
      </c>
      <c r="R56" s="105">
        <f>LOOKUP(Q56,{0,32,33,41,51,61,71,81,91},{0,"इ-1","ड","क-2","क-1","ब-2 ","ब-1","अ-2","अ-1"})</f>
        <v>0</v>
      </c>
      <c r="S56" s="101">
        <f>Data!$B56</f>
        <v>0</v>
      </c>
      <c r="T56" s="101">
        <f>Data!C56</f>
        <v>0</v>
      </c>
      <c r="U56" s="119">
        <f>Data!E56</f>
        <v>0</v>
      </c>
      <c r="V56" s="101">
        <f>Data!G56</f>
        <v>0</v>
      </c>
      <c r="W56" s="539"/>
      <c r="X56" s="539"/>
      <c r="Y56" s="539"/>
      <c r="Z56" s="539"/>
      <c r="AA56" s="539"/>
      <c r="AB56" s="539"/>
      <c r="AC56" s="539"/>
      <c r="AD56" s="539"/>
      <c r="AE56" s="106">
        <f t="shared" si="10"/>
        <v>0</v>
      </c>
      <c r="AF56" s="539"/>
      <c r="AG56" s="539"/>
      <c r="AH56" s="104">
        <f t="shared" si="11"/>
        <v>0</v>
      </c>
      <c r="AI56" s="579">
        <f t="shared" si="7"/>
        <v>0</v>
      </c>
      <c r="AJ56" s="105">
        <f>LOOKUP(AI56,{0,32,33,41,51,61,71,81,91},{0,"इ-1","ड","क-2","क-1","ब-2 ","ब-1","अ-2","अ-1"})</f>
        <v>0</v>
      </c>
    </row>
    <row r="57" spans="1:36" ht="21.75" customHeight="1">
      <c r="A57" s="101">
        <f>Data!$B57</f>
        <v>0</v>
      </c>
      <c r="B57" s="101">
        <f>Data!C57</f>
        <v>0</v>
      </c>
      <c r="C57" s="119">
        <f>Data!E57</f>
        <v>0</v>
      </c>
      <c r="D57" s="101">
        <f>Data!G57</f>
        <v>0</v>
      </c>
      <c r="E57" s="539"/>
      <c r="F57" s="539"/>
      <c r="G57" s="539"/>
      <c r="H57" s="539"/>
      <c r="I57" s="539"/>
      <c r="J57" s="539"/>
      <c r="K57" s="539"/>
      <c r="L57" s="539"/>
      <c r="M57" s="106">
        <f t="shared" si="12"/>
        <v>0</v>
      </c>
      <c r="N57" s="539"/>
      <c r="O57" s="539"/>
      <c r="P57" s="104">
        <f t="shared" si="9"/>
        <v>0</v>
      </c>
      <c r="Q57" s="579">
        <f t="shared" si="6"/>
        <v>0</v>
      </c>
      <c r="R57" s="105">
        <f>LOOKUP(Q57,{0,32,33,41,51,61,71,81,91},{0,"इ-1","ड","क-2","क-1","ब-2 ","ब-1","अ-2","अ-1"})</f>
        <v>0</v>
      </c>
      <c r="S57" s="101">
        <f>Data!$B57</f>
        <v>0</v>
      </c>
      <c r="T57" s="101">
        <f>Data!C57</f>
        <v>0</v>
      </c>
      <c r="U57" s="119">
        <f>Data!E57</f>
        <v>0</v>
      </c>
      <c r="V57" s="101">
        <f>Data!G57</f>
        <v>0</v>
      </c>
      <c r="W57" s="539"/>
      <c r="X57" s="539"/>
      <c r="Y57" s="539"/>
      <c r="Z57" s="539"/>
      <c r="AA57" s="539"/>
      <c r="AB57" s="539"/>
      <c r="AC57" s="539"/>
      <c r="AD57" s="539"/>
      <c r="AE57" s="106">
        <f t="shared" si="10"/>
        <v>0</v>
      </c>
      <c r="AF57" s="539"/>
      <c r="AG57" s="539"/>
      <c r="AH57" s="104">
        <f t="shared" si="11"/>
        <v>0</v>
      </c>
      <c r="AI57" s="579">
        <f t="shared" si="7"/>
        <v>0</v>
      </c>
      <c r="AJ57" s="105">
        <f>LOOKUP(AI57,{0,32,33,41,51,61,71,81,91},{0,"इ-1","ड","क-2","क-1","ब-2 ","ब-1","अ-2","अ-1"})</f>
        <v>0</v>
      </c>
    </row>
    <row r="58" spans="1:36" ht="21.75" customHeight="1">
      <c r="A58" s="101">
        <f>Data!$B58</f>
        <v>0</v>
      </c>
      <c r="B58" s="101">
        <f>Data!C58</f>
        <v>0</v>
      </c>
      <c r="C58" s="119">
        <f>Data!E58</f>
        <v>0</v>
      </c>
      <c r="D58" s="101">
        <f>Data!G58</f>
        <v>0</v>
      </c>
      <c r="E58" s="539"/>
      <c r="F58" s="539"/>
      <c r="G58" s="539"/>
      <c r="H58" s="539"/>
      <c r="I58" s="539"/>
      <c r="J58" s="539"/>
      <c r="K58" s="539"/>
      <c r="L58" s="539"/>
      <c r="M58" s="106">
        <f t="shared" si="12"/>
        <v>0</v>
      </c>
      <c r="N58" s="539"/>
      <c r="O58" s="539"/>
      <c r="P58" s="104">
        <f t="shared" si="9"/>
        <v>0</v>
      </c>
      <c r="Q58" s="579">
        <f t="shared" si="6"/>
        <v>0</v>
      </c>
      <c r="R58" s="105">
        <f>LOOKUP(Q58,{0,32,33,41,51,61,71,81,91},{0,"इ-1","ड","क-2","क-1","ब-2 ","ब-1","अ-2","अ-1"})</f>
        <v>0</v>
      </c>
      <c r="S58" s="101">
        <f>Data!$B58</f>
        <v>0</v>
      </c>
      <c r="T58" s="101">
        <f>Data!C58</f>
        <v>0</v>
      </c>
      <c r="U58" s="119">
        <f>Data!E58</f>
        <v>0</v>
      </c>
      <c r="V58" s="101">
        <f>Data!G58</f>
        <v>0</v>
      </c>
      <c r="W58" s="539"/>
      <c r="X58" s="539"/>
      <c r="Y58" s="539"/>
      <c r="Z58" s="539"/>
      <c r="AA58" s="539"/>
      <c r="AB58" s="539"/>
      <c r="AC58" s="539"/>
      <c r="AD58" s="539"/>
      <c r="AE58" s="106">
        <f t="shared" si="10"/>
        <v>0</v>
      </c>
      <c r="AF58" s="539"/>
      <c r="AG58" s="539"/>
      <c r="AH58" s="104">
        <f t="shared" si="11"/>
        <v>0</v>
      </c>
      <c r="AI58" s="579">
        <f t="shared" si="7"/>
        <v>0</v>
      </c>
      <c r="AJ58" s="105">
        <f>LOOKUP(AI58,{0,32,33,41,51,61,71,81,91},{0,"इ-1","ड","क-2","क-1","ब-2 ","ब-1","अ-2","अ-1"})</f>
        <v>0</v>
      </c>
    </row>
    <row r="59" spans="1:36" ht="21.75" customHeight="1">
      <c r="A59" s="101">
        <f>Data!$B59</f>
        <v>0</v>
      </c>
      <c r="B59" s="101">
        <f>Data!C59</f>
        <v>0</v>
      </c>
      <c r="C59" s="119">
        <f>Data!E59</f>
        <v>0</v>
      </c>
      <c r="D59" s="101">
        <f>Data!G59</f>
        <v>0</v>
      </c>
      <c r="E59" s="539"/>
      <c r="F59" s="539"/>
      <c r="G59" s="539"/>
      <c r="H59" s="539"/>
      <c r="I59" s="539"/>
      <c r="J59" s="539"/>
      <c r="K59" s="539"/>
      <c r="L59" s="539"/>
      <c r="M59" s="106">
        <f t="shared" si="12"/>
        <v>0</v>
      </c>
      <c r="N59" s="539"/>
      <c r="O59" s="539"/>
      <c r="P59" s="104">
        <f t="shared" si="9"/>
        <v>0</v>
      </c>
      <c r="Q59" s="579">
        <f t="shared" si="6"/>
        <v>0</v>
      </c>
      <c r="R59" s="105">
        <f>LOOKUP(Q59,{0,32,33,41,51,61,71,81,91},{0,"इ-1","ड","क-2","क-1","ब-2 ","ब-1","अ-2","अ-1"})</f>
        <v>0</v>
      </c>
      <c r="S59" s="101">
        <f>Data!$B59</f>
        <v>0</v>
      </c>
      <c r="T59" s="101">
        <f>Data!C59</f>
        <v>0</v>
      </c>
      <c r="U59" s="119">
        <f>Data!E59</f>
        <v>0</v>
      </c>
      <c r="V59" s="101">
        <f>Data!G59</f>
        <v>0</v>
      </c>
      <c r="W59" s="539"/>
      <c r="X59" s="539"/>
      <c r="Y59" s="539"/>
      <c r="Z59" s="539"/>
      <c r="AA59" s="539"/>
      <c r="AB59" s="539"/>
      <c r="AC59" s="539"/>
      <c r="AD59" s="539"/>
      <c r="AE59" s="106">
        <f t="shared" si="10"/>
        <v>0</v>
      </c>
      <c r="AF59" s="539"/>
      <c r="AG59" s="539"/>
      <c r="AH59" s="104">
        <f t="shared" si="11"/>
        <v>0</v>
      </c>
      <c r="AI59" s="579">
        <f t="shared" si="7"/>
        <v>0</v>
      </c>
      <c r="AJ59" s="105">
        <f>LOOKUP(AI59,{0,32,33,41,51,61,71,81,91},{0,"इ-1","ड","क-2","क-1","ब-2 ","ब-1","अ-2","अ-1"})</f>
        <v>0</v>
      </c>
    </row>
    <row r="60" spans="1:36" ht="21.75" customHeight="1">
      <c r="A60" s="101">
        <f>Data!$B60</f>
        <v>0</v>
      </c>
      <c r="B60" s="101">
        <f>Data!C60</f>
        <v>0</v>
      </c>
      <c r="C60" s="119">
        <f>Data!E60</f>
        <v>0</v>
      </c>
      <c r="D60" s="101">
        <f>Data!G60</f>
        <v>0</v>
      </c>
      <c r="E60" s="539"/>
      <c r="F60" s="539"/>
      <c r="G60" s="539"/>
      <c r="H60" s="539"/>
      <c r="I60" s="539"/>
      <c r="J60" s="539"/>
      <c r="K60" s="539"/>
      <c r="L60" s="539"/>
      <c r="M60" s="106">
        <f t="shared" si="12"/>
        <v>0</v>
      </c>
      <c r="N60" s="539"/>
      <c r="O60" s="539"/>
      <c r="P60" s="104">
        <f t="shared" si="9"/>
        <v>0</v>
      </c>
      <c r="Q60" s="579">
        <f t="shared" si="6"/>
        <v>0</v>
      </c>
      <c r="R60" s="105">
        <f>LOOKUP(Q60,{0,32,33,41,51,61,71,81,91},{0,"इ-1","ड","क-2","क-1","ब-2 ","ब-1","अ-2","अ-1"})</f>
        <v>0</v>
      </c>
      <c r="S60" s="101">
        <f>Data!$B60</f>
        <v>0</v>
      </c>
      <c r="T60" s="101">
        <f>Data!C60</f>
        <v>0</v>
      </c>
      <c r="U60" s="119">
        <f>Data!E60</f>
        <v>0</v>
      </c>
      <c r="V60" s="101">
        <f>Data!G60</f>
        <v>0</v>
      </c>
      <c r="W60" s="539"/>
      <c r="X60" s="539"/>
      <c r="Y60" s="539"/>
      <c r="Z60" s="539"/>
      <c r="AA60" s="539"/>
      <c r="AB60" s="539"/>
      <c r="AC60" s="539"/>
      <c r="AD60" s="539"/>
      <c r="AE60" s="106">
        <f t="shared" si="10"/>
        <v>0</v>
      </c>
      <c r="AF60" s="539"/>
      <c r="AG60" s="539"/>
      <c r="AH60" s="104">
        <f t="shared" si="11"/>
        <v>0</v>
      </c>
      <c r="AI60" s="579">
        <f t="shared" si="7"/>
        <v>0</v>
      </c>
      <c r="AJ60" s="105">
        <f>LOOKUP(AI60,{0,32,33,41,51,61,71,81,91},{0,"इ-1","ड","क-2","क-1","ब-2 ","ब-1","अ-2","अ-1"})</f>
        <v>0</v>
      </c>
    </row>
    <row r="61" spans="1:36" ht="21.75" customHeight="1">
      <c r="A61" s="101">
        <f>Data!$B61</f>
        <v>0</v>
      </c>
      <c r="B61" s="101">
        <f>Data!C61</f>
        <v>0</v>
      </c>
      <c r="C61" s="119">
        <f>Data!E61</f>
        <v>0</v>
      </c>
      <c r="D61" s="101">
        <f>Data!G61</f>
        <v>0</v>
      </c>
      <c r="E61" s="539"/>
      <c r="F61" s="539"/>
      <c r="G61" s="539"/>
      <c r="H61" s="539"/>
      <c r="I61" s="539"/>
      <c r="J61" s="539"/>
      <c r="K61" s="539"/>
      <c r="L61" s="539"/>
      <c r="M61" s="106">
        <f t="shared" si="12"/>
        <v>0</v>
      </c>
      <c r="N61" s="539"/>
      <c r="O61" s="539"/>
      <c r="P61" s="104">
        <f t="shared" si="9"/>
        <v>0</v>
      </c>
      <c r="Q61" s="579">
        <f t="shared" si="6"/>
        <v>0</v>
      </c>
      <c r="R61" s="105">
        <f>LOOKUP(Q61,{0,32,33,41,51,61,71,81,91},{0,"इ-1","ड","क-2","क-1","ब-2 ","ब-1","अ-2","अ-1"})</f>
        <v>0</v>
      </c>
      <c r="S61" s="101">
        <f>Data!$B61</f>
        <v>0</v>
      </c>
      <c r="T61" s="101">
        <f>Data!C61</f>
        <v>0</v>
      </c>
      <c r="U61" s="119">
        <f>Data!E61</f>
        <v>0</v>
      </c>
      <c r="V61" s="101">
        <f>Data!G61</f>
        <v>0</v>
      </c>
      <c r="W61" s="539"/>
      <c r="X61" s="539"/>
      <c r="Y61" s="539"/>
      <c r="Z61" s="539"/>
      <c r="AA61" s="539"/>
      <c r="AB61" s="539"/>
      <c r="AC61" s="539"/>
      <c r="AD61" s="539"/>
      <c r="AE61" s="106">
        <f t="shared" si="10"/>
        <v>0</v>
      </c>
      <c r="AF61" s="539"/>
      <c r="AG61" s="539"/>
      <c r="AH61" s="104">
        <f t="shared" si="11"/>
        <v>0</v>
      </c>
      <c r="AI61" s="579">
        <f t="shared" si="7"/>
        <v>0</v>
      </c>
      <c r="AJ61" s="105">
        <f>LOOKUP(AI61,{0,32,33,41,51,61,71,81,91},{0,"इ-1","ड","क-2","क-1","ब-2 ","ब-1","अ-2","अ-1"})</f>
        <v>0</v>
      </c>
    </row>
    <row r="62" spans="1:36" ht="21.75" customHeight="1">
      <c r="A62" s="101">
        <f>Data!$B62</f>
        <v>0</v>
      </c>
      <c r="B62" s="101">
        <f>Data!C62</f>
        <v>0</v>
      </c>
      <c r="C62" s="119">
        <f>Data!E62</f>
        <v>0</v>
      </c>
      <c r="D62" s="101">
        <f>Data!G62</f>
        <v>0</v>
      </c>
      <c r="E62" s="539"/>
      <c r="F62" s="539"/>
      <c r="G62" s="539"/>
      <c r="H62" s="539"/>
      <c r="I62" s="539"/>
      <c r="J62" s="539"/>
      <c r="K62" s="539"/>
      <c r="L62" s="539"/>
      <c r="M62" s="106">
        <f t="shared" ref="M62:M73" si="13">SUM(E62:L62)</f>
        <v>0</v>
      </c>
      <c r="N62" s="539"/>
      <c r="O62" s="539"/>
      <c r="P62" s="104">
        <f t="shared" si="9"/>
        <v>0</v>
      </c>
      <c r="Q62" s="579">
        <f t="shared" si="6"/>
        <v>0</v>
      </c>
      <c r="R62" s="105">
        <f>LOOKUP(Q62,{0,32,33,41,51,61,71,81,91},{0,"इ-1","ड","क-2","क-1","ब-2 ","ब-1","अ-2","अ-1"})</f>
        <v>0</v>
      </c>
      <c r="S62" s="101">
        <f>Data!$B62</f>
        <v>0</v>
      </c>
      <c r="T62" s="101">
        <f>Data!C62</f>
        <v>0</v>
      </c>
      <c r="U62" s="119">
        <f>Data!E62</f>
        <v>0</v>
      </c>
      <c r="V62" s="101">
        <f>Data!G62</f>
        <v>0</v>
      </c>
      <c r="W62" s="539"/>
      <c r="X62" s="539"/>
      <c r="Y62" s="539"/>
      <c r="Z62" s="539"/>
      <c r="AA62" s="539"/>
      <c r="AB62" s="539"/>
      <c r="AC62" s="539"/>
      <c r="AD62" s="539"/>
      <c r="AE62" s="106">
        <f t="shared" si="10"/>
        <v>0</v>
      </c>
      <c r="AF62" s="539"/>
      <c r="AG62" s="539"/>
      <c r="AH62" s="104">
        <f t="shared" si="11"/>
        <v>0</v>
      </c>
      <c r="AI62" s="579">
        <f t="shared" si="7"/>
        <v>0</v>
      </c>
      <c r="AJ62" s="105">
        <f>LOOKUP(AI62,{0,32,33,41,51,61,71,81,91},{0,"इ-1","ड","क-2","क-1","ब-2 ","ब-1","अ-2","अ-1"})</f>
        <v>0</v>
      </c>
    </row>
    <row r="63" spans="1:36" ht="21.75" customHeight="1">
      <c r="A63" s="101">
        <f>Data!$B63</f>
        <v>0</v>
      </c>
      <c r="B63" s="101">
        <f>Data!C63</f>
        <v>0</v>
      </c>
      <c r="C63" s="119">
        <f>Data!E63</f>
        <v>0</v>
      </c>
      <c r="D63" s="101">
        <f>Data!G63</f>
        <v>0</v>
      </c>
      <c r="E63" s="539"/>
      <c r="F63" s="539"/>
      <c r="G63" s="539"/>
      <c r="H63" s="539"/>
      <c r="I63" s="539"/>
      <c r="J63" s="539"/>
      <c r="K63" s="539"/>
      <c r="L63" s="539"/>
      <c r="M63" s="106">
        <f t="shared" si="13"/>
        <v>0</v>
      </c>
      <c r="N63" s="539"/>
      <c r="O63" s="539"/>
      <c r="P63" s="104">
        <f t="shared" si="9"/>
        <v>0</v>
      </c>
      <c r="Q63" s="579">
        <f t="shared" si="6"/>
        <v>0</v>
      </c>
      <c r="R63" s="105">
        <f>LOOKUP(Q63,{0,32,33,41,51,61,71,81,91},{0,"इ-1","ड","क-2","क-1","ब-2 ","ब-1","अ-2","अ-1"})</f>
        <v>0</v>
      </c>
      <c r="S63" s="101">
        <f>Data!$B63</f>
        <v>0</v>
      </c>
      <c r="T63" s="101">
        <f>Data!C63</f>
        <v>0</v>
      </c>
      <c r="U63" s="119">
        <f>Data!E63</f>
        <v>0</v>
      </c>
      <c r="V63" s="101">
        <f>Data!G63</f>
        <v>0</v>
      </c>
      <c r="W63" s="539"/>
      <c r="X63" s="539"/>
      <c r="Y63" s="539"/>
      <c r="Z63" s="539"/>
      <c r="AA63" s="539"/>
      <c r="AB63" s="539"/>
      <c r="AC63" s="539"/>
      <c r="AD63" s="539"/>
      <c r="AE63" s="106">
        <f t="shared" si="10"/>
        <v>0</v>
      </c>
      <c r="AF63" s="539"/>
      <c r="AG63" s="539"/>
      <c r="AH63" s="104">
        <f t="shared" si="11"/>
        <v>0</v>
      </c>
      <c r="AI63" s="579">
        <f t="shared" si="7"/>
        <v>0</v>
      </c>
      <c r="AJ63" s="105">
        <f>LOOKUP(AI63,{0,32,33,41,51,61,71,81,91},{0,"इ-1","ड","क-2","क-1","ब-2 ","ब-1","अ-2","अ-1"})</f>
        <v>0</v>
      </c>
    </row>
    <row r="64" spans="1:36" ht="21.75" customHeight="1">
      <c r="A64" s="101">
        <f>Data!$B64</f>
        <v>0</v>
      </c>
      <c r="B64" s="101">
        <f>Data!C64</f>
        <v>0</v>
      </c>
      <c r="C64" s="119">
        <f>Data!E64</f>
        <v>0</v>
      </c>
      <c r="D64" s="101">
        <f>Data!G64</f>
        <v>0</v>
      </c>
      <c r="E64" s="539"/>
      <c r="F64" s="539"/>
      <c r="G64" s="539"/>
      <c r="H64" s="539"/>
      <c r="I64" s="539"/>
      <c r="J64" s="539"/>
      <c r="K64" s="539"/>
      <c r="L64" s="539"/>
      <c r="M64" s="106">
        <f t="shared" si="13"/>
        <v>0</v>
      </c>
      <c r="N64" s="539"/>
      <c r="O64" s="539"/>
      <c r="P64" s="104">
        <f t="shared" si="9"/>
        <v>0</v>
      </c>
      <c r="Q64" s="579">
        <f t="shared" si="6"/>
        <v>0</v>
      </c>
      <c r="R64" s="105">
        <f>LOOKUP(Q64,{0,32,33,41,51,61,71,81,91},{0,"इ-1","ड","क-2","क-1","ब-2 ","ब-1","अ-2","अ-1"})</f>
        <v>0</v>
      </c>
      <c r="S64" s="101">
        <f>Data!$B64</f>
        <v>0</v>
      </c>
      <c r="T64" s="101">
        <f>Data!C64</f>
        <v>0</v>
      </c>
      <c r="U64" s="119">
        <f>Data!E64</f>
        <v>0</v>
      </c>
      <c r="V64" s="101">
        <f>Data!G64</f>
        <v>0</v>
      </c>
      <c r="W64" s="539"/>
      <c r="X64" s="539"/>
      <c r="Y64" s="539"/>
      <c r="Z64" s="539"/>
      <c r="AA64" s="539"/>
      <c r="AB64" s="539"/>
      <c r="AC64" s="539"/>
      <c r="AD64" s="539"/>
      <c r="AE64" s="106">
        <f t="shared" si="10"/>
        <v>0</v>
      </c>
      <c r="AF64" s="539"/>
      <c r="AG64" s="539"/>
      <c r="AH64" s="104">
        <f t="shared" si="11"/>
        <v>0</v>
      </c>
      <c r="AI64" s="579">
        <f t="shared" si="7"/>
        <v>0</v>
      </c>
      <c r="AJ64" s="105">
        <f>LOOKUP(AI64,{0,32,33,41,51,61,71,81,91},{0,"इ-1","ड","क-2","क-1","ब-2 ","ब-1","अ-2","अ-1"})</f>
        <v>0</v>
      </c>
    </row>
    <row r="65" spans="1:36" ht="21.75" customHeight="1">
      <c r="A65" s="101">
        <f>Data!$B65</f>
        <v>0</v>
      </c>
      <c r="B65" s="101">
        <f>Data!C65</f>
        <v>0</v>
      </c>
      <c r="C65" s="119">
        <f>Data!E65</f>
        <v>0</v>
      </c>
      <c r="D65" s="101">
        <f>Data!G65</f>
        <v>0</v>
      </c>
      <c r="E65" s="539"/>
      <c r="F65" s="539"/>
      <c r="G65" s="539"/>
      <c r="H65" s="539"/>
      <c r="I65" s="539"/>
      <c r="J65" s="539"/>
      <c r="K65" s="539"/>
      <c r="L65" s="539"/>
      <c r="M65" s="106">
        <f t="shared" si="13"/>
        <v>0</v>
      </c>
      <c r="N65" s="539"/>
      <c r="O65" s="539"/>
      <c r="P65" s="104">
        <f t="shared" si="9"/>
        <v>0</v>
      </c>
      <c r="Q65" s="579">
        <f t="shared" si="6"/>
        <v>0</v>
      </c>
      <c r="R65" s="105">
        <f>LOOKUP(Q65,{0,32,33,41,51,61,71,81,91},{0,"इ-1","ड","क-2","क-1","ब-2 ","ब-1","अ-2","अ-1"})</f>
        <v>0</v>
      </c>
      <c r="S65" s="101">
        <f>Data!$B65</f>
        <v>0</v>
      </c>
      <c r="T65" s="101">
        <f>Data!C65</f>
        <v>0</v>
      </c>
      <c r="U65" s="119">
        <f>Data!E65</f>
        <v>0</v>
      </c>
      <c r="V65" s="101">
        <f>Data!G65</f>
        <v>0</v>
      </c>
      <c r="W65" s="539"/>
      <c r="X65" s="539"/>
      <c r="Y65" s="539"/>
      <c r="Z65" s="539"/>
      <c r="AA65" s="539"/>
      <c r="AB65" s="539"/>
      <c r="AC65" s="539"/>
      <c r="AD65" s="539"/>
      <c r="AE65" s="106">
        <f t="shared" si="10"/>
        <v>0</v>
      </c>
      <c r="AF65" s="539"/>
      <c r="AG65" s="539"/>
      <c r="AH65" s="104">
        <f t="shared" si="11"/>
        <v>0</v>
      </c>
      <c r="AI65" s="579">
        <f t="shared" si="7"/>
        <v>0</v>
      </c>
      <c r="AJ65" s="105">
        <f>LOOKUP(AI65,{0,32,33,41,51,61,71,81,91},{0,"इ-1","ड","क-2","क-1","ब-2 ","ब-1","अ-2","अ-1"})</f>
        <v>0</v>
      </c>
    </row>
    <row r="66" spans="1:36" ht="21.75" customHeight="1">
      <c r="A66" s="101">
        <f>Data!$B66</f>
        <v>0</v>
      </c>
      <c r="B66" s="101">
        <f>Data!C66</f>
        <v>0</v>
      </c>
      <c r="C66" s="119">
        <f>Data!E66</f>
        <v>0</v>
      </c>
      <c r="D66" s="101">
        <f>Data!G66</f>
        <v>0</v>
      </c>
      <c r="E66" s="539"/>
      <c r="F66" s="539"/>
      <c r="G66" s="539"/>
      <c r="H66" s="539"/>
      <c r="I66" s="539"/>
      <c r="J66" s="539"/>
      <c r="K66" s="539"/>
      <c r="L66" s="539"/>
      <c r="M66" s="106">
        <f t="shared" si="13"/>
        <v>0</v>
      </c>
      <c r="N66" s="539"/>
      <c r="O66" s="539"/>
      <c r="P66" s="104">
        <f t="shared" si="9"/>
        <v>0</v>
      </c>
      <c r="Q66" s="579">
        <f t="shared" si="6"/>
        <v>0</v>
      </c>
      <c r="R66" s="105">
        <f>LOOKUP(Q66,{0,32,33,41,51,61,71,81,91},{0,"इ-1","ड","क-2","क-1","ब-2 ","ब-1","अ-2","अ-1"})</f>
        <v>0</v>
      </c>
      <c r="S66" s="101">
        <f>Data!$B66</f>
        <v>0</v>
      </c>
      <c r="T66" s="101">
        <f>Data!C66</f>
        <v>0</v>
      </c>
      <c r="U66" s="119">
        <f>Data!E66</f>
        <v>0</v>
      </c>
      <c r="V66" s="101">
        <f>Data!G66</f>
        <v>0</v>
      </c>
      <c r="W66" s="539"/>
      <c r="X66" s="539"/>
      <c r="Y66" s="539"/>
      <c r="Z66" s="539"/>
      <c r="AA66" s="539"/>
      <c r="AB66" s="539"/>
      <c r="AC66" s="539"/>
      <c r="AD66" s="539"/>
      <c r="AE66" s="106">
        <f t="shared" si="10"/>
        <v>0</v>
      </c>
      <c r="AF66" s="539"/>
      <c r="AG66" s="539"/>
      <c r="AH66" s="104">
        <f t="shared" si="11"/>
        <v>0</v>
      </c>
      <c r="AI66" s="579">
        <f t="shared" si="7"/>
        <v>0</v>
      </c>
      <c r="AJ66" s="105">
        <f>LOOKUP(AI66,{0,32,33,41,51,61,71,81,91},{0,"इ-1","ड","क-2","क-1","ब-2 ","ब-1","अ-2","अ-1"})</f>
        <v>0</v>
      </c>
    </row>
    <row r="67" spans="1:36" ht="21.75" customHeight="1">
      <c r="A67" s="101">
        <f>Data!$B67</f>
        <v>0</v>
      </c>
      <c r="B67" s="101">
        <f>Data!C67</f>
        <v>0</v>
      </c>
      <c r="C67" s="119">
        <f>Data!E67</f>
        <v>0</v>
      </c>
      <c r="D67" s="101">
        <f>Data!G67</f>
        <v>0</v>
      </c>
      <c r="E67" s="539"/>
      <c r="F67" s="539"/>
      <c r="G67" s="539"/>
      <c r="H67" s="539"/>
      <c r="I67" s="539"/>
      <c r="J67" s="539"/>
      <c r="K67" s="539"/>
      <c r="L67" s="539"/>
      <c r="M67" s="106">
        <f t="shared" si="13"/>
        <v>0</v>
      </c>
      <c r="N67" s="539"/>
      <c r="O67" s="539"/>
      <c r="P67" s="104">
        <f t="shared" si="9"/>
        <v>0</v>
      </c>
      <c r="Q67" s="579">
        <f t="shared" si="6"/>
        <v>0</v>
      </c>
      <c r="R67" s="105">
        <f>LOOKUP(Q67,{0,32,33,41,51,61,71,81,91},{0,"इ-1","ड","क-2","क-1","ब-2 ","ब-1","अ-2","अ-1"})</f>
        <v>0</v>
      </c>
      <c r="S67" s="101">
        <f>Data!$B67</f>
        <v>0</v>
      </c>
      <c r="T67" s="101">
        <f>Data!C67</f>
        <v>0</v>
      </c>
      <c r="U67" s="119">
        <f>Data!E67</f>
        <v>0</v>
      </c>
      <c r="V67" s="101">
        <f>Data!G67</f>
        <v>0</v>
      </c>
      <c r="W67" s="539"/>
      <c r="X67" s="539"/>
      <c r="Y67" s="539"/>
      <c r="Z67" s="539"/>
      <c r="AA67" s="539"/>
      <c r="AB67" s="539"/>
      <c r="AC67" s="539"/>
      <c r="AD67" s="539"/>
      <c r="AE67" s="106">
        <f t="shared" si="10"/>
        <v>0</v>
      </c>
      <c r="AF67" s="539"/>
      <c r="AG67" s="539"/>
      <c r="AH67" s="104">
        <f t="shared" si="11"/>
        <v>0</v>
      </c>
      <c r="AI67" s="579">
        <f t="shared" si="7"/>
        <v>0</v>
      </c>
      <c r="AJ67" s="105">
        <f>LOOKUP(AI67,{0,32,33,41,51,61,71,81,91},{0,"इ-1","ड","क-2","क-1","ब-2 ","ब-1","अ-2","अ-1"})</f>
        <v>0</v>
      </c>
    </row>
    <row r="68" spans="1:36" ht="21.75" customHeight="1">
      <c r="A68" s="101">
        <f>Data!$B68</f>
        <v>0</v>
      </c>
      <c r="B68" s="101">
        <f>Data!C68</f>
        <v>0</v>
      </c>
      <c r="C68" s="119">
        <f>Data!E68</f>
        <v>0</v>
      </c>
      <c r="D68" s="101">
        <f>Data!G68</f>
        <v>0</v>
      </c>
      <c r="E68" s="539"/>
      <c r="F68" s="539"/>
      <c r="G68" s="539"/>
      <c r="H68" s="539"/>
      <c r="I68" s="539"/>
      <c r="J68" s="539"/>
      <c r="K68" s="539"/>
      <c r="L68" s="539"/>
      <c r="M68" s="106">
        <f t="shared" si="13"/>
        <v>0</v>
      </c>
      <c r="N68" s="539"/>
      <c r="O68" s="539"/>
      <c r="P68" s="104">
        <f t="shared" si="9"/>
        <v>0</v>
      </c>
      <c r="Q68" s="579">
        <f t="shared" si="6"/>
        <v>0</v>
      </c>
      <c r="R68" s="105">
        <f>LOOKUP(Q68,{0,32,33,41,51,61,71,81,91},{0,"इ-1","ड","क-2","क-1","ब-2 ","ब-1","अ-2","अ-1"})</f>
        <v>0</v>
      </c>
      <c r="S68" s="101">
        <f>Data!$B68</f>
        <v>0</v>
      </c>
      <c r="T68" s="101">
        <f>Data!C68</f>
        <v>0</v>
      </c>
      <c r="U68" s="119">
        <f>Data!E68</f>
        <v>0</v>
      </c>
      <c r="V68" s="101">
        <f>Data!G68</f>
        <v>0</v>
      </c>
      <c r="W68" s="539"/>
      <c r="X68" s="539"/>
      <c r="Y68" s="539"/>
      <c r="Z68" s="539"/>
      <c r="AA68" s="539"/>
      <c r="AB68" s="539"/>
      <c r="AC68" s="539"/>
      <c r="AD68" s="539"/>
      <c r="AE68" s="106">
        <f t="shared" si="10"/>
        <v>0</v>
      </c>
      <c r="AF68" s="539"/>
      <c r="AG68" s="539"/>
      <c r="AH68" s="104">
        <f t="shared" si="11"/>
        <v>0</v>
      </c>
      <c r="AI68" s="579">
        <f t="shared" si="7"/>
        <v>0</v>
      </c>
      <c r="AJ68" s="105">
        <f>LOOKUP(AI68,{0,32,33,41,51,61,71,81,91},{0,"इ-1","ड","क-2","क-1","ब-2 ","ब-1","अ-2","अ-1"})</f>
        <v>0</v>
      </c>
    </row>
    <row r="69" spans="1:36" ht="21.75" customHeight="1">
      <c r="A69" s="101">
        <f>Data!$B69</f>
        <v>0</v>
      </c>
      <c r="B69" s="101">
        <f>Data!C69</f>
        <v>0</v>
      </c>
      <c r="C69" s="119">
        <f>Data!E69</f>
        <v>0</v>
      </c>
      <c r="D69" s="101">
        <f>Data!G69</f>
        <v>0</v>
      </c>
      <c r="E69" s="539"/>
      <c r="F69" s="539"/>
      <c r="G69" s="539"/>
      <c r="H69" s="539"/>
      <c r="I69" s="539"/>
      <c r="J69" s="539"/>
      <c r="K69" s="539"/>
      <c r="L69" s="539"/>
      <c r="M69" s="106">
        <f t="shared" si="13"/>
        <v>0</v>
      </c>
      <c r="N69" s="539"/>
      <c r="O69" s="539"/>
      <c r="P69" s="104">
        <f t="shared" si="9"/>
        <v>0</v>
      </c>
      <c r="Q69" s="579">
        <f t="shared" si="6"/>
        <v>0</v>
      </c>
      <c r="R69" s="105">
        <f>LOOKUP(Q69,{0,32,33,41,51,61,71,81,91},{0,"इ-1","ड","क-2","क-1","ब-2 ","ब-1","अ-2","अ-1"})</f>
        <v>0</v>
      </c>
      <c r="S69" s="101">
        <f>Data!$B69</f>
        <v>0</v>
      </c>
      <c r="T69" s="101">
        <f>Data!C69</f>
        <v>0</v>
      </c>
      <c r="U69" s="119">
        <f>Data!E69</f>
        <v>0</v>
      </c>
      <c r="V69" s="101">
        <f>Data!G69</f>
        <v>0</v>
      </c>
      <c r="W69" s="539"/>
      <c r="X69" s="539"/>
      <c r="Y69" s="539"/>
      <c r="Z69" s="539"/>
      <c r="AA69" s="539"/>
      <c r="AB69" s="539"/>
      <c r="AC69" s="539"/>
      <c r="AD69" s="539"/>
      <c r="AE69" s="106">
        <f t="shared" si="10"/>
        <v>0</v>
      </c>
      <c r="AF69" s="539"/>
      <c r="AG69" s="539"/>
      <c r="AH69" s="104">
        <f t="shared" si="11"/>
        <v>0</v>
      </c>
      <c r="AI69" s="579">
        <f t="shared" si="7"/>
        <v>0</v>
      </c>
      <c r="AJ69" s="105">
        <f>LOOKUP(AI69,{0,32,33,41,51,61,71,81,91},{0,"इ-1","ड","क-2","क-1","ब-2 ","ब-1","अ-2","अ-1"})</f>
        <v>0</v>
      </c>
    </row>
    <row r="70" spans="1:36" ht="21.75" customHeight="1">
      <c r="A70" s="101">
        <f>Data!$B70</f>
        <v>0</v>
      </c>
      <c r="B70" s="101">
        <f>Data!C70</f>
        <v>0</v>
      </c>
      <c r="C70" s="119">
        <f>Data!E70</f>
        <v>0</v>
      </c>
      <c r="D70" s="101">
        <f>Data!G70</f>
        <v>0</v>
      </c>
      <c r="E70" s="539"/>
      <c r="F70" s="539"/>
      <c r="G70" s="539"/>
      <c r="H70" s="539"/>
      <c r="I70" s="539"/>
      <c r="J70" s="539"/>
      <c r="K70" s="539"/>
      <c r="L70" s="539"/>
      <c r="M70" s="106">
        <f t="shared" si="13"/>
        <v>0</v>
      </c>
      <c r="N70" s="539"/>
      <c r="O70" s="539"/>
      <c r="P70" s="104">
        <f t="shared" si="9"/>
        <v>0</v>
      </c>
      <c r="Q70" s="579">
        <f t="shared" si="6"/>
        <v>0</v>
      </c>
      <c r="R70" s="105">
        <f>LOOKUP(Q70,{0,32,33,41,51,61,71,81,91},{0,"इ-1","ड","क-2","क-1","ब-2 ","ब-1","अ-2","अ-1"})</f>
        <v>0</v>
      </c>
      <c r="S70" s="101">
        <f>Data!$B70</f>
        <v>0</v>
      </c>
      <c r="T70" s="101">
        <f>Data!C70</f>
        <v>0</v>
      </c>
      <c r="U70" s="119">
        <f>Data!E70</f>
        <v>0</v>
      </c>
      <c r="V70" s="101">
        <f>Data!G70</f>
        <v>0</v>
      </c>
      <c r="W70" s="539"/>
      <c r="X70" s="539"/>
      <c r="Y70" s="539"/>
      <c r="Z70" s="539"/>
      <c r="AA70" s="539"/>
      <c r="AB70" s="539"/>
      <c r="AC70" s="539"/>
      <c r="AD70" s="539"/>
      <c r="AE70" s="106">
        <f t="shared" si="10"/>
        <v>0</v>
      </c>
      <c r="AF70" s="539"/>
      <c r="AG70" s="539"/>
      <c r="AH70" s="104">
        <f t="shared" si="11"/>
        <v>0</v>
      </c>
      <c r="AI70" s="579">
        <f t="shared" si="7"/>
        <v>0</v>
      </c>
      <c r="AJ70" s="105">
        <f>LOOKUP(AI70,{0,32,33,41,51,61,71,81,91},{0,"इ-1","ड","क-2","क-1","ब-2 ","ब-1","अ-2","अ-1"})</f>
        <v>0</v>
      </c>
    </row>
    <row r="71" spans="1:36" ht="21.75" customHeight="1">
      <c r="A71" s="101">
        <f>Data!$B71</f>
        <v>0</v>
      </c>
      <c r="B71" s="101">
        <f>Data!C71</f>
        <v>0</v>
      </c>
      <c r="C71" s="119">
        <f>Data!E71</f>
        <v>0</v>
      </c>
      <c r="D71" s="101">
        <f>Data!G71</f>
        <v>0</v>
      </c>
      <c r="E71" s="539"/>
      <c r="F71" s="539"/>
      <c r="G71" s="539"/>
      <c r="H71" s="539"/>
      <c r="I71" s="539"/>
      <c r="J71" s="539"/>
      <c r="K71" s="539"/>
      <c r="L71" s="539"/>
      <c r="M71" s="106">
        <f t="shared" si="13"/>
        <v>0</v>
      </c>
      <c r="N71" s="539"/>
      <c r="O71" s="539"/>
      <c r="P71" s="104">
        <f t="shared" si="9"/>
        <v>0</v>
      </c>
      <c r="Q71" s="579">
        <f t="shared" si="6"/>
        <v>0</v>
      </c>
      <c r="R71" s="105">
        <f>LOOKUP(Q71,{0,32,33,41,51,61,71,81,91},{0,"इ-1","ड","क-2","क-1","ब-2 ","ब-1","अ-2","अ-1"})</f>
        <v>0</v>
      </c>
      <c r="S71" s="101">
        <f>Data!$B71</f>
        <v>0</v>
      </c>
      <c r="T71" s="101">
        <f>Data!C71</f>
        <v>0</v>
      </c>
      <c r="U71" s="119">
        <f>Data!E71</f>
        <v>0</v>
      </c>
      <c r="V71" s="101">
        <f>Data!G71</f>
        <v>0</v>
      </c>
      <c r="W71" s="539"/>
      <c r="X71" s="539"/>
      <c r="Y71" s="539"/>
      <c r="Z71" s="539"/>
      <c r="AA71" s="539"/>
      <c r="AB71" s="539"/>
      <c r="AC71" s="539"/>
      <c r="AD71" s="539"/>
      <c r="AE71" s="106">
        <f t="shared" si="10"/>
        <v>0</v>
      </c>
      <c r="AF71" s="539"/>
      <c r="AG71" s="539"/>
      <c r="AH71" s="104">
        <f t="shared" si="11"/>
        <v>0</v>
      </c>
      <c r="AI71" s="579">
        <f t="shared" si="7"/>
        <v>0</v>
      </c>
      <c r="AJ71" s="105">
        <f>LOOKUP(AI71,{0,32,33,41,51,61,71,81,91},{0,"इ-1","ड","क-2","क-1","ब-2 ","ब-1","अ-2","अ-1"})</f>
        <v>0</v>
      </c>
    </row>
    <row r="72" spans="1:36" ht="21.75" customHeight="1">
      <c r="A72" s="101">
        <f>Data!$B72</f>
        <v>0</v>
      </c>
      <c r="B72" s="101">
        <f>Data!C72</f>
        <v>0</v>
      </c>
      <c r="C72" s="119">
        <f>Data!E72</f>
        <v>0</v>
      </c>
      <c r="D72" s="101">
        <f>Data!G72</f>
        <v>0</v>
      </c>
      <c r="E72" s="539"/>
      <c r="F72" s="539"/>
      <c r="G72" s="539"/>
      <c r="H72" s="539"/>
      <c r="I72" s="539"/>
      <c r="J72" s="539"/>
      <c r="K72" s="539"/>
      <c r="L72" s="539"/>
      <c r="M72" s="106">
        <f t="shared" si="13"/>
        <v>0</v>
      </c>
      <c r="N72" s="539"/>
      <c r="O72" s="539"/>
      <c r="P72" s="104">
        <f t="shared" si="9"/>
        <v>0</v>
      </c>
      <c r="Q72" s="579">
        <f t="shared" si="6"/>
        <v>0</v>
      </c>
      <c r="R72" s="105">
        <f>LOOKUP(Q72,{0,32,33,41,51,61,71,81,91},{0,"इ-1","ड","क-2","क-1","ब-2 ","ब-1","अ-2","अ-1"})</f>
        <v>0</v>
      </c>
      <c r="S72" s="101">
        <f>Data!$B72</f>
        <v>0</v>
      </c>
      <c r="T72" s="101">
        <f>Data!C72</f>
        <v>0</v>
      </c>
      <c r="U72" s="119">
        <f>Data!E72</f>
        <v>0</v>
      </c>
      <c r="V72" s="101">
        <f>Data!G72</f>
        <v>0</v>
      </c>
      <c r="W72" s="539"/>
      <c r="X72" s="539"/>
      <c r="Y72" s="539"/>
      <c r="Z72" s="539"/>
      <c r="AA72" s="539"/>
      <c r="AB72" s="539"/>
      <c r="AC72" s="539"/>
      <c r="AD72" s="539"/>
      <c r="AE72" s="106">
        <f t="shared" si="10"/>
        <v>0</v>
      </c>
      <c r="AF72" s="539"/>
      <c r="AG72" s="539"/>
      <c r="AH72" s="104">
        <f t="shared" si="11"/>
        <v>0</v>
      </c>
      <c r="AI72" s="579">
        <f t="shared" si="7"/>
        <v>0</v>
      </c>
      <c r="AJ72" s="105">
        <f>LOOKUP(AI72,{0,32,33,41,51,61,71,81,91},{0,"इ-1","ड","क-2","क-1","ब-2 ","ब-1","अ-2","अ-1"})</f>
        <v>0</v>
      </c>
    </row>
    <row r="73" spans="1:36" ht="21.75" customHeight="1">
      <c r="A73" s="101">
        <f>Data!$B73</f>
        <v>0</v>
      </c>
      <c r="B73" s="101">
        <f>Data!C73</f>
        <v>0</v>
      </c>
      <c r="C73" s="119">
        <f>Data!E73</f>
        <v>0</v>
      </c>
      <c r="D73" s="101">
        <f>Data!G73</f>
        <v>0</v>
      </c>
      <c r="E73" s="539"/>
      <c r="F73" s="539"/>
      <c r="G73" s="539"/>
      <c r="H73" s="539"/>
      <c r="I73" s="539"/>
      <c r="J73" s="539"/>
      <c r="K73" s="539"/>
      <c r="L73" s="539"/>
      <c r="M73" s="106">
        <f t="shared" si="13"/>
        <v>0</v>
      </c>
      <c r="N73" s="539"/>
      <c r="O73" s="539"/>
      <c r="P73" s="104">
        <f t="shared" si="9"/>
        <v>0</v>
      </c>
      <c r="Q73" s="579">
        <f t="shared" si="6"/>
        <v>0</v>
      </c>
      <c r="R73" s="105">
        <f>LOOKUP(Q73,{0,32,33,41,51,61,71,81,91},{0,"इ-1","ड","क-2","क-1","ब-2 ","ब-1","अ-2","अ-1"})</f>
        <v>0</v>
      </c>
      <c r="S73" s="101">
        <f>Data!$B73</f>
        <v>0</v>
      </c>
      <c r="T73" s="101">
        <f>Data!C73</f>
        <v>0</v>
      </c>
      <c r="U73" s="119">
        <f>Data!E73</f>
        <v>0</v>
      </c>
      <c r="V73" s="101">
        <f>Data!G73</f>
        <v>0</v>
      </c>
      <c r="W73" s="539"/>
      <c r="X73" s="539"/>
      <c r="Y73" s="539"/>
      <c r="Z73" s="539"/>
      <c r="AA73" s="539"/>
      <c r="AB73" s="539"/>
      <c r="AC73" s="539"/>
      <c r="AD73" s="539"/>
      <c r="AE73" s="106">
        <f t="shared" si="10"/>
        <v>0</v>
      </c>
      <c r="AF73" s="539"/>
      <c r="AG73" s="539"/>
      <c r="AH73" s="104">
        <f t="shared" si="11"/>
        <v>0</v>
      </c>
      <c r="AI73" s="579">
        <f t="shared" si="7"/>
        <v>0</v>
      </c>
      <c r="AJ73" s="105">
        <f>LOOKUP(AI73,{0,32,33,41,51,61,71,81,91},{0,"इ-1","ड","क-2","क-1","ब-2 ","ब-1","अ-2","अ-1"})</f>
        <v>0</v>
      </c>
    </row>
    <row r="74" spans="1:36" ht="21.75" customHeight="1">
      <c r="A74" s="101">
        <f>Data!$B74</f>
        <v>0</v>
      </c>
      <c r="B74" s="101">
        <f>Data!C74</f>
        <v>0</v>
      </c>
      <c r="C74" s="119">
        <f>Data!E74</f>
        <v>0</v>
      </c>
      <c r="D74" s="101">
        <f>Data!G74</f>
        <v>0</v>
      </c>
      <c r="E74" s="539"/>
      <c r="F74" s="539"/>
      <c r="G74" s="539"/>
      <c r="H74" s="539"/>
      <c r="I74" s="539"/>
      <c r="J74" s="539"/>
      <c r="K74" s="539"/>
      <c r="L74" s="539"/>
      <c r="M74" s="106">
        <f t="shared" ref="M74:M106" si="14">SUM(E74:L74)</f>
        <v>0</v>
      </c>
      <c r="N74" s="539"/>
      <c r="O74" s="539"/>
      <c r="P74" s="104">
        <f t="shared" ref="P74:P106" si="15">SUM(N74:O74)</f>
        <v>0</v>
      </c>
      <c r="Q74" s="579">
        <f t="shared" si="6"/>
        <v>0</v>
      </c>
      <c r="R74" s="105">
        <f>LOOKUP(Q74,{0,32,33,41,51,61,71,81,91},{0,"इ-1","ड","क-2","क-1","ब-2 ","ब-1","अ-2","अ-1"})</f>
        <v>0</v>
      </c>
      <c r="S74" s="101">
        <f>Data!$B74</f>
        <v>0</v>
      </c>
      <c r="T74" s="101">
        <f>Data!C74</f>
        <v>0</v>
      </c>
      <c r="U74" s="119">
        <f>Data!E74</f>
        <v>0</v>
      </c>
      <c r="V74" s="101">
        <f>Data!G74</f>
        <v>0</v>
      </c>
      <c r="W74" s="539"/>
      <c r="X74" s="539"/>
      <c r="Y74" s="539"/>
      <c r="Z74" s="539"/>
      <c r="AA74" s="539"/>
      <c r="AB74" s="539"/>
      <c r="AC74" s="539"/>
      <c r="AD74" s="539"/>
      <c r="AE74" s="106">
        <f t="shared" ref="AE74:AE106" si="16">SUM(W74:AD74)</f>
        <v>0</v>
      </c>
      <c r="AF74" s="539"/>
      <c r="AG74" s="539"/>
      <c r="AH74" s="104">
        <f t="shared" ref="AH74:AH106" si="17">SUM(AF74:AG74)</f>
        <v>0</v>
      </c>
      <c r="AI74" s="579">
        <f t="shared" si="7"/>
        <v>0</v>
      </c>
      <c r="AJ74" s="105">
        <f>LOOKUP(AI74,{0,32,33,41,51,61,71,81,91},{0,"इ-1","ड","क-2","क-1","ब-2 ","ब-1","अ-2","अ-1"})</f>
        <v>0</v>
      </c>
    </row>
    <row r="75" spans="1:36" ht="21.75" customHeight="1">
      <c r="A75" s="101">
        <f>Data!$B75</f>
        <v>0</v>
      </c>
      <c r="B75" s="101">
        <f>Data!C75</f>
        <v>0</v>
      </c>
      <c r="C75" s="119">
        <f>Data!E75</f>
        <v>0</v>
      </c>
      <c r="D75" s="101">
        <f>Data!G75</f>
        <v>0</v>
      </c>
      <c r="E75" s="539"/>
      <c r="F75" s="539"/>
      <c r="G75" s="539"/>
      <c r="H75" s="539"/>
      <c r="I75" s="539"/>
      <c r="J75" s="539"/>
      <c r="K75" s="539"/>
      <c r="L75" s="539"/>
      <c r="M75" s="106">
        <f t="shared" si="14"/>
        <v>0</v>
      </c>
      <c r="N75" s="539"/>
      <c r="O75" s="539"/>
      <c r="P75" s="104">
        <f t="shared" si="15"/>
        <v>0</v>
      </c>
      <c r="Q75" s="579">
        <f t="shared" ref="Q75:Q138" si="18">M75+P75</f>
        <v>0</v>
      </c>
      <c r="R75" s="105">
        <f>LOOKUP(Q75,{0,32,33,41,51,61,71,81,91},{0,"इ-1","ड","क-2","क-1","ब-2 ","ब-1","अ-2","अ-1"})</f>
        <v>0</v>
      </c>
      <c r="S75" s="101">
        <f>Data!$B75</f>
        <v>0</v>
      </c>
      <c r="T75" s="101">
        <f>Data!C75</f>
        <v>0</v>
      </c>
      <c r="U75" s="119">
        <f>Data!E75</f>
        <v>0</v>
      </c>
      <c r="V75" s="101">
        <f>Data!G75</f>
        <v>0</v>
      </c>
      <c r="W75" s="539"/>
      <c r="X75" s="539"/>
      <c r="Y75" s="539"/>
      <c r="Z75" s="539"/>
      <c r="AA75" s="539"/>
      <c r="AB75" s="539"/>
      <c r="AC75" s="539"/>
      <c r="AD75" s="539"/>
      <c r="AE75" s="106">
        <f t="shared" si="16"/>
        <v>0</v>
      </c>
      <c r="AF75" s="539"/>
      <c r="AG75" s="539"/>
      <c r="AH75" s="104">
        <f t="shared" si="17"/>
        <v>0</v>
      </c>
      <c r="AI75" s="579">
        <f t="shared" ref="AI75:AI138" si="19">AE75+AH75</f>
        <v>0</v>
      </c>
      <c r="AJ75" s="105">
        <f>LOOKUP(AI75,{0,32,33,41,51,61,71,81,91},{0,"इ-1","ड","क-2","क-1","ब-2 ","ब-1","अ-2","अ-1"})</f>
        <v>0</v>
      </c>
    </row>
    <row r="76" spans="1:36" ht="21.75" customHeight="1">
      <c r="A76" s="101">
        <f>Data!$B76</f>
        <v>0</v>
      </c>
      <c r="B76" s="101">
        <f>Data!C76</f>
        <v>0</v>
      </c>
      <c r="C76" s="119">
        <f>Data!E76</f>
        <v>0</v>
      </c>
      <c r="D76" s="101">
        <f>Data!G76</f>
        <v>0</v>
      </c>
      <c r="E76" s="539"/>
      <c r="F76" s="539"/>
      <c r="G76" s="539"/>
      <c r="H76" s="539"/>
      <c r="I76" s="539"/>
      <c r="J76" s="539"/>
      <c r="K76" s="539"/>
      <c r="L76" s="539"/>
      <c r="M76" s="106">
        <f t="shared" si="14"/>
        <v>0</v>
      </c>
      <c r="N76" s="539"/>
      <c r="O76" s="539"/>
      <c r="P76" s="104">
        <f t="shared" si="15"/>
        <v>0</v>
      </c>
      <c r="Q76" s="579">
        <f t="shared" si="18"/>
        <v>0</v>
      </c>
      <c r="R76" s="105">
        <f>LOOKUP(Q76,{0,32,33,41,51,61,71,81,91},{0,"इ-1","ड","क-2","क-1","ब-2 ","ब-1","अ-2","अ-1"})</f>
        <v>0</v>
      </c>
      <c r="S76" s="101">
        <f>Data!$B76</f>
        <v>0</v>
      </c>
      <c r="T76" s="101">
        <f>Data!C76</f>
        <v>0</v>
      </c>
      <c r="U76" s="119">
        <f>Data!E76</f>
        <v>0</v>
      </c>
      <c r="V76" s="101">
        <f>Data!G76</f>
        <v>0</v>
      </c>
      <c r="W76" s="539"/>
      <c r="X76" s="539"/>
      <c r="Y76" s="539"/>
      <c r="Z76" s="539"/>
      <c r="AA76" s="539"/>
      <c r="AB76" s="539"/>
      <c r="AC76" s="539"/>
      <c r="AD76" s="539"/>
      <c r="AE76" s="106">
        <f t="shared" si="16"/>
        <v>0</v>
      </c>
      <c r="AF76" s="539"/>
      <c r="AG76" s="539"/>
      <c r="AH76" s="104">
        <f t="shared" si="17"/>
        <v>0</v>
      </c>
      <c r="AI76" s="579">
        <f t="shared" si="19"/>
        <v>0</v>
      </c>
      <c r="AJ76" s="105">
        <f>LOOKUP(AI76,{0,32,33,41,51,61,71,81,91},{0,"इ-1","ड","क-2","क-1","ब-2 ","ब-1","अ-2","अ-1"})</f>
        <v>0</v>
      </c>
    </row>
    <row r="77" spans="1:36" ht="21.75" customHeight="1">
      <c r="A77" s="101">
        <f>Data!$B77</f>
        <v>0</v>
      </c>
      <c r="B77" s="101">
        <f>Data!C77</f>
        <v>0</v>
      </c>
      <c r="C77" s="119">
        <f>Data!E77</f>
        <v>0</v>
      </c>
      <c r="D77" s="101">
        <f>Data!G77</f>
        <v>0</v>
      </c>
      <c r="E77" s="539"/>
      <c r="F77" s="539"/>
      <c r="G77" s="539"/>
      <c r="H77" s="539"/>
      <c r="I77" s="539"/>
      <c r="J77" s="539"/>
      <c r="K77" s="539"/>
      <c r="L77" s="539"/>
      <c r="M77" s="106">
        <f t="shared" si="14"/>
        <v>0</v>
      </c>
      <c r="N77" s="539"/>
      <c r="O77" s="539"/>
      <c r="P77" s="104">
        <f t="shared" si="15"/>
        <v>0</v>
      </c>
      <c r="Q77" s="579">
        <f t="shared" si="18"/>
        <v>0</v>
      </c>
      <c r="R77" s="105">
        <f>LOOKUP(Q77,{0,32,33,41,51,61,71,81,91},{0,"इ-1","ड","क-2","क-1","ब-2 ","ब-1","अ-2","अ-1"})</f>
        <v>0</v>
      </c>
      <c r="S77" s="101">
        <f>Data!$B77</f>
        <v>0</v>
      </c>
      <c r="T77" s="101">
        <f>Data!C77</f>
        <v>0</v>
      </c>
      <c r="U77" s="119">
        <f>Data!E77</f>
        <v>0</v>
      </c>
      <c r="V77" s="101">
        <f>Data!G77</f>
        <v>0</v>
      </c>
      <c r="W77" s="539"/>
      <c r="X77" s="539"/>
      <c r="Y77" s="539"/>
      <c r="Z77" s="539"/>
      <c r="AA77" s="539"/>
      <c r="AB77" s="539"/>
      <c r="AC77" s="539"/>
      <c r="AD77" s="539"/>
      <c r="AE77" s="106">
        <f t="shared" si="16"/>
        <v>0</v>
      </c>
      <c r="AF77" s="539"/>
      <c r="AG77" s="539"/>
      <c r="AH77" s="104">
        <f t="shared" si="17"/>
        <v>0</v>
      </c>
      <c r="AI77" s="579">
        <f t="shared" si="19"/>
        <v>0</v>
      </c>
      <c r="AJ77" s="105">
        <f>LOOKUP(AI77,{0,32,33,41,51,61,71,81,91},{0,"इ-1","ड","क-2","क-1","ब-2 ","ब-1","अ-2","अ-1"})</f>
        <v>0</v>
      </c>
    </row>
    <row r="78" spans="1:36" ht="21.75" customHeight="1">
      <c r="A78" s="101">
        <f>Data!$B78</f>
        <v>0</v>
      </c>
      <c r="B78" s="101">
        <f>Data!C78</f>
        <v>0</v>
      </c>
      <c r="C78" s="119">
        <f>Data!E78</f>
        <v>0</v>
      </c>
      <c r="D78" s="101">
        <f>Data!G78</f>
        <v>0</v>
      </c>
      <c r="E78" s="539"/>
      <c r="F78" s="539"/>
      <c r="G78" s="539"/>
      <c r="H78" s="539"/>
      <c r="I78" s="539"/>
      <c r="J78" s="539"/>
      <c r="K78" s="539"/>
      <c r="L78" s="539"/>
      <c r="M78" s="106">
        <f t="shared" si="14"/>
        <v>0</v>
      </c>
      <c r="N78" s="539"/>
      <c r="O78" s="539"/>
      <c r="P78" s="104">
        <f t="shared" si="15"/>
        <v>0</v>
      </c>
      <c r="Q78" s="579">
        <f t="shared" si="18"/>
        <v>0</v>
      </c>
      <c r="R78" s="105">
        <f>LOOKUP(Q78,{0,32,33,41,51,61,71,81,91},{0,"इ-1","ड","क-2","क-1","ब-2 ","ब-1","अ-2","अ-1"})</f>
        <v>0</v>
      </c>
      <c r="S78" s="101">
        <f>Data!$B78</f>
        <v>0</v>
      </c>
      <c r="T78" s="101">
        <f>Data!C78</f>
        <v>0</v>
      </c>
      <c r="U78" s="119">
        <f>Data!E78</f>
        <v>0</v>
      </c>
      <c r="V78" s="101">
        <f>Data!G78</f>
        <v>0</v>
      </c>
      <c r="W78" s="539"/>
      <c r="X78" s="539"/>
      <c r="Y78" s="539"/>
      <c r="Z78" s="539"/>
      <c r="AA78" s="539"/>
      <c r="AB78" s="539"/>
      <c r="AC78" s="539"/>
      <c r="AD78" s="539"/>
      <c r="AE78" s="106">
        <f t="shared" si="16"/>
        <v>0</v>
      </c>
      <c r="AF78" s="539"/>
      <c r="AG78" s="539"/>
      <c r="AH78" s="104">
        <f t="shared" si="17"/>
        <v>0</v>
      </c>
      <c r="AI78" s="579">
        <f t="shared" si="19"/>
        <v>0</v>
      </c>
      <c r="AJ78" s="105">
        <f>LOOKUP(AI78,{0,32,33,41,51,61,71,81,91},{0,"इ-1","ड","क-2","क-1","ब-2 ","ब-1","अ-2","अ-1"})</f>
        <v>0</v>
      </c>
    </row>
    <row r="79" spans="1:36" ht="21.75" customHeight="1">
      <c r="A79" s="101">
        <f>Data!$B79</f>
        <v>0</v>
      </c>
      <c r="B79" s="101">
        <f>Data!C79</f>
        <v>0</v>
      </c>
      <c r="C79" s="119">
        <f>Data!E79</f>
        <v>0</v>
      </c>
      <c r="D79" s="101">
        <f>Data!G79</f>
        <v>0</v>
      </c>
      <c r="E79" s="539"/>
      <c r="F79" s="539"/>
      <c r="G79" s="539"/>
      <c r="H79" s="539"/>
      <c r="I79" s="539"/>
      <c r="J79" s="539"/>
      <c r="K79" s="539"/>
      <c r="L79" s="539"/>
      <c r="M79" s="106">
        <f t="shared" si="14"/>
        <v>0</v>
      </c>
      <c r="N79" s="539"/>
      <c r="O79" s="539"/>
      <c r="P79" s="104">
        <f t="shared" si="15"/>
        <v>0</v>
      </c>
      <c r="Q79" s="579">
        <f t="shared" si="18"/>
        <v>0</v>
      </c>
      <c r="R79" s="105">
        <f>LOOKUP(Q79,{0,32,33,41,51,61,71,81,91},{0,"इ-1","ड","क-2","क-1","ब-2 ","ब-1","अ-2","अ-1"})</f>
        <v>0</v>
      </c>
      <c r="S79" s="101">
        <f>Data!$B79</f>
        <v>0</v>
      </c>
      <c r="T79" s="101">
        <f>Data!C79</f>
        <v>0</v>
      </c>
      <c r="U79" s="119">
        <f>Data!E79</f>
        <v>0</v>
      </c>
      <c r="V79" s="101">
        <f>Data!G79</f>
        <v>0</v>
      </c>
      <c r="W79" s="539"/>
      <c r="X79" s="539"/>
      <c r="Y79" s="539"/>
      <c r="Z79" s="539"/>
      <c r="AA79" s="539"/>
      <c r="AB79" s="539"/>
      <c r="AC79" s="539"/>
      <c r="AD79" s="539"/>
      <c r="AE79" s="106">
        <f t="shared" si="16"/>
        <v>0</v>
      </c>
      <c r="AF79" s="539"/>
      <c r="AG79" s="539"/>
      <c r="AH79" s="104">
        <f t="shared" si="17"/>
        <v>0</v>
      </c>
      <c r="AI79" s="579">
        <f t="shared" si="19"/>
        <v>0</v>
      </c>
      <c r="AJ79" s="105">
        <f>LOOKUP(AI79,{0,32,33,41,51,61,71,81,91},{0,"इ-1","ड","क-2","क-1","ब-2 ","ब-1","अ-2","अ-1"})</f>
        <v>0</v>
      </c>
    </row>
    <row r="80" spans="1:36" ht="21.75" customHeight="1">
      <c r="A80" s="101">
        <f>Data!$B80</f>
        <v>0</v>
      </c>
      <c r="B80" s="101">
        <f>Data!C80</f>
        <v>0</v>
      </c>
      <c r="C80" s="119">
        <f>Data!E80</f>
        <v>0</v>
      </c>
      <c r="D80" s="101">
        <f>Data!G80</f>
        <v>0</v>
      </c>
      <c r="E80" s="539"/>
      <c r="F80" s="539"/>
      <c r="G80" s="539"/>
      <c r="H80" s="539"/>
      <c r="I80" s="539"/>
      <c r="J80" s="539"/>
      <c r="K80" s="539"/>
      <c r="L80" s="539"/>
      <c r="M80" s="106">
        <f t="shared" si="14"/>
        <v>0</v>
      </c>
      <c r="N80" s="539"/>
      <c r="O80" s="539"/>
      <c r="P80" s="104">
        <f t="shared" si="15"/>
        <v>0</v>
      </c>
      <c r="Q80" s="579">
        <f t="shared" si="18"/>
        <v>0</v>
      </c>
      <c r="R80" s="105">
        <f>LOOKUP(Q80,{0,32,33,41,51,61,71,81,91},{0,"इ-1","ड","क-2","क-1","ब-2 ","ब-1","अ-2","अ-1"})</f>
        <v>0</v>
      </c>
      <c r="S80" s="101">
        <f>Data!$B80</f>
        <v>0</v>
      </c>
      <c r="T80" s="101">
        <f>Data!C80</f>
        <v>0</v>
      </c>
      <c r="U80" s="119">
        <f>Data!E80</f>
        <v>0</v>
      </c>
      <c r="V80" s="101">
        <f>Data!G80</f>
        <v>0</v>
      </c>
      <c r="W80" s="539"/>
      <c r="X80" s="539"/>
      <c r="Y80" s="539"/>
      <c r="Z80" s="539"/>
      <c r="AA80" s="539"/>
      <c r="AB80" s="539"/>
      <c r="AC80" s="539"/>
      <c r="AD80" s="539"/>
      <c r="AE80" s="106">
        <f t="shared" si="16"/>
        <v>0</v>
      </c>
      <c r="AF80" s="539"/>
      <c r="AG80" s="539"/>
      <c r="AH80" s="104">
        <f t="shared" si="17"/>
        <v>0</v>
      </c>
      <c r="AI80" s="579">
        <f t="shared" si="19"/>
        <v>0</v>
      </c>
      <c r="AJ80" s="105">
        <f>LOOKUP(AI80,{0,32,33,41,51,61,71,81,91},{0,"इ-1","ड","क-2","क-1","ब-2 ","ब-1","अ-2","अ-1"})</f>
        <v>0</v>
      </c>
    </row>
    <row r="81" spans="1:36" ht="21.75" customHeight="1">
      <c r="A81" s="101">
        <f>Data!$B81</f>
        <v>0</v>
      </c>
      <c r="B81" s="101">
        <f>Data!C81</f>
        <v>0</v>
      </c>
      <c r="C81" s="119">
        <f>Data!E81</f>
        <v>0</v>
      </c>
      <c r="D81" s="101">
        <f>Data!G81</f>
        <v>0</v>
      </c>
      <c r="E81" s="539"/>
      <c r="F81" s="539"/>
      <c r="G81" s="539"/>
      <c r="H81" s="539"/>
      <c r="I81" s="539"/>
      <c r="J81" s="539"/>
      <c r="K81" s="539"/>
      <c r="L81" s="539"/>
      <c r="M81" s="106">
        <f t="shared" si="14"/>
        <v>0</v>
      </c>
      <c r="N81" s="539"/>
      <c r="O81" s="539"/>
      <c r="P81" s="104">
        <f t="shared" si="15"/>
        <v>0</v>
      </c>
      <c r="Q81" s="579">
        <f t="shared" si="18"/>
        <v>0</v>
      </c>
      <c r="R81" s="105">
        <f>LOOKUP(Q81,{0,32,33,41,51,61,71,81,91},{0,"इ-1","ड","क-2","क-1","ब-2 ","ब-1","अ-2","अ-1"})</f>
        <v>0</v>
      </c>
      <c r="S81" s="101">
        <f>Data!$B81</f>
        <v>0</v>
      </c>
      <c r="T81" s="101">
        <f>Data!C81</f>
        <v>0</v>
      </c>
      <c r="U81" s="119">
        <f>Data!E81</f>
        <v>0</v>
      </c>
      <c r="V81" s="101">
        <f>Data!G81</f>
        <v>0</v>
      </c>
      <c r="W81" s="539"/>
      <c r="X81" s="539"/>
      <c r="Y81" s="539"/>
      <c r="Z81" s="539"/>
      <c r="AA81" s="539"/>
      <c r="AB81" s="539"/>
      <c r="AC81" s="539"/>
      <c r="AD81" s="539"/>
      <c r="AE81" s="106">
        <f t="shared" si="16"/>
        <v>0</v>
      </c>
      <c r="AF81" s="539"/>
      <c r="AG81" s="539"/>
      <c r="AH81" s="104">
        <f t="shared" si="17"/>
        <v>0</v>
      </c>
      <c r="AI81" s="579">
        <f t="shared" si="19"/>
        <v>0</v>
      </c>
      <c r="AJ81" s="105">
        <f>LOOKUP(AI81,{0,32,33,41,51,61,71,81,91},{0,"इ-1","ड","क-2","क-1","ब-2 ","ब-1","अ-2","अ-1"})</f>
        <v>0</v>
      </c>
    </row>
    <row r="82" spans="1:36" ht="21.75" customHeight="1">
      <c r="A82" s="101">
        <f>Data!$B82</f>
        <v>0</v>
      </c>
      <c r="B82" s="101">
        <f>Data!C82</f>
        <v>0</v>
      </c>
      <c r="C82" s="119">
        <f>Data!E82</f>
        <v>0</v>
      </c>
      <c r="D82" s="101">
        <f>Data!G82</f>
        <v>0</v>
      </c>
      <c r="E82" s="539"/>
      <c r="F82" s="539"/>
      <c r="G82" s="539"/>
      <c r="H82" s="539"/>
      <c r="I82" s="539"/>
      <c r="J82" s="539"/>
      <c r="K82" s="539"/>
      <c r="L82" s="539"/>
      <c r="M82" s="106">
        <f t="shared" si="14"/>
        <v>0</v>
      </c>
      <c r="N82" s="539"/>
      <c r="O82" s="539"/>
      <c r="P82" s="104">
        <f t="shared" si="15"/>
        <v>0</v>
      </c>
      <c r="Q82" s="579">
        <f t="shared" si="18"/>
        <v>0</v>
      </c>
      <c r="R82" s="105">
        <f>LOOKUP(Q82,{0,32,33,41,51,61,71,81,91},{0,"इ-1","ड","क-2","क-1","ब-2 ","ब-1","अ-2","अ-1"})</f>
        <v>0</v>
      </c>
      <c r="S82" s="101">
        <f>Data!$B82</f>
        <v>0</v>
      </c>
      <c r="T82" s="101">
        <f>Data!C82</f>
        <v>0</v>
      </c>
      <c r="U82" s="119">
        <f>Data!E82</f>
        <v>0</v>
      </c>
      <c r="V82" s="101">
        <f>Data!G82</f>
        <v>0</v>
      </c>
      <c r="W82" s="539"/>
      <c r="X82" s="539"/>
      <c r="Y82" s="539"/>
      <c r="Z82" s="539"/>
      <c r="AA82" s="539"/>
      <c r="AB82" s="539"/>
      <c r="AC82" s="539"/>
      <c r="AD82" s="539"/>
      <c r="AE82" s="106">
        <f t="shared" si="16"/>
        <v>0</v>
      </c>
      <c r="AF82" s="539"/>
      <c r="AG82" s="539"/>
      <c r="AH82" s="104">
        <f t="shared" si="17"/>
        <v>0</v>
      </c>
      <c r="AI82" s="579">
        <f t="shared" si="19"/>
        <v>0</v>
      </c>
      <c r="AJ82" s="105">
        <f>LOOKUP(AI82,{0,32,33,41,51,61,71,81,91},{0,"इ-1","ड","क-2","क-1","ब-2 ","ब-1","अ-2","अ-1"})</f>
        <v>0</v>
      </c>
    </row>
    <row r="83" spans="1:36" ht="21.75" customHeight="1">
      <c r="A83" s="101">
        <f>Data!$B83</f>
        <v>0</v>
      </c>
      <c r="B83" s="101">
        <f>Data!C83</f>
        <v>0</v>
      </c>
      <c r="C83" s="119">
        <f>Data!E83</f>
        <v>0</v>
      </c>
      <c r="D83" s="101">
        <f>Data!G83</f>
        <v>0</v>
      </c>
      <c r="E83" s="539"/>
      <c r="F83" s="539"/>
      <c r="G83" s="539"/>
      <c r="H83" s="539"/>
      <c r="I83" s="539"/>
      <c r="J83" s="539"/>
      <c r="K83" s="539"/>
      <c r="L83" s="539"/>
      <c r="M83" s="106">
        <f t="shared" si="14"/>
        <v>0</v>
      </c>
      <c r="N83" s="539"/>
      <c r="O83" s="539"/>
      <c r="P83" s="104">
        <f t="shared" si="15"/>
        <v>0</v>
      </c>
      <c r="Q83" s="579">
        <f t="shared" si="18"/>
        <v>0</v>
      </c>
      <c r="R83" s="105">
        <f>LOOKUP(Q83,{0,32,33,41,51,61,71,81,91},{0,"इ-1","ड","क-2","क-1","ब-2 ","ब-1","अ-2","अ-1"})</f>
        <v>0</v>
      </c>
      <c r="S83" s="101">
        <f>Data!$B83</f>
        <v>0</v>
      </c>
      <c r="T83" s="101">
        <f>Data!C83</f>
        <v>0</v>
      </c>
      <c r="U83" s="119">
        <f>Data!E83</f>
        <v>0</v>
      </c>
      <c r="V83" s="101">
        <f>Data!G83</f>
        <v>0</v>
      </c>
      <c r="W83" s="539"/>
      <c r="X83" s="539"/>
      <c r="Y83" s="539"/>
      <c r="Z83" s="539"/>
      <c r="AA83" s="539"/>
      <c r="AB83" s="539"/>
      <c r="AC83" s="539"/>
      <c r="AD83" s="539"/>
      <c r="AE83" s="106">
        <f t="shared" si="16"/>
        <v>0</v>
      </c>
      <c r="AF83" s="539"/>
      <c r="AG83" s="539"/>
      <c r="AH83" s="104">
        <f t="shared" si="17"/>
        <v>0</v>
      </c>
      <c r="AI83" s="579">
        <f t="shared" si="19"/>
        <v>0</v>
      </c>
      <c r="AJ83" s="105">
        <f>LOOKUP(AI83,{0,32,33,41,51,61,71,81,91},{0,"इ-1","ड","क-2","क-1","ब-2 ","ब-1","अ-2","अ-1"})</f>
        <v>0</v>
      </c>
    </row>
    <row r="84" spans="1:36" ht="21.75" customHeight="1">
      <c r="A84" s="101">
        <f>Data!$B84</f>
        <v>0</v>
      </c>
      <c r="B84" s="101">
        <f>Data!C84</f>
        <v>0</v>
      </c>
      <c r="C84" s="119">
        <f>Data!E84</f>
        <v>0</v>
      </c>
      <c r="D84" s="101">
        <f>Data!G84</f>
        <v>0</v>
      </c>
      <c r="E84" s="539"/>
      <c r="F84" s="539"/>
      <c r="G84" s="539"/>
      <c r="H84" s="539"/>
      <c r="I84" s="539"/>
      <c r="J84" s="539"/>
      <c r="K84" s="539"/>
      <c r="L84" s="539"/>
      <c r="M84" s="106">
        <f t="shared" si="14"/>
        <v>0</v>
      </c>
      <c r="N84" s="539"/>
      <c r="O84" s="539"/>
      <c r="P84" s="104">
        <f t="shared" si="15"/>
        <v>0</v>
      </c>
      <c r="Q84" s="579">
        <f t="shared" si="18"/>
        <v>0</v>
      </c>
      <c r="R84" s="105">
        <f>LOOKUP(Q84,{0,32,33,41,51,61,71,81,91},{0,"इ-1","ड","क-2","क-1","ब-2 ","ब-1","अ-2","अ-1"})</f>
        <v>0</v>
      </c>
      <c r="S84" s="101">
        <f>Data!$B84</f>
        <v>0</v>
      </c>
      <c r="T84" s="101">
        <f>Data!C84</f>
        <v>0</v>
      </c>
      <c r="U84" s="119">
        <f>Data!E84</f>
        <v>0</v>
      </c>
      <c r="V84" s="101">
        <f>Data!G84</f>
        <v>0</v>
      </c>
      <c r="W84" s="539"/>
      <c r="X84" s="539"/>
      <c r="Y84" s="539"/>
      <c r="Z84" s="539"/>
      <c r="AA84" s="539"/>
      <c r="AB84" s="539"/>
      <c r="AC84" s="539"/>
      <c r="AD84" s="539"/>
      <c r="AE84" s="106">
        <f t="shared" si="16"/>
        <v>0</v>
      </c>
      <c r="AF84" s="539"/>
      <c r="AG84" s="539"/>
      <c r="AH84" s="104">
        <f t="shared" si="17"/>
        <v>0</v>
      </c>
      <c r="AI84" s="579">
        <f t="shared" si="19"/>
        <v>0</v>
      </c>
      <c r="AJ84" s="105">
        <f>LOOKUP(AI84,{0,32,33,41,51,61,71,81,91},{0,"इ-1","ड","क-2","क-1","ब-2 ","ब-1","अ-2","अ-1"})</f>
        <v>0</v>
      </c>
    </row>
    <row r="85" spans="1:36" ht="21.75" customHeight="1">
      <c r="A85" s="101">
        <f>Data!$B85</f>
        <v>0</v>
      </c>
      <c r="B85" s="101">
        <f>Data!C85</f>
        <v>0</v>
      </c>
      <c r="C85" s="119">
        <f>Data!E85</f>
        <v>0</v>
      </c>
      <c r="D85" s="101">
        <f>Data!G85</f>
        <v>0</v>
      </c>
      <c r="E85" s="539"/>
      <c r="F85" s="539"/>
      <c r="G85" s="539"/>
      <c r="H85" s="539"/>
      <c r="I85" s="539"/>
      <c r="J85" s="539"/>
      <c r="K85" s="539"/>
      <c r="L85" s="539"/>
      <c r="M85" s="106">
        <f t="shared" si="14"/>
        <v>0</v>
      </c>
      <c r="N85" s="539"/>
      <c r="O85" s="539"/>
      <c r="P85" s="104">
        <f t="shared" si="15"/>
        <v>0</v>
      </c>
      <c r="Q85" s="579">
        <f t="shared" si="18"/>
        <v>0</v>
      </c>
      <c r="R85" s="105">
        <f>LOOKUP(Q85,{0,32,33,41,51,61,71,81,91},{0,"इ-1","ड","क-2","क-1","ब-2 ","ब-1","अ-2","अ-1"})</f>
        <v>0</v>
      </c>
      <c r="S85" s="101">
        <f>Data!$B85</f>
        <v>0</v>
      </c>
      <c r="T85" s="101">
        <f>Data!C85</f>
        <v>0</v>
      </c>
      <c r="U85" s="119">
        <f>Data!E85</f>
        <v>0</v>
      </c>
      <c r="V85" s="101">
        <f>Data!G85</f>
        <v>0</v>
      </c>
      <c r="W85" s="539"/>
      <c r="X85" s="539"/>
      <c r="Y85" s="539"/>
      <c r="Z85" s="539"/>
      <c r="AA85" s="539"/>
      <c r="AB85" s="539"/>
      <c r="AC85" s="539"/>
      <c r="AD85" s="539"/>
      <c r="AE85" s="106">
        <f t="shared" si="16"/>
        <v>0</v>
      </c>
      <c r="AF85" s="539"/>
      <c r="AG85" s="539"/>
      <c r="AH85" s="104">
        <f t="shared" si="17"/>
        <v>0</v>
      </c>
      <c r="AI85" s="579">
        <f t="shared" si="19"/>
        <v>0</v>
      </c>
      <c r="AJ85" s="105">
        <f>LOOKUP(AI85,{0,32,33,41,51,61,71,81,91},{0,"इ-1","ड","क-2","क-1","ब-2 ","ब-1","अ-2","अ-1"})</f>
        <v>0</v>
      </c>
    </row>
    <row r="86" spans="1:36" ht="21.75" customHeight="1">
      <c r="A86" s="101">
        <f>Data!$B86</f>
        <v>0</v>
      </c>
      <c r="B86" s="101">
        <f>Data!C86</f>
        <v>0</v>
      </c>
      <c r="C86" s="119">
        <f>Data!E86</f>
        <v>0</v>
      </c>
      <c r="D86" s="101">
        <f>Data!G86</f>
        <v>0</v>
      </c>
      <c r="E86" s="539"/>
      <c r="F86" s="539"/>
      <c r="G86" s="539"/>
      <c r="H86" s="539"/>
      <c r="I86" s="539"/>
      <c r="J86" s="539"/>
      <c r="K86" s="539"/>
      <c r="L86" s="539"/>
      <c r="M86" s="106">
        <f t="shared" si="14"/>
        <v>0</v>
      </c>
      <c r="N86" s="539"/>
      <c r="O86" s="539"/>
      <c r="P86" s="104">
        <f t="shared" si="15"/>
        <v>0</v>
      </c>
      <c r="Q86" s="579">
        <f t="shared" si="18"/>
        <v>0</v>
      </c>
      <c r="R86" s="105">
        <f>LOOKUP(Q86,{0,32,33,41,51,61,71,81,91},{0,"इ-1","ड","क-2","क-1","ब-2 ","ब-1","अ-2","अ-1"})</f>
        <v>0</v>
      </c>
      <c r="S86" s="101">
        <f>Data!$B86</f>
        <v>0</v>
      </c>
      <c r="T86" s="101">
        <f>Data!C86</f>
        <v>0</v>
      </c>
      <c r="U86" s="119">
        <f>Data!E86</f>
        <v>0</v>
      </c>
      <c r="V86" s="101">
        <f>Data!G86</f>
        <v>0</v>
      </c>
      <c r="W86" s="539"/>
      <c r="X86" s="539"/>
      <c r="Y86" s="539"/>
      <c r="Z86" s="539"/>
      <c r="AA86" s="539"/>
      <c r="AB86" s="539"/>
      <c r="AC86" s="539"/>
      <c r="AD86" s="539"/>
      <c r="AE86" s="106">
        <f t="shared" si="16"/>
        <v>0</v>
      </c>
      <c r="AF86" s="539"/>
      <c r="AG86" s="539"/>
      <c r="AH86" s="104">
        <f t="shared" si="17"/>
        <v>0</v>
      </c>
      <c r="AI86" s="579">
        <f t="shared" si="19"/>
        <v>0</v>
      </c>
      <c r="AJ86" s="105">
        <f>LOOKUP(AI86,{0,32,33,41,51,61,71,81,91},{0,"इ-1","ड","क-2","क-1","ब-2 ","ब-1","अ-2","अ-1"})</f>
        <v>0</v>
      </c>
    </row>
    <row r="87" spans="1:36" ht="21.75" customHeight="1">
      <c r="A87" s="101">
        <f>Data!$B87</f>
        <v>0</v>
      </c>
      <c r="B87" s="101">
        <f>Data!C87</f>
        <v>0</v>
      </c>
      <c r="C87" s="119">
        <f>Data!E87</f>
        <v>0</v>
      </c>
      <c r="D87" s="101">
        <f>Data!G87</f>
        <v>0</v>
      </c>
      <c r="E87" s="539"/>
      <c r="F87" s="539"/>
      <c r="G87" s="539"/>
      <c r="H87" s="539"/>
      <c r="I87" s="539"/>
      <c r="J87" s="539"/>
      <c r="K87" s="539"/>
      <c r="L87" s="539"/>
      <c r="M87" s="106">
        <f t="shared" si="14"/>
        <v>0</v>
      </c>
      <c r="N87" s="539"/>
      <c r="O87" s="539"/>
      <c r="P87" s="104">
        <f t="shared" si="15"/>
        <v>0</v>
      </c>
      <c r="Q87" s="579">
        <f t="shared" si="18"/>
        <v>0</v>
      </c>
      <c r="R87" s="105">
        <f>LOOKUP(Q87,{0,32,33,41,51,61,71,81,91},{0,"इ-1","ड","क-2","क-1","ब-2 ","ब-1","अ-2","अ-1"})</f>
        <v>0</v>
      </c>
      <c r="S87" s="101">
        <f>Data!$B87</f>
        <v>0</v>
      </c>
      <c r="T87" s="101">
        <f>Data!C87</f>
        <v>0</v>
      </c>
      <c r="U87" s="119">
        <f>Data!E87</f>
        <v>0</v>
      </c>
      <c r="V87" s="101">
        <f>Data!G87</f>
        <v>0</v>
      </c>
      <c r="W87" s="539"/>
      <c r="X87" s="539"/>
      <c r="Y87" s="539"/>
      <c r="Z87" s="539"/>
      <c r="AA87" s="539"/>
      <c r="AB87" s="539"/>
      <c r="AC87" s="539"/>
      <c r="AD87" s="539"/>
      <c r="AE87" s="106">
        <f t="shared" si="16"/>
        <v>0</v>
      </c>
      <c r="AF87" s="539"/>
      <c r="AG87" s="539"/>
      <c r="AH87" s="104">
        <f t="shared" si="17"/>
        <v>0</v>
      </c>
      <c r="AI87" s="579">
        <f t="shared" si="19"/>
        <v>0</v>
      </c>
      <c r="AJ87" s="105">
        <f>LOOKUP(AI87,{0,32,33,41,51,61,71,81,91},{0,"इ-1","ड","क-2","क-1","ब-2 ","ब-1","अ-2","अ-1"})</f>
        <v>0</v>
      </c>
    </row>
    <row r="88" spans="1:36" ht="21.75" customHeight="1">
      <c r="A88" s="101">
        <f>Data!$B88</f>
        <v>0</v>
      </c>
      <c r="B88" s="101">
        <f>Data!C88</f>
        <v>0</v>
      </c>
      <c r="C88" s="119">
        <f>Data!E88</f>
        <v>0</v>
      </c>
      <c r="D88" s="101">
        <f>Data!G88</f>
        <v>0</v>
      </c>
      <c r="E88" s="539"/>
      <c r="F88" s="539"/>
      <c r="G88" s="539"/>
      <c r="H88" s="539"/>
      <c r="I88" s="539"/>
      <c r="J88" s="539"/>
      <c r="K88" s="539"/>
      <c r="L88" s="539"/>
      <c r="M88" s="106">
        <f t="shared" si="14"/>
        <v>0</v>
      </c>
      <c r="N88" s="539"/>
      <c r="O88" s="539"/>
      <c r="P88" s="104">
        <f t="shared" si="15"/>
        <v>0</v>
      </c>
      <c r="Q88" s="579">
        <f t="shared" si="18"/>
        <v>0</v>
      </c>
      <c r="R88" s="105">
        <f>LOOKUP(Q88,{0,32,33,41,51,61,71,81,91},{0,"इ-1","ड","क-2","क-1","ब-2 ","ब-1","अ-2","अ-1"})</f>
        <v>0</v>
      </c>
      <c r="S88" s="101">
        <f>Data!$B88</f>
        <v>0</v>
      </c>
      <c r="T88" s="101">
        <f>Data!C88</f>
        <v>0</v>
      </c>
      <c r="U88" s="119">
        <f>Data!E88</f>
        <v>0</v>
      </c>
      <c r="V88" s="101">
        <f>Data!G88</f>
        <v>0</v>
      </c>
      <c r="W88" s="539"/>
      <c r="X88" s="539"/>
      <c r="Y88" s="539"/>
      <c r="Z88" s="539"/>
      <c r="AA88" s="539"/>
      <c r="AB88" s="539"/>
      <c r="AC88" s="539"/>
      <c r="AD88" s="539"/>
      <c r="AE88" s="106">
        <f t="shared" si="16"/>
        <v>0</v>
      </c>
      <c r="AF88" s="539"/>
      <c r="AG88" s="539"/>
      <c r="AH88" s="104">
        <f t="shared" si="17"/>
        <v>0</v>
      </c>
      <c r="AI88" s="579">
        <f t="shared" si="19"/>
        <v>0</v>
      </c>
      <c r="AJ88" s="105">
        <f>LOOKUP(AI88,{0,32,33,41,51,61,71,81,91},{0,"इ-1","ड","क-2","क-1","ब-2 ","ब-1","अ-2","अ-1"})</f>
        <v>0</v>
      </c>
    </row>
    <row r="89" spans="1:36" ht="21.75" customHeight="1">
      <c r="A89" s="101">
        <f>Data!$B89</f>
        <v>0</v>
      </c>
      <c r="B89" s="101">
        <f>Data!C89</f>
        <v>0</v>
      </c>
      <c r="C89" s="119">
        <f>Data!E89</f>
        <v>0</v>
      </c>
      <c r="D89" s="101">
        <f>Data!G89</f>
        <v>0</v>
      </c>
      <c r="E89" s="539"/>
      <c r="F89" s="539"/>
      <c r="G89" s="539"/>
      <c r="H89" s="539"/>
      <c r="I89" s="539"/>
      <c r="J89" s="539"/>
      <c r="K89" s="539"/>
      <c r="L89" s="539"/>
      <c r="M89" s="106">
        <f t="shared" si="14"/>
        <v>0</v>
      </c>
      <c r="N89" s="539"/>
      <c r="O89" s="539"/>
      <c r="P89" s="104">
        <f t="shared" si="15"/>
        <v>0</v>
      </c>
      <c r="Q89" s="579">
        <f t="shared" si="18"/>
        <v>0</v>
      </c>
      <c r="R89" s="105">
        <f>LOOKUP(Q89,{0,32,33,41,51,61,71,81,91},{0,"इ-1","ड","क-2","क-1","ब-2 ","ब-1","अ-2","अ-1"})</f>
        <v>0</v>
      </c>
      <c r="S89" s="101">
        <f>Data!$B89</f>
        <v>0</v>
      </c>
      <c r="T89" s="101">
        <f>Data!C89</f>
        <v>0</v>
      </c>
      <c r="U89" s="119">
        <f>Data!E89</f>
        <v>0</v>
      </c>
      <c r="V89" s="101">
        <f>Data!G89</f>
        <v>0</v>
      </c>
      <c r="W89" s="539"/>
      <c r="X89" s="539"/>
      <c r="Y89" s="539"/>
      <c r="Z89" s="539"/>
      <c r="AA89" s="539"/>
      <c r="AB89" s="539"/>
      <c r="AC89" s="539"/>
      <c r="AD89" s="539"/>
      <c r="AE89" s="106">
        <f t="shared" si="16"/>
        <v>0</v>
      </c>
      <c r="AF89" s="539"/>
      <c r="AG89" s="539"/>
      <c r="AH89" s="104">
        <f t="shared" si="17"/>
        <v>0</v>
      </c>
      <c r="AI89" s="579">
        <f t="shared" si="19"/>
        <v>0</v>
      </c>
      <c r="AJ89" s="105">
        <f>LOOKUP(AI89,{0,32,33,41,51,61,71,81,91},{0,"इ-1","ड","क-2","क-1","ब-2 ","ब-1","अ-2","अ-1"})</f>
        <v>0</v>
      </c>
    </row>
    <row r="90" spans="1:36" ht="21.75" customHeight="1">
      <c r="A90" s="101">
        <f>Data!$B90</f>
        <v>0</v>
      </c>
      <c r="B90" s="101">
        <f>Data!C90</f>
        <v>0</v>
      </c>
      <c r="C90" s="119">
        <f>Data!E90</f>
        <v>0</v>
      </c>
      <c r="D90" s="101">
        <f>Data!G90</f>
        <v>0</v>
      </c>
      <c r="E90" s="539"/>
      <c r="F90" s="539"/>
      <c r="G90" s="539"/>
      <c r="H90" s="539"/>
      <c r="I90" s="539"/>
      <c r="J90" s="539"/>
      <c r="K90" s="539"/>
      <c r="L90" s="539"/>
      <c r="M90" s="106">
        <f t="shared" si="14"/>
        <v>0</v>
      </c>
      <c r="N90" s="539"/>
      <c r="O90" s="539"/>
      <c r="P90" s="104">
        <f t="shared" si="15"/>
        <v>0</v>
      </c>
      <c r="Q90" s="579">
        <f t="shared" si="18"/>
        <v>0</v>
      </c>
      <c r="R90" s="105">
        <f>LOOKUP(Q90,{0,32,33,41,51,61,71,81,91},{0,"इ-1","ड","क-2","क-1","ब-2 ","ब-1","अ-2","अ-1"})</f>
        <v>0</v>
      </c>
      <c r="S90" s="101">
        <f>Data!$B90</f>
        <v>0</v>
      </c>
      <c r="T90" s="101">
        <f>Data!C90</f>
        <v>0</v>
      </c>
      <c r="U90" s="119">
        <f>Data!E90</f>
        <v>0</v>
      </c>
      <c r="V90" s="101">
        <f>Data!G90</f>
        <v>0</v>
      </c>
      <c r="W90" s="539"/>
      <c r="X90" s="539"/>
      <c r="Y90" s="539"/>
      <c r="Z90" s="539"/>
      <c r="AA90" s="539"/>
      <c r="AB90" s="539"/>
      <c r="AC90" s="539"/>
      <c r="AD90" s="539"/>
      <c r="AE90" s="106">
        <f t="shared" si="16"/>
        <v>0</v>
      </c>
      <c r="AF90" s="539"/>
      <c r="AG90" s="539"/>
      <c r="AH90" s="104">
        <f t="shared" si="17"/>
        <v>0</v>
      </c>
      <c r="AI90" s="579">
        <f t="shared" si="19"/>
        <v>0</v>
      </c>
      <c r="AJ90" s="105">
        <f>LOOKUP(AI90,{0,32,33,41,51,61,71,81,91},{0,"इ-1","ड","क-2","क-1","ब-2 ","ब-1","अ-2","अ-1"})</f>
        <v>0</v>
      </c>
    </row>
    <row r="91" spans="1:36" ht="21.75" customHeight="1">
      <c r="A91" s="101">
        <f>Data!$B91</f>
        <v>0</v>
      </c>
      <c r="B91" s="101">
        <f>Data!C91</f>
        <v>0</v>
      </c>
      <c r="C91" s="119">
        <f>Data!E91</f>
        <v>0</v>
      </c>
      <c r="D91" s="101">
        <f>Data!G91</f>
        <v>0</v>
      </c>
      <c r="E91" s="539"/>
      <c r="F91" s="539"/>
      <c r="G91" s="539"/>
      <c r="H91" s="539"/>
      <c r="I91" s="539"/>
      <c r="J91" s="539"/>
      <c r="K91" s="539"/>
      <c r="L91" s="539"/>
      <c r="M91" s="106">
        <f t="shared" si="14"/>
        <v>0</v>
      </c>
      <c r="N91" s="539"/>
      <c r="O91" s="539"/>
      <c r="P91" s="104">
        <f t="shared" si="15"/>
        <v>0</v>
      </c>
      <c r="Q91" s="579">
        <f t="shared" si="18"/>
        <v>0</v>
      </c>
      <c r="R91" s="105">
        <f>LOOKUP(Q91,{0,32,33,41,51,61,71,81,91},{0,"इ-1","ड","क-2","क-1","ब-2 ","ब-1","अ-2","अ-1"})</f>
        <v>0</v>
      </c>
      <c r="S91" s="101">
        <f>Data!$B91</f>
        <v>0</v>
      </c>
      <c r="T91" s="101">
        <f>Data!C91</f>
        <v>0</v>
      </c>
      <c r="U91" s="119">
        <f>Data!E91</f>
        <v>0</v>
      </c>
      <c r="V91" s="101">
        <f>Data!G91</f>
        <v>0</v>
      </c>
      <c r="W91" s="539"/>
      <c r="X91" s="539"/>
      <c r="Y91" s="539"/>
      <c r="Z91" s="539"/>
      <c r="AA91" s="539"/>
      <c r="AB91" s="539"/>
      <c r="AC91" s="539"/>
      <c r="AD91" s="539"/>
      <c r="AE91" s="106">
        <f t="shared" si="16"/>
        <v>0</v>
      </c>
      <c r="AF91" s="539"/>
      <c r="AG91" s="539"/>
      <c r="AH91" s="104">
        <f t="shared" si="17"/>
        <v>0</v>
      </c>
      <c r="AI91" s="579">
        <f t="shared" si="19"/>
        <v>0</v>
      </c>
      <c r="AJ91" s="105">
        <f>LOOKUP(AI91,{0,32,33,41,51,61,71,81,91},{0,"इ-1","ड","क-2","क-1","ब-2 ","ब-1","अ-2","अ-1"})</f>
        <v>0</v>
      </c>
    </row>
    <row r="92" spans="1:36" ht="21.75" customHeight="1">
      <c r="A92" s="101">
        <f>Data!$B92</f>
        <v>0</v>
      </c>
      <c r="B92" s="101">
        <f>Data!C92</f>
        <v>0</v>
      </c>
      <c r="C92" s="119">
        <f>Data!E92</f>
        <v>0</v>
      </c>
      <c r="D92" s="101">
        <f>Data!G92</f>
        <v>0</v>
      </c>
      <c r="E92" s="539"/>
      <c r="F92" s="539"/>
      <c r="G92" s="539"/>
      <c r="H92" s="539"/>
      <c r="I92" s="539"/>
      <c r="J92" s="539"/>
      <c r="K92" s="539"/>
      <c r="L92" s="539"/>
      <c r="M92" s="106">
        <f t="shared" si="14"/>
        <v>0</v>
      </c>
      <c r="N92" s="539"/>
      <c r="O92" s="539"/>
      <c r="P92" s="104">
        <f t="shared" si="15"/>
        <v>0</v>
      </c>
      <c r="Q92" s="579">
        <f t="shared" si="18"/>
        <v>0</v>
      </c>
      <c r="R92" s="105">
        <f>LOOKUP(Q92,{0,32,33,41,51,61,71,81,91},{0,"इ-1","ड","क-2","क-1","ब-2 ","ब-1","अ-2","अ-1"})</f>
        <v>0</v>
      </c>
      <c r="S92" s="101">
        <f>Data!$B92</f>
        <v>0</v>
      </c>
      <c r="T92" s="101">
        <f>Data!C92</f>
        <v>0</v>
      </c>
      <c r="U92" s="119">
        <f>Data!E92</f>
        <v>0</v>
      </c>
      <c r="V92" s="101">
        <f>Data!G92</f>
        <v>0</v>
      </c>
      <c r="W92" s="539"/>
      <c r="X92" s="539"/>
      <c r="Y92" s="539"/>
      <c r="Z92" s="539"/>
      <c r="AA92" s="539"/>
      <c r="AB92" s="539"/>
      <c r="AC92" s="539"/>
      <c r="AD92" s="539"/>
      <c r="AE92" s="106">
        <f t="shared" si="16"/>
        <v>0</v>
      </c>
      <c r="AF92" s="539"/>
      <c r="AG92" s="539"/>
      <c r="AH92" s="104">
        <f t="shared" si="17"/>
        <v>0</v>
      </c>
      <c r="AI92" s="579">
        <f t="shared" si="19"/>
        <v>0</v>
      </c>
      <c r="AJ92" s="105">
        <f>LOOKUP(AI92,{0,32,33,41,51,61,71,81,91},{0,"इ-1","ड","क-2","क-1","ब-2 ","ब-1","अ-2","अ-1"})</f>
        <v>0</v>
      </c>
    </row>
    <row r="93" spans="1:36" ht="21.75" customHeight="1">
      <c r="A93" s="101">
        <f>Data!$B93</f>
        <v>0</v>
      </c>
      <c r="B93" s="101">
        <f>Data!C93</f>
        <v>0</v>
      </c>
      <c r="C93" s="119">
        <f>Data!E93</f>
        <v>0</v>
      </c>
      <c r="D93" s="101">
        <f>Data!G93</f>
        <v>0</v>
      </c>
      <c r="E93" s="539"/>
      <c r="F93" s="539"/>
      <c r="G93" s="539"/>
      <c r="H93" s="539"/>
      <c r="I93" s="539"/>
      <c r="J93" s="539"/>
      <c r="K93" s="539"/>
      <c r="L93" s="539"/>
      <c r="M93" s="106">
        <f t="shared" si="14"/>
        <v>0</v>
      </c>
      <c r="N93" s="539"/>
      <c r="O93" s="539"/>
      <c r="P93" s="104">
        <f t="shared" si="15"/>
        <v>0</v>
      </c>
      <c r="Q93" s="579">
        <f t="shared" si="18"/>
        <v>0</v>
      </c>
      <c r="R93" s="105">
        <f>LOOKUP(Q93,{0,32,33,41,51,61,71,81,91},{0,"इ-1","ड","क-2","क-1","ब-2 ","ब-1","अ-2","अ-1"})</f>
        <v>0</v>
      </c>
      <c r="S93" s="101">
        <f>Data!$B93</f>
        <v>0</v>
      </c>
      <c r="T93" s="101">
        <f>Data!C93</f>
        <v>0</v>
      </c>
      <c r="U93" s="119">
        <f>Data!E93</f>
        <v>0</v>
      </c>
      <c r="V93" s="101">
        <f>Data!G93</f>
        <v>0</v>
      </c>
      <c r="W93" s="539"/>
      <c r="X93" s="539"/>
      <c r="Y93" s="539"/>
      <c r="Z93" s="539"/>
      <c r="AA93" s="539"/>
      <c r="AB93" s="539"/>
      <c r="AC93" s="539"/>
      <c r="AD93" s="539"/>
      <c r="AE93" s="106">
        <f t="shared" si="16"/>
        <v>0</v>
      </c>
      <c r="AF93" s="539"/>
      <c r="AG93" s="539"/>
      <c r="AH93" s="104">
        <f t="shared" si="17"/>
        <v>0</v>
      </c>
      <c r="AI93" s="579">
        <f t="shared" si="19"/>
        <v>0</v>
      </c>
      <c r="AJ93" s="105">
        <f>LOOKUP(AI93,{0,32,33,41,51,61,71,81,91},{0,"इ-1","ड","क-2","क-1","ब-2 ","ब-1","अ-2","अ-1"})</f>
        <v>0</v>
      </c>
    </row>
    <row r="94" spans="1:36" ht="21.75" customHeight="1">
      <c r="A94" s="101">
        <f>Data!$B94</f>
        <v>0</v>
      </c>
      <c r="B94" s="101">
        <f>Data!C94</f>
        <v>0</v>
      </c>
      <c r="C94" s="119">
        <f>Data!E94</f>
        <v>0</v>
      </c>
      <c r="D94" s="101">
        <f>Data!G94</f>
        <v>0</v>
      </c>
      <c r="E94" s="539"/>
      <c r="F94" s="539"/>
      <c r="G94" s="539"/>
      <c r="H94" s="539"/>
      <c r="I94" s="539"/>
      <c r="J94" s="539"/>
      <c r="K94" s="539"/>
      <c r="L94" s="539"/>
      <c r="M94" s="106">
        <f t="shared" si="14"/>
        <v>0</v>
      </c>
      <c r="N94" s="539"/>
      <c r="O94" s="539"/>
      <c r="P94" s="104">
        <f t="shared" si="15"/>
        <v>0</v>
      </c>
      <c r="Q94" s="579">
        <f t="shared" si="18"/>
        <v>0</v>
      </c>
      <c r="R94" s="105">
        <f>LOOKUP(Q94,{0,32,33,41,51,61,71,81,91},{0,"इ-1","ड","क-2","क-1","ब-2 ","ब-1","अ-2","अ-1"})</f>
        <v>0</v>
      </c>
      <c r="S94" s="101">
        <f>Data!$B94</f>
        <v>0</v>
      </c>
      <c r="T94" s="101">
        <f>Data!C94</f>
        <v>0</v>
      </c>
      <c r="U94" s="119">
        <f>Data!E94</f>
        <v>0</v>
      </c>
      <c r="V94" s="101">
        <f>Data!G94</f>
        <v>0</v>
      </c>
      <c r="W94" s="539"/>
      <c r="X94" s="539"/>
      <c r="Y94" s="539"/>
      <c r="Z94" s="539"/>
      <c r="AA94" s="539"/>
      <c r="AB94" s="539"/>
      <c r="AC94" s="539"/>
      <c r="AD94" s="539"/>
      <c r="AE94" s="106">
        <f t="shared" si="16"/>
        <v>0</v>
      </c>
      <c r="AF94" s="539"/>
      <c r="AG94" s="539"/>
      <c r="AH94" s="104">
        <f t="shared" si="17"/>
        <v>0</v>
      </c>
      <c r="AI94" s="579">
        <f t="shared" si="19"/>
        <v>0</v>
      </c>
      <c r="AJ94" s="105">
        <f>LOOKUP(AI94,{0,32,33,41,51,61,71,81,91},{0,"इ-1","ड","क-2","क-1","ब-2 ","ब-1","अ-2","अ-1"})</f>
        <v>0</v>
      </c>
    </row>
    <row r="95" spans="1:36" ht="21.75" customHeight="1">
      <c r="A95" s="101">
        <f>Data!$B95</f>
        <v>0</v>
      </c>
      <c r="B95" s="101">
        <f>Data!C95</f>
        <v>0</v>
      </c>
      <c r="C95" s="119">
        <f>Data!E95</f>
        <v>0</v>
      </c>
      <c r="D95" s="101">
        <f>Data!G95</f>
        <v>0</v>
      </c>
      <c r="E95" s="539"/>
      <c r="F95" s="539"/>
      <c r="G95" s="539"/>
      <c r="H95" s="539"/>
      <c r="I95" s="539"/>
      <c r="J95" s="539"/>
      <c r="K95" s="539"/>
      <c r="L95" s="539"/>
      <c r="M95" s="106">
        <f t="shared" si="14"/>
        <v>0</v>
      </c>
      <c r="N95" s="539"/>
      <c r="O95" s="539"/>
      <c r="P95" s="104">
        <f t="shared" si="15"/>
        <v>0</v>
      </c>
      <c r="Q95" s="579">
        <f t="shared" si="18"/>
        <v>0</v>
      </c>
      <c r="R95" s="105">
        <f>LOOKUP(Q95,{0,32,33,41,51,61,71,81,91},{0,"इ-1","ड","क-2","क-1","ब-2 ","ब-1","अ-2","अ-1"})</f>
        <v>0</v>
      </c>
      <c r="S95" s="101">
        <f>Data!$B95</f>
        <v>0</v>
      </c>
      <c r="T95" s="101">
        <f>Data!C95</f>
        <v>0</v>
      </c>
      <c r="U95" s="119">
        <f>Data!E95</f>
        <v>0</v>
      </c>
      <c r="V95" s="101">
        <f>Data!G95</f>
        <v>0</v>
      </c>
      <c r="W95" s="539"/>
      <c r="X95" s="539"/>
      <c r="Y95" s="539"/>
      <c r="Z95" s="539"/>
      <c r="AA95" s="539"/>
      <c r="AB95" s="539"/>
      <c r="AC95" s="539"/>
      <c r="AD95" s="539"/>
      <c r="AE95" s="106">
        <f t="shared" si="16"/>
        <v>0</v>
      </c>
      <c r="AF95" s="539"/>
      <c r="AG95" s="539"/>
      <c r="AH95" s="104">
        <f t="shared" si="17"/>
        <v>0</v>
      </c>
      <c r="AI95" s="579">
        <f t="shared" si="19"/>
        <v>0</v>
      </c>
      <c r="AJ95" s="105">
        <f>LOOKUP(AI95,{0,32,33,41,51,61,71,81,91},{0,"इ-1","ड","क-2","क-1","ब-2 ","ब-1","अ-2","अ-1"})</f>
        <v>0</v>
      </c>
    </row>
    <row r="96" spans="1:36" ht="21.75" customHeight="1">
      <c r="A96" s="101">
        <f>Data!$B96</f>
        <v>0</v>
      </c>
      <c r="B96" s="101">
        <f>Data!C96</f>
        <v>0</v>
      </c>
      <c r="C96" s="119">
        <f>Data!E96</f>
        <v>0</v>
      </c>
      <c r="D96" s="101">
        <f>Data!G96</f>
        <v>0</v>
      </c>
      <c r="E96" s="539"/>
      <c r="F96" s="539"/>
      <c r="G96" s="539"/>
      <c r="H96" s="539"/>
      <c r="I96" s="539"/>
      <c r="J96" s="539"/>
      <c r="K96" s="539"/>
      <c r="L96" s="539"/>
      <c r="M96" s="106">
        <f t="shared" si="14"/>
        <v>0</v>
      </c>
      <c r="N96" s="539"/>
      <c r="O96" s="539"/>
      <c r="P96" s="104">
        <f t="shared" si="15"/>
        <v>0</v>
      </c>
      <c r="Q96" s="579">
        <f t="shared" si="18"/>
        <v>0</v>
      </c>
      <c r="R96" s="105">
        <f>LOOKUP(Q96,{0,32,33,41,51,61,71,81,91},{0,"इ-1","ड","क-2","क-1","ब-2 ","ब-1","अ-2","अ-1"})</f>
        <v>0</v>
      </c>
      <c r="S96" s="101">
        <f>Data!$B96</f>
        <v>0</v>
      </c>
      <c r="T96" s="101">
        <f>Data!C96</f>
        <v>0</v>
      </c>
      <c r="U96" s="119">
        <f>Data!E96</f>
        <v>0</v>
      </c>
      <c r="V96" s="101">
        <f>Data!G96</f>
        <v>0</v>
      </c>
      <c r="W96" s="539"/>
      <c r="X96" s="539"/>
      <c r="Y96" s="539"/>
      <c r="Z96" s="539"/>
      <c r="AA96" s="539"/>
      <c r="AB96" s="539"/>
      <c r="AC96" s="539"/>
      <c r="AD96" s="539"/>
      <c r="AE96" s="106">
        <f t="shared" si="16"/>
        <v>0</v>
      </c>
      <c r="AF96" s="539"/>
      <c r="AG96" s="539"/>
      <c r="AH96" s="104">
        <f t="shared" si="17"/>
        <v>0</v>
      </c>
      <c r="AI96" s="579">
        <f t="shared" si="19"/>
        <v>0</v>
      </c>
      <c r="AJ96" s="105">
        <f>LOOKUP(AI96,{0,32,33,41,51,61,71,81,91},{0,"इ-1","ड","क-2","क-1","ब-2 ","ब-1","अ-2","अ-1"})</f>
        <v>0</v>
      </c>
    </row>
    <row r="97" spans="1:36" ht="21.75" customHeight="1">
      <c r="A97" s="101">
        <f>Data!$B97</f>
        <v>0</v>
      </c>
      <c r="B97" s="101">
        <f>Data!C97</f>
        <v>0</v>
      </c>
      <c r="C97" s="119">
        <f>Data!E97</f>
        <v>0</v>
      </c>
      <c r="D97" s="101">
        <f>Data!G97</f>
        <v>0</v>
      </c>
      <c r="E97" s="539"/>
      <c r="F97" s="539"/>
      <c r="G97" s="539"/>
      <c r="H97" s="539"/>
      <c r="I97" s="539"/>
      <c r="J97" s="539"/>
      <c r="K97" s="539"/>
      <c r="L97" s="539"/>
      <c r="M97" s="106">
        <f t="shared" si="14"/>
        <v>0</v>
      </c>
      <c r="N97" s="539"/>
      <c r="O97" s="539"/>
      <c r="P97" s="104">
        <f t="shared" si="15"/>
        <v>0</v>
      </c>
      <c r="Q97" s="579">
        <f t="shared" si="18"/>
        <v>0</v>
      </c>
      <c r="R97" s="105">
        <f>LOOKUP(Q97,{0,32,33,41,51,61,71,81,91},{0,"इ-1","ड","क-2","क-1","ब-2 ","ब-1","अ-2","अ-1"})</f>
        <v>0</v>
      </c>
      <c r="S97" s="101">
        <f>Data!$B97</f>
        <v>0</v>
      </c>
      <c r="T97" s="101">
        <f>Data!C97</f>
        <v>0</v>
      </c>
      <c r="U97" s="119">
        <f>Data!E97</f>
        <v>0</v>
      </c>
      <c r="V97" s="101">
        <f>Data!G97</f>
        <v>0</v>
      </c>
      <c r="W97" s="539"/>
      <c r="X97" s="539"/>
      <c r="Y97" s="539"/>
      <c r="Z97" s="539"/>
      <c r="AA97" s="539"/>
      <c r="AB97" s="539"/>
      <c r="AC97" s="539"/>
      <c r="AD97" s="539"/>
      <c r="AE97" s="106">
        <f t="shared" si="16"/>
        <v>0</v>
      </c>
      <c r="AF97" s="539"/>
      <c r="AG97" s="539"/>
      <c r="AH97" s="104">
        <f t="shared" si="17"/>
        <v>0</v>
      </c>
      <c r="AI97" s="579">
        <f t="shared" si="19"/>
        <v>0</v>
      </c>
      <c r="AJ97" s="105">
        <f>LOOKUP(AI97,{0,32,33,41,51,61,71,81,91},{0,"इ-1","ड","क-2","क-1","ब-2 ","ब-1","अ-2","अ-1"})</f>
        <v>0</v>
      </c>
    </row>
    <row r="98" spans="1:36" ht="21.75" customHeight="1">
      <c r="A98" s="101">
        <f>Data!$B98</f>
        <v>0</v>
      </c>
      <c r="B98" s="101">
        <f>Data!C98</f>
        <v>0</v>
      </c>
      <c r="C98" s="119">
        <f>Data!E98</f>
        <v>0</v>
      </c>
      <c r="D98" s="101">
        <f>Data!G98</f>
        <v>0</v>
      </c>
      <c r="E98" s="539"/>
      <c r="F98" s="539"/>
      <c r="G98" s="539"/>
      <c r="H98" s="539"/>
      <c r="I98" s="539"/>
      <c r="J98" s="539"/>
      <c r="K98" s="539"/>
      <c r="L98" s="539"/>
      <c r="M98" s="106">
        <f t="shared" si="14"/>
        <v>0</v>
      </c>
      <c r="N98" s="539"/>
      <c r="O98" s="539"/>
      <c r="P98" s="104">
        <f t="shared" si="15"/>
        <v>0</v>
      </c>
      <c r="Q98" s="579">
        <f t="shared" si="18"/>
        <v>0</v>
      </c>
      <c r="R98" s="105">
        <f>LOOKUP(Q98,{0,32,33,41,51,61,71,81,91},{0,"इ-1","ड","क-2","क-1","ब-2 ","ब-1","अ-2","अ-1"})</f>
        <v>0</v>
      </c>
      <c r="S98" s="101">
        <f>Data!$B98</f>
        <v>0</v>
      </c>
      <c r="T98" s="101">
        <f>Data!C98</f>
        <v>0</v>
      </c>
      <c r="U98" s="119">
        <f>Data!E98</f>
        <v>0</v>
      </c>
      <c r="V98" s="101">
        <f>Data!G98</f>
        <v>0</v>
      </c>
      <c r="W98" s="539"/>
      <c r="X98" s="539"/>
      <c r="Y98" s="539"/>
      <c r="Z98" s="539"/>
      <c r="AA98" s="539"/>
      <c r="AB98" s="539"/>
      <c r="AC98" s="539"/>
      <c r="AD98" s="539"/>
      <c r="AE98" s="106">
        <f t="shared" si="16"/>
        <v>0</v>
      </c>
      <c r="AF98" s="539"/>
      <c r="AG98" s="539"/>
      <c r="AH98" s="104">
        <f t="shared" si="17"/>
        <v>0</v>
      </c>
      <c r="AI98" s="579">
        <f t="shared" si="19"/>
        <v>0</v>
      </c>
      <c r="AJ98" s="105">
        <f>LOOKUP(AI98,{0,32,33,41,51,61,71,81,91},{0,"इ-1","ड","क-2","क-1","ब-2 ","ब-1","अ-2","अ-1"})</f>
        <v>0</v>
      </c>
    </row>
    <row r="99" spans="1:36" ht="21.75" customHeight="1">
      <c r="A99" s="101">
        <f>Data!$B99</f>
        <v>0</v>
      </c>
      <c r="B99" s="101">
        <f>Data!C99</f>
        <v>0</v>
      </c>
      <c r="C99" s="119">
        <f>Data!E99</f>
        <v>0</v>
      </c>
      <c r="D99" s="101">
        <f>Data!G99</f>
        <v>0</v>
      </c>
      <c r="E99" s="539"/>
      <c r="F99" s="539"/>
      <c r="G99" s="539"/>
      <c r="H99" s="539"/>
      <c r="I99" s="539"/>
      <c r="J99" s="539"/>
      <c r="K99" s="539"/>
      <c r="L99" s="539"/>
      <c r="M99" s="106">
        <f t="shared" si="14"/>
        <v>0</v>
      </c>
      <c r="N99" s="539"/>
      <c r="O99" s="539"/>
      <c r="P99" s="104">
        <f t="shared" si="15"/>
        <v>0</v>
      </c>
      <c r="Q99" s="579">
        <f t="shared" si="18"/>
        <v>0</v>
      </c>
      <c r="R99" s="105">
        <f>LOOKUP(Q99,{0,32,33,41,51,61,71,81,91},{0,"इ-1","ड","क-2","क-1","ब-2 ","ब-1","अ-2","अ-1"})</f>
        <v>0</v>
      </c>
      <c r="S99" s="101">
        <f>Data!$B99</f>
        <v>0</v>
      </c>
      <c r="T99" s="101">
        <f>Data!C99</f>
        <v>0</v>
      </c>
      <c r="U99" s="119">
        <f>Data!E99</f>
        <v>0</v>
      </c>
      <c r="V99" s="101">
        <f>Data!G99</f>
        <v>0</v>
      </c>
      <c r="W99" s="539"/>
      <c r="X99" s="539"/>
      <c r="Y99" s="539"/>
      <c r="Z99" s="539"/>
      <c r="AA99" s="539"/>
      <c r="AB99" s="539"/>
      <c r="AC99" s="539"/>
      <c r="AD99" s="539"/>
      <c r="AE99" s="106">
        <f t="shared" si="16"/>
        <v>0</v>
      </c>
      <c r="AF99" s="539"/>
      <c r="AG99" s="539"/>
      <c r="AH99" s="104">
        <f t="shared" si="17"/>
        <v>0</v>
      </c>
      <c r="AI99" s="579">
        <f t="shared" si="19"/>
        <v>0</v>
      </c>
      <c r="AJ99" s="105">
        <f>LOOKUP(AI99,{0,32,33,41,51,61,71,81,91},{0,"इ-1","ड","क-2","क-1","ब-2 ","ब-1","अ-2","अ-1"})</f>
        <v>0</v>
      </c>
    </row>
    <row r="100" spans="1:36" ht="21.75" customHeight="1">
      <c r="A100" s="101">
        <f>Data!$B100</f>
        <v>0</v>
      </c>
      <c r="B100" s="101">
        <f>Data!C100</f>
        <v>0</v>
      </c>
      <c r="C100" s="119">
        <f>Data!E100</f>
        <v>0</v>
      </c>
      <c r="D100" s="101">
        <f>Data!G100</f>
        <v>0</v>
      </c>
      <c r="E100" s="539"/>
      <c r="F100" s="539"/>
      <c r="G100" s="539"/>
      <c r="H100" s="539"/>
      <c r="I100" s="539"/>
      <c r="J100" s="539"/>
      <c r="K100" s="539"/>
      <c r="L100" s="539"/>
      <c r="M100" s="106">
        <f t="shared" si="14"/>
        <v>0</v>
      </c>
      <c r="N100" s="539"/>
      <c r="O100" s="539"/>
      <c r="P100" s="104">
        <f t="shared" si="15"/>
        <v>0</v>
      </c>
      <c r="Q100" s="579">
        <f t="shared" si="18"/>
        <v>0</v>
      </c>
      <c r="R100" s="105">
        <f>LOOKUP(Q100,{0,32,33,41,51,61,71,81,91},{0,"इ-1","ड","क-2","क-1","ब-2 ","ब-1","अ-2","अ-1"})</f>
        <v>0</v>
      </c>
      <c r="S100" s="101">
        <f>Data!$B100</f>
        <v>0</v>
      </c>
      <c r="T100" s="101">
        <f>Data!C100</f>
        <v>0</v>
      </c>
      <c r="U100" s="119">
        <f>Data!E100</f>
        <v>0</v>
      </c>
      <c r="V100" s="101">
        <f>Data!G100</f>
        <v>0</v>
      </c>
      <c r="W100" s="539"/>
      <c r="X100" s="539"/>
      <c r="Y100" s="539"/>
      <c r="Z100" s="539"/>
      <c r="AA100" s="539"/>
      <c r="AB100" s="539"/>
      <c r="AC100" s="539"/>
      <c r="AD100" s="539"/>
      <c r="AE100" s="106">
        <f t="shared" si="16"/>
        <v>0</v>
      </c>
      <c r="AF100" s="539"/>
      <c r="AG100" s="539"/>
      <c r="AH100" s="104">
        <f t="shared" si="17"/>
        <v>0</v>
      </c>
      <c r="AI100" s="579">
        <f t="shared" si="19"/>
        <v>0</v>
      </c>
      <c r="AJ100" s="105">
        <f>LOOKUP(AI100,{0,32,33,41,51,61,71,81,91},{0,"इ-1","ड","क-2","क-1","ब-2 ","ब-1","अ-2","अ-1"})</f>
        <v>0</v>
      </c>
    </row>
    <row r="101" spans="1:36" ht="21.75" customHeight="1">
      <c r="A101" s="101">
        <f>Data!$B101</f>
        <v>0</v>
      </c>
      <c r="B101" s="101">
        <f>Data!C101</f>
        <v>0</v>
      </c>
      <c r="C101" s="119">
        <f>Data!E101</f>
        <v>0</v>
      </c>
      <c r="D101" s="101">
        <f>Data!G101</f>
        <v>0</v>
      </c>
      <c r="E101" s="539"/>
      <c r="F101" s="539"/>
      <c r="G101" s="539"/>
      <c r="H101" s="539"/>
      <c r="I101" s="539"/>
      <c r="J101" s="539"/>
      <c r="K101" s="539"/>
      <c r="L101" s="539"/>
      <c r="M101" s="106">
        <f t="shared" si="14"/>
        <v>0</v>
      </c>
      <c r="N101" s="539"/>
      <c r="O101" s="539"/>
      <c r="P101" s="104">
        <f t="shared" si="15"/>
        <v>0</v>
      </c>
      <c r="Q101" s="579">
        <f t="shared" si="18"/>
        <v>0</v>
      </c>
      <c r="R101" s="105">
        <f>LOOKUP(Q101,{0,32,33,41,51,61,71,81,91},{0,"इ-1","ड","क-2","क-1","ब-2 ","ब-1","अ-2","अ-1"})</f>
        <v>0</v>
      </c>
      <c r="S101" s="101">
        <f>Data!$B101</f>
        <v>0</v>
      </c>
      <c r="T101" s="101">
        <f>Data!C101</f>
        <v>0</v>
      </c>
      <c r="U101" s="119">
        <f>Data!E101</f>
        <v>0</v>
      </c>
      <c r="V101" s="101">
        <f>Data!G101</f>
        <v>0</v>
      </c>
      <c r="W101" s="539"/>
      <c r="X101" s="539"/>
      <c r="Y101" s="539"/>
      <c r="Z101" s="539"/>
      <c r="AA101" s="539"/>
      <c r="AB101" s="539"/>
      <c r="AC101" s="539"/>
      <c r="AD101" s="539"/>
      <c r="AE101" s="106">
        <f t="shared" si="16"/>
        <v>0</v>
      </c>
      <c r="AF101" s="539"/>
      <c r="AG101" s="539"/>
      <c r="AH101" s="104">
        <f t="shared" si="17"/>
        <v>0</v>
      </c>
      <c r="AI101" s="579">
        <f t="shared" si="19"/>
        <v>0</v>
      </c>
      <c r="AJ101" s="105">
        <f>LOOKUP(AI101,{0,32,33,41,51,61,71,81,91},{0,"इ-1","ड","क-2","क-1","ब-2 ","ब-1","अ-2","अ-1"})</f>
        <v>0</v>
      </c>
    </row>
    <row r="102" spans="1:36" ht="21.75" customHeight="1">
      <c r="A102" s="101">
        <f>Data!$B102</f>
        <v>0</v>
      </c>
      <c r="B102" s="101">
        <f>Data!C102</f>
        <v>0</v>
      </c>
      <c r="C102" s="119">
        <f>Data!E102</f>
        <v>0</v>
      </c>
      <c r="D102" s="101">
        <f>Data!G102</f>
        <v>0</v>
      </c>
      <c r="E102" s="539"/>
      <c r="F102" s="539"/>
      <c r="G102" s="539"/>
      <c r="H102" s="539"/>
      <c r="I102" s="539"/>
      <c r="J102" s="539"/>
      <c r="K102" s="539"/>
      <c r="L102" s="539"/>
      <c r="M102" s="106">
        <f t="shared" si="14"/>
        <v>0</v>
      </c>
      <c r="N102" s="539"/>
      <c r="O102" s="539"/>
      <c r="P102" s="104">
        <f t="shared" si="15"/>
        <v>0</v>
      </c>
      <c r="Q102" s="579">
        <f t="shared" si="18"/>
        <v>0</v>
      </c>
      <c r="R102" s="105">
        <f>LOOKUP(Q102,{0,32,33,41,51,61,71,81,91},{0,"इ-1","ड","क-2","क-1","ब-2 ","ब-1","अ-2","अ-1"})</f>
        <v>0</v>
      </c>
      <c r="S102" s="101">
        <f>Data!$B102</f>
        <v>0</v>
      </c>
      <c r="T102" s="101">
        <f>Data!C102</f>
        <v>0</v>
      </c>
      <c r="U102" s="119">
        <f>Data!E102</f>
        <v>0</v>
      </c>
      <c r="V102" s="101">
        <f>Data!G102</f>
        <v>0</v>
      </c>
      <c r="W102" s="539"/>
      <c r="X102" s="539"/>
      <c r="Y102" s="539"/>
      <c r="Z102" s="539"/>
      <c r="AA102" s="539"/>
      <c r="AB102" s="539"/>
      <c r="AC102" s="539"/>
      <c r="AD102" s="539"/>
      <c r="AE102" s="106">
        <f t="shared" si="16"/>
        <v>0</v>
      </c>
      <c r="AF102" s="539"/>
      <c r="AG102" s="539"/>
      <c r="AH102" s="104">
        <f t="shared" si="17"/>
        <v>0</v>
      </c>
      <c r="AI102" s="579">
        <f t="shared" si="19"/>
        <v>0</v>
      </c>
      <c r="AJ102" s="105">
        <f>LOOKUP(AI102,{0,32,33,41,51,61,71,81,91},{0,"इ-1","ड","क-2","क-1","ब-2 ","ब-1","अ-2","अ-1"})</f>
        <v>0</v>
      </c>
    </row>
    <row r="103" spans="1:36" ht="21.75" customHeight="1">
      <c r="A103" s="101">
        <f>Data!$B103</f>
        <v>0</v>
      </c>
      <c r="B103" s="101">
        <f>Data!C103</f>
        <v>0</v>
      </c>
      <c r="C103" s="119">
        <f>Data!E103</f>
        <v>0</v>
      </c>
      <c r="D103" s="101">
        <f>Data!G103</f>
        <v>0</v>
      </c>
      <c r="E103" s="539"/>
      <c r="F103" s="539"/>
      <c r="G103" s="539"/>
      <c r="H103" s="539"/>
      <c r="I103" s="539"/>
      <c r="J103" s="539"/>
      <c r="K103" s="539"/>
      <c r="L103" s="539"/>
      <c r="M103" s="106">
        <f t="shared" si="14"/>
        <v>0</v>
      </c>
      <c r="N103" s="539"/>
      <c r="O103" s="539"/>
      <c r="P103" s="104">
        <f t="shared" si="15"/>
        <v>0</v>
      </c>
      <c r="Q103" s="579">
        <f t="shared" si="18"/>
        <v>0</v>
      </c>
      <c r="R103" s="105">
        <f>LOOKUP(Q103,{0,32,33,41,51,61,71,81,91},{0,"इ-1","ड","क-2","क-1","ब-2 ","ब-1","अ-2","अ-1"})</f>
        <v>0</v>
      </c>
      <c r="S103" s="101">
        <f>Data!$B103</f>
        <v>0</v>
      </c>
      <c r="T103" s="101">
        <f>Data!C103</f>
        <v>0</v>
      </c>
      <c r="U103" s="119">
        <f>Data!E103</f>
        <v>0</v>
      </c>
      <c r="V103" s="101">
        <f>Data!G103</f>
        <v>0</v>
      </c>
      <c r="W103" s="539"/>
      <c r="X103" s="539"/>
      <c r="Y103" s="539"/>
      <c r="Z103" s="539"/>
      <c r="AA103" s="539"/>
      <c r="AB103" s="539"/>
      <c r="AC103" s="539"/>
      <c r="AD103" s="539"/>
      <c r="AE103" s="106">
        <f t="shared" si="16"/>
        <v>0</v>
      </c>
      <c r="AF103" s="539"/>
      <c r="AG103" s="539"/>
      <c r="AH103" s="104">
        <f t="shared" si="17"/>
        <v>0</v>
      </c>
      <c r="AI103" s="579">
        <f t="shared" si="19"/>
        <v>0</v>
      </c>
      <c r="AJ103" s="105">
        <f>LOOKUP(AI103,{0,32,33,41,51,61,71,81,91},{0,"इ-1","ड","क-2","क-1","ब-2 ","ब-1","अ-2","अ-1"})</f>
        <v>0</v>
      </c>
    </row>
    <row r="104" spans="1:36" ht="21.75" customHeight="1">
      <c r="A104" s="101">
        <f>Data!$B104</f>
        <v>0</v>
      </c>
      <c r="B104" s="101">
        <f>Data!C104</f>
        <v>0</v>
      </c>
      <c r="C104" s="119">
        <f>Data!E104</f>
        <v>0</v>
      </c>
      <c r="D104" s="101">
        <f>Data!G104</f>
        <v>0</v>
      </c>
      <c r="E104" s="539"/>
      <c r="F104" s="539"/>
      <c r="G104" s="539"/>
      <c r="H104" s="539"/>
      <c r="I104" s="539"/>
      <c r="J104" s="539"/>
      <c r="K104" s="539"/>
      <c r="L104" s="539"/>
      <c r="M104" s="106">
        <f t="shared" si="14"/>
        <v>0</v>
      </c>
      <c r="N104" s="539"/>
      <c r="O104" s="539"/>
      <c r="P104" s="104">
        <f t="shared" si="15"/>
        <v>0</v>
      </c>
      <c r="Q104" s="579">
        <f t="shared" si="18"/>
        <v>0</v>
      </c>
      <c r="R104" s="105">
        <f>LOOKUP(Q104,{0,32,33,41,51,61,71,81,91},{0,"इ-1","ड","क-2","क-1","ब-2 ","ब-1","अ-2","अ-1"})</f>
        <v>0</v>
      </c>
      <c r="S104" s="101">
        <f>Data!$B104</f>
        <v>0</v>
      </c>
      <c r="T104" s="101">
        <f>Data!C104</f>
        <v>0</v>
      </c>
      <c r="U104" s="119">
        <f>Data!E104</f>
        <v>0</v>
      </c>
      <c r="V104" s="101">
        <f>Data!G104</f>
        <v>0</v>
      </c>
      <c r="W104" s="539"/>
      <c r="X104" s="539"/>
      <c r="Y104" s="539"/>
      <c r="Z104" s="539"/>
      <c r="AA104" s="539"/>
      <c r="AB104" s="539"/>
      <c r="AC104" s="539"/>
      <c r="AD104" s="539"/>
      <c r="AE104" s="106">
        <f t="shared" si="16"/>
        <v>0</v>
      </c>
      <c r="AF104" s="539"/>
      <c r="AG104" s="539"/>
      <c r="AH104" s="104">
        <f t="shared" si="17"/>
        <v>0</v>
      </c>
      <c r="AI104" s="579">
        <f t="shared" si="19"/>
        <v>0</v>
      </c>
      <c r="AJ104" s="105">
        <f>LOOKUP(AI104,{0,32,33,41,51,61,71,81,91},{0,"इ-1","ड","क-2","क-1","ब-2 ","ब-1","अ-2","अ-1"})</f>
        <v>0</v>
      </c>
    </row>
    <row r="105" spans="1:36" ht="21.75" customHeight="1">
      <c r="A105" s="101">
        <f>Data!$B105</f>
        <v>0</v>
      </c>
      <c r="B105" s="101">
        <f>Data!C105</f>
        <v>0</v>
      </c>
      <c r="C105" s="119">
        <f>Data!E105</f>
        <v>0</v>
      </c>
      <c r="D105" s="101">
        <f>Data!G105</f>
        <v>0</v>
      </c>
      <c r="E105" s="539"/>
      <c r="F105" s="539"/>
      <c r="G105" s="539"/>
      <c r="H105" s="539"/>
      <c r="I105" s="539"/>
      <c r="J105" s="539"/>
      <c r="K105" s="539"/>
      <c r="L105" s="539"/>
      <c r="M105" s="106">
        <f t="shared" si="14"/>
        <v>0</v>
      </c>
      <c r="N105" s="539"/>
      <c r="O105" s="539"/>
      <c r="P105" s="104">
        <f t="shared" si="15"/>
        <v>0</v>
      </c>
      <c r="Q105" s="579">
        <f t="shared" si="18"/>
        <v>0</v>
      </c>
      <c r="R105" s="105">
        <f>LOOKUP(Q105,{0,32,33,41,51,61,71,81,91},{0,"इ-1","ड","क-2","क-1","ब-2 ","ब-1","अ-2","अ-1"})</f>
        <v>0</v>
      </c>
      <c r="S105" s="101">
        <f>Data!$B105</f>
        <v>0</v>
      </c>
      <c r="T105" s="101">
        <f>Data!C105</f>
        <v>0</v>
      </c>
      <c r="U105" s="119">
        <f>Data!E105</f>
        <v>0</v>
      </c>
      <c r="V105" s="101">
        <f>Data!G105</f>
        <v>0</v>
      </c>
      <c r="W105" s="539"/>
      <c r="X105" s="539"/>
      <c r="Y105" s="539"/>
      <c r="Z105" s="539"/>
      <c r="AA105" s="539"/>
      <c r="AB105" s="539"/>
      <c r="AC105" s="539"/>
      <c r="AD105" s="539"/>
      <c r="AE105" s="106">
        <f t="shared" si="16"/>
        <v>0</v>
      </c>
      <c r="AF105" s="539"/>
      <c r="AG105" s="539"/>
      <c r="AH105" s="104">
        <f t="shared" si="17"/>
        <v>0</v>
      </c>
      <c r="AI105" s="579">
        <f t="shared" si="19"/>
        <v>0</v>
      </c>
      <c r="AJ105" s="105">
        <f>LOOKUP(AI105,{0,32,33,41,51,61,71,81,91},{0,"इ-1","ड","क-2","क-1","ब-2 ","ब-1","अ-2","अ-1"})</f>
        <v>0</v>
      </c>
    </row>
    <row r="106" spans="1:36" ht="21.75" customHeight="1">
      <c r="A106" s="101">
        <f>Data!$B106</f>
        <v>0</v>
      </c>
      <c r="B106" s="101">
        <f>Data!C106</f>
        <v>0</v>
      </c>
      <c r="C106" s="119">
        <f>Data!E106</f>
        <v>0</v>
      </c>
      <c r="D106" s="101">
        <f>Data!G106</f>
        <v>0</v>
      </c>
      <c r="E106" s="539"/>
      <c r="F106" s="539"/>
      <c r="G106" s="539"/>
      <c r="H106" s="539"/>
      <c r="I106" s="539"/>
      <c r="J106" s="539"/>
      <c r="K106" s="539"/>
      <c r="L106" s="539"/>
      <c r="M106" s="106">
        <f t="shared" si="14"/>
        <v>0</v>
      </c>
      <c r="N106" s="539"/>
      <c r="O106" s="539"/>
      <c r="P106" s="104">
        <f t="shared" si="15"/>
        <v>0</v>
      </c>
      <c r="Q106" s="579">
        <f t="shared" si="18"/>
        <v>0</v>
      </c>
      <c r="R106" s="105">
        <f>LOOKUP(Q106,{0,32,33,41,51,61,71,81,91},{0,"इ-1","ड","क-2","क-1","ब-2 ","ब-1","अ-2","अ-1"})</f>
        <v>0</v>
      </c>
      <c r="S106" s="101">
        <f>Data!$B106</f>
        <v>0</v>
      </c>
      <c r="T106" s="101">
        <f>Data!C106</f>
        <v>0</v>
      </c>
      <c r="U106" s="119">
        <f>Data!E106</f>
        <v>0</v>
      </c>
      <c r="V106" s="101">
        <f>Data!G106</f>
        <v>0</v>
      </c>
      <c r="W106" s="539"/>
      <c r="X106" s="539"/>
      <c r="Y106" s="539"/>
      <c r="Z106" s="539"/>
      <c r="AA106" s="539"/>
      <c r="AB106" s="539"/>
      <c r="AC106" s="539"/>
      <c r="AD106" s="539"/>
      <c r="AE106" s="106">
        <f t="shared" si="16"/>
        <v>0</v>
      </c>
      <c r="AF106" s="539"/>
      <c r="AG106" s="539"/>
      <c r="AH106" s="104">
        <f t="shared" si="17"/>
        <v>0</v>
      </c>
      <c r="AI106" s="579">
        <f t="shared" si="19"/>
        <v>0</v>
      </c>
      <c r="AJ106" s="105">
        <f>LOOKUP(AI106,{0,32,33,41,51,61,71,81,91},{0,"इ-1","ड","क-2","क-1","ब-2 ","ब-1","अ-2","अ-1"})</f>
        <v>0</v>
      </c>
    </row>
    <row r="107" spans="1:36" ht="21.75" customHeight="1">
      <c r="A107" s="101">
        <f>Data!$B107</f>
        <v>0</v>
      </c>
      <c r="B107" s="101">
        <f>Data!C107</f>
        <v>0</v>
      </c>
      <c r="C107" s="119">
        <f>Data!E107</f>
        <v>0</v>
      </c>
      <c r="D107" s="101">
        <f>Data!G107</f>
        <v>0</v>
      </c>
      <c r="E107" s="539"/>
      <c r="F107" s="539"/>
      <c r="G107" s="539"/>
      <c r="H107" s="539"/>
      <c r="I107" s="539"/>
      <c r="J107" s="539"/>
      <c r="K107" s="539"/>
      <c r="L107" s="539"/>
      <c r="M107" s="106">
        <f t="shared" ref="M107:M170" si="20">SUM(E107:L107)</f>
        <v>0</v>
      </c>
      <c r="N107" s="539"/>
      <c r="O107" s="539"/>
      <c r="P107" s="104">
        <f t="shared" ref="P107:P170" si="21">SUM(N107:O107)</f>
        <v>0</v>
      </c>
      <c r="Q107" s="579">
        <f t="shared" si="18"/>
        <v>0</v>
      </c>
      <c r="R107" s="105">
        <f>LOOKUP(Q107,{0,32,33,41,51,61,71,81,91},{0,"इ-1","ड","क-2","क-1","ब-2 ","ब-1","अ-2","अ-1"})</f>
        <v>0</v>
      </c>
      <c r="S107" s="101">
        <f>Data!$B107</f>
        <v>0</v>
      </c>
      <c r="T107" s="101">
        <f>Data!C107</f>
        <v>0</v>
      </c>
      <c r="U107" s="119">
        <f>Data!E107</f>
        <v>0</v>
      </c>
      <c r="V107" s="101">
        <f>Data!G107</f>
        <v>0</v>
      </c>
      <c r="W107" s="539"/>
      <c r="X107" s="539"/>
      <c r="Y107" s="539"/>
      <c r="Z107" s="539"/>
      <c r="AA107" s="539"/>
      <c r="AB107" s="539"/>
      <c r="AC107" s="539"/>
      <c r="AD107" s="539"/>
      <c r="AE107" s="106">
        <f t="shared" ref="AE107:AE170" si="22">SUM(W107:AD107)</f>
        <v>0</v>
      </c>
      <c r="AF107" s="539"/>
      <c r="AG107" s="539"/>
      <c r="AH107" s="104">
        <f t="shared" ref="AH107:AH170" si="23">SUM(AF107:AG107)</f>
        <v>0</v>
      </c>
      <c r="AI107" s="579">
        <f t="shared" si="19"/>
        <v>0</v>
      </c>
      <c r="AJ107" s="105">
        <f>LOOKUP(AI107,{0,32,33,41,51,61,71,81,91},{0,"इ-1","ड","क-2","क-1","ब-2 ","ब-1","अ-2","अ-1"})</f>
        <v>0</v>
      </c>
    </row>
    <row r="108" spans="1:36" ht="21.75" customHeight="1">
      <c r="A108" s="101">
        <f>Data!$B108</f>
        <v>0</v>
      </c>
      <c r="B108" s="101">
        <f>Data!C108</f>
        <v>0</v>
      </c>
      <c r="C108" s="119">
        <f>Data!E108</f>
        <v>0</v>
      </c>
      <c r="D108" s="101">
        <f>Data!G108</f>
        <v>0</v>
      </c>
      <c r="E108" s="539"/>
      <c r="F108" s="539"/>
      <c r="G108" s="539"/>
      <c r="H108" s="539"/>
      <c r="I108" s="539"/>
      <c r="J108" s="539"/>
      <c r="K108" s="539"/>
      <c r="L108" s="539"/>
      <c r="M108" s="106">
        <f t="shared" si="20"/>
        <v>0</v>
      </c>
      <c r="N108" s="539"/>
      <c r="O108" s="539"/>
      <c r="P108" s="104">
        <f t="shared" si="21"/>
        <v>0</v>
      </c>
      <c r="Q108" s="579">
        <f t="shared" si="18"/>
        <v>0</v>
      </c>
      <c r="R108" s="105">
        <f>LOOKUP(Q108,{0,32,33,41,51,61,71,81,91},{0,"इ-1","ड","क-2","क-1","ब-2 ","ब-1","अ-2","अ-1"})</f>
        <v>0</v>
      </c>
      <c r="S108" s="101">
        <f>Data!$B108</f>
        <v>0</v>
      </c>
      <c r="T108" s="101">
        <f>Data!C108</f>
        <v>0</v>
      </c>
      <c r="U108" s="119">
        <f>Data!E108</f>
        <v>0</v>
      </c>
      <c r="V108" s="101">
        <f>Data!G108</f>
        <v>0</v>
      </c>
      <c r="W108" s="539"/>
      <c r="X108" s="539"/>
      <c r="Y108" s="539"/>
      <c r="Z108" s="539"/>
      <c r="AA108" s="539"/>
      <c r="AB108" s="539"/>
      <c r="AC108" s="539"/>
      <c r="AD108" s="539"/>
      <c r="AE108" s="106">
        <f t="shared" si="22"/>
        <v>0</v>
      </c>
      <c r="AF108" s="539"/>
      <c r="AG108" s="539"/>
      <c r="AH108" s="104">
        <f t="shared" si="23"/>
        <v>0</v>
      </c>
      <c r="AI108" s="579">
        <f t="shared" si="19"/>
        <v>0</v>
      </c>
      <c r="AJ108" s="105">
        <f>LOOKUP(AI108,{0,32,33,41,51,61,71,81,91},{0,"इ-1","ड","क-2","क-1","ब-2 ","ब-1","अ-2","अ-1"})</f>
        <v>0</v>
      </c>
    </row>
    <row r="109" spans="1:36" ht="21.75" customHeight="1">
      <c r="A109" s="101">
        <f>Data!$B109</f>
        <v>0</v>
      </c>
      <c r="B109" s="101">
        <f>Data!C109</f>
        <v>0</v>
      </c>
      <c r="C109" s="119">
        <f>Data!E109</f>
        <v>0</v>
      </c>
      <c r="D109" s="101">
        <f>Data!G109</f>
        <v>0</v>
      </c>
      <c r="E109" s="539"/>
      <c r="F109" s="539"/>
      <c r="G109" s="539"/>
      <c r="H109" s="539"/>
      <c r="I109" s="539"/>
      <c r="J109" s="539"/>
      <c r="K109" s="539"/>
      <c r="L109" s="539"/>
      <c r="M109" s="106">
        <f t="shared" si="20"/>
        <v>0</v>
      </c>
      <c r="N109" s="539"/>
      <c r="O109" s="539"/>
      <c r="P109" s="104">
        <f t="shared" si="21"/>
        <v>0</v>
      </c>
      <c r="Q109" s="579">
        <f t="shared" si="18"/>
        <v>0</v>
      </c>
      <c r="R109" s="105">
        <f>LOOKUP(Q109,{0,32,33,41,51,61,71,81,91},{0,"इ-1","ड","क-2","क-1","ब-2 ","ब-1","अ-2","अ-1"})</f>
        <v>0</v>
      </c>
      <c r="S109" s="101">
        <f>Data!$B109</f>
        <v>0</v>
      </c>
      <c r="T109" s="101">
        <f>Data!C109</f>
        <v>0</v>
      </c>
      <c r="U109" s="119">
        <f>Data!E109</f>
        <v>0</v>
      </c>
      <c r="V109" s="101">
        <f>Data!G109</f>
        <v>0</v>
      </c>
      <c r="W109" s="539"/>
      <c r="X109" s="539"/>
      <c r="Y109" s="539"/>
      <c r="Z109" s="539"/>
      <c r="AA109" s="539"/>
      <c r="AB109" s="539"/>
      <c r="AC109" s="539"/>
      <c r="AD109" s="539"/>
      <c r="AE109" s="106">
        <f t="shared" si="22"/>
        <v>0</v>
      </c>
      <c r="AF109" s="539"/>
      <c r="AG109" s="539"/>
      <c r="AH109" s="104">
        <f t="shared" si="23"/>
        <v>0</v>
      </c>
      <c r="AI109" s="579">
        <f t="shared" si="19"/>
        <v>0</v>
      </c>
      <c r="AJ109" s="105">
        <f>LOOKUP(AI109,{0,32,33,41,51,61,71,81,91},{0,"इ-1","ड","क-2","क-1","ब-2 ","ब-1","अ-2","अ-1"})</f>
        <v>0</v>
      </c>
    </row>
    <row r="110" spans="1:36" ht="21.75" customHeight="1">
      <c r="A110" s="101">
        <f>Data!$B110</f>
        <v>0</v>
      </c>
      <c r="B110" s="101">
        <f>Data!C110</f>
        <v>0</v>
      </c>
      <c r="C110" s="119">
        <f>Data!E110</f>
        <v>0</v>
      </c>
      <c r="D110" s="101">
        <f>Data!G110</f>
        <v>0</v>
      </c>
      <c r="E110" s="539"/>
      <c r="F110" s="539"/>
      <c r="G110" s="539"/>
      <c r="H110" s="539"/>
      <c r="I110" s="539"/>
      <c r="J110" s="539"/>
      <c r="K110" s="539"/>
      <c r="L110" s="539"/>
      <c r="M110" s="106">
        <f t="shared" si="20"/>
        <v>0</v>
      </c>
      <c r="N110" s="539"/>
      <c r="O110" s="539"/>
      <c r="P110" s="104">
        <f t="shared" si="21"/>
        <v>0</v>
      </c>
      <c r="Q110" s="579">
        <f t="shared" si="18"/>
        <v>0</v>
      </c>
      <c r="R110" s="105">
        <f>LOOKUP(Q110,{0,32,33,41,51,61,71,81,91},{0,"इ-1","ड","क-2","क-1","ब-2 ","ब-1","अ-2","अ-1"})</f>
        <v>0</v>
      </c>
      <c r="S110" s="101">
        <f>Data!$B110</f>
        <v>0</v>
      </c>
      <c r="T110" s="101">
        <f>Data!C110</f>
        <v>0</v>
      </c>
      <c r="U110" s="119">
        <f>Data!E110</f>
        <v>0</v>
      </c>
      <c r="V110" s="101">
        <f>Data!G110</f>
        <v>0</v>
      </c>
      <c r="W110" s="539"/>
      <c r="X110" s="539"/>
      <c r="Y110" s="539"/>
      <c r="Z110" s="539"/>
      <c r="AA110" s="539"/>
      <c r="AB110" s="539"/>
      <c r="AC110" s="539"/>
      <c r="AD110" s="539"/>
      <c r="AE110" s="106">
        <f t="shared" si="22"/>
        <v>0</v>
      </c>
      <c r="AF110" s="539"/>
      <c r="AG110" s="539"/>
      <c r="AH110" s="104">
        <f t="shared" si="23"/>
        <v>0</v>
      </c>
      <c r="AI110" s="579">
        <f t="shared" si="19"/>
        <v>0</v>
      </c>
      <c r="AJ110" s="105">
        <f>LOOKUP(AI110,{0,32,33,41,51,61,71,81,91},{0,"इ-1","ड","क-2","क-1","ब-2 ","ब-1","अ-2","अ-1"})</f>
        <v>0</v>
      </c>
    </row>
    <row r="111" spans="1:36" ht="21.75" customHeight="1">
      <c r="A111" s="101">
        <f>Data!$B111</f>
        <v>0</v>
      </c>
      <c r="B111" s="101">
        <f>Data!C111</f>
        <v>0</v>
      </c>
      <c r="C111" s="119">
        <f>Data!E111</f>
        <v>0</v>
      </c>
      <c r="D111" s="101">
        <f>Data!G111</f>
        <v>0</v>
      </c>
      <c r="E111" s="539"/>
      <c r="F111" s="539"/>
      <c r="G111" s="539"/>
      <c r="H111" s="539"/>
      <c r="I111" s="539"/>
      <c r="J111" s="539"/>
      <c r="K111" s="539"/>
      <c r="L111" s="539"/>
      <c r="M111" s="106">
        <f t="shared" si="20"/>
        <v>0</v>
      </c>
      <c r="N111" s="539"/>
      <c r="O111" s="539"/>
      <c r="P111" s="104">
        <f t="shared" si="21"/>
        <v>0</v>
      </c>
      <c r="Q111" s="579">
        <f t="shared" si="18"/>
        <v>0</v>
      </c>
      <c r="R111" s="105">
        <f>LOOKUP(Q111,{0,32,33,41,51,61,71,81,91},{0,"इ-1","ड","क-2","क-1","ब-2 ","ब-1","अ-2","अ-1"})</f>
        <v>0</v>
      </c>
      <c r="S111" s="101">
        <f>Data!$B111</f>
        <v>0</v>
      </c>
      <c r="T111" s="101">
        <f>Data!C111</f>
        <v>0</v>
      </c>
      <c r="U111" s="119">
        <f>Data!E111</f>
        <v>0</v>
      </c>
      <c r="V111" s="101">
        <f>Data!G111</f>
        <v>0</v>
      </c>
      <c r="W111" s="539"/>
      <c r="X111" s="539"/>
      <c r="Y111" s="539"/>
      <c r="Z111" s="539"/>
      <c r="AA111" s="539"/>
      <c r="AB111" s="539"/>
      <c r="AC111" s="539"/>
      <c r="AD111" s="539"/>
      <c r="AE111" s="106">
        <f t="shared" si="22"/>
        <v>0</v>
      </c>
      <c r="AF111" s="539"/>
      <c r="AG111" s="539"/>
      <c r="AH111" s="104">
        <f t="shared" si="23"/>
        <v>0</v>
      </c>
      <c r="AI111" s="579">
        <f t="shared" si="19"/>
        <v>0</v>
      </c>
      <c r="AJ111" s="105">
        <f>LOOKUP(AI111,{0,32,33,41,51,61,71,81,91},{0,"इ-1","ड","क-2","क-1","ब-2 ","ब-1","अ-2","अ-1"})</f>
        <v>0</v>
      </c>
    </row>
    <row r="112" spans="1:36" ht="21.75" customHeight="1">
      <c r="A112" s="101">
        <f>Data!$B112</f>
        <v>0</v>
      </c>
      <c r="B112" s="101">
        <f>Data!C112</f>
        <v>0</v>
      </c>
      <c r="C112" s="119">
        <f>Data!E112</f>
        <v>0</v>
      </c>
      <c r="D112" s="101">
        <f>Data!G112</f>
        <v>0</v>
      </c>
      <c r="E112" s="539"/>
      <c r="F112" s="539"/>
      <c r="G112" s="539"/>
      <c r="H112" s="539"/>
      <c r="I112" s="539"/>
      <c r="J112" s="539"/>
      <c r="K112" s="539"/>
      <c r="L112" s="539"/>
      <c r="M112" s="106">
        <f t="shared" si="20"/>
        <v>0</v>
      </c>
      <c r="N112" s="539"/>
      <c r="O112" s="539"/>
      <c r="P112" s="104">
        <f t="shared" si="21"/>
        <v>0</v>
      </c>
      <c r="Q112" s="579">
        <f t="shared" si="18"/>
        <v>0</v>
      </c>
      <c r="R112" s="105">
        <f>LOOKUP(Q112,{0,32,33,41,51,61,71,81,91},{0,"इ-1","ड","क-2","क-1","ब-2 ","ब-1","अ-2","अ-1"})</f>
        <v>0</v>
      </c>
      <c r="S112" s="101">
        <f>Data!$B112</f>
        <v>0</v>
      </c>
      <c r="T112" s="101">
        <f>Data!C112</f>
        <v>0</v>
      </c>
      <c r="U112" s="119">
        <f>Data!E112</f>
        <v>0</v>
      </c>
      <c r="V112" s="101">
        <f>Data!G112</f>
        <v>0</v>
      </c>
      <c r="W112" s="539"/>
      <c r="X112" s="539"/>
      <c r="Y112" s="539"/>
      <c r="Z112" s="539"/>
      <c r="AA112" s="539"/>
      <c r="AB112" s="539"/>
      <c r="AC112" s="539"/>
      <c r="AD112" s="539"/>
      <c r="AE112" s="106">
        <f t="shared" si="22"/>
        <v>0</v>
      </c>
      <c r="AF112" s="539"/>
      <c r="AG112" s="539"/>
      <c r="AH112" s="104">
        <f t="shared" si="23"/>
        <v>0</v>
      </c>
      <c r="AI112" s="579">
        <f t="shared" si="19"/>
        <v>0</v>
      </c>
      <c r="AJ112" s="105">
        <f>LOOKUP(AI112,{0,32,33,41,51,61,71,81,91},{0,"इ-1","ड","क-2","क-1","ब-2 ","ब-1","अ-2","अ-1"})</f>
        <v>0</v>
      </c>
    </row>
    <row r="113" spans="1:36" ht="21.75" customHeight="1">
      <c r="A113" s="101">
        <f>Data!$B113</f>
        <v>0</v>
      </c>
      <c r="B113" s="101">
        <f>Data!C113</f>
        <v>0</v>
      </c>
      <c r="C113" s="119">
        <f>Data!E113</f>
        <v>0</v>
      </c>
      <c r="D113" s="101">
        <f>Data!G113</f>
        <v>0</v>
      </c>
      <c r="E113" s="539"/>
      <c r="F113" s="539"/>
      <c r="G113" s="539"/>
      <c r="H113" s="539"/>
      <c r="I113" s="539"/>
      <c r="J113" s="539"/>
      <c r="K113" s="539"/>
      <c r="L113" s="539"/>
      <c r="M113" s="106">
        <f t="shared" si="20"/>
        <v>0</v>
      </c>
      <c r="N113" s="539"/>
      <c r="O113" s="539"/>
      <c r="P113" s="104">
        <f t="shared" si="21"/>
        <v>0</v>
      </c>
      <c r="Q113" s="579">
        <f t="shared" si="18"/>
        <v>0</v>
      </c>
      <c r="R113" s="105">
        <f>LOOKUP(Q113,{0,32,33,41,51,61,71,81,91},{0,"इ-1","ड","क-2","क-1","ब-2 ","ब-1","अ-2","अ-1"})</f>
        <v>0</v>
      </c>
      <c r="S113" s="101">
        <f>Data!$B113</f>
        <v>0</v>
      </c>
      <c r="T113" s="101">
        <f>Data!C113</f>
        <v>0</v>
      </c>
      <c r="U113" s="119">
        <f>Data!E113</f>
        <v>0</v>
      </c>
      <c r="V113" s="101">
        <f>Data!G113</f>
        <v>0</v>
      </c>
      <c r="W113" s="539"/>
      <c r="X113" s="539"/>
      <c r="Y113" s="539"/>
      <c r="Z113" s="539"/>
      <c r="AA113" s="539"/>
      <c r="AB113" s="539"/>
      <c r="AC113" s="539"/>
      <c r="AD113" s="539"/>
      <c r="AE113" s="106">
        <f t="shared" si="22"/>
        <v>0</v>
      </c>
      <c r="AF113" s="539"/>
      <c r="AG113" s="539"/>
      <c r="AH113" s="104">
        <f t="shared" si="23"/>
        <v>0</v>
      </c>
      <c r="AI113" s="579">
        <f t="shared" si="19"/>
        <v>0</v>
      </c>
      <c r="AJ113" s="105">
        <f>LOOKUP(AI113,{0,32,33,41,51,61,71,81,91},{0,"इ-1","ड","क-2","क-1","ब-2 ","ब-1","अ-2","अ-1"})</f>
        <v>0</v>
      </c>
    </row>
    <row r="114" spans="1:36" ht="21.75" customHeight="1">
      <c r="A114" s="101">
        <f>Data!$B114</f>
        <v>0</v>
      </c>
      <c r="B114" s="101">
        <f>Data!C114</f>
        <v>0</v>
      </c>
      <c r="C114" s="119">
        <f>Data!E114</f>
        <v>0</v>
      </c>
      <c r="D114" s="101">
        <f>Data!G114</f>
        <v>0</v>
      </c>
      <c r="E114" s="539"/>
      <c r="F114" s="539"/>
      <c r="G114" s="539"/>
      <c r="H114" s="539"/>
      <c r="I114" s="539"/>
      <c r="J114" s="539"/>
      <c r="K114" s="539"/>
      <c r="L114" s="539"/>
      <c r="M114" s="106">
        <f t="shared" si="20"/>
        <v>0</v>
      </c>
      <c r="N114" s="539"/>
      <c r="O114" s="539"/>
      <c r="P114" s="104">
        <f t="shared" si="21"/>
        <v>0</v>
      </c>
      <c r="Q114" s="579">
        <f t="shared" si="18"/>
        <v>0</v>
      </c>
      <c r="R114" s="105">
        <f>LOOKUP(Q114,{0,32,33,41,51,61,71,81,91},{0,"इ-1","ड","क-2","क-1","ब-2 ","ब-1","अ-2","अ-1"})</f>
        <v>0</v>
      </c>
      <c r="S114" s="101">
        <f>Data!$B114</f>
        <v>0</v>
      </c>
      <c r="T114" s="101">
        <f>Data!C114</f>
        <v>0</v>
      </c>
      <c r="U114" s="119">
        <f>Data!E114</f>
        <v>0</v>
      </c>
      <c r="V114" s="101">
        <f>Data!G114</f>
        <v>0</v>
      </c>
      <c r="W114" s="539"/>
      <c r="X114" s="539"/>
      <c r="Y114" s="539"/>
      <c r="Z114" s="539"/>
      <c r="AA114" s="539"/>
      <c r="AB114" s="539"/>
      <c r="AC114" s="539"/>
      <c r="AD114" s="539"/>
      <c r="AE114" s="106">
        <f t="shared" si="22"/>
        <v>0</v>
      </c>
      <c r="AF114" s="539"/>
      <c r="AG114" s="539"/>
      <c r="AH114" s="104">
        <f t="shared" si="23"/>
        <v>0</v>
      </c>
      <c r="AI114" s="579">
        <f t="shared" si="19"/>
        <v>0</v>
      </c>
      <c r="AJ114" s="105">
        <f>LOOKUP(AI114,{0,32,33,41,51,61,71,81,91},{0,"इ-1","ड","क-2","क-1","ब-2 ","ब-1","अ-2","अ-1"})</f>
        <v>0</v>
      </c>
    </row>
    <row r="115" spans="1:36" ht="21.75" customHeight="1">
      <c r="A115" s="101">
        <f>Data!$B115</f>
        <v>0</v>
      </c>
      <c r="B115" s="101">
        <f>Data!C115</f>
        <v>0</v>
      </c>
      <c r="C115" s="119">
        <f>Data!E115</f>
        <v>0</v>
      </c>
      <c r="D115" s="101">
        <f>Data!G115</f>
        <v>0</v>
      </c>
      <c r="E115" s="539"/>
      <c r="F115" s="539"/>
      <c r="G115" s="539"/>
      <c r="H115" s="539"/>
      <c r="I115" s="539"/>
      <c r="J115" s="539"/>
      <c r="K115" s="539"/>
      <c r="L115" s="539"/>
      <c r="M115" s="106">
        <f t="shared" si="20"/>
        <v>0</v>
      </c>
      <c r="N115" s="539"/>
      <c r="O115" s="539"/>
      <c r="P115" s="104">
        <f t="shared" si="21"/>
        <v>0</v>
      </c>
      <c r="Q115" s="579">
        <f t="shared" si="18"/>
        <v>0</v>
      </c>
      <c r="R115" s="105">
        <f>LOOKUP(Q115,{0,32,33,41,51,61,71,81,91},{0,"इ-1","ड","क-2","क-1","ब-2 ","ब-1","अ-2","अ-1"})</f>
        <v>0</v>
      </c>
      <c r="S115" s="101">
        <f>Data!$B115</f>
        <v>0</v>
      </c>
      <c r="T115" s="101">
        <f>Data!C115</f>
        <v>0</v>
      </c>
      <c r="U115" s="119">
        <f>Data!E115</f>
        <v>0</v>
      </c>
      <c r="V115" s="101">
        <f>Data!G115</f>
        <v>0</v>
      </c>
      <c r="W115" s="539"/>
      <c r="X115" s="539"/>
      <c r="Y115" s="539"/>
      <c r="Z115" s="539"/>
      <c r="AA115" s="539"/>
      <c r="AB115" s="539"/>
      <c r="AC115" s="539"/>
      <c r="AD115" s="539"/>
      <c r="AE115" s="106">
        <f t="shared" si="22"/>
        <v>0</v>
      </c>
      <c r="AF115" s="539"/>
      <c r="AG115" s="539"/>
      <c r="AH115" s="104">
        <f t="shared" si="23"/>
        <v>0</v>
      </c>
      <c r="AI115" s="579">
        <f t="shared" si="19"/>
        <v>0</v>
      </c>
      <c r="AJ115" s="105">
        <f>LOOKUP(AI115,{0,32,33,41,51,61,71,81,91},{0,"इ-1","ड","क-2","क-1","ब-2 ","ब-1","अ-2","अ-1"})</f>
        <v>0</v>
      </c>
    </row>
    <row r="116" spans="1:36" ht="21.75" customHeight="1">
      <c r="A116" s="101">
        <f>Data!$B116</f>
        <v>0</v>
      </c>
      <c r="B116" s="101">
        <f>Data!C116</f>
        <v>0</v>
      </c>
      <c r="C116" s="119">
        <f>Data!E116</f>
        <v>0</v>
      </c>
      <c r="D116" s="101">
        <f>Data!G116</f>
        <v>0</v>
      </c>
      <c r="E116" s="539"/>
      <c r="F116" s="539"/>
      <c r="G116" s="539"/>
      <c r="H116" s="539"/>
      <c r="I116" s="539"/>
      <c r="J116" s="539"/>
      <c r="K116" s="539"/>
      <c r="L116" s="539"/>
      <c r="M116" s="106">
        <f t="shared" si="20"/>
        <v>0</v>
      </c>
      <c r="N116" s="539"/>
      <c r="O116" s="539"/>
      <c r="P116" s="104">
        <f t="shared" si="21"/>
        <v>0</v>
      </c>
      <c r="Q116" s="579">
        <f t="shared" si="18"/>
        <v>0</v>
      </c>
      <c r="R116" s="105">
        <f>LOOKUP(Q116,{0,32,33,41,51,61,71,81,91},{0,"इ-1","ड","क-2","क-1","ब-2 ","ब-1","अ-2","अ-1"})</f>
        <v>0</v>
      </c>
      <c r="S116" s="101">
        <f>Data!$B116</f>
        <v>0</v>
      </c>
      <c r="T116" s="101">
        <f>Data!C116</f>
        <v>0</v>
      </c>
      <c r="U116" s="119">
        <f>Data!E116</f>
        <v>0</v>
      </c>
      <c r="V116" s="101">
        <f>Data!G116</f>
        <v>0</v>
      </c>
      <c r="W116" s="539"/>
      <c r="X116" s="539"/>
      <c r="Y116" s="539"/>
      <c r="Z116" s="539"/>
      <c r="AA116" s="539"/>
      <c r="AB116" s="539"/>
      <c r="AC116" s="539"/>
      <c r="AD116" s="539"/>
      <c r="AE116" s="106">
        <f t="shared" si="22"/>
        <v>0</v>
      </c>
      <c r="AF116" s="539"/>
      <c r="AG116" s="539"/>
      <c r="AH116" s="104">
        <f t="shared" si="23"/>
        <v>0</v>
      </c>
      <c r="AI116" s="579">
        <f t="shared" si="19"/>
        <v>0</v>
      </c>
      <c r="AJ116" s="105">
        <f>LOOKUP(AI116,{0,32,33,41,51,61,71,81,91},{0,"इ-1","ड","क-2","क-1","ब-2 ","ब-1","अ-2","अ-1"})</f>
        <v>0</v>
      </c>
    </row>
    <row r="117" spans="1:36" ht="21.75" customHeight="1">
      <c r="A117" s="101">
        <f>Data!$B117</f>
        <v>0</v>
      </c>
      <c r="B117" s="101">
        <f>Data!C117</f>
        <v>0</v>
      </c>
      <c r="C117" s="119">
        <f>Data!E117</f>
        <v>0</v>
      </c>
      <c r="D117" s="101">
        <f>Data!G117</f>
        <v>0</v>
      </c>
      <c r="E117" s="539"/>
      <c r="F117" s="539"/>
      <c r="G117" s="539"/>
      <c r="H117" s="539"/>
      <c r="I117" s="539"/>
      <c r="J117" s="539"/>
      <c r="K117" s="539"/>
      <c r="L117" s="539"/>
      <c r="M117" s="106">
        <f t="shared" si="20"/>
        <v>0</v>
      </c>
      <c r="N117" s="539"/>
      <c r="O117" s="539"/>
      <c r="P117" s="104">
        <f t="shared" si="21"/>
        <v>0</v>
      </c>
      <c r="Q117" s="579">
        <f t="shared" si="18"/>
        <v>0</v>
      </c>
      <c r="R117" s="105">
        <f>LOOKUP(Q117,{0,32,33,41,51,61,71,81,91},{0,"इ-1","ड","क-2","क-1","ब-2 ","ब-1","अ-2","अ-1"})</f>
        <v>0</v>
      </c>
      <c r="S117" s="101">
        <f>Data!$B117</f>
        <v>0</v>
      </c>
      <c r="T117" s="101">
        <f>Data!C117</f>
        <v>0</v>
      </c>
      <c r="U117" s="119">
        <f>Data!E117</f>
        <v>0</v>
      </c>
      <c r="V117" s="101">
        <f>Data!G117</f>
        <v>0</v>
      </c>
      <c r="W117" s="539"/>
      <c r="X117" s="539"/>
      <c r="Y117" s="539"/>
      <c r="Z117" s="539"/>
      <c r="AA117" s="539"/>
      <c r="AB117" s="539"/>
      <c r="AC117" s="539"/>
      <c r="AD117" s="539"/>
      <c r="AE117" s="106">
        <f t="shared" si="22"/>
        <v>0</v>
      </c>
      <c r="AF117" s="539"/>
      <c r="AG117" s="539"/>
      <c r="AH117" s="104">
        <f t="shared" si="23"/>
        <v>0</v>
      </c>
      <c r="AI117" s="579">
        <f t="shared" si="19"/>
        <v>0</v>
      </c>
      <c r="AJ117" s="105">
        <f>LOOKUP(AI117,{0,32,33,41,51,61,71,81,91},{0,"इ-1","ड","क-2","क-1","ब-2 ","ब-1","अ-2","अ-1"})</f>
        <v>0</v>
      </c>
    </row>
    <row r="118" spans="1:36" ht="21.75" customHeight="1">
      <c r="A118" s="101">
        <f>Data!$B118</f>
        <v>0</v>
      </c>
      <c r="B118" s="101">
        <f>Data!C118</f>
        <v>0</v>
      </c>
      <c r="C118" s="119">
        <f>Data!E118</f>
        <v>0</v>
      </c>
      <c r="D118" s="101">
        <f>Data!G118</f>
        <v>0</v>
      </c>
      <c r="E118" s="539"/>
      <c r="F118" s="539"/>
      <c r="G118" s="539"/>
      <c r="H118" s="539"/>
      <c r="I118" s="539"/>
      <c r="J118" s="539"/>
      <c r="K118" s="539"/>
      <c r="L118" s="539"/>
      <c r="M118" s="106">
        <f t="shared" si="20"/>
        <v>0</v>
      </c>
      <c r="N118" s="539"/>
      <c r="O118" s="539"/>
      <c r="P118" s="104">
        <f t="shared" si="21"/>
        <v>0</v>
      </c>
      <c r="Q118" s="579">
        <f t="shared" si="18"/>
        <v>0</v>
      </c>
      <c r="R118" s="105">
        <f>LOOKUP(Q118,{0,32,33,41,51,61,71,81,91},{0,"इ-1","ड","क-2","क-1","ब-2 ","ब-1","अ-2","अ-1"})</f>
        <v>0</v>
      </c>
      <c r="S118" s="101">
        <f>Data!$B118</f>
        <v>0</v>
      </c>
      <c r="T118" s="101">
        <f>Data!C118</f>
        <v>0</v>
      </c>
      <c r="U118" s="119">
        <f>Data!E118</f>
        <v>0</v>
      </c>
      <c r="V118" s="101">
        <f>Data!G118</f>
        <v>0</v>
      </c>
      <c r="W118" s="539"/>
      <c r="X118" s="539"/>
      <c r="Y118" s="539"/>
      <c r="Z118" s="539"/>
      <c r="AA118" s="539"/>
      <c r="AB118" s="539"/>
      <c r="AC118" s="539"/>
      <c r="AD118" s="539"/>
      <c r="AE118" s="106">
        <f t="shared" si="22"/>
        <v>0</v>
      </c>
      <c r="AF118" s="539"/>
      <c r="AG118" s="539"/>
      <c r="AH118" s="104">
        <f t="shared" si="23"/>
        <v>0</v>
      </c>
      <c r="AI118" s="579">
        <f t="shared" si="19"/>
        <v>0</v>
      </c>
      <c r="AJ118" s="105">
        <f>LOOKUP(AI118,{0,32,33,41,51,61,71,81,91},{0,"इ-1","ड","क-2","क-1","ब-2 ","ब-1","अ-2","अ-1"})</f>
        <v>0</v>
      </c>
    </row>
    <row r="119" spans="1:36" ht="21.75" customHeight="1">
      <c r="A119" s="101">
        <f>Data!$B119</f>
        <v>0</v>
      </c>
      <c r="B119" s="101">
        <f>Data!C119</f>
        <v>0</v>
      </c>
      <c r="C119" s="119">
        <f>Data!E119</f>
        <v>0</v>
      </c>
      <c r="D119" s="101">
        <f>Data!G119</f>
        <v>0</v>
      </c>
      <c r="E119" s="539"/>
      <c r="F119" s="539"/>
      <c r="G119" s="539"/>
      <c r="H119" s="539"/>
      <c r="I119" s="539"/>
      <c r="J119" s="539"/>
      <c r="K119" s="539"/>
      <c r="L119" s="539"/>
      <c r="M119" s="106">
        <f t="shared" si="20"/>
        <v>0</v>
      </c>
      <c r="N119" s="539"/>
      <c r="O119" s="539"/>
      <c r="P119" s="104">
        <f t="shared" si="21"/>
        <v>0</v>
      </c>
      <c r="Q119" s="579">
        <f t="shared" si="18"/>
        <v>0</v>
      </c>
      <c r="R119" s="105">
        <f>LOOKUP(Q119,{0,32,33,41,51,61,71,81,91},{0,"इ-1","ड","क-2","क-1","ब-2 ","ब-1","अ-2","अ-1"})</f>
        <v>0</v>
      </c>
      <c r="S119" s="101">
        <f>Data!$B119</f>
        <v>0</v>
      </c>
      <c r="T119" s="101">
        <f>Data!C119</f>
        <v>0</v>
      </c>
      <c r="U119" s="119">
        <f>Data!E119</f>
        <v>0</v>
      </c>
      <c r="V119" s="101">
        <f>Data!G119</f>
        <v>0</v>
      </c>
      <c r="W119" s="539"/>
      <c r="X119" s="539"/>
      <c r="Y119" s="539"/>
      <c r="Z119" s="539"/>
      <c r="AA119" s="539"/>
      <c r="AB119" s="539"/>
      <c r="AC119" s="539"/>
      <c r="AD119" s="539"/>
      <c r="AE119" s="106">
        <f t="shared" si="22"/>
        <v>0</v>
      </c>
      <c r="AF119" s="539"/>
      <c r="AG119" s="539"/>
      <c r="AH119" s="104">
        <f t="shared" si="23"/>
        <v>0</v>
      </c>
      <c r="AI119" s="579">
        <f t="shared" si="19"/>
        <v>0</v>
      </c>
      <c r="AJ119" s="105">
        <f>LOOKUP(AI119,{0,32,33,41,51,61,71,81,91},{0,"इ-1","ड","क-2","क-1","ब-2 ","ब-1","अ-2","अ-1"})</f>
        <v>0</v>
      </c>
    </row>
    <row r="120" spans="1:36" ht="21.75" customHeight="1">
      <c r="A120" s="101">
        <f>Data!$B120</f>
        <v>0</v>
      </c>
      <c r="B120" s="101">
        <f>Data!C120</f>
        <v>0</v>
      </c>
      <c r="C120" s="119">
        <f>Data!E120</f>
        <v>0</v>
      </c>
      <c r="D120" s="101">
        <f>Data!G120</f>
        <v>0</v>
      </c>
      <c r="E120" s="539"/>
      <c r="F120" s="539"/>
      <c r="G120" s="539"/>
      <c r="H120" s="539"/>
      <c r="I120" s="539"/>
      <c r="J120" s="539"/>
      <c r="K120" s="539"/>
      <c r="L120" s="539"/>
      <c r="M120" s="106">
        <f t="shared" si="20"/>
        <v>0</v>
      </c>
      <c r="N120" s="539"/>
      <c r="O120" s="539"/>
      <c r="P120" s="104">
        <f t="shared" si="21"/>
        <v>0</v>
      </c>
      <c r="Q120" s="579">
        <f t="shared" si="18"/>
        <v>0</v>
      </c>
      <c r="R120" s="105">
        <f>LOOKUP(Q120,{0,32,33,41,51,61,71,81,91},{0,"इ-1","ड","क-2","क-1","ब-2 ","ब-1","अ-2","अ-1"})</f>
        <v>0</v>
      </c>
      <c r="S120" s="101">
        <f>Data!$B120</f>
        <v>0</v>
      </c>
      <c r="T120" s="101">
        <f>Data!C120</f>
        <v>0</v>
      </c>
      <c r="U120" s="119">
        <f>Data!E120</f>
        <v>0</v>
      </c>
      <c r="V120" s="101">
        <f>Data!G120</f>
        <v>0</v>
      </c>
      <c r="W120" s="539"/>
      <c r="X120" s="539"/>
      <c r="Y120" s="539"/>
      <c r="Z120" s="539"/>
      <c r="AA120" s="539"/>
      <c r="AB120" s="539"/>
      <c r="AC120" s="539"/>
      <c r="AD120" s="539"/>
      <c r="AE120" s="106">
        <f t="shared" si="22"/>
        <v>0</v>
      </c>
      <c r="AF120" s="539"/>
      <c r="AG120" s="539"/>
      <c r="AH120" s="104">
        <f t="shared" si="23"/>
        <v>0</v>
      </c>
      <c r="AI120" s="579">
        <f t="shared" si="19"/>
        <v>0</v>
      </c>
      <c r="AJ120" s="105">
        <f>LOOKUP(AI120,{0,32,33,41,51,61,71,81,91},{0,"इ-1","ड","क-2","क-1","ब-2 ","ब-1","अ-2","अ-1"})</f>
        <v>0</v>
      </c>
    </row>
    <row r="121" spans="1:36" ht="21.75" customHeight="1">
      <c r="A121" s="101">
        <f>Data!$B121</f>
        <v>0</v>
      </c>
      <c r="B121" s="101">
        <f>Data!C121</f>
        <v>0</v>
      </c>
      <c r="C121" s="119">
        <f>Data!E121</f>
        <v>0</v>
      </c>
      <c r="D121" s="101">
        <f>Data!G121</f>
        <v>0</v>
      </c>
      <c r="E121" s="539"/>
      <c r="F121" s="539"/>
      <c r="G121" s="539"/>
      <c r="H121" s="539"/>
      <c r="I121" s="539"/>
      <c r="J121" s="539"/>
      <c r="K121" s="539"/>
      <c r="L121" s="539"/>
      <c r="M121" s="106">
        <f t="shared" si="20"/>
        <v>0</v>
      </c>
      <c r="N121" s="539"/>
      <c r="O121" s="539"/>
      <c r="P121" s="104">
        <f t="shared" si="21"/>
        <v>0</v>
      </c>
      <c r="Q121" s="579">
        <f t="shared" si="18"/>
        <v>0</v>
      </c>
      <c r="R121" s="105">
        <f>LOOKUP(Q121,{0,32,33,41,51,61,71,81,91},{0,"इ-1","ड","क-2","क-1","ब-2 ","ब-1","अ-2","अ-1"})</f>
        <v>0</v>
      </c>
      <c r="S121" s="101">
        <f>Data!$B121</f>
        <v>0</v>
      </c>
      <c r="T121" s="101">
        <f>Data!C121</f>
        <v>0</v>
      </c>
      <c r="U121" s="119">
        <f>Data!E121</f>
        <v>0</v>
      </c>
      <c r="V121" s="101">
        <f>Data!G121</f>
        <v>0</v>
      </c>
      <c r="W121" s="539"/>
      <c r="X121" s="539"/>
      <c r="Y121" s="539"/>
      <c r="Z121" s="539"/>
      <c r="AA121" s="539"/>
      <c r="AB121" s="539"/>
      <c r="AC121" s="539"/>
      <c r="AD121" s="539"/>
      <c r="AE121" s="106">
        <f t="shared" si="22"/>
        <v>0</v>
      </c>
      <c r="AF121" s="539"/>
      <c r="AG121" s="539"/>
      <c r="AH121" s="104">
        <f t="shared" si="23"/>
        <v>0</v>
      </c>
      <c r="AI121" s="579">
        <f t="shared" si="19"/>
        <v>0</v>
      </c>
      <c r="AJ121" s="105">
        <f>LOOKUP(AI121,{0,32,33,41,51,61,71,81,91},{0,"इ-1","ड","क-2","क-1","ब-2 ","ब-1","अ-2","अ-1"})</f>
        <v>0</v>
      </c>
    </row>
    <row r="122" spans="1:36" ht="21.75" customHeight="1">
      <c r="A122" s="101">
        <f>Data!$B122</f>
        <v>0</v>
      </c>
      <c r="B122" s="101">
        <f>Data!C122</f>
        <v>0</v>
      </c>
      <c r="C122" s="119">
        <f>Data!E122</f>
        <v>0</v>
      </c>
      <c r="D122" s="101">
        <f>Data!G122</f>
        <v>0</v>
      </c>
      <c r="E122" s="539"/>
      <c r="F122" s="539"/>
      <c r="G122" s="539"/>
      <c r="H122" s="539"/>
      <c r="I122" s="539"/>
      <c r="J122" s="539"/>
      <c r="K122" s="539"/>
      <c r="L122" s="539"/>
      <c r="M122" s="106">
        <f t="shared" si="20"/>
        <v>0</v>
      </c>
      <c r="N122" s="539"/>
      <c r="O122" s="539"/>
      <c r="P122" s="104">
        <f t="shared" si="21"/>
        <v>0</v>
      </c>
      <c r="Q122" s="579">
        <f t="shared" si="18"/>
        <v>0</v>
      </c>
      <c r="R122" s="105">
        <f>LOOKUP(Q122,{0,32,33,41,51,61,71,81,91},{0,"इ-1","ड","क-2","क-1","ब-2 ","ब-1","अ-2","अ-1"})</f>
        <v>0</v>
      </c>
      <c r="S122" s="101">
        <f>Data!$B122</f>
        <v>0</v>
      </c>
      <c r="T122" s="101">
        <f>Data!C122</f>
        <v>0</v>
      </c>
      <c r="U122" s="119">
        <f>Data!E122</f>
        <v>0</v>
      </c>
      <c r="V122" s="101">
        <f>Data!G122</f>
        <v>0</v>
      </c>
      <c r="W122" s="539"/>
      <c r="X122" s="539"/>
      <c r="Y122" s="539"/>
      <c r="Z122" s="539"/>
      <c r="AA122" s="539"/>
      <c r="AB122" s="539"/>
      <c r="AC122" s="539"/>
      <c r="AD122" s="539"/>
      <c r="AE122" s="106">
        <f t="shared" si="22"/>
        <v>0</v>
      </c>
      <c r="AF122" s="539"/>
      <c r="AG122" s="539"/>
      <c r="AH122" s="104">
        <f t="shared" si="23"/>
        <v>0</v>
      </c>
      <c r="AI122" s="579">
        <f t="shared" si="19"/>
        <v>0</v>
      </c>
      <c r="AJ122" s="105">
        <f>LOOKUP(AI122,{0,32,33,41,51,61,71,81,91},{0,"इ-1","ड","क-2","क-1","ब-2 ","ब-1","अ-2","अ-1"})</f>
        <v>0</v>
      </c>
    </row>
    <row r="123" spans="1:36" ht="21.75" customHeight="1">
      <c r="A123" s="101">
        <f>Data!$B123</f>
        <v>0</v>
      </c>
      <c r="B123" s="101">
        <f>Data!C123</f>
        <v>0</v>
      </c>
      <c r="C123" s="119">
        <f>Data!E123</f>
        <v>0</v>
      </c>
      <c r="D123" s="101">
        <f>Data!G123</f>
        <v>0</v>
      </c>
      <c r="E123" s="539"/>
      <c r="F123" s="539"/>
      <c r="G123" s="539"/>
      <c r="H123" s="539"/>
      <c r="I123" s="539"/>
      <c r="J123" s="539"/>
      <c r="K123" s="539"/>
      <c r="L123" s="539"/>
      <c r="M123" s="106">
        <f t="shared" si="20"/>
        <v>0</v>
      </c>
      <c r="N123" s="539"/>
      <c r="O123" s="539"/>
      <c r="P123" s="104">
        <f t="shared" si="21"/>
        <v>0</v>
      </c>
      <c r="Q123" s="579">
        <f t="shared" si="18"/>
        <v>0</v>
      </c>
      <c r="R123" s="105">
        <f>LOOKUP(Q123,{0,32,33,41,51,61,71,81,91},{0,"इ-1","ड","क-2","क-1","ब-2 ","ब-1","अ-2","अ-1"})</f>
        <v>0</v>
      </c>
      <c r="S123" s="101">
        <f>Data!$B123</f>
        <v>0</v>
      </c>
      <c r="T123" s="101">
        <f>Data!C123</f>
        <v>0</v>
      </c>
      <c r="U123" s="119">
        <f>Data!E123</f>
        <v>0</v>
      </c>
      <c r="V123" s="101">
        <f>Data!G123</f>
        <v>0</v>
      </c>
      <c r="W123" s="539"/>
      <c r="X123" s="539"/>
      <c r="Y123" s="539"/>
      <c r="Z123" s="539"/>
      <c r="AA123" s="539"/>
      <c r="AB123" s="539"/>
      <c r="AC123" s="539"/>
      <c r="AD123" s="539"/>
      <c r="AE123" s="106">
        <f t="shared" si="22"/>
        <v>0</v>
      </c>
      <c r="AF123" s="539"/>
      <c r="AG123" s="539"/>
      <c r="AH123" s="104">
        <f t="shared" si="23"/>
        <v>0</v>
      </c>
      <c r="AI123" s="579">
        <f t="shared" si="19"/>
        <v>0</v>
      </c>
      <c r="AJ123" s="105">
        <f>LOOKUP(AI123,{0,32,33,41,51,61,71,81,91},{0,"इ-1","ड","क-2","क-1","ब-2 ","ब-1","अ-2","अ-1"})</f>
        <v>0</v>
      </c>
    </row>
    <row r="124" spans="1:36" ht="21.75" customHeight="1">
      <c r="A124" s="101">
        <f>Data!$B124</f>
        <v>0</v>
      </c>
      <c r="B124" s="101">
        <f>Data!C124</f>
        <v>0</v>
      </c>
      <c r="C124" s="119">
        <f>Data!E124</f>
        <v>0</v>
      </c>
      <c r="D124" s="101">
        <f>Data!G124</f>
        <v>0</v>
      </c>
      <c r="E124" s="539"/>
      <c r="F124" s="539"/>
      <c r="G124" s="539"/>
      <c r="H124" s="539"/>
      <c r="I124" s="539"/>
      <c r="J124" s="539"/>
      <c r="K124" s="539"/>
      <c r="L124" s="539"/>
      <c r="M124" s="106">
        <f t="shared" si="20"/>
        <v>0</v>
      </c>
      <c r="N124" s="539"/>
      <c r="O124" s="539"/>
      <c r="P124" s="104">
        <f t="shared" si="21"/>
        <v>0</v>
      </c>
      <c r="Q124" s="579">
        <f t="shared" si="18"/>
        <v>0</v>
      </c>
      <c r="R124" s="105">
        <f>LOOKUP(Q124,{0,32,33,41,51,61,71,81,91},{0,"इ-1","ड","क-2","क-1","ब-2 ","ब-1","अ-2","अ-1"})</f>
        <v>0</v>
      </c>
      <c r="S124" s="101">
        <f>Data!$B124</f>
        <v>0</v>
      </c>
      <c r="T124" s="101">
        <f>Data!C124</f>
        <v>0</v>
      </c>
      <c r="U124" s="119">
        <f>Data!E124</f>
        <v>0</v>
      </c>
      <c r="V124" s="101">
        <f>Data!G124</f>
        <v>0</v>
      </c>
      <c r="W124" s="539"/>
      <c r="X124" s="539"/>
      <c r="Y124" s="539"/>
      <c r="Z124" s="539"/>
      <c r="AA124" s="539"/>
      <c r="AB124" s="539"/>
      <c r="AC124" s="539"/>
      <c r="AD124" s="539"/>
      <c r="AE124" s="106">
        <f t="shared" si="22"/>
        <v>0</v>
      </c>
      <c r="AF124" s="539"/>
      <c r="AG124" s="539"/>
      <c r="AH124" s="104">
        <f t="shared" si="23"/>
        <v>0</v>
      </c>
      <c r="AI124" s="579">
        <f t="shared" si="19"/>
        <v>0</v>
      </c>
      <c r="AJ124" s="105">
        <f>LOOKUP(AI124,{0,32,33,41,51,61,71,81,91},{0,"इ-1","ड","क-2","क-1","ब-2 ","ब-1","अ-2","अ-1"})</f>
        <v>0</v>
      </c>
    </row>
    <row r="125" spans="1:36" ht="21.75" customHeight="1">
      <c r="A125" s="101">
        <f>Data!$B125</f>
        <v>0</v>
      </c>
      <c r="B125" s="101">
        <f>Data!C125</f>
        <v>0</v>
      </c>
      <c r="C125" s="119">
        <f>Data!E125</f>
        <v>0</v>
      </c>
      <c r="D125" s="101">
        <f>Data!G125</f>
        <v>0</v>
      </c>
      <c r="E125" s="539"/>
      <c r="F125" s="539"/>
      <c r="G125" s="539"/>
      <c r="H125" s="539"/>
      <c r="I125" s="539"/>
      <c r="J125" s="539"/>
      <c r="K125" s="539"/>
      <c r="L125" s="539"/>
      <c r="M125" s="106">
        <f t="shared" si="20"/>
        <v>0</v>
      </c>
      <c r="N125" s="539"/>
      <c r="O125" s="539"/>
      <c r="P125" s="104">
        <f t="shared" si="21"/>
        <v>0</v>
      </c>
      <c r="Q125" s="579">
        <f t="shared" si="18"/>
        <v>0</v>
      </c>
      <c r="R125" s="105">
        <f>LOOKUP(Q125,{0,32,33,41,51,61,71,81,91},{0,"इ-1","ड","क-2","क-1","ब-2 ","ब-1","अ-2","अ-1"})</f>
        <v>0</v>
      </c>
      <c r="S125" s="101">
        <f>Data!$B125</f>
        <v>0</v>
      </c>
      <c r="T125" s="101">
        <f>Data!C125</f>
        <v>0</v>
      </c>
      <c r="U125" s="119">
        <f>Data!E125</f>
        <v>0</v>
      </c>
      <c r="V125" s="101">
        <f>Data!G125</f>
        <v>0</v>
      </c>
      <c r="W125" s="539"/>
      <c r="X125" s="539"/>
      <c r="Y125" s="539"/>
      <c r="Z125" s="539"/>
      <c r="AA125" s="539"/>
      <c r="AB125" s="539"/>
      <c r="AC125" s="539"/>
      <c r="AD125" s="539"/>
      <c r="AE125" s="106">
        <f t="shared" si="22"/>
        <v>0</v>
      </c>
      <c r="AF125" s="539"/>
      <c r="AG125" s="539"/>
      <c r="AH125" s="104">
        <f t="shared" si="23"/>
        <v>0</v>
      </c>
      <c r="AI125" s="579">
        <f t="shared" si="19"/>
        <v>0</v>
      </c>
      <c r="AJ125" s="105">
        <f>LOOKUP(AI125,{0,32,33,41,51,61,71,81,91},{0,"इ-1","ड","क-2","क-1","ब-2 ","ब-1","अ-2","अ-1"})</f>
        <v>0</v>
      </c>
    </row>
    <row r="126" spans="1:36" ht="21.75" customHeight="1">
      <c r="A126" s="101">
        <f>Data!$B126</f>
        <v>0</v>
      </c>
      <c r="B126" s="101">
        <f>Data!C126</f>
        <v>0</v>
      </c>
      <c r="C126" s="119">
        <f>Data!E126</f>
        <v>0</v>
      </c>
      <c r="D126" s="101">
        <f>Data!G126</f>
        <v>0</v>
      </c>
      <c r="E126" s="539"/>
      <c r="F126" s="539"/>
      <c r="G126" s="539"/>
      <c r="H126" s="539"/>
      <c r="I126" s="539"/>
      <c r="J126" s="539"/>
      <c r="K126" s="539"/>
      <c r="L126" s="539"/>
      <c r="M126" s="106">
        <f t="shared" si="20"/>
        <v>0</v>
      </c>
      <c r="N126" s="539"/>
      <c r="O126" s="539"/>
      <c r="P126" s="104">
        <f t="shared" si="21"/>
        <v>0</v>
      </c>
      <c r="Q126" s="579">
        <f t="shared" si="18"/>
        <v>0</v>
      </c>
      <c r="R126" s="105">
        <f>LOOKUP(Q126,{0,32,33,41,51,61,71,81,91},{0,"इ-1","ड","क-2","क-1","ब-2 ","ब-1","अ-2","अ-1"})</f>
        <v>0</v>
      </c>
      <c r="S126" s="101">
        <f>Data!$B126</f>
        <v>0</v>
      </c>
      <c r="T126" s="101">
        <f>Data!C126</f>
        <v>0</v>
      </c>
      <c r="U126" s="119">
        <f>Data!E126</f>
        <v>0</v>
      </c>
      <c r="V126" s="101">
        <f>Data!G126</f>
        <v>0</v>
      </c>
      <c r="W126" s="539"/>
      <c r="X126" s="539"/>
      <c r="Y126" s="539"/>
      <c r="Z126" s="539"/>
      <c r="AA126" s="539"/>
      <c r="AB126" s="539"/>
      <c r="AC126" s="539"/>
      <c r="AD126" s="539"/>
      <c r="AE126" s="106">
        <f t="shared" si="22"/>
        <v>0</v>
      </c>
      <c r="AF126" s="539"/>
      <c r="AG126" s="539"/>
      <c r="AH126" s="104">
        <f t="shared" si="23"/>
        <v>0</v>
      </c>
      <c r="AI126" s="579">
        <f t="shared" si="19"/>
        <v>0</v>
      </c>
      <c r="AJ126" s="105">
        <f>LOOKUP(AI126,{0,32,33,41,51,61,71,81,91},{0,"इ-1","ड","क-2","क-1","ब-2 ","ब-1","अ-2","अ-1"})</f>
        <v>0</v>
      </c>
    </row>
    <row r="127" spans="1:36" ht="21.75" customHeight="1">
      <c r="A127" s="101">
        <f>Data!$B127</f>
        <v>0</v>
      </c>
      <c r="B127" s="101">
        <f>Data!C127</f>
        <v>0</v>
      </c>
      <c r="C127" s="119">
        <f>Data!E127</f>
        <v>0</v>
      </c>
      <c r="D127" s="101">
        <f>Data!G127</f>
        <v>0</v>
      </c>
      <c r="E127" s="539"/>
      <c r="F127" s="539"/>
      <c r="G127" s="539"/>
      <c r="H127" s="539"/>
      <c r="I127" s="539"/>
      <c r="J127" s="539"/>
      <c r="K127" s="539"/>
      <c r="L127" s="539"/>
      <c r="M127" s="106">
        <f t="shared" si="20"/>
        <v>0</v>
      </c>
      <c r="N127" s="539"/>
      <c r="O127" s="539"/>
      <c r="P127" s="104">
        <f t="shared" si="21"/>
        <v>0</v>
      </c>
      <c r="Q127" s="579">
        <f t="shared" si="18"/>
        <v>0</v>
      </c>
      <c r="R127" s="105">
        <f>LOOKUP(Q127,{0,32,33,41,51,61,71,81,91},{0,"इ-1","ड","क-2","क-1","ब-2 ","ब-1","अ-2","अ-1"})</f>
        <v>0</v>
      </c>
      <c r="S127" s="101">
        <f>Data!$B127</f>
        <v>0</v>
      </c>
      <c r="T127" s="101">
        <f>Data!C127</f>
        <v>0</v>
      </c>
      <c r="U127" s="119">
        <f>Data!E127</f>
        <v>0</v>
      </c>
      <c r="V127" s="101">
        <f>Data!G127</f>
        <v>0</v>
      </c>
      <c r="W127" s="539"/>
      <c r="X127" s="539"/>
      <c r="Y127" s="539"/>
      <c r="Z127" s="539"/>
      <c r="AA127" s="539"/>
      <c r="AB127" s="539"/>
      <c r="AC127" s="539"/>
      <c r="AD127" s="539"/>
      <c r="AE127" s="106">
        <f t="shared" si="22"/>
        <v>0</v>
      </c>
      <c r="AF127" s="539"/>
      <c r="AG127" s="539"/>
      <c r="AH127" s="104">
        <f t="shared" si="23"/>
        <v>0</v>
      </c>
      <c r="AI127" s="579">
        <f t="shared" si="19"/>
        <v>0</v>
      </c>
      <c r="AJ127" s="105">
        <f>LOOKUP(AI127,{0,32,33,41,51,61,71,81,91},{0,"इ-1","ड","क-2","क-1","ब-2 ","ब-1","अ-2","अ-1"})</f>
        <v>0</v>
      </c>
    </row>
    <row r="128" spans="1:36" ht="21.75" customHeight="1">
      <c r="A128" s="101">
        <f>Data!$B128</f>
        <v>0</v>
      </c>
      <c r="B128" s="101">
        <f>Data!C128</f>
        <v>0</v>
      </c>
      <c r="C128" s="119">
        <f>Data!E128</f>
        <v>0</v>
      </c>
      <c r="D128" s="101">
        <f>Data!G128</f>
        <v>0</v>
      </c>
      <c r="E128" s="539"/>
      <c r="F128" s="539"/>
      <c r="G128" s="539"/>
      <c r="H128" s="539"/>
      <c r="I128" s="539"/>
      <c r="J128" s="539"/>
      <c r="K128" s="539"/>
      <c r="L128" s="539"/>
      <c r="M128" s="106">
        <f t="shared" si="20"/>
        <v>0</v>
      </c>
      <c r="N128" s="539"/>
      <c r="O128" s="539"/>
      <c r="P128" s="104">
        <f t="shared" si="21"/>
        <v>0</v>
      </c>
      <c r="Q128" s="579">
        <f t="shared" si="18"/>
        <v>0</v>
      </c>
      <c r="R128" s="105">
        <f>LOOKUP(Q128,{0,32,33,41,51,61,71,81,91},{0,"इ-1","ड","क-2","क-1","ब-2 ","ब-1","अ-2","अ-1"})</f>
        <v>0</v>
      </c>
      <c r="S128" s="101">
        <f>Data!$B128</f>
        <v>0</v>
      </c>
      <c r="T128" s="101">
        <f>Data!C128</f>
        <v>0</v>
      </c>
      <c r="U128" s="119">
        <f>Data!E128</f>
        <v>0</v>
      </c>
      <c r="V128" s="101">
        <f>Data!G128</f>
        <v>0</v>
      </c>
      <c r="W128" s="539"/>
      <c r="X128" s="539"/>
      <c r="Y128" s="539"/>
      <c r="Z128" s="539"/>
      <c r="AA128" s="539"/>
      <c r="AB128" s="539"/>
      <c r="AC128" s="539"/>
      <c r="AD128" s="539"/>
      <c r="AE128" s="106">
        <f t="shared" si="22"/>
        <v>0</v>
      </c>
      <c r="AF128" s="539"/>
      <c r="AG128" s="539"/>
      <c r="AH128" s="104">
        <f t="shared" si="23"/>
        <v>0</v>
      </c>
      <c r="AI128" s="579">
        <f t="shared" si="19"/>
        <v>0</v>
      </c>
      <c r="AJ128" s="105">
        <f>LOOKUP(AI128,{0,32,33,41,51,61,71,81,91},{0,"इ-1","ड","क-2","क-1","ब-2 ","ब-1","अ-2","अ-1"})</f>
        <v>0</v>
      </c>
    </row>
    <row r="129" spans="1:36" ht="21.75" customHeight="1">
      <c r="A129" s="101">
        <f>Data!$B129</f>
        <v>0</v>
      </c>
      <c r="B129" s="101">
        <f>Data!C129</f>
        <v>0</v>
      </c>
      <c r="C129" s="119">
        <f>Data!E129</f>
        <v>0</v>
      </c>
      <c r="D129" s="101">
        <f>Data!G129</f>
        <v>0</v>
      </c>
      <c r="E129" s="539"/>
      <c r="F129" s="539"/>
      <c r="G129" s="539"/>
      <c r="H129" s="539"/>
      <c r="I129" s="539"/>
      <c r="J129" s="539"/>
      <c r="K129" s="539"/>
      <c r="L129" s="539"/>
      <c r="M129" s="106">
        <f t="shared" si="20"/>
        <v>0</v>
      </c>
      <c r="N129" s="539"/>
      <c r="O129" s="539"/>
      <c r="P129" s="104">
        <f t="shared" si="21"/>
        <v>0</v>
      </c>
      <c r="Q129" s="579">
        <f t="shared" si="18"/>
        <v>0</v>
      </c>
      <c r="R129" s="105">
        <f>LOOKUP(Q129,{0,32,33,41,51,61,71,81,91},{0,"इ-1","ड","क-2","क-1","ब-2 ","ब-1","अ-2","अ-1"})</f>
        <v>0</v>
      </c>
      <c r="S129" s="101">
        <f>Data!$B129</f>
        <v>0</v>
      </c>
      <c r="T129" s="101">
        <f>Data!C129</f>
        <v>0</v>
      </c>
      <c r="U129" s="119">
        <f>Data!E129</f>
        <v>0</v>
      </c>
      <c r="V129" s="101">
        <f>Data!G129</f>
        <v>0</v>
      </c>
      <c r="W129" s="539"/>
      <c r="X129" s="539"/>
      <c r="Y129" s="539"/>
      <c r="Z129" s="539"/>
      <c r="AA129" s="539"/>
      <c r="AB129" s="539"/>
      <c r="AC129" s="539"/>
      <c r="AD129" s="539"/>
      <c r="AE129" s="106">
        <f t="shared" si="22"/>
        <v>0</v>
      </c>
      <c r="AF129" s="539"/>
      <c r="AG129" s="539"/>
      <c r="AH129" s="104">
        <f t="shared" si="23"/>
        <v>0</v>
      </c>
      <c r="AI129" s="579">
        <f t="shared" si="19"/>
        <v>0</v>
      </c>
      <c r="AJ129" s="105">
        <f>LOOKUP(AI129,{0,32,33,41,51,61,71,81,91},{0,"इ-1","ड","क-2","क-1","ब-2 ","ब-1","अ-2","अ-1"})</f>
        <v>0</v>
      </c>
    </row>
    <row r="130" spans="1:36" ht="21.75" customHeight="1">
      <c r="A130" s="101">
        <f>Data!$B130</f>
        <v>0</v>
      </c>
      <c r="B130" s="101">
        <f>Data!C130</f>
        <v>0</v>
      </c>
      <c r="C130" s="119">
        <f>Data!E130</f>
        <v>0</v>
      </c>
      <c r="D130" s="101">
        <f>Data!G130</f>
        <v>0</v>
      </c>
      <c r="E130" s="539"/>
      <c r="F130" s="539"/>
      <c r="G130" s="539"/>
      <c r="H130" s="539"/>
      <c r="I130" s="539"/>
      <c r="J130" s="539"/>
      <c r="K130" s="539"/>
      <c r="L130" s="539"/>
      <c r="M130" s="106">
        <f t="shared" si="20"/>
        <v>0</v>
      </c>
      <c r="N130" s="539"/>
      <c r="O130" s="539"/>
      <c r="P130" s="104">
        <f t="shared" si="21"/>
        <v>0</v>
      </c>
      <c r="Q130" s="579">
        <f t="shared" si="18"/>
        <v>0</v>
      </c>
      <c r="R130" s="105">
        <f>LOOKUP(Q130,{0,32,33,41,51,61,71,81,91},{0,"इ-1","ड","क-2","क-1","ब-2 ","ब-1","अ-2","अ-1"})</f>
        <v>0</v>
      </c>
      <c r="S130" s="101">
        <f>Data!$B130</f>
        <v>0</v>
      </c>
      <c r="T130" s="101">
        <f>Data!C130</f>
        <v>0</v>
      </c>
      <c r="U130" s="119">
        <f>Data!E130</f>
        <v>0</v>
      </c>
      <c r="V130" s="101">
        <f>Data!G130</f>
        <v>0</v>
      </c>
      <c r="W130" s="539"/>
      <c r="X130" s="539"/>
      <c r="Y130" s="539"/>
      <c r="Z130" s="539"/>
      <c r="AA130" s="539"/>
      <c r="AB130" s="539"/>
      <c r="AC130" s="539"/>
      <c r="AD130" s="539"/>
      <c r="AE130" s="106">
        <f t="shared" si="22"/>
        <v>0</v>
      </c>
      <c r="AF130" s="539"/>
      <c r="AG130" s="539"/>
      <c r="AH130" s="104">
        <f t="shared" si="23"/>
        <v>0</v>
      </c>
      <c r="AI130" s="579">
        <f t="shared" si="19"/>
        <v>0</v>
      </c>
      <c r="AJ130" s="105">
        <f>LOOKUP(AI130,{0,32,33,41,51,61,71,81,91},{0,"इ-1","ड","क-2","क-1","ब-2 ","ब-1","अ-2","अ-1"})</f>
        <v>0</v>
      </c>
    </row>
    <row r="131" spans="1:36" ht="21.75" customHeight="1">
      <c r="A131" s="101">
        <f>Data!$B131</f>
        <v>0</v>
      </c>
      <c r="B131" s="101">
        <f>Data!C131</f>
        <v>0</v>
      </c>
      <c r="C131" s="119">
        <f>Data!E131</f>
        <v>0</v>
      </c>
      <c r="D131" s="101">
        <f>Data!G131</f>
        <v>0</v>
      </c>
      <c r="E131" s="539"/>
      <c r="F131" s="539"/>
      <c r="G131" s="539"/>
      <c r="H131" s="539"/>
      <c r="I131" s="539"/>
      <c r="J131" s="539"/>
      <c r="K131" s="539"/>
      <c r="L131" s="539"/>
      <c r="M131" s="106">
        <f t="shared" si="20"/>
        <v>0</v>
      </c>
      <c r="N131" s="539"/>
      <c r="O131" s="539"/>
      <c r="P131" s="104">
        <f t="shared" si="21"/>
        <v>0</v>
      </c>
      <c r="Q131" s="579">
        <f t="shared" si="18"/>
        <v>0</v>
      </c>
      <c r="R131" s="105">
        <f>LOOKUP(Q131,{0,32,33,41,51,61,71,81,91},{0,"इ-1","ड","क-2","क-1","ब-2 ","ब-1","अ-2","अ-1"})</f>
        <v>0</v>
      </c>
      <c r="S131" s="101">
        <f>Data!$B131</f>
        <v>0</v>
      </c>
      <c r="T131" s="101">
        <f>Data!C131</f>
        <v>0</v>
      </c>
      <c r="U131" s="119">
        <f>Data!E131</f>
        <v>0</v>
      </c>
      <c r="V131" s="101">
        <f>Data!G131</f>
        <v>0</v>
      </c>
      <c r="W131" s="539"/>
      <c r="X131" s="539"/>
      <c r="Y131" s="539"/>
      <c r="Z131" s="539"/>
      <c r="AA131" s="539"/>
      <c r="AB131" s="539"/>
      <c r="AC131" s="539"/>
      <c r="AD131" s="539"/>
      <c r="AE131" s="106">
        <f t="shared" si="22"/>
        <v>0</v>
      </c>
      <c r="AF131" s="539"/>
      <c r="AG131" s="539"/>
      <c r="AH131" s="104">
        <f t="shared" si="23"/>
        <v>0</v>
      </c>
      <c r="AI131" s="579">
        <f t="shared" si="19"/>
        <v>0</v>
      </c>
      <c r="AJ131" s="105">
        <f>LOOKUP(AI131,{0,32,33,41,51,61,71,81,91},{0,"इ-1","ड","क-2","क-1","ब-2 ","ब-1","अ-2","अ-1"})</f>
        <v>0</v>
      </c>
    </row>
    <row r="132" spans="1:36" ht="21.75" customHeight="1">
      <c r="A132" s="101">
        <f>Data!$B132</f>
        <v>0</v>
      </c>
      <c r="B132" s="101">
        <f>Data!C132</f>
        <v>0</v>
      </c>
      <c r="C132" s="119">
        <f>Data!E132</f>
        <v>0</v>
      </c>
      <c r="D132" s="101">
        <f>Data!G132</f>
        <v>0</v>
      </c>
      <c r="E132" s="539"/>
      <c r="F132" s="539"/>
      <c r="G132" s="539"/>
      <c r="H132" s="539"/>
      <c r="I132" s="539"/>
      <c r="J132" s="539"/>
      <c r="K132" s="539"/>
      <c r="L132" s="539"/>
      <c r="M132" s="106">
        <f t="shared" si="20"/>
        <v>0</v>
      </c>
      <c r="N132" s="539"/>
      <c r="O132" s="539"/>
      <c r="P132" s="104">
        <f t="shared" si="21"/>
        <v>0</v>
      </c>
      <c r="Q132" s="579">
        <f t="shared" si="18"/>
        <v>0</v>
      </c>
      <c r="R132" s="105">
        <f>LOOKUP(Q132,{0,32,33,41,51,61,71,81,91},{0,"इ-1","ड","क-2","क-1","ब-2 ","ब-1","अ-2","अ-1"})</f>
        <v>0</v>
      </c>
      <c r="S132" s="101">
        <f>Data!$B132</f>
        <v>0</v>
      </c>
      <c r="T132" s="101">
        <f>Data!C132</f>
        <v>0</v>
      </c>
      <c r="U132" s="119">
        <f>Data!E132</f>
        <v>0</v>
      </c>
      <c r="V132" s="101">
        <f>Data!G132</f>
        <v>0</v>
      </c>
      <c r="W132" s="539"/>
      <c r="X132" s="539"/>
      <c r="Y132" s="539"/>
      <c r="Z132" s="539"/>
      <c r="AA132" s="539"/>
      <c r="AB132" s="539"/>
      <c r="AC132" s="539"/>
      <c r="AD132" s="539"/>
      <c r="AE132" s="106">
        <f t="shared" si="22"/>
        <v>0</v>
      </c>
      <c r="AF132" s="539"/>
      <c r="AG132" s="539"/>
      <c r="AH132" s="104">
        <f t="shared" si="23"/>
        <v>0</v>
      </c>
      <c r="AI132" s="579">
        <f t="shared" si="19"/>
        <v>0</v>
      </c>
      <c r="AJ132" s="105">
        <f>LOOKUP(AI132,{0,32,33,41,51,61,71,81,91},{0,"इ-1","ड","क-2","क-1","ब-2 ","ब-1","अ-2","अ-1"})</f>
        <v>0</v>
      </c>
    </row>
    <row r="133" spans="1:36" ht="21.75" customHeight="1">
      <c r="A133" s="101">
        <f>Data!$B133</f>
        <v>0</v>
      </c>
      <c r="B133" s="101">
        <f>Data!C133</f>
        <v>0</v>
      </c>
      <c r="C133" s="119">
        <f>Data!E133</f>
        <v>0</v>
      </c>
      <c r="D133" s="101">
        <f>Data!G133</f>
        <v>0</v>
      </c>
      <c r="E133" s="539"/>
      <c r="F133" s="539"/>
      <c r="G133" s="539"/>
      <c r="H133" s="539"/>
      <c r="I133" s="539"/>
      <c r="J133" s="539"/>
      <c r="K133" s="539"/>
      <c r="L133" s="539"/>
      <c r="M133" s="106">
        <f t="shared" si="20"/>
        <v>0</v>
      </c>
      <c r="N133" s="539"/>
      <c r="O133" s="539"/>
      <c r="P133" s="104">
        <f t="shared" si="21"/>
        <v>0</v>
      </c>
      <c r="Q133" s="579">
        <f t="shared" si="18"/>
        <v>0</v>
      </c>
      <c r="R133" s="105">
        <f>LOOKUP(Q133,{0,32,33,41,51,61,71,81,91},{0,"इ-1","ड","क-2","क-1","ब-2 ","ब-1","अ-2","अ-1"})</f>
        <v>0</v>
      </c>
      <c r="S133" s="101">
        <f>Data!$B133</f>
        <v>0</v>
      </c>
      <c r="T133" s="101">
        <f>Data!C133</f>
        <v>0</v>
      </c>
      <c r="U133" s="119">
        <f>Data!E133</f>
        <v>0</v>
      </c>
      <c r="V133" s="101">
        <f>Data!G133</f>
        <v>0</v>
      </c>
      <c r="W133" s="539"/>
      <c r="X133" s="539"/>
      <c r="Y133" s="539"/>
      <c r="Z133" s="539"/>
      <c r="AA133" s="539"/>
      <c r="AB133" s="539"/>
      <c r="AC133" s="539"/>
      <c r="AD133" s="539"/>
      <c r="AE133" s="106">
        <f t="shared" si="22"/>
        <v>0</v>
      </c>
      <c r="AF133" s="539"/>
      <c r="AG133" s="539"/>
      <c r="AH133" s="104">
        <f t="shared" si="23"/>
        <v>0</v>
      </c>
      <c r="AI133" s="579">
        <f t="shared" si="19"/>
        <v>0</v>
      </c>
      <c r="AJ133" s="105">
        <f>LOOKUP(AI133,{0,32,33,41,51,61,71,81,91},{0,"इ-1","ड","क-2","क-1","ब-2 ","ब-1","अ-2","अ-1"})</f>
        <v>0</v>
      </c>
    </row>
    <row r="134" spans="1:36" ht="21.75" customHeight="1">
      <c r="A134" s="101">
        <f>Data!$B134</f>
        <v>0</v>
      </c>
      <c r="B134" s="101">
        <f>Data!C134</f>
        <v>0</v>
      </c>
      <c r="C134" s="119">
        <f>Data!E134</f>
        <v>0</v>
      </c>
      <c r="D134" s="101">
        <f>Data!G134</f>
        <v>0</v>
      </c>
      <c r="E134" s="539"/>
      <c r="F134" s="539"/>
      <c r="G134" s="539"/>
      <c r="H134" s="539"/>
      <c r="I134" s="539"/>
      <c r="J134" s="539"/>
      <c r="K134" s="539"/>
      <c r="L134" s="539"/>
      <c r="M134" s="106">
        <f t="shared" si="20"/>
        <v>0</v>
      </c>
      <c r="N134" s="539"/>
      <c r="O134" s="539"/>
      <c r="P134" s="104">
        <f t="shared" si="21"/>
        <v>0</v>
      </c>
      <c r="Q134" s="579">
        <f t="shared" si="18"/>
        <v>0</v>
      </c>
      <c r="R134" s="105">
        <f>LOOKUP(Q134,{0,32,33,41,51,61,71,81,91},{0,"इ-1","ड","क-2","क-1","ब-2 ","ब-1","अ-2","अ-1"})</f>
        <v>0</v>
      </c>
      <c r="S134" s="101">
        <f>Data!$B134</f>
        <v>0</v>
      </c>
      <c r="T134" s="101">
        <f>Data!C134</f>
        <v>0</v>
      </c>
      <c r="U134" s="119">
        <f>Data!E134</f>
        <v>0</v>
      </c>
      <c r="V134" s="101">
        <f>Data!G134</f>
        <v>0</v>
      </c>
      <c r="W134" s="539"/>
      <c r="X134" s="539"/>
      <c r="Y134" s="539"/>
      <c r="Z134" s="539"/>
      <c r="AA134" s="539"/>
      <c r="AB134" s="539"/>
      <c r="AC134" s="539"/>
      <c r="AD134" s="539"/>
      <c r="AE134" s="106">
        <f t="shared" si="22"/>
        <v>0</v>
      </c>
      <c r="AF134" s="539"/>
      <c r="AG134" s="539"/>
      <c r="AH134" s="104">
        <f t="shared" si="23"/>
        <v>0</v>
      </c>
      <c r="AI134" s="579">
        <f t="shared" si="19"/>
        <v>0</v>
      </c>
      <c r="AJ134" s="105">
        <f>LOOKUP(AI134,{0,32,33,41,51,61,71,81,91},{0,"इ-1","ड","क-2","क-1","ब-2 ","ब-1","अ-2","अ-1"})</f>
        <v>0</v>
      </c>
    </row>
    <row r="135" spans="1:36" ht="21.75" customHeight="1">
      <c r="A135" s="101">
        <f>Data!$B135</f>
        <v>0</v>
      </c>
      <c r="B135" s="101">
        <f>Data!C135</f>
        <v>0</v>
      </c>
      <c r="C135" s="119">
        <f>Data!E135</f>
        <v>0</v>
      </c>
      <c r="D135" s="101">
        <f>Data!G135</f>
        <v>0</v>
      </c>
      <c r="E135" s="539"/>
      <c r="F135" s="539"/>
      <c r="G135" s="539"/>
      <c r="H135" s="539"/>
      <c r="I135" s="539"/>
      <c r="J135" s="539"/>
      <c r="K135" s="539"/>
      <c r="L135" s="539"/>
      <c r="M135" s="106">
        <f t="shared" si="20"/>
        <v>0</v>
      </c>
      <c r="N135" s="539"/>
      <c r="O135" s="539"/>
      <c r="P135" s="104">
        <f t="shared" si="21"/>
        <v>0</v>
      </c>
      <c r="Q135" s="579">
        <f t="shared" si="18"/>
        <v>0</v>
      </c>
      <c r="R135" s="105">
        <f>LOOKUP(Q135,{0,32,33,41,51,61,71,81,91},{0,"इ-1","ड","क-2","क-1","ब-2 ","ब-1","अ-2","अ-1"})</f>
        <v>0</v>
      </c>
      <c r="S135" s="101">
        <f>Data!$B135</f>
        <v>0</v>
      </c>
      <c r="T135" s="101">
        <f>Data!C135</f>
        <v>0</v>
      </c>
      <c r="U135" s="119">
        <f>Data!E135</f>
        <v>0</v>
      </c>
      <c r="V135" s="101">
        <f>Data!G135</f>
        <v>0</v>
      </c>
      <c r="W135" s="539"/>
      <c r="X135" s="539"/>
      <c r="Y135" s="539"/>
      <c r="Z135" s="539"/>
      <c r="AA135" s="539"/>
      <c r="AB135" s="539"/>
      <c r="AC135" s="539"/>
      <c r="AD135" s="539"/>
      <c r="AE135" s="106">
        <f t="shared" si="22"/>
        <v>0</v>
      </c>
      <c r="AF135" s="539"/>
      <c r="AG135" s="539"/>
      <c r="AH135" s="104">
        <f t="shared" si="23"/>
        <v>0</v>
      </c>
      <c r="AI135" s="579">
        <f t="shared" si="19"/>
        <v>0</v>
      </c>
      <c r="AJ135" s="105">
        <f>LOOKUP(AI135,{0,32,33,41,51,61,71,81,91},{0,"इ-1","ड","क-2","क-1","ब-2 ","ब-1","अ-2","अ-1"})</f>
        <v>0</v>
      </c>
    </row>
    <row r="136" spans="1:36" ht="21.75" customHeight="1">
      <c r="A136" s="101">
        <f>Data!$B136</f>
        <v>0</v>
      </c>
      <c r="B136" s="101">
        <f>Data!C136</f>
        <v>0</v>
      </c>
      <c r="C136" s="119">
        <f>Data!E136</f>
        <v>0</v>
      </c>
      <c r="D136" s="101">
        <f>Data!G136</f>
        <v>0</v>
      </c>
      <c r="E136" s="539"/>
      <c r="F136" s="539"/>
      <c r="G136" s="539"/>
      <c r="H136" s="539"/>
      <c r="I136" s="539"/>
      <c r="J136" s="539"/>
      <c r="K136" s="539"/>
      <c r="L136" s="539"/>
      <c r="M136" s="106">
        <f t="shared" si="20"/>
        <v>0</v>
      </c>
      <c r="N136" s="539"/>
      <c r="O136" s="539"/>
      <c r="P136" s="104">
        <f t="shared" si="21"/>
        <v>0</v>
      </c>
      <c r="Q136" s="579">
        <f t="shared" si="18"/>
        <v>0</v>
      </c>
      <c r="R136" s="105">
        <f>LOOKUP(Q136,{0,32,33,41,51,61,71,81,91},{0,"इ-1","ड","क-2","क-1","ब-2 ","ब-1","अ-2","अ-1"})</f>
        <v>0</v>
      </c>
      <c r="S136" s="101">
        <f>Data!$B136</f>
        <v>0</v>
      </c>
      <c r="T136" s="101">
        <f>Data!C136</f>
        <v>0</v>
      </c>
      <c r="U136" s="119">
        <f>Data!E136</f>
        <v>0</v>
      </c>
      <c r="V136" s="101">
        <f>Data!G136</f>
        <v>0</v>
      </c>
      <c r="W136" s="539"/>
      <c r="X136" s="539"/>
      <c r="Y136" s="539"/>
      <c r="Z136" s="539"/>
      <c r="AA136" s="539"/>
      <c r="AB136" s="539"/>
      <c r="AC136" s="539"/>
      <c r="AD136" s="539"/>
      <c r="AE136" s="106">
        <f t="shared" si="22"/>
        <v>0</v>
      </c>
      <c r="AF136" s="539"/>
      <c r="AG136" s="539"/>
      <c r="AH136" s="104">
        <f t="shared" si="23"/>
        <v>0</v>
      </c>
      <c r="AI136" s="579">
        <f t="shared" si="19"/>
        <v>0</v>
      </c>
      <c r="AJ136" s="105">
        <f>LOOKUP(AI136,{0,32,33,41,51,61,71,81,91},{0,"इ-1","ड","क-2","क-1","ब-2 ","ब-1","अ-2","अ-1"})</f>
        <v>0</v>
      </c>
    </row>
    <row r="137" spans="1:36" ht="21.75" customHeight="1">
      <c r="A137" s="101">
        <f>Data!$B137</f>
        <v>0</v>
      </c>
      <c r="B137" s="101">
        <f>Data!C137</f>
        <v>0</v>
      </c>
      <c r="C137" s="119">
        <f>Data!E137</f>
        <v>0</v>
      </c>
      <c r="D137" s="101">
        <f>Data!G137</f>
        <v>0</v>
      </c>
      <c r="E137" s="539"/>
      <c r="F137" s="539"/>
      <c r="G137" s="539"/>
      <c r="H137" s="539"/>
      <c r="I137" s="539"/>
      <c r="J137" s="539"/>
      <c r="K137" s="539"/>
      <c r="L137" s="539"/>
      <c r="M137" s="106">
        <f t="shared" si="20"/>
        <v>0</v>
      </c>
      <c r="N137" s="539"/>
      <c r="O137" s="539"/>
      <c r="P137" s="104">
        <f t="shared" si="21"/>
        <v>0</v>
      </c>
      <c r="Q137" s="579">
        <f t="shared" si="18"/>
        <v>0</v>
      </c>
      <c r="R137" s="105">
        <f>LOOKUP(Q137,{0,32,33,41,51,61,71,81,91},{0,"इ-1","ड","क-2","क-1","ब-2 ","ब-1","अ-2","अ-1"})</f>
        <v>0</v>
      </c>
      <c r="S137" s="101">
        <f>Data!$B137</f>
        <v>0</v>
      </c>
      <c r="T137" s="101">
        <f>Data!C137</f>
        <v>0</v>
      </c>
      <c r="U137" s="119">
        <f>Data!E137</f>
        <v>0</v>
      </c>
      <c r="V137" s="101">
        <f>Data!G137</f>
        <v>0</v>
      </c>
      <c r="W137" s="539"/>
      <c r="X137" s="539"/>
      <c r="Y137" s="539"/>
      <c r="Z137" s="539"/>
      <c r="AA137" s="539"/>
      <c r="AB137" s="539"/>
      <c r="AC137" s="539"/>
      <c r="AD137" s="539"/>
      <c r="AE137" s="106">
        <f t="shared" si="22"/>
        <v>0</v>
      </c>
      <c r="AF137" s="539"/>
      <c r="AG137" s="539"/>
      <c r="AH137" s="104">
        <f t="shared" si="23"/>
        <v>0</v>
      </c>
      <c r="AI137" s="579">
        <f t="shared" si="19"/>
        <v>0</v>
      </c>
      <c r="AJ137" s="105">
        <f>LOOKUP(AI137,{0,32,33,41,51,61,71,81,91},{0,"इ-1","ड","क-2","क-1","ब-2 ","ब-1","अ-2","अ-1"})</f>
        <v>0</v>
      </c>
    </row>
    <row r="138" spans="1:36" ht="21.75" customHeight="1">
      <c r="A138" s="101">
        <f>Data!$B138</f>
        <v>0</v>
      </c>
      <c r="B138" s="101">
        <f>Data!C138</f>
        <v>0</v>
      </c>
      <c r="C138" s="119">
        <f>Data!E138</f>
        <v>0</v>
      </c>
      <c r="D138" s="101">
        <f>Data!G138</f>
        <v>0</v>
      </c>
      <c r="E138" s="539"/>
      <c r="F138" s="539"/>
      <c r="G138" s="539"/>
      <c r="H138" s="539"/>
      <c r="I138" s="539"/>
      <c r="J138" s="539"/>
      <c r="K138" s="539"/>
      <c r="L138" s="539"/>
      <c r="M138" s="106">
        <f t="shared" si="20"/>
        <v>0</v>
      </c>
      <c r="N138" s="539"/>
      <c r="O138" s="539"/>
      <c r="P138" s="104">
        <f t="shared" si="21"/>
        <v>0</v>
      </c>
      <c r="Q138" s="579">
        <f t="shared" si="18"/>
        <v>0</v>
      </c>
      <c r="R138" s="105">
        <f>LOOKUP(Q138,{0,32,33,41,51,61,71,81,91},{0,"इ-1","ड","क-2","क-1","ब-2 ","ब-1","अ-2","अ-1"})</f>
        <v>0</v>
      </c>
      <c r="S138" s="101">
        <f>Data!$B138</f>
        <v>0</v>
      </c>
      <c r="T138" s="101">
        <f>Data!C138</f>
        <v>0</v>
      </c>
      <c r="U138" s="119">
        <f>Data!E138</f>
        <v>0</v>
      </c>
      <c r="V138" s="101">
        <f>Data!G138</f>
        <v>0</v>
      </c>
      <c r="W138" s="539"/>
      <c r="X138" s="539"/>
      <c r="Y138" s="539"/>
      <c r="Z138" s="539"/>
      <c r="AA138" s="539"/>
      <c r="AB138" s="539"/>
      <c r="AC138" s="539"/>
      <c r="AD138" s="539"/>
      <c r="AE138" s="106">
        <f t="shared" si="22"/>
        <v>0</v>
      </c>
      <c r="AF138" s="539"/>
      <c r="AG138" s="539"/>
      <c r="AH138" s="104">
        <f t="shared" si="23"/>
        <v>0</v>
      </c>
      <c r="AI138" s="579">
        <f t="shared" si="19"/>
        <v>0</v>
      </c>
      <c r="AJ138" s="105">
        <f>LOOKUP(AI138,{0,32,33,41,51,61,71,81,91},{0,"इ-1","ड","क-2","क-1","ब-2 ","ब-1","अ-2","अ-1"})</f>
        <v>0</v>
      </c>
    </row>
    <row r="139" spans="1:36" ht="21.75" customHeight="1">
      <c r="A139" s="101">
        <f>Data!$B139</f>
        <v>0</v>
      </c>
      <c r="B139" s="101">
        <f>Data!C139</f>
        <v>0</v>
      </c>
      <c r="C139" s="119">
        <f>Data!E139</f>
        <v>0</v>
      </c>
      <c r="D139" s="101">
        <f>Data!G139</f>
        <v>0</v>
      </c>
      <c r="E139" s="539"/>
      <c r="F139" s="539"/>
      <c r="G139" s="539"/>
      <c r="H139" s="539"/>
      <c r="I139" s="539"/>
      <c r="J139" s="539"/>
      <c r="K139" s="539"/>
      <c r="L139" s="539"/>
      <c r="M139" s="106">
        <f t="shared" si="20"/>
        <v>0</v>
      </c>
      <c r="N139" s="539"/>
      <c r="O139" s="539"/>
      <c r="P139" s="104">
        <f t="shared" si="21"/>
        <v>0</v>
      </c>
      <c r="Q139" s="579">
        <f t="shared" ref="Q139:Q202" si="24">M139+P139</f>
        <v>0</v>
      </c>
      <c r="R139" s="105">
        <f>LOOKUP(Q139,{0,32,33,41,51,61,71,81,91},{0,"इ-1","ड","क-2","क-1","ब-2 ","ब-1","अ-2","अ-1"})</f>
        <v>0</v>
      </c>
      <c r="S139" s="101">
        <f>Data!$B139</f>
        <v>0</v>
      </c>
      <c r="T139" s="101">
        <f>Data!C139</f>
        <v>0</v>
      </c>
      <c r="U139" s="119">
        <f>Data!E139</f>
        <v>0</v>
      </c>
      <c r="V139" s="101">
        <f>Data!G139</f>
        <v>0</v>
      </c>
      <c r="W139" s="539"/>
      <c r="X139" s="539"/>
      <c r="Y139" s="539"/>
      <c r="Z139" s="539"/>
      <c r="AA139" s="539"/>
      <c r="AB139" s="539"/>
      <c r="AC139" s="539"/>
      <c r="AD139" s="539"/>
      <c r="AE139" s="106">
        <f t="shared" si="22"/>
        <v>0</v>
      </c>
      <c r="AF139" s="539"/>
      <c r="AG139" s="539"/>
      <c r="AH139" s="104">
        <f t="shared" si="23"/>
        <v>0</v>
      </c>
      <c r="AI139" s="579">
        <f t="shared" ref="AI139:AI202" si="25">AE139+AH139</f>
        <v>0</v>
      </c>
      <c r="AJ139" s="105">
        <f>LOOKUP(AI139,{0,32,33,41,51,61,71,81,91},{0,"इ-1","ड","क-2","क-1","ब-2 ","ब-1","अ-2","अ-1"})</f>
        <v>0</v>
      </c>
    </row>
    <row r="140" spans="1:36" ht="21.75" customHeight="1">
      <c r="A140" s="101">
        <f>Data!$B140</f>
        <v>0</v>
      </c>
      <c r="B140" s="101">
        <f>Data!C140</f>
        <v>0</v>
      </c>
      <c r="C140" s="119">
        <f>Data!E140</f>
        <v>0</v>
      </c>
      <c r="D140" s="101">
        <f>Data!G140</f>
        <v>0</v>
      </c>
      <c r="E140" s="539"/>
      <c r="F140" s="539"/>
      <c r="G140" s="539"/>
      <c r="H140" s="539"/>
      <c r="I140" s="539"/>
      <c r="J140" s="539"/>
      <c r="K140" s="539"/>
      <c r="L140" s="539"/>
      <c r="M140" s="106">
        <f t="shared" si="20"/>
        <v>0</v>
      </c>
      <c r="N140" s="539"/>
      <c r="O140" s="539"/>
      <c r="P140" s="104">
        <f t="shared" si="21"/>
        <v>0</v>
      </c>
      <c r="Q140" s="579">
        <f t="shared" si="24"/>
        <v>0</v>
      </c>
      <c r="R140" s="105">
        <f>LOOKUP(Q140,{0,32,33,41,51,61,71,81,91},{0,"इ-1","ड","क-2","क-1","ब-2 ","ब-1","अ-2","अ-1"})</f>
        <v>0</v>
      </c>
      <c r="S140" s="101">
        <f>Data!$B140</f>
        <v>0</v>
      </c>
      <c r="T140" s="101">
        <f>Data!C140</f>
        <v>0</v>
      </c>
      <c r="U140" s="119">
        <f>Data!E140</f>
        <v>0</v>
      </c>
      <c r="V140" s="101">
        <f>Data!G140</f>
        <v>0</v>
      </c>
      <c r="W140" s="539"/>
      <c r="X140" s="539"/>
      <c r="Y140" s="539"/>
      <c r="Z140" s="539"/>
      <c r="AA140" s="539"/>
      <c r="AB140" s="539"/>
      <c r="AC140" s="539"/>
      <c r="AD140" s="539"/>
      <c r="AE140" s="106">
        <f t="shared" si="22"/>
        <v>0</v>
      </c>
      <c r="AF140" s="539"/>
      <c r="AG140" s="539"/>
      <c r="AH140" s="104">
        <f t="shared" si="23"/>
        <v>0</v>
      </c>
      <c r="AI140" s="579">
        <f t="shared" si="25"/>
        <v>0</v>
      </c>
      <c r="AJ140" s="105">
        <f>LOOKUP(AI140,{0,32,33,41,51,61,71,81,91},{0,"इ-1","ड","क-2","क-1","ब-2 ","ब-1","अ-2","अ-1"})</f>
        <v>0</v>
      </c>
    </row>
    <row r="141" spans="1:36" ht="21.75" customHeight="1">
      <c r="A141" s="101">
        <f>Data!$B141</f>
        <v>0</v>
      </c>
      <c r="B141" s="101">
        <f>Data!C141</f>
        <v>0</v>
      </c>
      <c r="C141" s="119">
        <f>Data!E141</f>
        <v>0</v>
      </c>
      <c r="D141" s="101">
        <f>Data!G141</f>
        <v>0</v>
      </c>
      <c r="E141" s="539"/>
      <c r="F141" s="539"/>
      <c r="G141" s="539"/>
      <c r="H141" s="539"/>
      <c r="I141" s="539"/>
      <c r="J141" s="539"/>
      <c r="K141" s="539"/>
      <c r="L141" s="539"/>
      <c r="M141" s="106">
        <f t="shared" si="20"/>
        <v>0</v>
      </c>
      <c r="N141" s="539"/>
      <c r="O141" s="539"/>
      <c r="P141" s="104">
        <f t="shared" si="21"/>
        <v>0</v>
      </c>
      <c r="Q141" s="579">
        <f t="shared" si="24"/>
        <v>0</v>
      </c>
      <c r="R141" s="105">
        <f>LOOKUP(Q141,{0,32,33,41,51,61,71,81,91},{0,"इ-1","ड","क-2","क-1","ब-2 ","ब-1","अ-2","अ-1"})</f>
        <v>0</v>
      </c>
      <c r="S141" s="101">
        <f>Data!$B141</f>
        <v>0</v>
      </c>
      <c r="T141" s="101">
        <f>Data!C141</f>
        <v>0</v>
      </c>
      <c r="U141" s="119">
        <f>Data!E141</f>
        <v>0</v>
      </c>
      <c r="V141" s="101">
        <f>Data!G141</f>
        <v>0</v>
      </c>
      <c r="W141" s="539"/>
      <c r="X141" s="539"/>
      <c r="Y141" s="539"/>
      <c r="Z141" s="539"/>
      <c r="AA141" s="539"/>
      <c r="AB141" s="539"/>
      <c r="AC141" s="539"/>
      <c r="AD141" s="539"/>
      <c r="AE141" s="106">
        <f t="shared" si="22"/>
        <v>0</v>
      </c>
      <c r="AF141" s="539"/>
      <c r="AG141" s="539"/>
      <c r="AH141" s="104">
        <f t="shared" si="23"/>
        <v>0</v>
      </c>
      <c r="AI141" s="579">
        <f t="shared" si="25"/>
        <v>0</v>
      </c>
      <c r="AJ141" s="105">
        <f>LOOKUP(AI141,{0,32,33,41,51,61,71,81,91},{0,"इ-1","ड","क-2","क-1","ब-2 ","ब-1","अ-2","अ-1"})</f>
        <v>0</v>
      </c>
    </row>
    <row r="142" spans="1:36" ht="21.75" customHeight="1">
      <c r="A142" s="101">
        <f>Data!$B142</f>
        <v>0</v>
      </c>
      <c r="B142" s="101">
        <f>Data!C142</f>
        <v>0</v>
      </c>
      <c r="C142" s="119">
        <f>Data!E142</f>
        <v>0</v>
      </c>
      <c r="D142" s="101">
        <f>Data!G142</f>
        <v>0</v>
      </c>
      <c r="E142" s="539"/>
      <c r="F142" s="539"/>
      <c r="G142" s="539"/>
      <c r="H142" s="539"/>
      <c r="I142" s="539"/>
      <c r="J142" s="539"/>
      <c r="K142" s="539"/>
      <c r="L142" s="539"/>
      <c r="M142" s="106">
        <f t="shared" si="20"/>
        <v>0</v>
      </c>
      <c r="N142" s="539"/>
      <c r="O142" s="539"/>
      <c r="P142" s="104">
        <f t="shared" si="21"/>
        <v>0</v>
      </c>
      <c r="Q142" s="579">
        <f t="shared" si="24"/>
        <v>0</v>
      </c>
      <c r="R142" s="105">
        <f>LOOKUP(Q142,{0,32,33,41,51,61,71,81,91},{0,"इ-1","ड","क-2","क-1","ब-2 ","ब-1","अ-2","अ-1"})</f>
        <v>0</v>
      </c>
      <c r="S142" s="101">
        <f>Data!$B142</f>
        <v>0</v>
      </c>
      <c r="T142" s="101">
        <f>Data!C142</f>
        <v>0</v>
      </c>
      <c r="U142" s="119">
        <f>Data!E142</f>
        <v>0</v>
      </c>
      <c r="V142" s="101">
        <f>Data!G142</f>
        <v>0</v>
      </c>
      <c r="W142" s="539"/>
      <c r="X142" s="539"/>
      <c r="Y142" s="539"/>
      <c r="Z142" s="539"/>
      <c r="AA142" s="539"/>
      <c r="AB142" s="539"/>
      <c r="AC142" s="539"/>
      <c r="AD142" s="539"/>
      <c r="AE142" s="106">
        <f t="shared" si="22"/>
        <v>0</v>
      </c>
      <c r="AF142" s="539"/>
      <c r="AG142" s="539"/>
      <c r="AH142" s="104">
        <f t="shared" si="23"/>
        <v>0</v>
      </c>
      <c r="AI142" s="579">
        <f t="shared" si="25"/>
        <v>0</v>
      </c>
      <c r="AJ142" s="105">
        <f>LOOKUP(AI142,{0,32,33,41,51,61,71,81,91},{0,"इ-1","ड","क-2","क-1","ब-2 ","ब-1","अ-2","अ-1"})</f>
        <v>0</v>
      </c>
    </row>
    <row r="143" spans="1:36" ht="21.75" customHeight="1">
      <c r="A143" s="101">
        <f>Data!$B143</f>
        <v>0</v>
      </c>
      <c r="B143" s="101">
        <f>Data!C143</f>
        <v>0</v>
      </c>
      <c r="C143" s="119">
        <f>Data!E143</f>
        <v>0</v>
      </c>
      <c r="D143" s="101">
        <f>Data!G143</f>
        <v>0</v>
      </c>
      <c r="E143" s="539"/>
      <c r="F143" s="539"/>
      <c r="G143" s="539"/>
      <c r="H143" s="539"/>
      <c r="I143" s="539"/>
      <c r="J143" s="539"/>
      <c r="K143" s="539"/>
      <c r="L143" s="539"/>
      <c r="M143" s="106">
        <f t="shared" si="20"/>
        <v>0</v>
      </c>
      <c r="N143" s="539"/>
      <c r="O143" s="539"/>
      <c r="P143" s="104">
        <f t="shared" si="21"/>
        <v>0</v>
      </c>
      <c r="Q143" s="579">
        <f t="shared" si="24"/>
        <v>0</v>
      </c>
      <c r="R143" s="105">
        <f>LOOKUP(Q143,{0,32,33,41,51,61,71,81,91},{0,"इ-1","ड","क-2","क-1","ब-2 ","ब-1","अ-2","अ-1"})</f>
        <v>0</v>
      </c>
      <c r="S143" s="101">
        <f>Data!$B143</f>
        <v>0</v>
      </c>
      <c r="T143" s="101">
        <f>Data!C143</f>
        <v>0</v>
      </c>
      <c r="U143" s="119">
        <f>Data!E143</f>
        <v>0</v>
      </c>
      <c r="V143" s="101">
        <f>Data!G143</f>
        <v>0</v>
      </c>
      <c r="W143" s="539"/>
      <c r="X143" s="539"/>
      <c r="Y143" s="539"/>
      <c r="Z143" s="539"/>
      <c r="AA143" s="539"/>
      <c r="AB143" s="539"/>
      <c r="AC143" s="539"/>
      <c r="AD143" s="539"/>
      <c r="AE143" s="106">
        <f t="shared" si="22"/>
        <v>0</v>
      </c>
      <c r="AF143" s="539"/>
      <c r="AG143" s="539"/>
      <c r="AH143" s="104">
        <f t="shared" si="23"/>
        <v>0</v>
      </c>
      <c r="AI143" s="579">
        <f t="shared" si="25"/>
        <v>0</v>
      </c>
      <c r="AJ143" s="105">
        <f>LOOKUP(AI143,{0,32,33,41,51,61,71,81,91},{0,"इ-1","ड","क-2","क-1","ब-2 ","ब-1","अ-2","अ-1"})</f>
        <v>0</v>
      </c>
    </row>
    <row r="144" spans="1:36" ht="21.75" customHeight="1">
      <c r="A144" s="101">
        <f>Data!$B144</f>
        <v>0</v>
      </c>
      <c r="B144" s="101">
        <f>Data!C144</f>
        <v>0</v>
      </c>
      <c r="C144" s="119">
        <f>Data!E144</f>
        <v>0</v>
      </c>
      <c r="D144" s="101">
        <f>Data!G144</f>
        <v>0</v>
      </c>
      <c r="E144" s="539"/>
      <c r="F144" s="539"/>
      <c r="G144" s="539"/>
      <c r="H144" s="539"/>
      <c r="I144" s="539"/>
      <c r="J144" s="539"/>
      <c r="K144" s="539"/>
      <c r="L144" s="539"/>
      <c r="M144" s="106">
        <f t="shared" si="20"/>
        <v>0</v>
      </c>
      <c r="N144" s="539"/>
      <c r="O144" s="539"/>
      <c r="P144" s="104">
        <f t="shared" si="21"/>
        <v>0</v>
      </c>
      <c r="Q144" s="579">
        <f t="shared" si="24"/>
        <v>0</v>
      </c>
      <c r="R144" s="105">
        <f>LOOKUP(Q144,{0,32,33,41,51,61,71,81,91},{0,"इ-1","ड","क-2","क-1","ब-2 ","ब-1","अ-2","अ-1"})</f>
        <v>0</v>
      </c>
      <c r="S144" s="101">
        <f>Data!$B144</f>
        <v>0</v>
      </c>
      <c r="T144" s="101">
        <f>Data!C144</f>
        <v>0</v>
      </c>
      <c r="U144" s="119">
        <f>Data!E144</f>
        <v>0</v>
      </c>
      <c r="V144" s="101">
        <f>Data!G144</f>
        <v>0</v>
      </c>
      <c r="W144" s="539"/>
      <c r="X144" s="539"/>
      <c r="Y144" s="539"/>
      <c r="Z144" s="539"/>
      <c r="AA144" s="539"/>
      <c r="AB144" s="539"/>
      <c r="AC144" s="539"/>
      <c r="AD144" s="539"/>
      <c r="AE144" s="106">
        <f t="shared" si="22"/>
        <v>0</v>
      </c>
      <c r="AF144" s="539"/>
      <c r="AG144" s="539"/>
      <c r="AH144" s="104">
        <f t="shared" si="23"/>
        <v>0</v>
      </c>
      <c r="AI144" s="579">
        <f t="shared" si="25"/>
        <v>0</v>
      </c>
      <c r="AJ144" s="105">
        <f>LOOKUP(AI144,{0,32,33,41,51,61,71,81,91},{0,"इ-1","ड","क-2","क-1","ब-2 ","ब-1","अ-2","अ-1"})</f>
        <v>0</v>
      </c>
    </row>
    <row r="145" spans="1:36" ht="21.75" customHeight="1">
      <c r="A145" s="101">
        <f>Data!$B145</f>
        <v>0</v>
      </c>
      <c r="B145" s="101">
        <f>Data!C145</f>
        <v>0</v>
      </c>
      <c r="C145" s="119">
        <f>Data!E145</f>
        <v>0</v>
      </c>
      <c r="D145" s="101">
        <f>Data!G145</f>
        <v>0</v>
      </c>
      <c r="E145" s="539"/>
      <c r="F145" s="539"/>
      <c r="G145" s="539"/>
      <c r="H145" s="539"/>
      <c r="I145" s="539"/>
      <c r="J145" s="539"/>
      <c r="K145" s="539"/>
      <c r="L145" s="539"/>
      <c r="M145" s="106">
        <f t="shared" si="20"/>
        <v>0</v>
      </c>
      <c r="N145" s="539"/>
      <c r="O145" s="539"/>
      <c r="P145" s="104">
        <f t="shared" si="21"/>
        <v>0</v>
      </c>
      <c r="Q145" s="579">
        <f t="shared" si="24"/>
        <v>0</v>
      </c>
      <c r="R145" s="105">
        <f>LOOKUP(Q145,{0,32,33,41,51,61,71,81,91},{0,"इ-1","ड","क-2","क-1","ब-2 ","ब-1","अ-2","अ-1"})</f>
        <v>0</v>
      </c>
      <c r="S145" s="101">
        <f>Data!$B145</f>
        <v>0</v>
      </c>
      <c r="T145" s="101">
        <f>Data!C145</f>
        <v>0</v>
      </c>
      <c r="U145" s="119">
        <f>Data!E145</f>
        <v>0</v>
      </c>
      <c r="V145" s="101">
        <f>Data!G145</f>
        <v>0</v>
      </c>
      <c r="W145" s="539"/>
      <c r="X145" s="539"/>
      <c r="Y145" s="539"/>
      <c r="Z145" s="539"/>
      <c r="AA145" s="539"/>
      <c r="AB145" s="539"/>
      <c r="AC145" s="539"/>
      <c r="AD145" s="539"/>
      <c r="AE145" s="106">
        <f t="shared" si="22"/>
        <v>0</v>
      </c>
      <c r="AF145" s="539"/>
      <c r="AG145" s="539"/>
      <c r="AH145" s="104">
        <f t="shared" si="23"/>
        <v>0</v>
      </c>
      <c r="AI145" s="579">
        <f t="shared" si="25"/>
        <v>0</v>
      </c>
      <c r="AJ145" s="105">
        <f>LOOKUP(AI145,{0,32,33,41,51,61,71,81,91},{0,"इ-1","ड","क-2","क-1","ब-2 ","ब-1","अ-2","अ-1"})</f>
        <v>0</v>
      </c>
    </row>
    <row r="146" spans="1:36" ht="21.75" customHeight="1">
      <c r="A146" s="101">
        <f>Data!$B146</f>
        <v>0</v>
      </c>
      <c r="B146" s="101">
        <f>Data!C146</f>
        <v>0</v>
      </c>
      <c r="C146" s="119">
        <f>Data!E146</f>
        <v>0</v>
      </c>
      <c r="D146" s="101">
        <f>Data!G146</f>
        <v>0</v>
      </c>
      <c r="E146" s="539"/>
      <c r="F146" s="539"/>
      <c r="G146" s="539"/>
      <c r="H146" s="539"/>
      <c r="I146" s="539"/>
      <c r="J146" s="539"/>
      <c r="K146" s="539"/>
      <c r="L146" s="539"/>
      <c r="M146" s="106">
        <f t="shared" si="20"/>
        <v>0</v>
      </c>
      <c r="N146" s="539"/>
      <c r="O146" s="539"/>
      <c r="P146" s="104">
        <f t="shared" si="21"/>
        <v>0</v>
      </c>
      <c r="Q146" s="579">
        <f t="shared" si="24"/>
        <v>0</v>
      </c>
      <c r="R146" s="105">
        <f>LOOKUP(Q146,{0,32,33,41,51,61,71,81,91},{0,"इ-1","ड","क-2","क-1","ब-2 ","ब-1","अ-2","अ-1"})</f>
        <v>0</v>
      </c>
      <c r="S146" s="101">
        <f>Data!$B146</f>
        <v>0</v>
      </c>
      <c r="T146" s="101">
        <f>Data!C146</f>
        <v>0</v>
      </c>
      <c r="U146" s="119">
        <f>Data!E146</f>
        <v>0</v>
      </c>
      <c r="V146" s="101">
        <f>Data!G146</f>
        <v>0</v>
      </c>
      <c r="W146" s="539"/>
      <c r="X146" s="539"/>
      <c r="Y146" s="539"/>
      <c r="Z146" s="539"/>
      <c r="AA146" s="539"/>
      <c r="AB146" s="539"/>
      <c r="AC146" s="539"/>
      <c r="AD146" s="539"/>
      <c r="AE146" s="106">
        <f t="shared" si="22"/>
        <v>0</v>
      </c>
      <c r="AF146" s="539"/>
      <c r="AG146" s="539"/>
      <c r="AH146" s="104">
        <f t="shared" si="23"/>
        <v>0</v>
      </c>
      <c r="AI146" s="579">
        <f t="shared" si="25"/>
        <v>0</v>
      </c>
      <c r="AJ146" s="105">
        <f>LOOKUP(AI146,{0,32,33,41,51,61,71,81,91},{0,"इ-1","ड","क-2","क-1","ब-2 ","ब-1","अ-2","अ-1"})</f>
        <v>0</v>
      </c>
    </row>
    <row r="147" spans="1:36" ht="21.75" customHeight="1">
      <c r="A147" s="101">
        <f>Data!$B147</f>
        <v>0</v>
      </c>
      <c r="B147" s="101">
        <f>Data!C147</f>
        <v>0</v>
      </c>
      <c r="C147" s="119">
        <f>Data!E147</f>
        <v>0</v>
      </c>
      <c r="D147" s="101">
        <f>Data!G147</f>
        <v>0</v>
      </c>
      <c r="E147" s="539"/>
      <c r="F147" s="539"/>
      <c r="G147" s="539"/>
      <c r="H147" s="539"/>
      <c r="I147" s="539"/>
      <c r="J147" s="539"/>
      <c r="K147" s="539"/>
      <c r="L147" s="539"/>
      <c r="M147" s="106">
        <f t="shared" si="20"/>
        <v>0</v>
      </c>
      <c r="N147" s="539"/>
      <c r="O147" s="539"/>
      <c r="P147" s="104">
        <f t="shared" si="21"/>
        <v>0</v>
      </c>
      <c r="Q147" s="579">
        <f t="shared" si="24"/>
        <v>0</v>
      </c>
      <c r="R147" s="105">
        <f>LOOKUP(Q147,{0,32,33,41,51,61,71,81,91},{0,"इ-1","ड","क-2","क-1","ब-2 ","ब-1","अ-2","अ-1"})</f>
        <v>0</v>
      </c>
      <c r="S147" s="101">
        <f>Data!$B147</f>
        <v>0</v>
      </c>
      <c r="T147" s="101">
        <f>Data!C147</f>
        <v>0</v>
      </c>
      <c r="U147" s="119">
        <f>Data!E147</f>
        <v>0</v>
      </c>
      <c r="V147" s="101">
        <f>Data!G147</f>
        <v>0</v>
      </c>
      <c r="W147" s="539"/>
      <c r="X147" s="539"/>
      <c r="Y147" s="539"/>
      <c r="Z147" s="539"/>
      <c r="AA147" s="539"/>
      <c r="AB147" s="539"/>
      <c r="AC147" s="539"/>
      <c r="AD147" s="539"/>
      <c r="AE147" s="106">
        <f t="shared" si="22"/>
        <v>0</v>
      </c>
      <c r="AF147" s="539"/>
      <c r="AG147" s="539"/>
      <c r="AH147" s="104">
        <f t="shared" si="23"/>
        <v>0</v>
      </c>
      <c r="AI147" s="579">
        <f t="shared" si="25"/>
        <v>0</v>
      </c>
      <c r="AJ147" s="105">
        <f>LOOKUP(AI147,{0,32,33,41,51,61,71,81,91},{0,"इ-1","ड","क-2","क-1","ब-2 ","ब-1","अ-2","अ-1"})</f>
        <v>0</v>
      </c>
    </row>
    <row r="148" spans="1:36" ht="21.75" customHeight="1">
      <c r="A148" s="101">
        <f>Data!$B148</f>
        <v>0</v>
      </c>
      <c r="B148" s="101">
        <f>Data!C148</f>
        <v>0</v>
      </c>
      <c r="C148" s="119">
        <f>Data!E148</f>
        <v>0</v>
      </c>
      <c r="D148" s="101">
        <f>Data!G148</f>
        <v>0</v>
      </c>
      <c r="E148" s="539"/>
      <c r="F148" s="539"/>
      <c r="G148" s="539"/>
      <c r="H148" s="539"/>
      <c r="I148" s="539"/>
      <c r="J148" s="539"/>
      <c r="K148" s="539"/>
      <c r="L148" s="539"/>
      <c r="M148" s="106">
        <f t="shared" si="20"/>
        <v>0</v>
      </c>
      <c r="N148" s="539"/>
      <c r="O148" s="539"/>
      <c r="P148" s="104">
        <f t="shared" si="21"/>
        <v>0</v>
      </c>
      <c r="Q148" s="579">
        <f t="shared" si="24"/>
        <v>0</v>
      </c>
      <c r="R148" s="105">
        <f>LOOKUP(Q148,{0,32,33,41,51,61,71,81,91},{0,"इ-1","ड","क-2","क-1","ब-2 ","ब-1","अ-2","अ-1"})</f>
        <v>0</v>
      </c>
      <c r="S148" s="101">
        <f>Data!$B148</f>
        <v>0</v>
      </c>
      <c r="T148" s="101">
        <f>Data!C148</f>
        <v>0</v>
      </c>
      <c r="U148" s="119">
        <f>Data!E148</f>
        <v>0</v>
      </c>
      <c r="V148" s="101">
        <f>Data!G148</f>
        <v>0</v>
      </c>
      <c r="W148" s="539"/>
      <c r="X148" s="539"/>
      <c r="Y148" s="539"/>
      <c r="Z148" s="539"/>
      <c r="AA148" s="539"/>
      <c r="AB148" s="539"/>
      <c r="AC148" s="539"/>
      <c r="AD148" s="539"/>
      <c r="AE148" s="106">
        <f t="shared" si="22"/>
        <v>0</v>
      </c>
      <c r="AF148" s="539"/>
      <c r="AG148" s="539"/>
      <c r="AH148" s="104">
        <f t="shared" si="23"/>
        <v>0</v>
      </c>
      <c r="AI148" s="579">
        <f t="shared" si="25"/>
        <v>0</v>
      </c>
      <c r="AJ148" s="105">
        <f>LOOKUP(AI148,{0,32,33,41,51,61,71,81,91},{0,"इ-1","ड","क-2","क-1","ब-2 ","ब-1","अ-2","अ-1"})</f>
        <v>0</v>
      </c>
    </row>
    <row r="149" spans="1:36" ht="21.75" customHeight="1">
      <c r="A149" s="101">
        <f>Data!$B149</f>
        <v>0</v>
      </c>
      <c r="B149" s="101">
        <f>Data!C149</f>
        <v>0</v>
      </c>
      <c r="C149" s="119">
        <f>Data!E149</f>
        <v>0</v>
      </c>
      <c r="D149" s="101">
        <f>Data!G149</f>
        <v>0</v>
      </c>
      <c r="E149" s="539"/>
      <c r="F149" s="539"/>
      <c r="G149" s="539"/>
      <c r="H149" s="539"/>
      <c r="I149" s="539"/>
      <c r="J149" s="539"/>
      <c r="K149" s="539"/>
      <c r="L149" s="539"/>
      <c r="M149" s="106">
        <f t="shared" si="20"/>
        <v>0</v>
      </c>
      <c r="N149" s="539"/>
      <c r="O149" s="539"/>
      <c r="P149" s="104">
        <f t="shared" si="21"/>
        <v>0</v>
      </c>
      <c r="Q149" s="579">
        <f t="shared" si="24"/>
        <v>0</v>
      </c>
      <c r="R149" s="105">
        <f>LOOKUP(Q149,{0,32,33,41,51,61,71,81,91},{0,"इ-1","ड","क-2","क-1","ब-2 ","ब-1","अ-2","अ-1"})</f>
        <v>0</v>
      </c>
      <c r="S149" s="101">
        <f>Data!$B149</f>
        <v>0</v>
      </c>
      <c r="T149" s="101">
        <f>Data!C149</f>
        <v>0</v>
      </c>
      <c r="U149" s="119">
        <f>Data!E149</f>
        <v>0</v>
      </c>
      <c r="V149" s="101">
        <f>Data!G149</f>
        <v>0</v>
      </c>
      <c r="W149" s="539"/>
      <c r="X149" s="539"/>
      <c r="Y149" s="539"/>
      <c r="Z149" s="539"/>
      <c r="AA149" s="539"/>
      <c r="AB149" s="539"/>
      <c r="AC149" s="539"/>
      <c r="AD149" s="539"/>
      <c r="AE149" s="106">
        <f t="shared" si="22"/>
        <v>0</v>
      </c>
      <c r="AF149" s="539"/>
      <c r="AG149" s="539"/>
      <c r="AH149" s="104">
        <f t="shared" si="23"/>
        <v>0</v>
      </c>
      <c r="AI149" s="579">
        <f t="shared" si="25"/>
        <v>0</v>
      </c>
      <c r="AJ149" s="105">
        <f>LOOKUP(AI149,{0,32,33,41,51,61,71,81,91},{0,"इ-1","ड","क-2","क-1","ब-2 ","ब-1","अ-2","अ-1"})</f>
        <v>0</v>
      </c>
    </row>
    <row r="150" spans="1:36" ht="21.75" customHeight="1">
      <c r="A150" s="101">
        <f>Data!$B150</f>
        <v>0</v>
      </c>
      <c r="B150" s="101">
        <f>Data!C150</f>
        <v>0</v>
      </c>
      <c r="C150" s="119">
        <f>Data!E150</f>
        <v>0</v>
      </c>
      <c r="D150" s="101">
        <f>Data!G150</f>
        <v>0</v>
      </c>
      <c r="E150" s="539"/>
      <c r="F150" s="539"/>
      <c r="G150" s="539"/>
      <c r="H150" s="539"/>
      <c r="I150" s="539"/>
      <c r="J150" s="539"/>
      <c r="K150" s="539"/>
      <c r="L150" s="539"/>
      <c r="M150" s="106">
        <f t="shared" si="20"/>
        <v>0</v>
      </c>
      <c r="N150" s="539"/>
      <c r="O150" s="539"/>
      <c r="P150" s="104">
        <f t="shared" si="21"/>
        <v>0</v>
      </c>
      <c r="Q150" s="579">
        <f t="shared" si="24"/>
        <v>0</v>
      </c>
      <c r="R150" s="105">
        <f>LOOKUP(Q150,{0,32,33,41,51,61,71,81,91},{0,"इ-1","ड","क-2","क-1","ब-2 ","ब-1","अ-2","अ-1"})</f>
        <v>0</v>
      </c>
      <c r="S150" s="101">
        <f>Data!$B150</f>
        <v>0</v>
      </c>
      <c r="T150" s="101">
        <f>Data!C150</f>
        <v>0</v>
      </c>
      <c r="U150" s="119">
        <f>Data!E150</f>
        <v>0</v>
      </c>
      <c r="V150" s="101">
        <f>Data!G150</f>
        <v>0</v>
      </c>
      <c r="W150" s="539"/>
      <c r="X150" s="539"/>
      <c r="Y150" s="539"/>
      <c r="Z150" s="539"/>
      <c r="AA150" s="539"/>
      <c r="AB150" s="539"/>
      <c r="AC150" s="539"/>
      <c r="AD150" s="539"/>
      <c r="AE150" s="106">
        <f t="shared" si="22"/>
        <v>0</v>
      </c>
      <c r="AF150" s="539"/>
      <c r="AG150" s="539"/>
      <c r="AH150" s="104">
        <f t="shared" si="23"/>
        <v>0</v>
      </c>
      <c r="AI150" s="579">
        <f t="shared" si="25"/>
        <v>0</v>
      </c>
      <c r="AJ150" s="105">
        <f>LOOKUP(AI150,{0,32,33,41,51,61,71,81,91},{0,"इ-1","ड","क-2","क-1","ब-2 ","ब-1","अ-2","अ-1"})</f>
        <v>0</v>
      </c>
    </row>
    <row r="151" spans="1:36" ht="21.75" customHeight="1">
      <c r="A151" s="101">
        <f>Data!$B151</f>
        <v>0</v>
      </c>
      <c r="B151" s="101">
        <f>Data!C151</f>
        <v>0</v>
      </c>
      <c r="C151" s="119">
        <f>Data!E151</f>
        <v>0</v>
      </c>
      <c r="D151" s="101">
        <f>Data!G151</f>
        <v>0</v>
      </c>
      <c r="E151" s="539"/>
      <c r="F151" s="539"/>
      <c r="G151" s="539"/>
      <c r="H151" s="539"/>
      <c r="I151" s="539"/>
      <c r="J151" s="539"/>
      <c r="K151" s="539"/>
      <c r="L151" s="539"/>
      <c r="M151" s="106">
        <f t="shared" si="20"/>
        <v>0</v>
      </c>
      <c r="N151" s="539"/>
      <c r="O151" s="539"/>
      <c r="P151" s="104">
        <f t="shared" si="21"/>
        <v>0</v>
      </c>
      <c r="Q151" s="579">
        <f t="shared" si="24"/>
        <v>0</v>
      </c>
      <c r="R151" s="105">
        <f>LOOKUP(Q151,{0,32,33,41,51,61,71,81,91},{0,"इ-1","ड","क-2","क-1","ब-2 ","ब-1","अ-2","अ-1"})</f>
        <v>0</v>
      </c>
      <c r="S151" s="101">
        <f>Data!$B151</f>
        <v>0</v>
      </c>
      <c r="T151" s="101">
        <f>Data!C151</f>
        <v>0</v>
      </c>
      <c r="U151" s="119">
        <f>Data!E151</f>
        <v>0</v>
      </c>
      <c r="V151" s="101">
        <f>Data!G151</f>
        <v>0</v>
      </c>
      <c r="W151" s="539"/>
      <c r="X151" s="539"/>
      <c r="Y151" s="539"/>
      <c r="Z151" s="539"/>
      <c r="AA151" s="539"/>
      <c r="AB151" s="539"/>
      <c r="AC151" s="539"/>
      <c r="AD151" s="539"/>
      <c r="AE151" s="106">
        <f t="shared" si="22"/>
        <v>0</v>
      </c>
      <c r="AF151" s="539"/>
      <c r="AG151" s="539"/>
      <c r="AH151" s="104">
        <f t="shared" si="23"/>
        <v>0</v>
      </c>
      <c r="AI151" s="579">
        <f t="shared" si="25"/>
        <v>0</v>
      </c>
      <c r="AJ151" s="105">
        <f>LOOKUP(AI151,{0,32,33,41,51,61,71,81,91},{0,"इ-1","ड","क-2","क-1","ब-2 ","ब-1","अ-2","अ-1"})</f>
        <v>0</v>
      </c>
    </row>
    <row r="152" spans="1:36" ht="21.75" customHeight="1">
      <c r="A152" s="101">
        <f>Data!$B152</f>
        <v>0</v>
      </c>
      <c r="B152" s="101">
        <f>Data!C152</f>
        <v>0</v>
      </c>
      <c r="C152" s="119">
        <f>Data!E152</f>
        <v>0</v>
      </c>
      <c r="D152" s="101">
        <f>Data!G152</f>
        <v>0</v>
      </c>
      <c r="E152" s="539"/>
      <c r="F152" s="539"/>
      <c r="G152" s="539"/>
      <c r="H152" s="539"/>
      <c r="I152" s="539"/>
      <c r="J152" s="539"/>
      <c r="K152" s="539"/>
      <c r="L152" s="539"/>
      <c r="M152" s="106">
        <f t="shared" si="20"/>
        <v>0</v>
      </c>
      <c r="N152" s="539"/>
      <c r="O152" s="539"/>
      <c r="P152" s="104">
        <f t="shared" si="21"/>
        <v>0</v>
      </c>
      <c r="Q152" s="579">
        <f t="shared" si="24"/>
        <v>0</v>
      </c>
      <c r="R152" s="105">
        <f>LOOKUP(Q152,{0,32,33,41,51,61,71,81,91},{0,"इ-1","ड","क-2","क-1","ब-2 ","ब-1","अ-2","अ-1"})</f>
        <v>0</v>
      </c>
      <c r="S152" s="101">
        <f>Data!$B152</f>
        <v>0</v>
      </c>
      <c r="T152" s="101">
        <f>Data!C152</f>
        <v>0</v>
      </c>
      <c r="U152" s="119">
        <f>Data!E152</f>
        <v>0</v>
      </c>
      <c r="V152" s="101">
        <f>Data!G152</f>
        <v>0</v>
      </c>
      <c r="W152" s="539"/>
      <c r="X152" s="539"/>
      <c r="Y152" s="539"/>
      <c r="Z152" s="539"/>
      <c r="AA152" s="539"/>
      <c r="AB152" s="539"/>
      <c r="AC152" s="539"/>
      <c r="AD152" s="539"/>
      <c r="AE152" s="106">
        <f t="shared" si="22"/>
        <v>0</v>
      </c>
      <c r="AF152" s="539"/>
      <c r="AG152" s="539"/>
      <c r="AH152" s="104">
        <f t="shared" si="23"/>
        <v>0</v>
      </c>
      <c r="AI152" s="579">
        <f t="shared" si="25"/>
        <v>0</v>
      </c>
      <c r="AJ152" s="105">
        <f>LOOKUP(AI152,{0,32,33,41,51,61,71,81,91},{0,"इ-1","ड","क-2","क-1","ब-2 ","ब-1","अ-2","अ-1"})</f>
        <v>0</v>
      </c>
    </row>
    <row r="153" spans="1:36" ht="21.75" customHeight="1">
      <c r="A153" s="101">
        <f>Data!$B153</f>
        <v>0</v>
      </c>
      <c r="B153" s="101">
        <f>Data!C153</f>
        <v>0</v>
      </c>
      <c r="C153" s="119">
        <f>Data!E153</f>
        <v>0</v>
      </c>
      <c r="D153" s="101">
        <f>Data!G153</f>
        <v>0</v>
      </c>
      <c r="E153" s="539"/>
      <c r="F153" s="539"/>
      <c r="G153" s="539"/>
      <c r="H153" s="539"/>
      <c r="I153" s="539"/>
      <c r="J153" s="539"/>
      <c r="K153" s="539"/>
      <c r="L153" s="539"/>
      <c r="M153" s="106">
        <f t="shared" si="20"/>
        <v>0</v>
      </c>
      <c r="N153" s="539"/>
      <c r="O153" s="539"/>
      <c r="P153" s="104">
        <f t="shared" si="21"/>
        <v>0</v>
      </c>
      <c r="Q153" s="579">
        <f t="shared" si="24"/>
        <v>0</v>
      </c>
      <c r="R153" s="105">
        <f>LOOKUP(Q153,{0,32,33,41,51,61,71,81,91},{0,"इ-1","ड","क-2","क-1","ब-2 ","ब-1","अ-2","अ-1"})</f>
        <v>0</v>
      </c>
      <c r="S153" s="101">
        <f>Data!$B153</f>
        <v>0</v>
      </c>
      <c r="T153" s="101">
        <f>Data!C153</f>
        <v>0</v>
      </c>
      <c r="U153" s="119">
        <f>Data!E153</f>
        <v>0</v>
      </c>
      <c r="V153" s="101">
        <f>Data!G153</f>
        <v>0</v>
      </c>
      <c r="W153" s="539"/>
      <c r="X153" s="539"/>
      <c r="Y153" s="539"/>
      <c r="Z153" s="539"/>
      <c r="AA153" s="539"/>
      <c r="AB153" s="539"/>
      <c r="AC153" s="539"/>
      <c r="AD153" s="539"/>
      <c r="AE153" s="106">
        <f t="shared" si="22"/>
        <v>0</v>
      </c>
      <c r="AF153" s="539"/>
      <c r="AG153" s="539"/>
      <c r="AH153" s="104">
        <f t="shared" si="23"/>
        <v>0</v>
      </c>
      <c r="AI153" s="579">
        <f t="shared" si="25"/>
        <v>0</v>
      </c>
      <c r="AJ153" s="105">
        <f>LOOKUP(AI153,{0,32,33,41,51,61,71,81,91},{0,"इ-1","ड","क-2","क-1","ब-2 ","ब-1","अ-2","अ-1"})</f>
        <v>0</v>
      </c>
    </row>
    <row r="154" spans="1:36" ht="21.75" customHeight="1">
      <c r="A154" s="101">
        <f>Data!$B154</f>
        <v>0</v>
      </c>
      <c r="B154" s="101">
        <f>Data!C154</f>
        <v>0</v>
      </c>
      <c r="C154" s="119">
        <f>Data!E154</f>
        <v>0</v>
      </c>
      <c r="D154" s="101">
        <f>Data!G154</f>
        <v>0</v>
      </c>
      <c r="E154" s="539"/>
      <c r="F154" s="539"/>
      <c r="G154" s="539"/>
      <c r="H154" s="539"/>
      <c r="I154" s="539"/>
      <c r="J154" s="539"/>
      <c r="K154" s="539"/>
      <c r="L154" s="539"/>
      <c r="M154" s="106">
        <f t="shared" si="20"/>
        <v>0</v>
      </c>
      <c r="N154" s="539"/>
      <c r="O154" s="539"/>
      <c r="P154" s="104">
        <f t="shared" si="21"/>
        <v>0</v>
      </c>
      <c r="Q154" s="579">
        <f t="shared" si="24"/>
        <v>0</v>
      </c>
      <c r="R154" s="105">
        <f>LOOKUP(Q154,{0,32,33,41,51,61,71,81,91},{0,"इ-1","ड","क-2","क-1","ब-2 ","ब-1","अ-2","अ-1"})</f>
        <v>0</v>
      </c>
      <c r="S154" s="101">
        <f>Data!$B154</f>
        <v>0</v>
      </c>
      <c r="T154" s="101">
        <f>Data!C154</f>
        <v>0</v>
      </c>
      <c r="U154" s="119">
        <f>Data!E154</f>
        <v>0</v>
      </c>
      <c r="V154" s="101">
        <f>Data!G154</f>
        <v>0</v>
      </c>
      <c r="W154" s="539"/>
      <c r="X154" s="539"/>
      <c r="Y154" s="539"/>
      <c r="Z154" s="539"/>
      <c r="AA154" s="539"/>
      <c r="AB154" s="539"/>
      <c r="AC154" s="539"/>
      <c r="AD154" s="539"/>
      <c r="AE154" s="106">
        <f t="shared" si="22"/>
        <v>0</v>
      </c>
      <c r="AF154" s="539"/>
      <c r="AG154" s="539"/>
      <c r="AH154" s="104">
        <f t="shared" si="23"/>
        <v>0</v>
      </c>
      <c r="AI154" s="579">
        <f t="shared" si="25"/>
        <v>0</v>
      </c>
      <c r="AJ154" s="105">
        <f>LOOKUP(AI154,{0,32,33,41,51,61,71,81,91},{0,"इ-1","ड","क-2","क-1","ब-2 ","ब-1","अ-2","अ-1"})</f>
        <v>0</v>
      </c>
    </row>
    <row r="155" spans="1:36" ht="21.75" customHeight="1">
      <c r="A155" s="101">
        <f>Data!$B155</f>
        <v>0</v>
      </c>
      <c r="B155" s="101">
        <f>Data!C155</f>
        <v>0</v>
      </c>
      <c r="C155" s="119">
        <f>Data!E155</f>
        <v>0</v>
      </c>
      <c r="D155" s="101">
        <f>Data!G155</f>
        <v>0</v>
      </c>
      <c r="E155" s="539"/>
      <c r="F155" s="539"/>
      <c r="G155" s="539"/>
      <c r="H155" s="539"/>
      <c r="I155" s="539"/>
      <c r="J155" s="539"/>
      <c r="K155" s="539"/>
      <c r="L155" s="539"/>
      <c r="M155" s="106">
        <f t="shared" si="20"/>
        <v>0</v>
      </c>
      <c r="N155" s="539"/>
      <c r="O155" s="539"/>
      <c r="P155" s="104">
        <f t="shared" si="21"/>
        <v>0</v>
      </c>
      <c r="Q155" s="579">
        <f t="shared" si="24"/>
        <v>0</v>
      </c>
      <c r="R155" s="105">
        <f>LOOKUP(Q155,{0,32,33,41,51,61,71,81,91},{0,"इ-1","ड","क-2","क-1","ब-2 ","ब-1","अ-2","अ-1"})</f>
        <v>0</v>
      </c>
      <c r="S155" s="101">
        <f>Data!$B155</f>
        <v>0</v>
      </c>
      <c r="T155" s="101">
        <f>Data!C155</f>
        <v>0</v>
      </c>
      <c r="U155" s="119">
        <f>Data!E155</f>
        <v>0</v>
      </c>
      <c r="V155" s="101">
        <f>Data!G155</f>
        <v>0</v>
      </c>
      <c r="W155" s="539"/>
      <c r="X155" s="539"/>
      <c r="Y155" s="539"/>
      <c r="Z155" s="539"/>
      <c r="AA155" s="539"/>
      <c r="AB155" s="539"/>
      <c r="AC155" s="539"/>
      <c r="AD155" s="539"/>
      <c r="AE155" s="106">
        <f t="shared" si="22"/>
        <v>0</v>
      </c>
      <c r="AF155" s="539"/>
      <c r="AG155" s="539"/>
      <c r="AH155" s="104">
        <f t="shared" si="23"/>
        <v>0</v>
      </c>
      <c r="AI155" s="579">
        <f t="shared" si="25"/>
        <v>0</v>
      </c>
      <c r="AJ155" s="105">
        <f>LOOKUP(AI155,{0,32,33,41,51,61,71,81,91},{0,"इ-1","ड","क-2","क-1","ब-2 ","ब-1","अ-2","अ-1"})</f>
        <v>0</v>
      </c>
    </row>
    <row r="156" spans="1:36" ht="21.75" customHeight="1">
      <c r="A156" s="101">
        <f>Data!$B156</f>
        <v>0</v>
      </c>
      <c r="B156" s="101">
        <f>Data!C156</f>
        <v>0</v>
      </c>
      <c r="C156" s="119">
        <f>Data!E156</f>
        <v>0</v>
      </c>
      <c r="D156" s="101">
        <f>Data!G156</f>
        <v>0</v>
      </c>
      <c r="E156" s="539"/>
      <c r="F156" s="539"/>
      <c r="G156" s="539"/>
      <c r="H156" s="539"/>
      <c r="I156" s="539"/>
      <c r="J156" s="539"/>
      <c r="K156" s="539"/>
      <c r="L156" s="539"/>
      <c r="M156" s="106">
        <f t="shared" si="20"/>
        <v>0</v>
      </c>
      <c r="N156" s="539"/>
      <c r="O156" s="539"/>
      <c r="P156" s="104">
        <f t="shared" si="21"/>
        <v>0</v>
      </c>
      <c r="Q156" s="579">
        <f t="shared" si="24"/>
        <v>0</v>
      </c>
      <c r="R156" s="105">
        <f>LOOKUP(Q156,{0,32,33,41,51,61,71,81,91},{0,"इ-1","ड","क-2","क-1","ब-2 ","ब-1","अ-2","अ-1"})</f>
        <v>0</v>
      </c>
      <c r="S156" s="101">
        <f>Data!$B156</f>
        <v>0</v>
      </c>
      <c r="T156" s="101">
        <f>Data!C156</f>
        <v>0</v>
      </c>
      <c r="U156" s="119">
        <f>Data!E156</f>
        <v>0</v>
      </c>
      <c r="V156" s="101">
        <f>Data!G156</f>
        <v>0</v>
      </c>
      <c r="W156" s="539"/>
      <c r="X156" s="539"/>
      <c r="Y156" s="539"/>
      <c r="Z156" s="539"/>
      <c r="AA156" s="539"/>
      <c r="AB156" s="539"/>
      <c r="AC156" s="539"/>
      <c r="AD156" s="539"/>
      <c r="AE156" s="106">
        <f t="shared" si="22"/>
        <v>0</v>
      </c>
      <c r="AF156" s="539"/>
      <c r="AG156" s="539"/>
      <c r="AH156" s="104">
        <f t="shared" si="23"/>
        <v>0</v>
      </c>
      <c r="AI156" s="579">
        <f t="shared" si="25"/>
        <v>0</v>
      </c>
      <c r="AJ156" s="105">
        <f>LOOKUP(AI156,{0,32,33,41,51,61,71,81,91},{0,"इ-1","ड","क-2","क-1","ब-2 ","ब-1","अ-2","अ-1"})</f>
        <v>0</v>
      </c>
    </row>
    <row r="157" spans="1:36" ht="21.75" customHeight="1">
      <c r="A157" s="101">
        <f>Data!$B157</f>
        <v>0</v>
      </c>
      <c r="B157" s="101">
        <f>Data!C157</f>
        <v>0</v>
      </c>
      <c r="C157" s="119">
        <f>Data!E157</f>
        <v>0</v>
      </c>
      <c r="D157" s="101">
        <f>Data!G157</f>
        <v>0</v>
      </c>
      <c r="E157" s="539"/>
      <c r="F157" s="539"/>
      <c r="G157" s="539"/>
      <c r="H157" s="539"/>
      <c r="I157" s="539"/>
      <c r="J157" s="539"/>
      <c r="K157" s="539"/>
      <c r="L157" s="539"/>
      <c r="M157" s="106">
        <f t="shared" si="20"/>
        <v>0</v>
      </c>
      <c r="N157" s="539"/>
      <c r="O157" s="539"/>
      <c r="P157" s="104">
        <f t="shared" si="21"/>
        <v>0</v>
      </c>
      <c r="Q157" s="579">
        <f t="shared" si="24"/>
        <v>0</v>
      </c>
      <c r="R157" s="105">
        <f>LOOKUP(Q157,{0,32,33,41,51,61,71,81,91},{0,"इ-1","ड","क-2","क-1","ब-2 ","ब-1","अ-2","अ-1"})</f>
        <v>0</v>
      </c>
      <c r="S157" s="101">
        <f>Data!$B157</f>
        <v>0</v>
      </c>
      <c r="T157" s="101">
        <f>Data!C157</f>
        <v>0</v>
      </c>
      <c r="U157" s="119">
        <f>Data!E157</f>
        <v>0</v>
      </c>
      <c r="V157" s="101">
        <f>Data!G157</f>
        <v>0</v>
      </c>
      <c r="W157" s="539"/>
      <c r="X157" s="539"/>
      <c r="Y157" s="539"/>
      <c r="Z157" s="539"/>
      <c r="AA157" s="539"/>
      <c r="AB157" s="539"/>
      <c r="AC157" s="539"/>
      <c r="AD157" s="539"/>
      <c r="AE157" s="106">
        <f t="shared" si="22"/>
        <v>0</v>
      </c>
      <c r="AF157" s="539"/>
      <c r="AG157" s="539"/>
      <c r="AH157" s="104">
        <f t="shared" si="23"/>
        <v>0</v>
      </c>
      <c r="AI157" s="579">
        <f t="shared" si="25"/>
        <v>0</v>
      </c>
      <c r="AJ157" s="105">
        <f>LOOKUP(AI157,{0,32,33,41,51,61,71,81,91},{0,"इ-1","ड","क-2","क-1","ब-2 ","ब-1","अ-2","अ-1"})</f>
        <v>0</v>
      </c>
    </row>
    <row r="158" spans="1:36" ht="21.75" customHeight="1">
      <c r="A158" s="101">
        <f>Data!$B158</f>
        <v>0</v>
      </c>
      <c r="B158" s="101">
        <f>Data!C158</f>
        <v>0</v>
      </c>
      <c r="C158" s="119">
        <f>Data!E158</f>
        <v>0</v>
      </c>
      <c r="D158" s="101">
        <f>Data!G158</f>
        <v>0</v>
      </c>
      <c r="E158" s="539"/>
      <c r="F158" s="539"/>
      <c r="G158" s="539"/>
      <c r="H158" s="539"/>
      <c r="I158" s="539"/>
      <c r="J158" s="539"/>
      <c r="K158" s="539"/>
      <c r="L158" s="539"/>
      <c r="M158" s="106">
        <f t="shared" si="20"/>
        <v>0</v>
      </c>
      <c r="N158" s="539"/>
      <c r="O158" s="539"/>
      <c r="P158" s="104">
        <f t="shared" si="21"/>
        <v>0</v>
      </c>
      <c r="Q158" s="579">
        <f t="shared" si="24"/>
        <v>0</v>
      </c>
      <c r="R158" s="105">
        <f>LOOKUP(Q158,{0,32,33,41,51,61,71,81,91},{0,"इ-1","ड","क-2","क-1","ब-2 ","ब-1","अ-2","अ-1"})</f>
        <v>0</v>
      </c>
      <c r="S158" s="101">
        <f>Data!$B158</f>
        <v>0</v>
      </c>
      <c r="T158" s="101">
        <f>Data!C158</f>
        <v>0</v>
      </c>
      <c r="U158" s="119">
        <f>Data!E158</f>
        <v>0</v>
      </c>
      <c r="V158" s="101">
        <f>Data!G158</f>
        <v>0</v>
      </c>
      <c r="W158" s="539"/>
      <c r="X158" s="539"/>
      <c r="Y158" s="539"/>
      <c r="Z158" s="539"/>
      <c r="AA158" s="539"/>
      <c r="AB158" s="539"/>
      <c r="AC158" s="539"/>
      <c r="AD158" s="539"/>
      <c r="AE158" s="106">
        <f t="shared" si="22"/>
        <v>0</v>
      </c>
      <c r="AF158" s="539"/>
      <c r="AG158" s="539"/>
      <c r="AH158" s="104">
        <f t="shared" si="23"/>
        <v>0</v>
      </c>
      <c r="AI158" s="579">
        <f t="shared" si="25"/>
        <v>0</v>
      </c>
      <c r="AJ158" s="105">
        <f>LOOKUP(AI158,{0,32,33,41,51,61,71,81,91},{0,"इ-1","ड","क-2","क-1","ब-2 ","ब-1","अ-2","अ-1"})</f>
        <v>0</v>
      </c>
    </row>
    <row r="159" spans="1:36" ht="21.75" customHeight="1">
      <c r="A159" s="101">
        <f>Data!$B159</f>
        <v>0</v>
      </c>
      <c r="B159" s="101">
        <f>Data!C159</f>
        <v>0</v>
      </c>
      <c r="C159" s="119">
        <f>Data!E159</f>
        <v>0</v>
      </c>
      <c r="D159" s="101">
        <f>Data!G159</f>
        <v>0</v>
      </c>
      <c r="E159" s="539"/>
      <c r="F159" s="539"/>
      <c r="G159" s="539"/>
      <c r="H159" s="539"/>
      <c r="I159" s="539"/>
      <c r="J159" s="539"/>
      <c r="K159" s="539"/>
      <c r="L159" s="539"/>
      <c r="M159" s="106">
        <f t="shared" si="20"/>
        <v>0</v>
      </c>
      <c r="N159" s="539"/>
      <c r="O159" s="539"/>
      <c r="P159" s="104">
        <f t="shared" si="21"/>
        <v>0</v>
      </c>
      <c r="Q159" s="579">
        <f t="shared" si="24"/>
        <v>0</v>
      </c>
      <c r="R159" s="105">
        <f>LOOKUP(Q159,{0,32,33,41,51,61,71,81,91},{0,"इ-1","ड","क-2","क-1","ब-2 ","ब-1","अ-2","अ-1"})</f>
        <v>0</v>
      </c>
      <c r="S159" s="101">
        <f>Data!$B159</f>
        <v>0</v>
      </c>
      <c r="T159" s="101">
        <f>Data!C159</f>
        <v>0</v>
      </c>
      <c r="U159" s="119">
        <f>Data!E159</f>
        <v>0</v>
      </c>
      <c r="V159" s="101">
        <f>Data!G159</f>
        <v>0</v>
      </c>
      <c r="W159" s="539"/>
      <c r="X159" s="539"/>
      <c r="Y159" s="539"/>
      <c r="Z159" s="539"/>
      <c r="AA159" s="539"/>
      <c r="AB159" s="539"/>
      <c r="AC159" s="539"/>
      <c r="AD159" s="539"/>
      <c r="AE159" s="106">
        <f t="shared" si="22"/>
        <v>0</v>
      </c>
      <c r="AF159" s="539"/>
      <c r="AG159" s="539"/>
      <c r="AH159" s="104">
        <f t="shared" si="23"/>
        <v>0</v>
      </c>
      <c r="AI159" s="579">
        <f t="shared" si="25"/>
        <v>0</v>
      </c>
      <c r="AJ159" s="105">
        <f>LOOKUP(AI159,{0,32,33,41,51,61,71,81,91},{0,"इ-1","ड","क-2","क-1","ब-2 ","ब-1","अ-2","अ-1"})</f>
        <v>0</v>
      </c>
    </row>
    <row r="160" spans="1:36" ht="21.75" customHeight="1">
      <c r="A160" s="101">
        <f>Data!$B160</f>
        <v>0</v>
      </c>
      <c r="B160" s="101">
        <f>Data!C160</f>
        <v>0</v>
      </c>
      <c r="C160" s="119">
        <f>Data!E160</f>
        <v>0</v>
      </c>
      <c r="D160" s="101">
        <f>Data!G160</f>
        <v>0</v>
      </c>
      <c r="E160" s="539"/>
      <c r="F160" s="539"/>
      <c r="G160" s="539"/>
      <c r="H160" s="539"/>
      <c r="I160" s="539"/>
      <c r="J160" s="539"/>
      <c r="K160" s="539"/>
      <c r="L160" s="539"/>
      <c r="M160" s="106">
        <f t="shared" si="20"/>
        <v>0</v>
      </c>
      <c r="N160" s="539"/>
      <c r="O160" s="539"/>
      <c r="P160" s="104">
        <f t="shared" si="21"/>
        <v>0</v>
      </c>
      <c r="Q160" s="579">
        <f t="shared" si="24"/>
        <v>0</v>
      </c>
      <c r="R160" s="105">
        <f>LOOKUP(Q160,{0,32,33,41,51,61,71,81,91},{0,"इ-1","ड","क-2","क-1","ब-2 ","ब-1","अ-2","अ-1"})</f>
        <v>0</v>
      </c>
      <c r="S160" s="101">
        <f>Data!$B160</f>
        <v>0</v>
      </c>
      <c r="T160" s="101">
        <f>Data!C160</f>
        <v>0</v>
      </c>
      <c r="U160" s="119">
        <f>Data!E160</f>
        <v>0</v>
      </c>
      <c r="V160" s="101">
        <f>Data!G160</f>
        <v>0</v>
      </c>
      <c r="W160" s="539"/>
      <c r="X160" s="539"/>
      <c r="Y160" s="539"/>
      <c r="Z160" s="539"/>
      <c r="AA160" s="539"/>
      <c r="AB160" s="539"/>
      <c r="AC160" s="539"/>
      <c r="AD160" s="539"/>
      <c r="AE160" s="106">
        <f t="shared" si="22"/>
        <v>0</v>
      </c>
      <c r="AF160" s="539"/>
      <c r="AG160" s="539"/>
      <c r="AH160" s="104">
        <f t="shared" si="23"/>
        <v>0</v>
      </c>
      <c r="AI160" s="579">
        <f t="shared" si="25"/>
        <v>0</v>
      </c>
      <c r="AJ160" s="105">
        <f>LOOKUP(AI160,{0,32,33,41,51,61,71,81,91},{0,"इ-1","ड","क-2","क-1","ब-2 ","ब-1","अ-2","अ-1"})</f>
        <v>0</v>
      </c>
    </row>
    <row r="161" spans="1:36" ht="21.75" customHeight="1">
      <c r="A161" s="101">
        <f>Data!$B161</f>
        <v>0</v>
      </c>
      <c r="B161" s="101">
        <f>Data!C161</f>
        <v>0</v>
      </c>
      <c r="C161" s="119">
        <f>Data!E161</f>
        <v>0</v>
      </c>
      <c r="D161" s="101">
        <f>Data!G161</f>
        <v>0</v>
      </c>
      <c r="E161" s="539"/>
      <c r="F161" s="539"/>
      <c r="G161" s="539"/>
      <c r="H161" s="539"/>
      <c r="I161" s="539"/>
      <c r="J161" s="539"/>
      <c r="K161" s="539"/>
      <c r="L161" s="539"/>
      <c r="M161" s="106">
        <f t="shared" si="20"/>
        <v>0</v>
      </c>
      <c r="N161" s="539"/>
      <c r="O161" s="539"/>
      <c r="P161" s="104">
        <f t="shared" si="21"/>
        <v>0</v>
      </c>
      <c r="Q161" s="579">
        <f t="shared" si="24"/>
        <v>0</v>
      </c>
      <c r="R161" s="105">
        <f>LOOKUP(Q161,{0,32,33,41,51,61,71,81,91},{0,"इ-1","ड","क-2","क-1","ब-2 ","ब-1","अ-2","अ-1"})</f>
        <v>0</v>
      </c>
      <c r="S161" s="101">
        <f>Data!$B161</f>
        <v>0</v>
      </c>
      <c r="T161" s="101">
        <f>Data!C161</f>
        <v>0</v>
      </c>
      <c r="U161" s="119">
        <f>Data!E161</f>
        <v>0</v>
      </c>
      <c r="V161" s="101">
        <f>Data!G161</f>
        <v>0</v>
      </c>
      <c r="W161" s="539"/>
      <c r="X161" s="539"/>
      <c r="Y161" s="539"/>
      <c r="Z161" s="539"/>
      <c r="AA161" s="539"/>
      <c r="AB161" s="539"/>
      <c r="AC161" s="539"/>
      <c r="AD161" s="539"/>
      <c r="AE161" s="106">
        <f t="shared" si="22"/>
        <v>0</v>
      </c>
      <c r="AF161" s="539"/>
      <c r="AG161" s="539"/>
      <c r="AH161" s="104">
        <f t="shared" si="23"/>
        <v>0</v>
      </c>
      <c r="AI161" s="579">
        <f t="shared" si="25"/>
        <v>0</v>
      </c>
      <c r="AJ161" s="105">
        <f>LOOKUP(AI161,{0,32,33,41,51,61,71,81,91},{0,"इ-1","ड","क-2","क-1","ब-2 ","ब-1","अ-2","अ-1"})</f>
        <v>0</v>
      </c>
    </row>
    <row r="162" spans="1:36" ht="21.75" customHeight="1">
      <c r="A162" s="101">
        <f>Data!$B162</f>
        <v>0</v>
      </c>
      <c r="B162" s="101">
        <f>Data!C162</f>
        <v>0</v>
      </c>
      <c r="C162" s="119">
        <f>Data!E162</f>
        <v>0</v>
      </c>
      <c r="D162" s="101">
        <f>Data!G162</f>
        <v>0</v>
      </c>
      <c r="E162" s="539"/>
      <c r="F162" s="539"/>
      <c r="G162" s="539"/>
      <c r="H162" s="539"/>
      <c r="I162" s="539"/>
      <c r="J162" s="539"/>
      <c r="K162" s="539"/>
      <c r="L162" s="539"/>
      <c r="M162" s="106">
        <f t="shared" si="20"/>
        <v>0</v>
      </c>
      <c r="N162" s="539"/>
      <c r="O162" s="539"/>
      <c r="P162" s="104">
        <f t="shared" si="21"/>
        <v>0</v>
      </c>
      <c r="Q162" s="579">
        <f t="shared" si="24"/>
        <v>0</v>
      </c>
      <c r="R162" s="105">
        <f>LOOKUP(Q162,{0,32,33,41,51,61,71,81,91},{0,"इ-1","ड","क-2","क-1","ब-2 ","ब-1","अ-2","अ-1"})</f>
        <v>0</v>
      </c>
      <c r="S162" s="101">
        <f>Data!$B162</f>
        <v>0</v>
      </c>
      <c r="T162" s="101">
        <f>Data!C162</f>
        <v>0</v>
      </c>
      <c r="U162" s="119">
        <f>Data!E162</f>
        <v>0</v>
      </c>
      <c r="V162" s="101">
        <f>Data!G162</f>
        <v>0</v>
      </c>
      <c r="W162" s="539"/>
      <c r="X162" s="539"/>
      <c r="Y162" s="539"/>
      <c r="Z162" s="539"/>
      <c r="AA162" s="539"/>
      <c r="AB162" s="539"/>
      <c r="AC162" s="539"/>
      <c r="AD162" s="539"/>
      <c r="AE162" s="106">
        <f t="shared" si="22"/>
        <v>0</v>
      </c>
      <c r="AF162" s="539"/>
      <c r="AG162" s="539"/>
      <c r="AH162" s="104">
        <f t="shared" si="23"/>
        <v>0</v>
      </c>
      <c r="AI162" s="579">
        <f t="shared" si="25"/>
        <v>0</v>
      </c>
      <c r="AJ162" s="105">
        <f>LOOKUP(AI162,{0,32,33,41,51,61,71,81,91},{0,"इ-1","ड","क-2","क-1","ब-2 ","ब-1","अ-2","अ-1"})</f>
        <v>0</v>
      </c>
    </row>
    <row r="163" spans="1:36" ht="21.75" customHeight="1">
      <c r="A163" s="101">
        <f>Data!$B163</f>
        <v>0</v>
      </c>
      <c r="B163" s="101">
        <f>Data!C163</f>
        <v>0</v>
      </c>
      <c r="C163" s="119">
        <f>Data!E163</f>
        <v>0</v>
      </c>
      <c r="D163" s="101">
        <f>Data!G163</f>
        <v>0</v>
      </c>
      <c r="E163" s="539"/>
      <c r="F163" s="539"/>
      <c r="G163" s="539"/>
      <c r="H163" s="539"/>
      <c r="I163" s="539"/>
      <c r="J163" s="539"/>
      <c r="K163" s="539"/>
      <c r="L163" s="539"/>
      <c r="M163" s="106">
        <f t="shared" si="20"/>
        <v>0</v>
      </c>
      <c r="N163" s="539"/>
      <c r="O163" s="539"/>
      <c r="P163" s="104">
        <f t="shared" si="21"/>
        <v>0</v>
      </c>
      <c r="Q163" s="579">
        <f t="shared" si="24"/>
        <v>0</v>
      </c>
      <c r="R163" s="105">
        <f>LOOKUP(Q163,{0,32,33,41,51,61,71,81,91},{0,"इ-1","ड","क-2","क-1","ब-2 ","ब-1","अ-2","अ-1"})</f>
        <v>0</v>
      </c>
      <c r="S163" s="101">
        <f>Data!$B163</f>
        <v>0</v>
      </c>
      <c r="T163" s="101">
        <f>Data!C163</f>
        <v>0</v>
      </c>
      <c r="U163" s="119">
        <f>Data!E163</f>
        <v>0</v>
      </c>
      <c r="V163" s="101">
        <f>Data!G163</f>
        <v>0</v>
      </c>
      <c r="W163" s="539"/>
      <c r="X163" s="539"/>
      <c r="Y163" s="539"/>
      <c r="Z163" s="539"/>
      <c r="AA163" s="539"/>
      <c r="AB163" s="539"/>
      <c r="AC163" s="539"/>
      <c r="AD163" s="539"/>
      <c r="AE163" s="106">
        <f t="shared" si="22"/>
        <v>0</v>
      </c>
      <c r="AF163" s="539"/>
      <c r="AG163" s="539"/>
      <c r="AH163" s="104">
        <f t="shared" si="23"/>
        <v>0</v>
      </c>
      <c r="AI163" s="579">
        <f t="shared" si="25"/>
        <v>0</v>
      </c>
      <c r="AJ163" s="105">
        <f>LOOKUP(AI163,{0,32,33,41,51,61,71,81,91},{0,"इ-1","ड","क-2","क-1","ब-2 ","ब-1","अ-2","अ-1"})</f>
        <v>0</v>
      </c>
    </row>
    <row r="164" spans="1:36" ht="21.75" customHeight="1">
      <c r="A164" s="101">
        <f>Data!$B164</f>
        <v>0</v>
      </c>
      <c r="B164" s="101">
        <f>Data!C164</f>
        <v>0</v>
      </c>
      <c r="C164" s="119">
        <f>Data!E164</f>
        <v>0</v>
      </c>
      <c r="D164" s="101">
        <f>Data!G164</f>
        <v>0</v>
      </c>
      <c r="E164" s="539"/>
      <c r="F164" s="539"/>
      <c r="G164" s="539"/>
      <c r="H164" s="539"/>
      <c r="I164" s="539"/>
      <c r="J164" s="539"/>
      <c r="K164" s="539"/>
      <c r="L164" s="539"/>
      <c r="M164" s="106">
        <f t="shared" si="20"/>
        <v>0</v>
      </c>
      <c r="N164" s="539"/>
      <c r="O164" s="539"/>
      <c r="P164" s="104">
        <f t="shared" si="21"/>
        <v>0</v>
      </c>
      <c r="Q164" s="579">
        <f t="shared" si="24"/>
        <v>0</v>
      </c>
      <c r="R164" s="105">
        <f>LOOKUP(Q164,{0,32,33,41,51,61,71,81,91},{0,"इ-1","ड","क-2","क-1","ब-2 ","ब-1","अ-2","अ-1"})</f>
        <v>0</v>
      </c>
      <c r="S164" s="101">
        <f>Data!$B164</f>
        <v>0</v>
      </c>
      <c r="T164" s="101">
        <f>Data!C164</f>
        <v>0</v>
      </c>
      <c r="U164" s="119">
        <f>Data!E164</f>
        <v>0</v>
      </c>
      <c r="V164" s="101">
        <f>Data!G164</f>
        <v>0</v>
      </c>
      <c r="W164" s="539"/>
      <c r="X164" s="539"/>
      <c r="Y164" s="539"/>
      <c r="Z164" s="539"/>
      <c r="AA164" s="539"/>
      <c r="AB164" s="539"/>
      <c r="AC164" s="539"/>
      <c r="AD164" s="539"/>
      <c r="AE164" s="106">
        <f t="shared" si="22"/>
        <v>0</v>
      </c>
      <c r="AF164" s="539"/>
      <c r="AG164" s="539"/>
      <c r="AH164" s="104">
        <f t="shared" si="23"/>
        <v>0</v>
      </c>
      <c r="AI164" s="579">
        <f t="shared" si="25"/>
        <v>0</v>
      </c>
      <c r="AJ164" s="105">
        <f>LOOKUP(AI164,{0,32,33,41,51,61,71,81,91},{0,"इ-1","ड","क-2","क-1","ब-2 ","ब-1","अ-2","अ-1"})</f>
        <v>0</v>
      </c>
    </row>
    <row r="165" spans="1:36" ht="21.75" customHeight="1">
      <c r="A165" s="101">
        <f>Data!$B165</f>
        <v>0</v>
      </c>
      <c r="B165" s="101">
        <f>Data!C165</f>
        <v>0</v>
      </c>
      <c r="C165" s="119">
        <f>Data!E165</f>
        <v>0</v>
      </c>
      <c r="D165" s="101">
        <f>Data!G165</f>
        <v>0</v>
      </c>
      <c r="E165" s="539"/>
      <c r="F165" s="539"/>
      <c r="G165" s="539"/>
      <c r="H165" s="539"/>
      <c r="I165" s="539"/>
      <c r="J165" s="539"/>
      <c r="K165" s="539"/>
      <c r="L165" s="539"/>
      <c r="M165" s="106">
        <f t="shared" si="20"/>
        <v>0</v>
      </c>
      <c r="N165" s="539"/>
      <c r="O165" s="539"/>
      <c r="P165" s="104">
        <f t="shared" si="21"/>
        <v>0</v>
      </c>
      <c r="Q165" s="579">
        <f t="shared" si="24"/>
        <v>0</v>
      </c>
      <c r="R165" s="105">
        <f>LOOKUP(Q165,{0,32,33,41,51,61,71,81,91},{0,"इ-1","ड","क-2","क-1","ब-2 ","ब-1","अ-2","अ-1"})</f>
        <v>0</v>
      </c>
      <c r="S165" s="101">
        <f>Data!$B165</f>
        <v>0</v>
      </c>
      <c r="T165" s="101">
        <f>Data!C165</f>
        <v>0</v>
      </c>
      <c r="U165" s="119">
        <f>Data!E165</f>
        <v>0</v>
      </c>
      <c r="V165" s="101">
        <f>Data!G165</f>
        <v>0</v>
      </c>
      <c r="W165" s="539"/>
      <c r="X165" s="539"/>
      <c r="Y165" s="539"/>
      <c r="Z165" s="539"/>
      <c r="AA165" s="539"/>
      <c r="AB165" s="539"/>
      <c r="AC165" s="539"/>
      <c r="AD165" s="539"/>
      <c r="AE165" s="106">
        <f t="shared" si="22"/>
        <v>0</v>
      </c>
      <c r="AF165" s="539"/>
      <c r="AG165" s="539"/>
      <c r="AH165" s="104">
        <f t="shared" si="23"/>
        <v>0</v>
      </c>
      <c r="AI165" s="579">
        <f t="shared" si="25"/>
        <v>0</v>
      </c>
      <c r="AJ165" s="105">
        <f>LOOKUP(AI165,{0,32,33,41,51,61,71,81,91},{0,"इ-1","ड","क-2","क-1","ब-2 ","ब-1","अ-2","अ-1"})</f>
        <v>0</v>
      </c>
    </row>
    <row r="166" spans="1:36" ht="21.75" customHeight="1">
      <c r="A166" s="101">
        <f>Data!$B166</f>
        <v>0</v>
      </c>
      <c r="B166" s="101">
        <f>Data!C166</f>
        <v>0</v>
      </c>
      <c r="C166" s="119">
        <f>Data!E166</f>
        <v>0</v>
      </c>
      <c r="D166" s="101">
        <f>Data!G166</f>
        <v>0</v>
      </c>
      <c r="E166" s="539"/>
      <c r="F166" s="539"/>
      <c r="G166" s="539"/>
      <c r="H166" s="539"/>
      <c r="I166" s="539"/>
      <c r="J166" s="539"/>
      <c r="K166" s="539"/>
      <c r="L166" s="539"/>
      <c r="M166" s="106">
        <f t="shared" si="20"/>
        <v>0</v>
      </c>
      <c r="N166" s="539"/>
      <c r="O166" s="539"/>
      <c r="P166" s="104">
        <f t="shared" si="21"/>
        <v>0</v>
      </c>
      <c r="Q166" s="579">
        <f t="shared" si="24"/>
        <v>0</v>
      </c>
      <c r="R166" s="105">
        <f>LOOKUP(Q166,{0,32,33,41,51,61,71,81,91},{0,"इ-1","ड","क-2","क-1","ब-2 ","ब-1","अ-2","अ-1"})</f>
        <v>0</v>
      </c>
      <c r="S166" s="101">
        <f>Data!$B166</f>
        <v>0</v>
      </c>
      <c r="T166" s="101">
        <f>Data!C166</f>
        <v>0</v>
      </c>
      <c r="U166" s="119">
        <f>Data!E166</f>
        <v>0</v>
      </c>
      <c r="V166" s="101">
        <f>Data!G166</f>
        <v>0</v>
      </c>
      <c r="W166" s="539"/>
      <c r="X166" s="539"/>
      <c r="Y166" s="539"/>
      <c r="Z166" s="539"/>
      <c r="AA166" s="539"/>
      <c r="AB166" s="539"/>
      <c r="AC166" s="539"/>
      <c r="AD166" s="539"/>
      <c r="AE166" s="106">
        <f t="shared" si="22"/>
        <v>0</v>
      </c>
      <c r="AF166" s="539"/>
      <c r="AG166" s="539"/>
      <c r="AH166" s="104">
        <f t="shared" si="23"/>
        <v>0</v>
      </c>
      <c r="AI166" s="579">
        <f t="shared" si="25"/>
        <v>0</v>
      </c>
      <c r="AJ166" s="105">
        <f>LOOKUP(AI166,{0,32,33,41,51,61,71,81,91},{0,"इ-1","ड","क-2","क-1","ब-2 ","ब-1","अ-2","अ-1"})</f>
        <v>0</v>
      </c>
    </row>
    <row r="167" spans="1:36" ht="21.75" customHeight="1">
      <c r="A167" s="101">
        <f>Data!$B167</f>
        <v>0</v>
      </c>
      <c r="B167" s="101">
        <f>Data!C167</f>
        <v>0</v>
      </c>
      <c r="C167" s="119">
        <f>Data!E167</f>
        <v>0</v>
      </c>
      <c r="D167" s="101">
        <f>Data!G167</f>
        <v>0</v>
      </c>
      <c r="E167" s="539"/>
      <c r="F167" s="539"/>
      <c r="G167" s="539"/>
      <c r="H167" s="539"/>
      <c r="I167" s="539"/>
      <c r="J167" s="539"/>
      <c r="K167" s="539"/>
      <c r="L167" s="539"/>
      <c r="M167" s="106">
        <f t="shared" si="20"/>
        <v>0</v>
      </c>
      <c r="N167" s="539"/>
      <c r="O167" s="539"/>
      <c r="P167" s="104">
        <f t="shared" si="21"/>
        <v>0</v>
      </c>
      <c r="Q167" s="579">
        <f t="shared" si="24"/>
        <v>0</v>
      </c>
      <c r="R167" s="105">
        <f>LOOKUP(Q167,{0,32,33,41,51,61,71,81,91},{0,"इ-1","ड","क-2","क-1","ब-2 ","ब-1","अ-2","अ-1"})</f>
        <v>0</v>
      </c>
      <c r="S167" s="101">
        <f>Data!$B167</f>
        <v>0</v>
      </c>
      <c r="T167" s="101">
        <f>Data!C167</f>
        <v>0</v>
      </c>
      <c r="U167" s="119">
        <f>Data!E167</f>
        <v>0</v>
      </c>
      <c r="V167" s="101">
        <f>Data!G167</f>
        <v>0</v>
      </c>
      <c r="W167" s="539"/>
      <c r="X167" s="539"/>
      <c r="Y167" s="539"/>
      <c r="Z167" s="539"/>
      <c r="AA167" s="539"/>
      <c r="AB167" s="539"/>
      <c r="AC167" s="539"/>
      <c r="AD167" s="539"/>
      <c r="AE167" s="106">
        <f t="shared" si="22"/>
        <v>0</v>
      </c>
      <c r="AF167" s="539"/>
      <c r="AG167" s="539"/>
      <c r="AH167" s="104">
        <f t="shared" si="23"/>
        <v>0</v>
      </c>
      <c r="AI167" s="579">
        <f t="shared" si="25"/>
        <v>0</v>
      </c>
      <c r="AJ167" s="105">
        <f>LOOKUP(AI167,{0,32,33,41,51,61,71,81,91},{0,"इ-1","ड","क-2","क-1","ब-2 ","ब-1","अ-2","अ-1"})</f>
        <v>0</v>
      </c>
    </row>
    <row r="168" spans="1:36" ht="21.75" customHeight="1">
      <c r="A168" s="101">
        <f>Data!$B168</f>
        <v>0</v>
      </c>
      <c r="B168" s="101">
        <f>Data!C168</f>
        <v>0</v>
      </c>
      <c r="C168" s="119">
        <f>Data!E168</f>
        <v>0</v>
      </c>
      <c r="D168" s="101">
        <f>Data!G168</f>
        <v>0</v>
      </c>
      <c r="E168" s="539"/>
      <c r="F168" s="539"/>
      <c r="G168" s="539"/>
      <c r="H168" s="539"/>
      <c r="I168" s="539"/>
      <c r="J168" s="539"/>
      <c r="K168" s="539"/>
      <c r="L168" s="539"/>
      <c r="M168" s="106">
        <f t="shared" si="20"/>
        <v>0</v>
      </c>
      <c r="N168" s="539"/>
      <c r="O168" s="539"/>
      <c r="P168" s="104">
        <f t="shared" si="21"/>
        <v>0</v>
      </c>
      <c r="Q168" s="579">
        <f t="shared" si="24"/>
        <v>0</v>
      </c>
      <c r="R168" s="105">
        <f>LOOKUP(Q168,{0,32,33,41,51,61,71,81,91},{0,"इ-1","ड","क-2","क-1","ब-2 ","ब-1","अ-2","अ-1"})</f>
        <v>0</v>
      </c>
      <c r="S168" s="101">
        <f>Data!$B168</f>
        <v>0</v>
      </c>
      <c r="T168" s="101">
        <f>Data!C168</f>
        <v>0</v>
      </c>
      <c r="U168" s="119">
        <f>Data!E168</f>
        <v>0</v>
      </c>
      <c r="V168" s="101">
        <f>Data!G168</f>
        <v>0</v>
      </c>
      <c r="W168" s="539"/>
      <c r="X168" s="539"/>
      <c r="Y168" s="539"/>
      <c r="Z168" s="539"/>
      <c r="AA168" s="539"/>
      <c r="AB168" s="539"/>
      <c r="AC168" s="539"/>
      <c r="AD168" s="539"/>
      <c r="AE168" s="106">
        <f t="shared" si="22"/>
        <v>0</v>
      </c>
      <c r="AF168" s="539"/>
      <c r="AG168" s="539"/>
      <c r="AH168" s="104">
        <f t="shared" si="23"/>
        <v>0</v>
      </c>
      <c r="AI168" s="579">
        <f t="shared" si="25"/>
        <v>0</v>
      </c>
      <c r="AJ168" s="105">
        <f>LOOKUP(AI168,{0,32,33,41,51,61,71,81,91},{0,"इ-1","ड","क-2","क-1","ब-2 ","ब-1","अ-2","अ-1"})</f>
        <v>0</v>
      </c>
    </row>
    <row r="169" spans="1:36" ht="21.75" customHeight="1">
      <c r="A169" s="101">
        <f>Data!$B169</f>
        <v>0</v>
      </c>
      <c r="B169" s="101">
        <f>Data!C169</f>
        <v>0</v>
      </c>
      <c r="C169" s="119">
        <f>Data!E169</f>
        <v>0</v>
      </c>
      <c r="D169" s="101">
        <f>Data!G169</f>
        <v>0</v>
      </c>
      <c r="E169" s="539"/>
      <c r="F169" s="539"/>
      <c r="G169" s="539"/>
      <c r="H169" s="539"/>
      <c r="I169" s="539"/>
      <c r="J169" s="539"/>
      <c r="K169" s="539"/>
      <c r="L169" s="539"/>
      <c r="M169" s="106">
        <f t="shared" si="20"/>
        <v>0</v>
      </c>
      <c r="N169" s="539"/>
      <c r="O169" s="539"/>
      <c r="P169" s="104">
        <f t="shared" si="21"/>
        <v>0</v>
      </c>
      <c r="Q169" s="579">
        <f t="shared" si="24"/>
        <v>0</v>
      </c>
      <c r="R169" s="105">
        <f>LOOKUP(Q169,{0,32,33,41,51,61,71,81,91},{0,"इ-1","ड","क-2","क-1","ब-2 ","ब-1","अ-2","अ-1"})</f>
        <v>0</v>
      </c>
      <c r="S169" s="101">
        <f>Data!$B169</f>
        <v>0</v>
      </c>
      <c r="T169" s="101">
        <f>Data!C169</f>
        <v>0</v>
      </c>
      <c r="U169" s="119">
        <f>Data!E169</f>
        <v>0</v>
      </c>
      <c r="V169" s="101">
        <f>Data!G169</f>
        <v>0</v>
      </c>
      <c r="W169" s="539"/>
      <c r="X169" s="539"/>
      <c r="Y169" s="539"/>
      <c r="Z169" s="539"/>
      <c r="AA169" s="539"/>
      <c r="AB169" s="539"/>
      <c r="AC169" s="539"/>
      <c r="AD169" s="539"/>
      <c r="AE169" s="106">
        <f t="shared" si="22"/>
        <v>0</v>
      </c>
      <c r="AF169" s="539"/>
      <c r="AG169" s="539"/>
      <c r="AH169" s="104">
        <f t="shared" si="23"/>
        <v>0</v>
      </c>
      <c r="AI169" s="579">
        <f t="shared" si="25"/>
        <v>0</v>
      </c>
      <c r="AJ169" s="105">
        <f>LOOKUP(AI169,{0,32,33,41,51,61,71,81,91},{0,"इ-1","ड","क-2","क-1","ब-2 ","ब-1","अ-2","अ-1"})</f>
        <v>0</v>
      </c>
    </row>
    <row r="170" spans="1:36" ht="21.75" customHeight="1">
      <c r="A170" s="101">
        <f>Data!$B170</f>
        <v>0</v>
      </c>
      <c r="B170" s="101">
        <f>Data!C170</f>
        <v>0</v>
      </c>
      <c r="C170" s="119">
        <f>Data!E170</f>
        <v>0</v>
      </c>
      <c r="D170" s="101">
        <f>Data!G170</f>
        <v>0</v>
      </c>
      <c r="E170" s="539"/>
      <c r="F170" s="539"/>
      <c r="G170" s="539"/>
      <c r="H170" s="539"/>
      <c r="I170" s="539"/>
      <c r="J170" s="539"/>
      <c r="K170" s="539"/>
      <c r="L170" s="539"/>
      <c r="M170" s="106">
        <f t="shared" si="20"/>
        <v>0</v>
      </c>
      <c r="N170" s="539"/>
      <c r="O170" s="539"/>
      <c r="P170" s="104">
        <f t="shared" si="21"/>
        <v>0</v>
      </c>
      <c r="Q170" s="579">
        <f t="shared" si="24"/>
        <v>0</v>
      </c>
      <c r="R170" s="105">
        <f>LOOKUP(Q170,{0,32,33,41,51,61,71,81,91},{0,"इ-1","ड","क-2","क-1","ब-2 ","ब-1","अ-2","अ-1"})</f>
        <v>0</v>
      </c>
      <c r="S170" s="101">
        <f>Data!$B170</f>
        <v>0</v>
      </c>
      <c r="T170" s="101">
        <f>Data!C170</f>
        <v>0</v>
      </c>
      <c r="U170" s="119">
        <f>Data!E170</f>
        <v>0</v>
      </c>
      <c r="V170" s="101">
        <f>Data!G170</f>
        <v>0</v>
      </c>
      <c r="W170" s="539"/>
      <c r="X170" s="539"/>
      <c r="Y170" s="539"/>
      <c r="Z170" s="539"/>
      <c r="AA170" s="539"/>
      <c r="AB170" s="539"/>
      <c r="AC170" s="539"/>
      <c r="AD170" s="539"/>
      <c r="AE170" s="106">
        <f t="shared" si="22"/>
        <v>0</v>
      </c>
      <c r="AF170" s="539"/>
      <c r="AG170" s="539"/>
      <c r="AH170" s="104">
        <f t="shared" si="23"/>
        <v>0</v>
      </c>
      <c r="AI170" s="579">
        <f t="shared" si="25"/>
        <v>0</v>
      </c>
      <c r="AJ170" s="105">
        <f>LOOKUP(AI170,{0,32,33,41,51,61,71,81,91},{0,"इ-1","ड","क-2","क-1","ब-2 ","ब-1","अ-2","अ-1"})</f>
        <v>0</v>
      </c>
    </row>
    <row r="171" spans="1:36" ht="21.75" customHeight="1">
      <c r="A171" s="101">
        <f>Data!$B171</f>
        <v>0</v>
      </c>
      <c r="B171" s="101">
        <f>Data!C171</f>
        <v>0</v>
      </c>
      <c r="C171" s="119">
        <f>Data!E171</f>
        <v>0</v>
      </c>
      <c r="D171" s="101">
        <f>Data!G171</f>
        <v>0</v>
      </c>
      <c r="E171" s="539"/>
      <c r="F171" s="539"/>
      <c r="G171" s="539"/>
      <c r="H171" s="539"/>
      <c r="I171" s="539"/>
      <c r="J171" s="539"/>
      <c r="K171" s="539"/>
      <c r="L171" s="539"/>
      <c r="M171" s="106">
        <f t="shared" ref="M171:M206" si="26">SUM(E171:L171)</f>
        <v>0</v>
      </c>
      <c r="N171" s="539"/>
      <c r="O171" s="539"/>
      <c r="P171" s="104">
        <f t="shared" ref="P171:P206" si="27">SUM(N171:O171)</f>
        <v>0</v>
      </c>
      <c r="Q171" s="579">
        <f t="shared" si="24"/>
        <v>0</v>
      </c>
      <c r="R171" s="105">
        <f>LOOKUP(Q171,{0,32,33,41,51,61,71,81,91},{0,"इ-1","ड","क-2","क-1","ब-2 ","ब-1","अ-2","अ-1"})</f>
        <v>0</v>
      </c>
      <c r="S171" s="101">
        <f>Data!$B171</f>
        <v>0</v>
      </c>
      <c r="T171" s="101">
        <f>Data!C171</f>
        <v>0</v>
      </c>
      <c r="U171" s="119">
        <f>Data!E171</f>
        <v>0</v>
      </c>
      <c r="V171" s="101">
        <f>Data!G171</f>
        <v>0</v>
      </c>
      <c r="W171" s="539"/>
      <c r="X171" s="539"/>
      <c r="Y171" s="539"/>
      <c r="Z171" s="539"/>
      <c r="AA171" s="539"/>
      <c r="AB171" s="539"/>
      <c r="AC171" s="539"/>
      <c r="AD171" s="539"/>
      <c r="AE171" s="106">
        <f t="shared" ref="AE171:AE206" si="28">SUM(W171:AD171)</f>
        <v>0</v>
      </c>
      <c r="AF171" s="539"/>
      <c r="AG171" s="539"/>
      <c r="AH171" s="104">
        <f t="shared" ref="AH171:AH206" si="29">SUM(AF171:AG171)</f>
        <v>0</v>
      </c>
      <c r="AI171" s="579">
        <f t="shared" si="25"/>
        <v>0</v>
      </c>
      <c r="AJ171" s="105">
        <f>LOOKUP(AI171,{0,32,33,41,51,61,71,81,91},{0,"इ-1","ड","क-2","क-1","ब-2 ","ब-1","अ-2","अ-1"})</f>
        <v>0</v>
      </c>
    </row>
    <row r="172" spans="1:36" ht="21.75" customHeight="1">
      <c r="A172" s="101">
        <f>Data!$B172</f>
        <v>0</v>
      </c>
      <c r="B172" s="101">
        <f>Data!C172</f>
        <v>0</v>
      </c>
      <c r="C172" s="119">
        <f>Data!E172</f>
        <v>0</v>
      </c>
      <c r="D172" s="101">
        <f>Data!G172</f>
        <v>0</v>
      </c>
      <c r="E172" s="539"/>
      <c r="F172" s="539"/>
      <c r="G172" s="539"/>
      <c r="H172" s="539"/>
      <c r="I172" s="539"/>
      <c r="J172" s="539"/>
      <c r="K172" s="539"/>
      <c r="L172" s="539"/>
      <c r="M172" s="106">
        <f t="shared" si="26"/>
        <v>0</v>
      </c>
      <c r="N172" s="539"/>
      <c r="O172" s="539"/>
      <c r="P172" s="104">
        <f t="shared" si="27"/>
        <v>0</v>
      </c>
      <c r="Q172" s="579">
        <f t="shared" si="24"/>
        <v>0</v>
      </c>
      <c r="R172" s="105">
        <f>LOOKUP(Q172,{0,32,33,41,51,61,71,81,91},{0,"इ-1","ड","क-2","क-1","ब-2 ","ब-1","अ-2","अ-1"})</f>
        <v>0</v>
      </c>
      <c r="S172" s="101">
        <f>Data!$B172</f>
        <v>0</v>
      </c>
      <c r="T172" s="101">
        <f>Data!C172</f>
        <v>0</v>
      </c>
      <c r="U172" s="119">
        <f>Data!E172</f>
        <v>0</v>
      </c>
      <c r="V172" s="101">
        <f>Data!G172</f>
        <v>0</v>
      </c>
      <c r="W172" s="539"/>
      <c r="X172" s="539"/>
      <c r="Y172" s="539"/>
      <c r="Z172" s="539"/>
      <c r="AA172" s="539"/>
      <c r="AB172" s="539"/>
      <c r="AC172" s="539"/>
      <c r="AD172" s="539"/>
      <c r="AE172" s="106">
        <f t="shared" si="28"/>
        <v>0</v>
      </c>
      <c r="AF172" s="539"/>
      <c r="AG172" s="539"/>
      <c r="AH172" s="104">
        <f t="shared" si="29"/>
        <v>0</v>
      </c>
      <c r="AI172" s="579">
        <f t="shared" si="25"/>
        <v>0</v>
      </c>
      <c r="AJ172" s="105">
        <f>LOOKUP(AI172,{0,32,33,41,51,61,71,81,91},{0,"इ-1","ड","क-2","क-1","ब-2 ","ब-1","अ-2","अ-1"})</f>
        <v>0</v>
      </c>
    </row>
    <row r="173" spans="1:36" ht="21.75" customHeight="1">
      <c r="A173" s="101">
        <f>Data!$B173</f>
        <v>0</v>
      </c>
      <c r="B173" s="101">
        <f>Data!C173</f>
        <v>0</v>
      </c>
      <c r="C173" s="119">
        <f>Data!E173</f>
        <v>0</v>
      </c>
      <c r="D173" s="101">
        <f>Data!G173</f>
        <v>0</v>
      </c>
      <c r="E173" s="539"/>
      <c r="F173" s="539"/>
      <c r="G173" s="539"/>
      <c r="H173" s="539"/>
      <c r="I173" s="539"/>
      <c r="J173" s="539"/>
      <c r="K173" s="539"/>
      <c r="L173" s="539"/>
      <c r="M173" s="106">
        <f t="shared" si="26"/>
        <v>0</v>
      </c>
      <c r="N173" s="539"/>
      <c r="O173" s="539"/>
      <c r="P173" s="104">
        <f t="shared" si="27"/>
        <v>0</v>
      </c>
      <c r="Q173" s="579">
        <f t="shared" si="24"/>
        <v>0</v>
      </c>
      <c r="R173" s="105">
        <f>LOOKUP(Q173,{0,32,33,41,51,61,71,81,91},{0,"इ-1","ड","क-2","क-1","ब-2 ","ब-1","अ-2","अ-1"})</f>
        <v>0</v>
      </c>
      <c r="S173" s="101">
        <f>Data!$B173</f>
        <v>0</v>
      </c>
      <c r="T173" s="101">
        <f>Data!C173</f>
        <v>0</v>
      </c>
      <c r="U173" s="119">
        <f>Data!E173</f>
        <v>0</v>
      </c>
      <c r="V173" s="101">
        <f>Data!G173</f>
        <v>0</v>
      </c>
      <c r="W173" s="539"/>
      <c r="X173" s="539"/>
      <c r="Y173" s="539"/>
      <c r="Z173" s="539"/>
      <c r="AA173" s="539"/>
      <c r="AB173" s="539"/>
      <c r="AC173" s="539"/>
      <c r="AD173" s="539"/>
      <c r="AE173" s="106">
        <f t="shared" si="28"/>
        <v>0</v>
      </c>
      <c r="AF173" s="539"/>
      <c r="AG173" s="539"/>
      <c r="AH173" s="104">
        <f t="shared" si="29"/>
        <v>0</v>
      </c>
      <c r="AI173" s="579">
        <f t="shared" si="25"/>
        <v>0</v>
      </c>
      <c r="AJ173" s="105">
        <f>LOOKUP(AI173,{0,32,33,41,51,61,71,81,91},{0,"इ-1","ड","क-2","क-1","ब-2 ","ब-1","अ-2","अ-1"})</f>
        <v>0</v>
      </c>
    </row>
    <row r="174" spans="1:36" ht="21.75" customHeight="1">
      <c r="A174" s="101">
        <f>Data!$B174</f>
        <v>0</v>
      </c>
      <c r="B174" s="101">
        <f>Data!C174</f>
        <v>0</v>
      </c>
      <c r="C174" s="119">
        <f>Data!E174</f>
        <v>0</v>
      </c>
      <c r="D174" s="101">
        <f>Data!G174</f>
        <v>0</v>
      </c>
      <c r="E174" s="539"/>
      <c r="F174" s="539"/>
      <c r="G174" s="539"/>
      <c r="H174" s="539"/>
      <c r="I174" s="539"/>
      <c r="J174" s="539"/>
      <c r="K174" s="539"/>
      <c r="L174" s="539"/>
      <c r="M174" s="106">
        <f t="shared" si="26"/>
        <v>0</v>
      </c>
      <c r="N174" s="539"/>
      <c r="O174" s="539"/>
      <c r="P174" s="104">
        <f t="shared" si="27"/>
        <v>0</v>
      </c>
      <c r="Q174" s="579">
        <f t="shared" si="24"/>
        <v>0</v>
      </c>
      <c r="R174" s="105">
        <f>LOOKUP(Q174,{0,32,33,41,51,61,71,81,91},{0,"इ-1","ड","क-2","क-1","ब-2 ","ब-1","अ-2","अ-1"})</f>
        <v>0</v>
      </c>
      <c r="S174" s="101">
        <f>Data!$B174</f>
        <v>0</v>
      </c>
      <c r="T174" s="101">
        <f>Data!C174</f>
        <v>0</v>
      </c>
      <c r="U174" s="119">
        <f>Data!E174</f>
        <v>0</v>
      </c>
      <c r="V174" s="101">
        <f>Data!G174</f>
        <v>0</v>
      </c>
      <c r="W174" s="539"/>
      <c r="X174" s="539"/>
      <c r="Y174" s="539"/>
      <c r="Z174" s="539"/>
      <c r="AA174" s="539"/>
      <c r="AB174" s="539"/>
      <c r="AC174" s="539"/>
      <c r="AD174" s="539"/>
      <c r="AE174" s="106">
        <f t="shared" si="28"/>
        <v>0</v>
      </c>
      <c r="AF174" s="539"/>
      <c r="AG174" s="539"/>
      <c r="AH174" s="104">
        <f t="shared" si="29"/>
        <v>0</v>
      </c>
      <c r="AI174" s="579">
        <f t="shared" si="25"/>
        <v>0</v>
      </c>
      <c r="AJ174" s="105">
        <f>LOOKUP(AI174,{0,32,33,41,51,61,71,81,91},{0,"इ-1","ड","क-2","क-1","ब-2 ","ब-1","अ-2","अ-1"})</f>
        <v>0</v>
      </c>
    </row>
    <row r="175" spans="1:36" ht="21.75" customHeight="1">
      <c r="A175" s="101">
        <f>Data!$B175</f>
        <v>0</v>
      </c>
      <c r="B175" s="101">
        <f>Data!C175</f>
        <v>0</v>
      </c>
      <c r="C175" s="119">
        <f>Data!E175</f>
        <v>0</v>
      </c>
      <c r="D175" s="101">
        <f>Data!G175</f>
        <v>0</v>
      </c>
      <c r="E175" s="539"/>
      <c r="F175" s="539"/>
      <c r="G175" s="539"/>
      <c r="H175" s="539"/>
      <c r="I175" s="539"/>
      <c r="J175" s="539"/>
      <c r="K175" s="539"/>
      <c r="L175" s="539"/>
      <c r="M175" s="106">
        <f t="shared" si="26"/>
        <v>0</v>
      </c>
      <c r="N175" s="539"/>
      <c r="O175" s="539"/>
      <c r="P175" s="104">
        <f t="shared" si="27"/>
        <v>0</v>
      </c>
      <c r="Q175" s="579">
        <f t="shared" si="24"/>
        <v>0</v>
      </c>
      <c r="R175" s="105">
        <f>LOOKUP(Q175,{0,32,33,41,51,61,71,81,91},{0,"इ-1","ड","क-2","क-1","ब-2 ","ब-1","अ-2","अ-1"})</f>
        <v>0</v>
      </c>
      <c r="S175" s="101">
        <f>Data!$B175</f>
        <v>0</v>
      </c>
      <c r="T175" s="101">
        <f>Data!C175</f>
        <v>0</v>
      </c>
      <c r="U175" s="119">
        <f>Data!E175</f>
        <v>0</v>
      </c>
      <c r="V175" s="101">
        <f>Data!G175</f>
        <v>0</v>
      </c>
      <c r="W175" s="539"/>
      <c r="X175" s="539"/>
      <c r="Y175" s="539"/>
      <c r="Z175" s="539"/>
      <c r="AA175" s="539"/>
      <c r="AB175" s="539"/>
      <c r="AC175" s="539"/>
      <c r="AD175" s="539"/>
      <c r="AE175" s="106">
        <f t="shared" si="28"/>
        <v>0</v>
      </c>
      <c r="AF175" s="539"/>
      <c r="AG175" s="539"/>
      <c r="AH175" s="104">
        <f t="shared" si="29"/>
        <v>0</v>
      </c>
      <c r="AI175" s="579">
        <f t="shared" si="25"/>
        <v>0</v>
      </c>
      <c r="AJ175" s="105">
        <f>LOOKUP(AI175,{0,32,33,41,51,61,71,81,91},{0,"इ-1","ड","क-2","क-1","ब-2 ","ब-1","अ-2","अ-1"})</f>
        <v>0</v>
      </c>
    </row>
    <row r="176" spans="1:36" ht="21.75" customHeight="1">
      <c r="A176" s="101">
        <f>Data!$B176</f>
        <v>0</v>
      </c>
      <c r="B176" s="101">
        <f>Data!C176</f>
        <v>0</v>
      </c>
      <c r="C176" s="119">
        <f>Data!E176</f>
        <v>0</v>
      </c>
      <c r="D176" s="101">
        <f>Data!G176</f>
        <v>0</v>
      </c>
      <c r="E176" s="539"/>
      <c r="F176" s="539"/>
      <c r="G176" s="539"/>
      <c r="H176" s="539"/>
      <c r="I176" s="539"/>
      <c r="J176" s="539"/>
      <c r="K176" s="539"/>
      <c r="L176" s="539"/>
      <c r="M176" s="106">
        <f t="shared" si="26"/>
        <v>0</v>
      </c>
      <c r="N176" s="539"/>
      <c r="O176" s="539"/>
      <c r="P176" s="104">
        <f t="shared" si="27"/>
        <v>0</v>
      </c>
      <c r="Q176" s="579">
        <f t="shared" si="24"/>
        <v>0</v>
      </c>
      <c r="R176" s="105">
        <f>LOOKUP(Q176,{0,32,33,41,51,61,71,81,91},{0,"इ-1","ड","क-2","क-1","ब-2 ","ब-1","अ-2","अ-1"})</f>
        <v>0</v>
      </c>
      <c r="S176" s="101">
        <f>Data!$B176</f>
        <v>0</v>
      </c>
      <c r="T176" s="101">
        <f>Data!C176</f>
        <v>0</v>
      </c>
      <c r="U176" s="119">
        <f>Data!E176</f>
        <v>0</v>
      </c>
      <c r="V176" s="101">
        <f>Data!G176</f>
        <v>0</v>
      </c>
      <c r="W176" s="539"/>
      <c r="X176" s="539"/>
      <c r="Y176" s="539"/>
      <c r="Z176" s="539"/>
      <c r="AA176" s="539"/>
      <c r="AB176" s="539"/>
      <c r="AC176" s="539"/>
      <c r="AD176" s="539"/>
      <c r="AE176" s="106">
        <f t="shared" si="28"/>
        <v>0</v>
      </c>
      <c r="AF176" s="539"/>
      <c r="AG176" s="539"/>
      <c r="AH176" s="104">
        <f t="shared" si="29"/>
        <v>0</v>
      </c>
      <c r="AI176" s="579">
        <f t="shared" si="25"/>
        <v>0</v>
      </c>
      <c r="AJ176" s="105">
        <f>LOOKUP(AI176,{0,32,33,41,51,61,71,81,91},{0,"इ-1","ड","क-2","क-1","ब-2 ","ब-1","अ-2","अ-1"})</f>
        <v>0</v>
      </c>
    </row>
    <row r="177" spans="1:36" ht="21.75" customHeight="1">
      <c r="A177" s="101">
        <f>Data!$B177</f>
        <v>0</v>
      </c>
      <c r="B177" s="101">
        <f>Data!C177</f>
        <v>0</v>
      </c>
      <c r="C177" s="119">
        <f>Data!E177</f>
        <v>0</v>
      </c>
      <c r="D177" s="101">
        <f>Data!G177</f>
        <v>0</v>
      </c>
      <c r="E177" s="539"/>
      <c r="F177" s="539"/>
      <c r="G177" s="539"/>
      <c r="H177" s="539"/>
      <c r="I177" s="539"/>
      <c r="J177" s="539"/>
      <c r="K177" s="539"/>
      <c r="L177" s="539"/>
      <c r="M177" s="106">
        <f t="shared" si="26"/>
        <v>0</v>
      </c>
      <c r="N177" s="539"/>
      <c r="O177" s="539"/>
      <c r="P177" s="104">
        <f t="shared" si="27"/>
        <v>0</v>
      </c>
      <c r="Q177" s="579">
        <f t="shared" si="24"/>
        <v>0</v>
      </c>
      <c r="R177" s="105">
        <f>LOOKUP(Q177,{0,32,33,41,51,61,71,81,91},{0,"इ-1","ड","क-2","क-1","ब-2 ","ब-1","अ-2","अ-1"})</f>
        <v>0</v>
      </c>
      <c r="S177" s="101">
        <f>Data!$B177</f>
        <v>0</v>
      </c>
      <c r="T177" s="101">
        <f>Data!C177</f>
        <v>0</v>
      </c>
      <c r="U177" s="119">
        <f>Data!E177</f>
        <v>0</v>
      </c>
      <c r="V177" s="101">
        <f>Data!G177</f>
        <v>0</v>
      </c>
      <c r="W177" s="539"/>
      <c r="X177" s="539"/>
      <c r="Y177" s="539"/>
      <c r="Z177" s="539"/>
      <c r="AA177" s="539"/>
      <c r="AB177" s="539"/>
      <c r="AC177" s="539"/>
      <c r="AD177" s="539"/>
      <c r="AE177" s="106">
        <f t="shared" si="28"/>
        <v>0</v>
      </c>
      <c r="AF177" s="539"/>
      <c r="AG177" s="539"/>
      <c r="AH177" s="104">
        <f t="shared" si="29"/>
        <v>0</v>
      </c>
      <c r="AI177" s="579">
        <f t="shared" si="25"/>
        <v>0</v>
      </c>
      <c r="AJ177" s="105">
        <f>LOOKUP(AI177,{0,32,33,41,51,61,71,81,91},{0,"इ-1","ड","क-2","क-1","ब-2 ","ब-1","अ-2","अ-1"})</f>
        <v>0</v>
      </c>
    </row>
    <row r="178" spans="1:36" ht="21.75" customHeight="1">
      <c r="A178" s="101">
        <f>Data!$B178</f>
        <v>0</v>
      </c>
      <c r="B178" s="101">
        <f>Data!C178</f>
        <v>0</v>
      </c>
      <c r="C178" s="119">
        <f>Data!E178</f>
        <v>0</v>
      </c>
      <c r="D178" s="101">
        <f>Data!G178</f>
        <v>0</v>
      </c>
      <c r="E178" s="539"/>
      <c r="F178" s="539"/>
      <c r="G178" s="539"/>
      <c r="H178" s="539"/>
      <c r="I178" s="539"/>
      <c r="J178" s="539"/>
      <c r="K178" s="539"/>
      <c r="L178" s="539"/>
      <c r="M178" s="106">
        <f t="shared" si="26"/>
        <v>0</v>
      </c>
      <c r="N178" s="539"/>
      <c r="O178" s="539"/>
      <c r="P178" s="104">
        <f t="shared" si="27"/>
        <v>0</v>
      </c>
      <c r="Q178" s="579">
        <f t="shared" si="24"/>
        <v>0</v>
      </c>
      <c r="R178" s="105">
        <f>LOOKUP(Q178,{0,32,33,41,51,61,71,81,91},{0,"इ-1","ड","क-2","क-1","ब-2 ","ब-1","अ-2","अ-1"})</f>
        <v>0</v>
      </c>
      <c r="S178" s="101">
        <f>Data!$B178</f>
        <v>0</v>
      </c>
      <c r="T178" s="101">
        <f>Data!C178</f>
        <v>0</v>
      </c>
      <c r="U178" s="119">
        <f>Data!E178</f>
        <v>0</v>
      </c>
      <c r="V178" s="101">
        <f>Data!G178</f>
        <v>0</v>
      </c>
      <c r="W178" s="539"/>
      <c r="X178" s="539"/>
      <c r="Y178" s="539"/>
      <c r="Z178" s="539"/>
      <c r="AA178" s="539"/>
      <c r="AB178" s="539"/>
      <c r="AC178" s="539"/>
      <c r="AD178" s="539"/>
      <c r="AE178" s="106">
        <f t="shared" si="28"/>
        <v>0</v>
      </c>
      <c r="AF178" s="539"/>
      <c r="AG178" s="539"/>
      <c r="AH178" s="104">
        <f t="shared" si="29"/>
        <v>0</v>
      </c>
      <c r="AI178" s="579">
        <f t="shared" si="25"/>
        <v>0</v>
      </c>
      <c r="AJ178" s="105">
        <f>LOOKUP(AI178,{0,32,33,41,51,61,71,81,91},{0,"इ-1","ड","क-2","क-1","ब-2 ","ब-1","अ-2","अ-1"})</f>
        <v>0</v>
      </c>
    </row>
    <row r="179" spans="1:36" ht="21.75" customHeight="1">
      <c r="A179" s="101">
        <f>Data!$B179</f>
        <v>0</v>
      </c>
      <c r="B179" s="101">
        <f>Data!C179</f>
        <v>0</v>
      </c>
      <c r="C179" s="119">
        <f>Data!E179</f>
        <v>0</v>
      </c>
      <c r="D179" s="101">
        <f>Data!G179</f>
        <v>0</v>
      </c>
      <c r="E179" s="539"/>
      <c r="F179" s="539"/>
      <c r="G179" s="539"/>
      <c r="H179" s="539"/>
      <c r="I179" s="539"/>
      <c r="J179" s="539"/>
      <c r="K179" s="539"/>
      <c r="L179" s="539"/>
      <c r="M179" s="106">
        <f t="shared" si="26"/>
        <v>0</v>
      </c>
      <c r="N179" s="539"/>
      <c r="O179" s="539"/>
      <c r="P179" s="104">
        <f t="shared" si="27"/>
        <v>0</v>
      </c>
      <c r="Q179" s="579">
        <f t="shared" si="24"/>
        <v>0</v>
      </c>
      <c r="R179" s="105">
        <f>LOOKUP(Q179,{0,32,33,41,51,61,71,81,91},{0,"इ-1","ड","क-2","क-1","ब-2 ","ब-1","अ-2","अ-1"})</f>
        <v>0</v>
      </c>
      <c r="S179" s="101">
        <f>Data!$B179</f>
        <v>0</v>
      </c>
      <c r="T179" s="101">
        <f>Data!C179</f>
        <v>0</v>
      </c>
      <c r="U179" s="119">
        <f>Data!E179</f>
        <v>0</v>
      </c>
      <c r="V179" s="101">
        <f>Data!G179</f>
        <v>0</v>
      </c>
      <c r="W179" s="539"/>
      <c r="X179" s="539"/>
      <c r="Y179" s="539"/>
      <c r="Z179" s="539"/>
      <c r="AA179" s="539"/>
      <c r="AB179" s="539"/>
      <c r="AC179" s="539"/>
      <c r="AD179" s="539"/>
      <c r="AE179" s="106">
        <f t="shared" si="28"/>
        <v>0</v>
      </c>
      <c r="AF179" s="539"/>
      <c r="AG179" s="539"/>
      <c r="AH179" s="104">
        <f t="shared" si="29"/>
        <v>0</v>
      </c>
      <c r="AI179" s="579">
        <f t="shared" si="25"/>
        <v>0</v>
      </c>
      <c r="AJ179" s="105">
        <f>LOOKUP(AI179,{0,32,33,41,51,61,71,81,91},{0,"इ-1","ड","क-2","क-1","ब-2 ","ब-1","अ-2","अ-1"})</f>
        <v>0</v>
      </c>
    </row>
    <row r="180" spans="1:36" ht="21.75" customHeight="1">
      <c r="A180" s="101">
        <f>Data!$B180</f>
        <v>0</v>
      </c>
      <c r="B180" s="101">
        <f>Data!C180</f>
        <v>0</v>
      </c>
      <c r="C180" s="119">
        <f>Data!E180</f>
        <v>0</v>
      </c>
      <c r="D180" s="101">
        <f>Data!G180</f>
        <v>0</v>
      </c>
      <c r="E180" s="539"/>
      <c r="F180" s="539"/>
      <c r="G180" s="539"/>
      <c r="H180" s="539"/>
      <c r="I180" s="539"/>
      <c r="J180" s="539"/>
      <c r="K180" s="539"/>
      <c r="L180" s="539"/>
      <c r="M180" s="106">
        <f t="shared" si="26"/>
        <v>0</v>
      </c>
      <c r="N180" s="539"/>
      <c r="O180" s="539"/>
      <c r="P180" s="104">
        <f t="shared" si="27"/>
        <v>0</v>
      </c>
      <c r="Q180" s="579">
        <f t="shared" si="24"/>
        <v>0</v>
      </c>
      <c r="R180" s="105">
        <f>LOOKUP(Q180,{0,32,33,41,51,61,71,81,91},{0,"इ-1","ड","क-2","क-1","ब-2 ","ब-1","अ-2","अ-1"})</f>
        <v>0</v>
      </c>
      <c r="S180" s="101">
        <f>Data!$B180</f>
        <v>0</v>
      </c>
      <c r="T180" s="101">
        <f>Data!C180</f>
        <v>0</v>
      </c>
      <c r="U180" s="119">
        <f>Data!E180</f>
        <v>0</v>
      </c>
      <c r="V180" s="101">
        <f>Data!G180</f>
        <v>0</v>
      </c>
      <c r="W180" s="539"/>
      <c r="X180" s="539"/>
      <c r="Y180" s="539"/>
      <c r="Z180" s="539"/>
      <c r="AA180" s="539"/>
      <c r="AB180" s="539"/>
      <c r="AC180" s="539"/>
      <c r="AD180" s="539"/>
      <c r="AE180" s="106">
        <f t="shared" si="28"/>
        <v>0</v>
      </c>
      <c r="AF180" s="539"/>
      <c r="AG180" s="539"/>
      <c r="AH180" s="104">
        <f t="shared" si="29"/>
        <v>0</v>
      </c>
      <c r="AI180" s="579">
        <f t="shared" si="25"/>
        <v>0</v>
      </c>
      <c r="AJ180" s="105">
        <f>LOOKUP(AI180,{0,32,33,41,51,61,71,81,91},{0,"इ-1","ड","क-2","क-1","ब-2 ","ब-1","अ-2","अ-1"})</f>
        <v>0</v>
      </c>
    </row>
    <row r="181" spans="1:36" ht="21.75" customHeight="1">
      <c r="A181" s="101">
        <f>Data!$B181</f>
        <v>0</v>
      </c>
      <c r="B181" s="101">
        <f>Data!C181</f>
        <v>0</v>
      </c>
      <c r="C181" s="119">
        <f>Data!E181</f>
        <v>0</v>
      </c>
      <c r="D181" s="101">
        <f>Data!G181</f>
        <v>0</v>
      </c>
      <c r="E181" s="539"/>
      <c r="F181" s="539"/>
      <c r="G181" s="539"/>
      <c r="H181" s="539"/>
      <c r="I181" s="539"/>
      <c r="J181" s="539"/>
      <c r="K181" s="539"/>
      <c r="L181" s="539"/>
      <c r="M181" s="106">
        <f t="shared" si="26"/>
        <v>0</v>
      </c>
      <c r="N181" s="539"/>
      <c r="O181" s="539"/>
      <c r="P181" s="104">
        <f t="shared" si="27"/>
        <v>0</v>
      </c>
      <c r="Q181" s="579">
        <f t="shared" si="24"/>
        <v>0</v>
      </c>
      <c r="R181" s="105">
        <f>LOOKUP(Q181,{0,32,33,41,51,61,71,81,91},{0,"इ-1","ड","क-2","क-1","ब-2 ","ब-1","अ-2","अ-1"})</f>
        <v>0</v>
      </c>
      <c r="S181" s="101">
        <f>Data!$B181</f>
        <v>0</v>
      </c>
      <c r="T181" s="101">
        <f>Data!C181</f>
        <v>0</v>
      </c>
      <c r="U181" s="119">
        <f>Data!E181</f>
        <v>0</v>
      </c>
      <c r="V181" s="101">
        <f>Data!G181</f>
        <v>0</v>
      </c>
      <c r="W181" s="539"/>
      <c r="X181" s="539"/>
      <c r="Y181" s="539"/>
      <c r="Z181" s="539"/>
      <c r="AA181" s="539"/>
      <c r="AB181" s="539"/>
      <c r="AC181" s="539"/>
      <c r="AD181" s="539"/>
      <c r="AE181" s="106">
        <f t="shared" si="28"/>
        <v>0</v>
      </c>
      <c r="AF181" s="539"/>
      <c r="AG181" s="539"/>
      <c r="AH181" s="104">
        <f t="shared" si="29"/>
        <v>0</v>
      </c>
      <c r="AI181" s="579">
        <f t="shared" si="25"/>
        <v>0</v>
      </c>
      <c r="AJ181" s="105">
        <f>LOOKUP(AI181,{0,32,33,41,51,61,71,81,91},{0,"इ-1","ड","क-2","क-1","ब-2 ","ब-1","अ-2","अ-1"})</f>
        <v>0</v>
      </c>
    </row>
    <row r="182" spans="1:36" ht="21.75" customHeight="1">
      <c r="A182" s="101">
        <f>Data!$B182</f>
        <v>0</v>
      </c>
      <c r="B182" s="101">
        <f>Data!C182</f>
        <v>0</v>
      </c>
      <c r="C182" s="119">
        <f>Data!E182</f>
        <v>0</v>
      </c>
      <c r="D182" s="101">
        <f>Data!G182</f>
        <v>0</v>
      </c>
      <c r="E182" s="539"/>
      <c r="F182" s="539"/>
      <c r="G182" s="539"/>
      <c r="H182" s="539"/>
      <c r="I182" s="539"/>
      <c r="J182" s="539"/>
      <c r="K182" s="539"/>
      <c r="L182" s="539"/>
      <c r="M182" s="106">
        <f t="shared" si="26"/>
        <v>0</v>
      </c>
      <c r="N182" s="539"/>
      <c r="O182" s="539"/>
      <c r="P182" s="104">
        <f t="shared" si="27"/>
        <v>0</v>
      </c>
      <c r="Q182" s="579">
        <f t="shared" si="24"/>
        <v>0</v>
      </c>
      <c r="R182" s="105">
        <f>LOOKUP(Q182,{0,32,33,41,51,61,71,81,91},{0,"इ-1","ड","क-2","क-1","ब-2 ","ब-1","अ-2","अ-1"})</f>
        <v>0</v>
      </c>
      <c r="S182" s="101">
        <f>Data!$B182</f>
        <v>0</v>
      </c>
      <c r="T182" s="101">
        <f>Data!C182</f>
        <v>0</v>
      </c>
      <c r="U182" s="119">
        <f>Data!E182</f>
        <v>0</v>
      </c>
      <c r="V182" s="101">
        <f>Data!G182</f>
        <v>0</v>
      </c>
      <c r="W182" s="539"/>
      <c r="X182" s="539"/>
      <c r="Y182" s="539"/>
      <c r="Z182" s="539"/>
      <c r="AA182" s="539"/>
      <c r="AB182" s="539"/>
      <c r="AC182" s="539"/>
      <c r="AD182" s="539"/>
      <c r="AE182" s="106">
        <f t="shared" si="28"/>
        <v>0</v>
      </c>
      <c r="AF182" s="539"/>
      <c r="AG182" s="539"/>
      <c r="AH182" s="104">
        <f t="shared" si="29"/>
        <v>0</v>
      </c>
      <c r="AI182" s="579">
        <f t="shared" si="25"/>
        <v>0</v>
      </c>
      <c r="AJ182" s="105">
        <f>LOOKUP(AI182,{0,32,33,41,51,61,71,81,91},{0,"इ-1","ड","क-2","क-1","ब-2 ","ब-1","अ-2","अ-1"})</f>
        <v>0</v>
      </c>
    </row>
    <row r="183" spans="1:36" ht="21.75" customHeight="1">
      <c r="A183" s="101">
        <f>Data!$B183</f>
        <v>0</v>
      </c>
      <c r="B183" s="101">
        <f>Data!C183</f>
        <v>0</v>
      </c>
      <c r="C183" s="119">
        <f>Data!E183</f>
        <v>0</v>
      </c>
      <c r="D183" s="101">
        <f>Data!G183</f>
        <v>0</v>
      </c>
      <c r="E183" s="539"/>
      <c r="F183" s="539"/>
      <c r="G183" s="539"/>
      <c r="H183" s="539"/>
      <c r="I183" s="539"/>
      <c r="J183" s="539"/>
      <c r="K183" s="539"/>
      <c r="L183" s="539"/>
      <c r="M183" s="106">
        <f t="shared" si="26"/>
        <v>0</v>
      </c>
      <c r="N183" s="539"/>
      <c r="O183" s="539"/>
      <c r="P183" s="104">
        <f t="shared" si="27"/>
        <v>0</v>
      </c>
      <c r="Q183" s="579">
        <f t="shared" si="24"/>
        <v>0</v>
      </c>
      <c r="R183" s="105">
        <f>LOOKUP(Q183,{0,32,33,41,51,61,71,81,91},{0,"इ-1","ड","क-2","क-1","ब-2 ","ब-1","अ-2","अ-1"})</f>
        <v>0</v>
      </c>
      <c r="S183" s="101">
        <f>Data!$B183</f>
        <v>0</v>
      </c>
      <c r="T183" s="101">
        <f>Data!C183</f>
        <v>0</v>
      </c>
      <c r="U183" s="119">
        <f>Data!E183</f>
        <v>0</v>
      </c>
      <c r="V183" s="101">
        <f>Data!G183</f>
        <v>0</v>
      </c>
      <c r="W183" s="539"/>
      <c r="X183" s="539"/>
      <c r="Y183" s="539"/>
      <c r="Z183" s="539"/>
      <c r="AA183" s="539"/>
      <c r="AB183" s="539"/>
      <c r="AC183" s="539"/>
      <c r="AD183" s="539"/>
      <c r="AE183" s="106">
        <f t="shared" si="28"/>
        <v>0</v>
      </c>
      <c r="AF183" s="539"/>
      <c r="AG183" s="539"/>
      <c r="AH183" s="104">
        <f t="shared" si="29"/>
        <v>0</v>
      </c>
      <c r="AI183" s="579">
        <f t="shared" si="25"/>
        <v>0</v>
      </c>
      <c r="AJ183" s="105">
        <f>LOOKUP(AI183,{0,32,33,41,51,61,71,81,91},{0,"इ-1","ड","क-2","क-1","ब-2 ","ब-1","अ-2","अ-1"})</f>
        <v>0</v>
      </c>
    </row>
    <row r="184" spans="1:36" ht="21.75" customHeight="1">
      <c r="A184" s="101">
        <f>Data!$B184</f>
        <v>0</v>
      </c>
      <c r="B184" s="101">
        <f>Data!C184</f>
        <v>0</v>
      </c>
      <c r="C184" s="119">
        <f>Data!E184</f>
        <v>0</v>
      </c>
      <c r="D184" s="101">
        <f>Data!G184</f>
        <v>0</v>
      </c>
      <c r="E184" s="539"/>
      <c r="F184" s="539"/>
      <c r="G184" s="539"/>
      <c r="H184" s="539"/>
      <c r="I184" s="539"/>
      <c r="J184" s="539"/>
      <c r="K184" s="539"/>
      <c r="L184" s="539"/>
      <c r="M184" s="106">
        <f t="shared" si="26"/>
        <v>0</v>
      </c>
      <c r="N184" s="539"/>
      <c r="O184" s="539"/>
      <c r="P184" s="104">
        <f t="shared" si="27"/>
        <v>0</v>
      </c>
      <c r="Q184" s="579">
        <f t="shared" si="24"/>
        <v>0</v>
      </c>
      <c r="R184" s="105">
        <f>LOOKUP(Q184,{0,32,33,41,51,61,71,81,91},{0,"इ-1","ड","क-2","क-1","ब-2 ","ब-1","अ-2","अ-1"})</f>
        <v>0</v>
      </c>
      <c r="S184" s="101">
        <f>Data!$B184</f>
        <v>0</v>
      </c>
      <c r="T184" s="101">
        <f>Data!C184</f>
        <v>0</v>
      </c>
      <c r="U184" s="119">
        <f>Data!E184</f>
        <v>0</v>
      </c>
      <c r="V184" s="101">
        <f>Data!G184</f>
        <v>0</v>
      </c>
      <c r="W184" s="539"/>
      <c r="X184" s="539"/>
      <c r="Y184" s="539"/>
      <c r="Z184" s="539"/>
      <c r="AA184" s="539"/>
      <c r="AB184" s="539"/>
      <c r="AC184" s="539"/>
      <c r="AD184" s="539"/>
      <c r="AE184" s="106">
        <f t="shared" si="28"/>
        <v>0</v>
      </c>
      <c r="AF184" s="539"/>
      <c r="AG184" s="539"/>
      <c r="AH184" s="104">
        <f t="shared" si="29"/>
        <v>0</v>
      </c>
      <c r="AI184" s="579">
        <f t="shared" si="25"/>
        <v>0</v>
      </c>
      <c r="AJ184" s="105">
        <f>LOOKUP(AI184,{0,32,33,41,51,61,71,81,91},{0,"इ-1","ड","क-2","क-1","ब-2 ","ब-1","अ-2","अ-1"})</f>
        <v>0</v>
      </c>
    </row>
    <row r="185" spans="1:36" ht="21.75" customHeight="1">
      <c r="A185" s="101">
        <f>Data!$B185</f>
        <v>0</v>
      </c>
      <c r="B185" s="101">
        <f>Data!C185</f>
        <v>0</v>
      </c>
      <c r="C185" s="119">
        <f>Data!E185</f>
        <v>0</v>
      </c>
      <c r="D185" s="101">
        <f>Data!G185</f>
        <v>0</v>
      </c>
      <c r="E185" s="539"/>
      <c r="F185" s="539"/>
      <c r="G185" s="539"/>
      <c r="H185" s="539"/>
      <c r="I185" s="539"/>
      <c r="J185" s="539"/>
      <c r="K185" s="539"/>
      <c r="L185" s="539"/>
      <c r="M185" s="106">
        <f t="shared" si="26"/>
        <v>0</v>
      </c>
      <c r="N185" s="539"/>
      <c r="O185" s="539"/>
      <c r="P185" s="104">
        <f t="shared" si="27"/>
        <v>0</v>
      </c>
      <c r="Q185" s="579">
        <f t="shared" si="24"/>
        <v>0</v>
      </c>
      <c r="R185" s="105">
        <f>LOOKUP(Q185,{0,32,33,41,51,61,71,81,91},{0,"इ-1","ड","क-2","क-1","ब-2 ","ब-1","अ-2","अ-1"})</f>
        <v>0</v>
      </c>
      <c r="S185" s="101">
        <f>Data!$B185</f>
        <v>0</v>
      </c>
      <c r="T185" s="101">
        <f>Data!C185</f>
        <v>0</v>
      </c>
      <c r="U185" s="119">
        <f>Data!E185</f>
        <v>0</v>
      </c>
      <c r="V185" s="101">
        <f>Data!G185</f>
        <v>0</v>
      </c>
      <c r="W185" s="539"/>
      <c r="X185" s="539"/>
      <c r="Y185" s="539"/>
      <c r="Z185" s="539"/>
      <c r="AA185" s="539"/>
      <c r="AB185" s="539"/>
      <c r="AC185" s="539"/>
      <c r="AD185" s="539"/>
      <c r="AE185" s="106">
        <f t="shared" si="28"/>
        <v>0</v>
      </c>
      <c r="AF185" s="539"/>
      <c r="AG185" s="539"/>
      <c r="AH185" s="104">
        <f t="shared" si="29"/>
        <v>0</v>
      </c>
      <c r="AI185" s="579">
        <f t="shared" si="25"/>
        <v>0</v>
      </c>
      <c r="AJ185" s="105">
        <f>LOOKUP(AI185,{0,32,33,41,51,61,71,81,91},{0,"इ-1","ड","क-2","क-1","ब-2 ","ब-1","अ-2","अ-1"})</f>
        <v>0</v>
      </c>
    </row>
    <row r="186" spans="1:36" ht="21.75" customHeight="1">
      <c r="A186" s="101">
        <f>Data!$B186</f>
        <v>0</v>
      </c>
      <c r="B186" s="101">
        <f>Data!C186</f>
        <v>0</v>
      </c>
      <c r="C186" s="119">
        <f>Data!E186</f>
        <v>0</v>
      </c>
      <c r="D186" s="101">
        <f>Data!G186</f>
        <v>0</v>
      </c>
      <c r="E186" s="539"/>
      <c r="F186" s="539"/>
      <c r="G186" s="539"/>
      <c r="H186" s="539"/>
      <c r="I186" s="539"/>
      <c r="J186" s="539"/>
      <c r="K186" s="539"/>
      <c r="L186" s="539"/>
      <c r="M186" s="106">
        <f t="shared" si="26"/>
        <v>0</v>
      </c>
      <c r="N186" s="539"/>
      <c r="O186" s="539"/>
      <c r="P186" s="104">
        <f t="shared" si="27"/>
        <v>0</v>
      </c>
      <c r="Q186" s="579">
        <f t="shared" si="24"/>
        <v>0</v>
      </c>
      <c r="R186" s="105">
        <f>LOOKUP(Q186,{0,32,33,41,51,61,71,81,91},{0,"इ-1","ड","क-2","क-1","ब-2 ","ब-1","अ-2","अ-1"})</f>
        <v>0</v>
      </c>
      <c r="S186" s="101">
        <f>Data!$B186</f>
        <v>0</v>
      </c>
      <c r="T186" s="101">
        <f>Data!C186</f>
        <v>0</v>
      </c>
      <c r="U186" s="119">
        <f>Data!E186</f>
        <v>0</v>
      </c>
      <c r="V186" s="101">
        <f>Data!G186</f>
        <v>0</v>
      </c>
      <c r="W186" s="539"/>
      <c r="X186" s="539"/>
      <c r="Y186" s="539"/>
      <c r="Z186" s="539"/>
      <c r="AA186" s="539"/>
      <c r="AB186" s="539"/>
      <c r="AC186" s="539"/>
      <c r="AD186" s="539"/>
      <c r="AE186" s="106">
        <f t="shared" si="28"/>
        <v>0</v>
      </c>
      <c r="AF186" s="539"/>
      <c r="AG186" s="539"/>
      <c r="AH186" s="104">
        <f t="shared" si="29"/>
        <v>0</v>
      </c>
      <c r="AI186" s="579">
        <f t="shared" si="25"/>
        <v>0</v>
      </c>
      <c r="AJ186" s="105">
        <f>LOOKUP(AI186,{0,32,33,41,51,61,71,81,91},{0,"इ-1","ड","क-2","क-1","ब-2 ","ब-1","अ-2","अ-1"})</f>
        <v>0</v>
      </c>
    </row>
    <row r="187" spans="1:36" ht="21.75" customHeight="1">
      <c r="A187" s="101">
        <f>Data!$B187</f>
        <v>0</v>
      </c>
      <c r="B187" s="101">
        <f>Data!C187</f>
        <v>0</v>
      </c>
      <c r="C187" s="119">
        <f>Data!E187</f>
        <v>0</v>
      </c>
      <c r="D187" s="101">
        <f>Data!G187</f>
        <v>0</v>
      </c>
      <c r="E187" s="539"/>
      <c r="F187" s="539"/>
      <c r="G187" s="539"/>
      <c r="H187" s="539"/>
      <c r="I187" s="539"/>
      <c r="J187" s="539"/>
      <c r="K187" s="539"/>
      <c r="L187" s="539"/>
      <c r="M187" s="106">
        <f t="shared" si="26"/>
        <v>0</v>
      </c>
      <c r="N187" s="539"/>
      <c r="O187" s="539"/>
      <c r="P187" s="104">
        <f t="shared" si="27"/>
        <v>0</v>
      </c>
      <c r="Q187" s="579">
        <f t="shared" si="24"/>
        <v>0</v>
      </c>
      <c r="R187" s="105">
        <f>LOOKUP(Q187,{0,32,33,41,51,61,71,81,91},{0,"इ-1","ड","क-2","क-1","ब-2 ","ब-1","अ-2","अ-1"})</f>
        <v>0</v>
      </c>
      <c r="S187" s="101">
        <f>Data!$B187</f>
        <v>0</v>
      </c>
      <c r="T187" s="101">
        <f>Data!C187</f>
        <v>0</v>
      </c>
      <c r="U187" s="119">
        <f>Data!E187</f>
        <v>0</v>
      </c>
      <c r="V187" s="101">
        <f>Data!G187</f>
        <v>0</v>
      </c>
      <c r="W187" s="539"/>
      <c r="X187" s="539"/>
      <c r="Y187" s="539"/>
      <c r="Z187" s="539"/>
      <c r="AA187" s="539"/>
      <c r="AB187" s="539"/>
      <c r="AC187" s="539"/>
      <c r="AD187" s="539"/>
      <c r="AE187" s="106">
        <f t="shared" si="28"/>
        <v>0</v>
      </c>
      <c r="AF187" s="539"/>
      <c r="AG187" s="539"/>
      <c r="AH187" s="104">
        <f t="shared" si="29"/>
        <v>0</v>
      </c>
      <c r="AI187" s="579">
        <f t="shared" si="25"/>
        <v>0</v>
      </c>
      <c r="AJ187" s="105">
        <f>LOOKUP(AI187,{0,32,33,41,51,61,71,81,91},{0,"इ-1","ड","क-2","क-1","ब-2 ","ब-1","अ-2","अ-1"})</f>
        <v>0</v>
      </c>
    </row>
    <row r="188" spans="1:36" ht="21.75" customHeight="1">
      <c r="A188" s="101">
        <f>Data!$B188</f>
        <v>0</v>
      </c>
      <c r="B188" s="101">
        <f>Data!C188</f>
        <v>0</v>
      </c>
      <c r="C188" s="119">
        <f>Data!E188</f>
        <v>0</v>
      </c>
      <c r="D188" s="101">
        <f>Data!G188</f>
        <v>0</v>
      </c>
      <c r="E188" s="539"/>
      <c r="F188" s="539"/>
      <c r="G188" s="539"/>
      <c r="H188" s="539"/>
      <c r="I188" s="539"/>
      <c r="J188" s="539"/>
      <c r="K188" s="539"/>
      <c r="L188" s="539"/>
      <c r="M188" s="106">
        <f t="shared" si="26"/>
        <v>0</v>
      </c>
      <c r="N188" s="539"/>
      <c r="O188" s="539"/>
      <c r="P188" s="104">
        <f t="shared" si="27"/>
        <v>0</v>
      </c>
      <c r="Q188" s="579">
        <f t="shared" si="24"/>
        <v>0</v>
      </c>
      <c r="R188" s="105">
        <f>LOOKUP(Q188,{0,32,33,41,51,61,71,81,91},{0,"इ-1","ड","क-2","क-1","ब-2 ","ब-1","अ-2","अ-1"})</f>
        <v>0</v>
      </c>
      <c r="S188" s="101">
        <f>Data!$B188</f>
        <v>0</v>
      </c>
      <c r="T188" s="101">
        <f>Data!C188</f>
        <v>0</v>
      </c>
      <c r="U188" s="119">
        <f>Data!E188</f>
        <v>0</v>
      </c>
      <c r="V188" s="101">
        <f>Data!G188</f>
        <v>0</v>
      </c>
      <c r="W188" s="539"/>
      <c r="X188" s="539"/>
      <c r="Y188" s="539"/>
      <c r="Z188" s="539"/>
      <c r="AA188" s="539"/>
      <c r="AB188" s="539"/>
      <c r="AC188" s="539"/>
      <c r="AD188" s="539"/>
      <c r="AE188" s="106">
        <f t="shared" si="28"/>
        <v>0</v>
      </c>
      <c r="AF188" s="539"/>
      <c r="AG188" s="539"/>
      <c r="AH188" s="104">
        <f t="shared" si="29"/>
        <v>0</v>
      </c>
      <c r="AI188" s="579">
        <f t="shared" si="25"/>
        <v>0</v>
      </c>
      <c r="AJ188" s="105">
        <f>LOOKUP(AI188,{0,32,33,41,51,61,71,81,91},{0,"इ-1","ड","क-2","क-1","ब-2 ","ब-1","अ-2","अ-1"})</f>
        <v>0</v>
      </c>
    </row>
    <row r="189" spans="1:36" ht="21.75" customHeight="1">
      <c r="A189" s="101">
        <f>Data!$B189</f>
        <v>0</v>
      </c>
      <c r="B189" s="101">
        <f>Data!C189</f>
        <v>0</v>
      </c>
      <c r="C189" s="119">
        <f>Data!E189</f>
        <v>0</v>
      </c>
      <c r="D189" s="101">
        <f>Data!G189</f>
        <v>0</v>
      </c>
      <c r="E189" s="539"/>
      <c r="F189" s="539"/>
      <c r="G189" s="539"/>
      <c r="H189" s="539"/>
      <c r="I189" s="539"/>
      <c r="J189" s="539"/>
      <c r="K189" s="539"/>
      <c r="L189" s="539"/>
      <c r="M189" s="106">
        <f t="shared" si="26"/>
        <v>0</v>
      </c>
      <c r="N189" s="539"/>
      <c r="O189" s="539"/>
      <c r="P189" s="104">
        <f t="shared" si="27"/>
        <v>0</v>
      </c>
      <c r="Q189" s="579">
        <f t="shared" si="24"/>
        <v>0</v>
      </c>
      <c r="R189" s="105">
        <f>LOOKUP(Q189,{0,32,33,41,51,61,71,81,91},{0,"इ-1","ड","क-2","क-1","ब-2 ","ब-1","अ-2","अ-1"})</f>
        <v>0</v>
      </c>
      <c r="S189" s="101">
        <f>Data!$B189</f>
        <v>0</v>
      </c>
      <c r="T189" s="101">
        <f>Data!C189</f>
        <v>0</v>
      </c>
      <c r="U189" s="119">
        <f>Data!E189</f>
        <v>0</v>
      </c>
      <c r="V189" s="101">
        <f>Data!G189</f>
        <v>0</v>
      </c>
      <c r="W189" s="539"/>
      <c r="X189" s="539"/>
      <c r="Y189" s="539"/>
      <c r="Z189" s="539"/>
      <c r="AA189" s="539"/>
      <c r="AB189" s="539"/>
      <c r="AC189" s="539"/>
      <c r="AD189" s="539"/>
      <c r="AE189" s="106">
        <f t="shared" si="28"/>
        <v>0</v>
      </c>
      <c r="AF189" s="539"/>
      <c r="AG189" s="539"/>
      <c r="AH189" s="104">
        <f t="shared" si="29"/>
        <v>0</v>
      </c>
      <c r="AI189" s="579">
        <f t="shared" si="25"/>
        <v>0</v>
      </c>
      <c r="AJ189" s="105">
        <f>LOOKUP(AI189,{0,32,33,41,51,61,71,81,91},{0,"इ-1","ड","क-2","क-1","ब-2 ","ब-1","अ-2","अ-1"})</f>
        <v>0</v>
      </c>
    </row>
    <row r="190" spans="1:36" ht="21.75" customHeight="1">
      <c r="A190" s="101">
        <f>Data!$B190</f>
        <v>0</v>
      </c>
      <c r="B190" s="101">
        <f>Data!C190</f>
        <v>0</v>
      </c>
      <c r="C190" s="119">
        <f>Data!E190</f>
        <v>0</v>
      </c>
      <c r="D190" s="101">
        <f>Data!G190</f>
        <v>0</v>
      </c>
      <c r="E190" s="539"/>
      <c r="F190" s="539"/>
      <c r="G190" s="539"/>
      <c r="H190" s="539"/>
      <c r="I190" s="539"/>
      <c r="J190" s="539"/>
      <c r="K190" s="539"/>
      <c r="L190" s="539"/>
      <c r="M190" s="106">
        <f t="shared" si="26"/>
        <v>0</v>
      </c>
      <c r="N190" s="539"/>
      <c r="O190" s="539"/>
      <c r="P190" s="104">
        <f t="shared" si="27"/>
        <v>0</v>
      </c>
      <c r="Q190" s="579">
        <f t="shared" si="24"/>
        <v>0</v>
      </c>
      <c r="R190" s="105">
        <f>LOOKUP(Q190,{0,32,33,41,51,61,71,81,91},{0,"इ-1","ड","क-2","क-1","ब-2 ","ब-1","अ-2","अ-1"})</f>
        <v>0</v>
      </c>
      <c r="S190" s="101">
        <f>Data!$B190</f>
        <v>0</v>
      </c>
      <c r="T190" s="101">
        <f>Data!C190</f>
        <v>0</v>
      </c>
      <c r="U190" s="119">
        <f>Data!E190</f>
        <v>0</v>
      </c>
      <c r="V190" s="101">
        <f>Data!G190</f>
        <v>0</v>
      </c>
      <c r="W190" s="539"/>
      <c r="X190" s="539"/>
      <c r="Y190" s="539"/>
      <c r="Z190" s="539"/>
      <c r="AA190" s="539"/>
      <c r="AB190" s="539"/>
      <c r="AC190" s="539"/>
      <c r="AD190" s="539"/>
      <c r="AE190" s="106">
        <f t="shared" si="28"/>
        <v>0</v>
      </c>
      <c r="AF190" s="539"/>
      <c r="AG190" s="539"/>
      <c r="AH190" s="104">
        <f t="shared" si="29"/>
        <v>0</v>
      </c>
      <c r="AI190" s="579">
        <f t="shared" si="25"/>
        <v>0</v>
      </c>
      <c r="AJ190" s="105">
        <f>LOOKUP(AI190,{0,32,33,41,51,61,71,81,91},{0,"इ-1","ड","क-2","क-1","ब-2 ","ब-1","अ-2","अ-1"})</f>
        <v>0</v>
      </c>
    </row>
    <row r="191" spans="1:36" ht="21.75" customHeight="1">
      <c r="A191" s="101">
        <f>Data!$B191</f>
        <v>0</v>
      </c>
      <c r="B191" s="101">
        <f>Data!C191</f>
        <v>0</v>
      </c>
      <c r="C191" s="119">
        <f>Data!E191</f>
        <v>0</v>
      </c>
      <c r="D191" s="101">
        <f>Data!G191</f>
        <v>0</v>
      </c>
      <c r="E191" s="539"/>
      <c r="F191" s="539"/>
      <c r="G191" s="539"/>
      <c r="H191" s="539"/>
      <c r="I191" s="539"/>
      <c r="J191" s="539"/>
      <c r="K191" s="539"/>
      <c r="L191" s="539"/>
      <c r="M191" s="106">
        <f t="shared" si="26"/>
        <v>0</v>
      </c>
      <c r="N191" s="539"/>
      <c r="O191" s="539"/>
      <c r="P191" s="104">
        <f t="shared" si="27"/>
        <v>0</v>
      </c>
      <c r="Q191" s="579">
        <f t="shared" si="24"/>
        <v>0</v>
      </c>
      <c r="R191" s="105">
        <f>LOOKUP(Q191,{0,32,33,41,51,61,71,81,91},{0,"इ-1","ड","क-2","क-1","ब-2 ","ब-1","अ-2","अ-1"})</f>
        <v>0</v>
      </c>
      <c r="S191" s="101">
        <f>Data!$B191</f>
        <v>0</v>
      </c>
      <c r="T191" s="101">
        <f>Data!C191</f>
        <v>0</v>
      </c>
      <c r="U191" s="119">
        <f>Data!E191</f>
        <v>0</v>
      </c>
      <c r="V191" s="101">
        <f>Data!G191</f>
        <v>0</v>
      </c>
      <c r="W191" s="539"/>
      <c r="X191" s="539"/>
      <c r="Y191" s="539"/>
      <c r="Z191" s="539"/>
      <c r="AA191" s="539"/>
      <c r="AB191" s="539"/>
      <c r="AC191" s="539"/>
      <c r="AD191" s="539"/>
      <c r="AE191" s="106">
        <f t="shared" si="28"/>
        <v>0</v>
      </c>
      <c r="AF191" s="539"/>
      <c r="AG191" s="539"/>
      <c r="AH191" s="104">
        <f t="shared" si="29"/>
        <v>0</v>
      </c>
      <c r="AI191" s="579">
        <f t="shared" si="25"/>
        <v>0</v>
      </c>
      <c r="AJ191" s="105">
        <f>LOOKUP(AI191,{0,32,33,41,51,61,71,81,91},{0,"इ-1","ड","क-2","क-1","ब-2 ","ब-1","अ-2","अ-1"})</f>
        <v>0</v>
      </c>
    </row>
    <row r="192" spans="1:36" ht="21.75" customHeight="1">
      <c r="A192" s="101">
        <f>Data!$B192</f>
        <v>0</v>
      </c>
      <c r="B192" s="101">
        <f>Data!C192</f>
        <v>0</v>
      </c>
      <c r="C192" s="119">
        <f>Data!E192</f>
        <v>0</v>
      </c>
      <c r="D192" s="101">
        <f>Data!G192</f>
        <v>0</v>
      </c>
      <c r="E192" s="539"/>
      <c r="F192" s="539"/>
      <c r="G192" s="539"/>
      <c r="H192" s="539"/>
      <c r="I192" s="539"/>
      <c r="J192" s="539"/>
      <c r="K192" s="539"/>
      <c r="L192" s="539"/>
      <c r="M192" s="106">
        <f t="shared" si="26"/>
        <v>0</v>
      </c>
      <c r="N192" s="539"/>
      <c r="O192" s="539"/>
      <c r="P192" s="104">
        <f t="shared" si="27"/>
        <v>0</v>
      </c>
      <c r="Q192" s="579">
        <f t="shared" si="24"/>
        <v>0</v>
      </c>
      <c r="R192" s="105">
        <f>LOOKUP(Q192,{0,32,33,41,51,61,71,81,91},{0,"इ-1","ड","क-2","क-1","ब-2 ","ब-1","अ-2","अ-1"})</f>
        <v>0</v>
      </c>
      <c r="S192" s="101">
        <f>Data!$B192</f>
        <v>0</v>
      </c>
      <c r="T192" s="101">
        <f>Data!C192</f>
        <v>0</v>
      </c>
      <c r="U192" s="119">
        <f>Data!E192</f>
        <v>0</v>
      </c>
      <c r="V192" s="101">
        <f>Data!G192</f>
        <v>0</v>
      </c>
      <c r="W192" s="539"/>
      <c r="X192" s="539"/>
      <c r="Y192" s="539"/>
      <c r="Z192" s="539"/>
      <c r="AA192" s="539"/>
      <c r="AB192" s="539"/>
      <c r="AC192" s="539"/>
      <c r="AD192" s="539"/>
      <c r="AE192" s="106">
        <f t="shared" si="28"/>
        <v>0</v>
      </c>
      <c r="AF192" s="539"/>
      <c r="AG192" s="539"/>
      <c r="AH192" s="104">
        <f t="shared" si="29"/>
        <v>0</v>
      </c>
      <c r="AI192" s="579">
        <f t="shared" si="25"/>
        <v>0</v>
      </c>
      <c r="AJ192" s="105">
        <f>LOOKUP(AI192,{0,32,33,41,51,61,71,81,91},{0,"इ-1","ड","क-2","क-1","ब-2 ","ब-1","अ-2","अ-1"})</f>
        <v>0</v>
      </c>
    </row>
    <row r="193" spans="1:36" ht="21.75" customHeight="1">
      <c r="A193" s="101">
        <f>Data!$B193</f>
        <v>0</v>
      </c>
      <c r="B193" s="101">
        <f>Data!C193</f>
        <v>0</v>
      </c>
      <c r="C193" s="119">
        <f>Data!E193</f>
        <v>0</v>
      </c>
      <c r="D193" s="101">
        <f>Data!G193</f>
        <v>0</v>
      </c>
      <c r="E193" s="539"/>
      <c r="F193" s="539"/>
      <c r="G193" s="539"/>
      <c r="H193" s="539"/>
      <c r="I193" s="539"/>
      <c r="J193" s="539"/>
      <c r="K193" s="539"/>
      <c r="L193" s="539"/>
      <c r="M193" s="106">
        <f t="shared" si="26"/>
        <v>0</v>
      </c>
      <c r="N193" s="539"/>
      <c r="O193" s="539"/>
      <c r="P193" s="104">
        <f t="shared" si="27"/>
        <v>0</v>
      </c>
      <c r="Q193" s="579">
        <f t="shared" si="24"/>
        <v>0</v>
      </c>
      <c r="R193" s="105">
        <f>LOOKUP(Q193,{0,32,33,41,51,61,71,81,91},{0,"इ-1","ड","क-2","क-1","ब-2 ","ब-1","अ-2","अ-1"})</f>
        <v>0</v>
      </c>
      <c r="S193" s="101">
        <f>Data!$B193</f>
        <v>0</v>
      </c>
      <c r="T193" s="101">
        <f>Data!C193</f>
        <v>0</v>
      </c>
      <c r="U193" s="119">
        <f>Data!E193</f>
        <v>0</v>
      </c>
      <c r="V193" s="101">
        <f>Data!G193</f>
        <v>0</v>
      </c>
      <c r="W193" s="539"/>
      <c r="X193" s="539"/>
      <c r="Y193" s="539"/>
      <c r="Z193" s="539"/>
      <c r="AA193" s="539"/>
      <c r="AB193" s="539"/>
      <c r="AC193" s="539"/>
      <c r="AD193" s="539"/>
      <c r="AE193" s="106">
        <f t="shared" si="28"/>
        <v>0</v>
      </c>
      <c r="AF193" s="539"/>
      <c r="AG193" s="539"/>
      <c r="AH193" s="104">
        <f t="shared" si="29"/>
        <v>0</v>
      </c>
      <c r="AI193" s="579">
        <f t="shared" si="25"/>
        <v>0</v>
      </c>
      <c r="AJ193" s="105">
        <f>LOOKUP(AI193,{0,32,33,41,51,61,71,81,91},{0,"इ-1","ड","क-2","क-1","ब-2 ","ब-1","अ-2","अ-1"})</f>
        <v>0</v>
      </c>
    </row>
    <row r="194" spans="1:36" ht="21.75" customHeight="1">
      <c r="A194" s="101">
        <f>Data!$B194</f>
        <v>0</v>
      </c>
      <c r="B194" s="101">
        <f>Data!C194</f>
        <v>0</v>
      </c>
      <c r="C194" s="119">
        <f>Data!E194</f>
        <v>0</v>
      </c>
      <c r="D194" s="101">
        <f>Data!G194</f>
        <v>0</v>
      </c>
      <c r="E194" s="539"/>
      <c r="F194" s="539"/>
      <c r="G194" s="539"/>
      <c r="H194" s="539"/>
      <c r="I194" s="539"/>
      <c r="J194" s="539"/>
      <c r="K194" s="539"/>
      <c r="L194" s="539"/>
      <c r="M194" s="106">
        <f t="shared" si="26"/>
        <v>0</v>
      </c>
      <c r="N194" s="539"/>
      <c r="O194" s="539"/>
      <c r="P194" s="104">
        <f t="shared" si="27"/>
        <v>0</v>
      </c>
      <c r="Q194" s="579">
        <f t="shared" si="24"/>
        <v>0</v>
      </c>
      <c r="R194" s="105">
        <f>LOOKUP(Q194,{0,32,33,41,51,61,71,81,91},{0,"इ-1","ड","क-2","क-1","ब-2 ","ब-1","अ-2","अ-1"})</f>
        <v>0</v>
      </c>
      <c r="S194" s="101">
        <f>Data!$B194</f>
        <v>0</v>
      </c>
      <c r="T194" s="101">
        <f>Data!C194</f>
        <v>0</v>
      </c>
      <c r="U194" s="119">
        <f>Data!E194</f>
        <v>0</v>
      </c>
      <c r="V194" s="101">
        <f>Data!G194</f>
        <v>0</v>
      </c>
      <c r="W194" s="539"/>
      <c r="X194" s="539"/>
      <c r="Y194" s="539"/>
      <c r="Z194" s="539"/>
      <c r="AA194" s="539"/>
      <c r="AB194" s="539"/>
      <c r="AC194" s="539"/>
      <c r="AD194" s="539"/>
      <c r="AE194" s="106">
        <f t="shared" si="28"/>
        <v>0</v>
      </c>
      <c r="AF194" s="539"/>
      <c r="AG194" s="539"/>
      <c r="AH194" s="104">
        <f t="shared" si="29"/>
        <v>0</v>
      </c>
      <c r="AI194" s="579">
        <f t="shared" si="25"/>
        <v>0</v>
      </c>
      <c r="AJ194" s="105">
        <f>LOOKUP(AI194,{0,32,33,41,51,61,71,81,91},{0,"इ-1","ड","क-2","क-1","ब-2 ","ब-1","अ-2","अ-1"})</f>
        <v>0</v>
      </c>
    </row>
    <row r="195" spans="1:36" ht="21.75" customHeight="1">
      <c r="A195" s="101">
        <f>Data!$B195</f>
        <v>0</v>
      </c>
      <c r="B195" s="101">
        <f>Data!C195</f>
        <v>0</v>
      </c>
      <c r="C195" s="119">
        <f>Data!E195</f>
        <v>0</v>
      </c>
      <c r="D195" s="101">
        <f>Data!G195</f>
        <v>0</v>
      </c>
      <c r="E195" s="539"/>
      <c r="F195" s="539"/>
      <c r="G195" s="539"/>
      <c r="H195" s="539"/>
      <c r="I195" s="539"/>
      <c r="J195" s="539"/>
      <c r="K195" s="539"/>
      <c r="L195" s="539"/>
      <c r="M195" s="106">
        <f t="shared" si="26"/>
        <v>0</v>
      </c>
      <c r="N195" s="539"/>
      <c r="O195" s="539"/>
      <c r="P195" s="104">
        <f t="shared" si="27"/>
        <v>0</v>
      </c>
      <c r="Q195" s="579">
        <f t="shared" si="24"/>
        <v>0</v>
      </c>
      <c r="R195" s="105">
        <f>LOOKUP(Q195,{0,32,33,41,51,61,71,81,91},{0,"इ-1","ड","क-2","क-1","ब-2 ","ब-1","अ-2","अ-1"})</f>
        <v>0</v>
      </c>
      <c r="S195" s="101">
        <f>Data!$B195</f>
        <v>0</v>
      </c>
      <c r="T195" s="101">
        <f>Data!C195</f>
        <v>0</v>
      </c>
      <c r="U195" s="119">
        <f>Data!E195</f>
        <v>0</v>
      </c>
      <c r="V195" s="101">
        <f>Data!G195</f>
        <v>0</v>
      </c>
      <c r="W195" s="539"/>
      <c r="X195" s="539"/>
      <c r="Y195" s="539"/>
      <c r="Z195" s="539"/>
      <c r="AA195" s="539"/>
      <c r="AB195" s="539"/>
      <c r="AC195" s="539"/>
      <c r="AD195" s="539"/>
      <c r="AE195" s="106">
        <f t="shared" si="28"/>
        <v>0</v>
      </c>
      <c r="AF195" s="539"/>
      <c r="AG195" s="539"/>
      <c r="AH195" s="104">
        <f t="shared" si="29"/>
        <v>0</v>
      </c>
      <c r="AI195" s="579">
        <f t="shared" si="25"/>
        <v>0</v>
      </c>
      <c r="AJ195" s="105">
        <f>LOOKUP(AI195,{0,32,33,41,51,61,71,81,91},{0,"इ-1","ड","क-2","क-1","ब-2 ","ब-1","अ-2","अ-1"})</f>
        <v>0</v>
      </c>
    </row>
    <row r="196" spans="1:36" ht="21.75" customHeight="1">
      <c r="A196" s="101">
        <f>Data!$B196</f>
        <v>0</v>
      </c>
      <c r="B196" s="101">
        <f>Data!C196</f>
        <v>0</v>
      </c>
      <c r="C196" s="119">
        <f>Data!E196</f>
        <v>0</v>
      </c>
      <c r="D196" s="101">
        <f>Data!G196</f>
        <v>0</v>
      </c>
      <c r="E196" s="539"/>
      <c r="F196" s="539"/>
      <c r="G196" s="539"/>
      <c r="H196" s="539"/>
      <c r="I196" s="539"/>
      <c r="J196" s="539"/>
      <c r="K196" s="539"/>
      <c r="L196" s="539"/>
      <c r="M196" s="106">
        <f t="shared" si="26"/>
        <v>0</v>
      </c>
      <c r="N196" s="539"/>
      <c r="O196" s="539"/>
      <c r="P196" s="104">
        <f t="shared" si="27"/>
        <v>0</v>
      </c>
      <c r="Q196" s="579">
        <f t="shared" si="24"/>
        <v>0</v>
      </c>
      <c r="R196" s="105">
        <f>LOOKUP(Q196,{0,32,33,41,51,61,71,81,91},{0,"इ-1","ड","क-2","क-1","ब-2 ","ब-1","अ-2","अ-1"})</f>
        <v>0</v>
      </c>
      <c r="S196" s="101">
        <f>Data!$B196</f>
        <v>0</v>
      </c>
      <c r="T196" s="101">
        <f>Data!C196</f>
        <v>0</v>
      </c>
      <c r="U196" s="119">
        <f>Data!E196</f>
        <v>0</v>
      </c>
      <c r="V196" s="101">
        <f>Data!G196</f>
        <v>0</v>
      </c>
      <c r="W196" s="539"/>
      <c r="X196" s="539"/>
      <c r="Y196" s="539"/>
      <c r="Z196" s="539"/>
      <c r="AA196" s="539"/>
      <c r="AB196" s="539"/>
      <c r="AC196" s="539"/>
      <c r="AD196" s="539"/>
      <c r="AE196" s="106">
        <f t="shared" si="28"/>
        <v>0</v>
      </c>
      <c r="AF196" s="539"/>
      <c r="AG196" s="539"/>
      <c r="AH196" s="104">
        <f t="shared" si="29"/>
        <v>0</v>
      </c>
      <c r="AI196" s="579">
        <f t="shared" si="25"/>
        <v>0</v>
      </c>
      <c r="AJ196" s="105">
        <f>LOOKUP(AI196,{0,32,33,41,51,61,71,81,91},{0,"इ-1","ड","क-2","क-1","ब-2 ","ब-1","अ-2","अ-1"})</f>
        <v>0</v>
      </c>
    </row>
    <row r="197" spans="1:36" ht="21.75" customHeight="1">
      <c r="A197" s="101">
        <f>Data!$B197</f>
        <v>0</v>
      </c>
      <c r="B197" s="101">
        <f>Data!C197</f>
        <v>0</v>
      </c>
      <c r="C197" s="119">
        <f>Data!E197</f>
        <v>0</v>
      </c>
      <c r="D197" s="101">
        <f>Data!G197</f>
        <v>0</v>
      </c>
      <c r="E197" s="539"/>
      <c r="F197" s="539"/>
      <c r="G197" s="539"/>
      <c r="H197" s="539"/>
      <c r="I197" s="539"/>
      <c r="J197" s="539"/>
      <c r="K197" s="539"/>
      <c r="L197" s="539"/>
      <c r="M197" s="106">
        <f t="shared" si="26"/>
        <v>0</v>
      </c>
      <c r="N197" s="539"/>
      <c r="O197" s="539"/>
      <c r="P197" s="104">
        <f t="shared" si="27"/>
        <v>0</v>
      </c>
      <c r="Q197" s="579">
        <f t="shared" si="24"/>
        <v>0</v>
      </c>
      <c r="R197" s="105">
        <f>LOOKUP(Q197,{0,32,33,41,51,61,71,81,91},{0,"इ-1","ड","क-2","क-1","ब-2 ","ब-1","अ-2","अ-1"})</f>
        <v>0</v>
      </c>
      <c r="S197" s="101">
        <f>Data!$B197</f>
        <v>0</v>
      </c>
      <c r="T197" s="101">
        <f>Data!C197</f>
        <v>0</v>
      </c>
      <c r="U197" s="119">
        <f>Data!E197</f>
        <v>0</v>
      </c>
      <c r="V197" s="101">
        <f>Data!G197</f>
        <v>0</v>
      </c>
      <c r="W197" s="539"/>
      <c r="X197" s="539"/>
      <c r="Y197" s="539"/>
      <c r="Z197" s="539"/>
      <c r="AA197" s="539"/>
      <c r="AB197" s="539"/>
      <c r="AC197" s="539"/>
      <c r="AD197" s="539"/>
      <c r="AE197" s="106">
        <f t="shared" si="28"/>
        <v>0</v>
      </c>
      <c r="AF197" s="539"/>
      <c r="AG197" s="539"/>
      <c r="AH197" s="104">
        <f t="shared" si="29"/>
        <v>0</v>
      </c>
      <c r="AI197" s="579">
        <f t="shared" si="25"/>
        <v>0</v>
      </c>
      <c r="AJ197" s="105">
        <f>LOOKUP(AI197,{0,32,33,41,51,61,71,81,91},{0,"इ-1","ड","क-2","क-1","ब-2 ","ब-1","अ-2","अ-1"})</f>
        <v>0</v>
      </c>
    </row>
    <row r="198" spans="1:36" ht="21.75" customHeight="1">
      <c r="A198" s="101">
        <f>Data!$B198</f>
        <v>0</v>
      </c>
      <c r="B198" s="101">
        <f>Data!C198</f>
        <v>0</v>
      </c>
      <c r="C198" s="119">
        <f>Data!E198</f>
        <v>0</v>
      </c>
      <c r="D198" s="101">
        <f>Data!G198</f>
        <v>0</v>
      </c>
      <c r="E198" s="539"/>
      <c r="F198" s="539"/>
      <c r="G198" s="539"/>
      <c r="H198" s="539"/>
      <c r="I198" s="539"/>
      <c r="J198" s="539"/>
      <c r="K198" s="539"/>
      <c r="L198" s="539"/>
      <c r="M198" s="106">
        <f t="shared" si="26"/>
        <v>0</v>
      </c>
      <c r="N198" s="539"/>
      <c r="O198" s="539"/>
      <c r="P198" s="104">
        <f t="shared" si="27"/>
        <v>0</v>
      </c>
      <c r="Q198" s="579">
        <f t="shared" si="24"/>
        <v>0</v>
      </c>
      <c r="R198" s="105">
        <f>LOOKUP(Q198,{0,32,33,41,51,61,71,81,91},{0,"इ-1","ड","क-2","क-1","ब-2 ","ब-1","अ-2","अ-1"})</f>
        <v>0</v>
      </c>
      <c r="S198" s="101">
        <f>Data!$B198</f>
        <v>0</v>
      </c>
      <c r="T198" s="101">
        <f>Data!C198</f>
        <v>0</v>
      </c>
      <c r="U198" s="119">
        <f>Data!E198</f>
        <v>0</v>
      </c>
      <c r="V198" s="101">
        <f>Data!G198</f>
        <v>0</v>
      </c>
      <c r="W198" s="539"/>
      <c r="X198" s="539"/>
      <c r="Y198" s="539"/>
      <c r="Z198" s="539"/>
      <c r="AA198" s="539"/>
      <c r="AB198" s="539"/>
      <c r="AC198" s="539"/>
      <c r="AD198" s="539"/>
      <c r="AE198" s="106">
        <f t="shared" si="28"/>
        <v>0</v>
      </c>
      <c r="AF198" s="539"/>
      <c r="AG198" s="539"/>
      <c r="AH198" s="104">
        <f t="shared" si="29"/>
        <v>0</v>
      </c>
      <c r="AI198" s="579">
        <f t="shared" si="25"/>
        <v>0</v>
      </c>
      <c r="AJ198" s="105">
        <f>LOOKUP(AI198,{0,32,33,41,51,61,71,81,91},{0,"इ-1","ड","क-2","क-1","ब-2 ","ब-1","अ-2","अ-1"})</f>
        <v>0</v>
      </c>
    </row>
    <row r="199" spans="1:36" ht="21.75" customHeight="1">
      <c r="A199" s="101">
        <f>Data!$B199</f>
        <v>0</v>
      </c>
      <c r="B199" s="101">
        <f>Data!C199</f>
        <v>0</v>
      </c>
      <c r="C199" s="119">
        <f>Data!E199</f>
        <v>0</v>
      </c>
      <c r="D199" s="101">
        <f>Data!G199</f>
        <v>0</v>
      </c>
      <c r="E199" s="539"/>
      <c r="F199" s="539"/>
      <c r="G199" s="539"/>
      <c r="H199" s="539"/>
      <c r="I199" s="539"/>
      <c r="J199" s="539"/>
      <c r="K199" s="539"/>
      <c r="L199" s="539"/>
      <c r="M199" s="106">
        <f t="shared" si="26"/>
        <v>0</v>
      </c>
      <c r="N199" s="539"/>
      <c r="O199" s="539"/>
      <c r="P199" s="104">
        <f t="shared" si="27"/>
        <v>0</v>
      </c>
      <c r="Q199" s="579">
        <f t="shared" si="24"/>
        <v>0</v>
      </c>
      <c r="R199" s="105">
        <f>LOOKUP(Q199,{0,32,33,41,51,61,71,81,91},{0,"इ-1","ड","क-2","क-1","ब-2 ","ब-1","अ-2","अ-1"})</f>
        <v>0</v>
      </c>
      <c r="S199" s="101">
        <f>Data!$B199</f>
        <v>0</v>
      </c>
      <c r="T199" s="101">
        <f>Data!C199</f>
        <v>0</v>
      </c>
      <c r="U199" s="119">
        <f>Data!E199</f>
        <v>0</v>
      </c>
      <c r="V199" s="101">
        <f>Data!G199</f>
        <v>0</v>
      </c>
      <c r="W199" s="539"/>
      <c r="X199" s="539"/>
      <c r="Y199" s="539"/>
      <c r="Z199" s="539"/>
      <c r="AA199" s="539"/>
      <c r="AB199" s="539"/>
      <c r="AC199" s="539"/>
      <c r="AD199" s="539"/>
      <c r="AE199" s="106">
        <f t="shared" si="28"/>
        <v>0</v>
      </c>
      <c r="AF199" s="539"/>
      <c r="AG199" s="539"/>
      <c r="AH199" s="104">
        <f t="shared" si="29"/>
        <v>0</v>
      </c>
      <c r="AI199" s="579">
        <f t="shared" si="25"/>
        <v>0</v>
      </c>
      <c r="AJ199" s="105">
        <f>LOOKUP(AI199,{0,32,33,41,51,61,71,81,91},{0,"इ-1","ड","क-2","क-1","ब-2 ","ब-1","अ-2","अ-1"})</f>
        <v>0</v>
      </c>
    </row>
    <row r="200" spans="1:36" ht="21.75" customHeight="1">
      <c r="A200" s="101">
        <f>Data!$B200</f>
        <v>0</v>
      </c>
      <c r="B200" s="101">
        <f>Data!C200</f>
        <v>0</v>
      </c>
      <c r="C200" s="119">
        <f>Data!E200</f>
        <v>0</v>
      </c>
      <c r="D200" s="101">
        <f>Data!G200</f>
        <v>0</v>
      </c>
      <c r="E200" s="539"/>
      <c r="F200" s="539"/>
      <c r="G200" s="539"/>
      <c r="H200" s="539"/>
      <c r="I200" s="539"/>
      <c r="J200" s="539"/>
      <c r="K200" s="539"/>
      <c r="L200" s="539"/>
      <c r="M200" s="106">
        <f t="shared" si="26"/>
        <v>0</v>
      </c>
      <c r="N200" s="539"/>
      <c r="O200" s="539"/>
      <c r="P200" s="104">
        <f t="shared" si="27"/>
        <v>0</v>
      </c>
      <c r="Q200" s="579">
        <f t="shared" si="24"/>
        <v>0</v>
      </c>
      <c r="R200" s="105">
        <f>LOOKUP(Q200,{0,32,33,41,51,61,71,81,91},{0,"इ-1","ड","क-2","क-1","ब-2 ","ब-1","अ-2","अ-1"})</f>
        <v>0</v>
      </c>
      <c r="S200" s="101">
        <f>Data!$B200</f>
        <v>0</v>
      </c>
      <c r="T200" s="101">
        <f>Data!C200</f>
        <v>0</v>
      </c>
      <c r="U200" s="119">
        <f>Data!E200</f>
        <v>0</v>
      </c>
      <c r="V200" s="101">
        <f>Data!G200</f>
        <v>0</v>
      </c>
      <c r="W200" s="539"/>
      <c r="X200" s="539"/>
      <c r="Y200" s="539"/>
      <c r="Z200" s="539"/>
      <c r="AA200" s="539"/>
      <c r="AB200" s="539"/>
      <c r="AC200" s="539"/>
      <c r="AD200" s="539"/>
      <c r="AE200" s="106">
        <f t="shared" si="28"/>
        <v>0</v>
      </c>
      <c r="AF200" s="539"/>
      <c r="AG200" s="539"/>
      <c r="AH200" s="104">
        <f t="shared" si="29"/>
        <v>0</v>
      </c>
      <c r="AI200" s="579">
        <f t="shared" si="25"/>
        <v>0</v>
      </c>
      <c r="AJ200" s="105">
        <f>LOOKUP(AI200,{0,32,33,41,51,61,71,81,91},{0,"इ-1","ड","क-2","क-1","ब-2 ","ब-1","अ-2","अ-1"})</f>
        <v>0</v>
      </c>
    </row>
    <row r="201" spans="1:36" ht="21.75" customHeight="1">
      <c r="A201" s="101">
        <f>Data!$B201</f>
        <v>0</v>
      </c>
      <c r="B201" s="101">
        <f>Data!C201</f>
        <v>0</v>
      </c>
      <c r="C201" s="119">
        <f>Data!E201</f>
        <v>0</v>
      </c>
      <c r="D201" s="101">
        <f>Data!G201</f>
        <v>0</v>
      </c>
      <c r="E201" s="539"/>
      <c r="F201" s="539"/>
      <c r="G201" s="539"/>
      <c r="H201" s="539"/>
      <c r="I201" s="539"/>
      <c r="J201" s="539"/>
      <c r="K201" s="539"/>
      <c r="L201" s="539"/>
      <c r="M201" s="106">
        <f t="shared" si="26"/>
        <v>0</v>
      </c>
      <c r="N201" s="539"/>
      <c r="O201" s="539"/>
      <c r="P201" s="104">
        <f t="shared" si="27"/>
        <v>0</v>
      </c>
      <c r="Q201" s="579">
        <f t="shared" si="24"/>
        <v>0</v>
      </c>
      <c r="R201" s="105">
        <f>LOOKUP(Q201,{0,32,33,41,51,61,71,81,91},{0,"इ-1","ड","क-2","क-1","ब-2 ","ब-1","अ-2","अ-1"})</f>
        <v>0</v>
      </c>
      <c r="S201" s="101">
        <f>Data!$B201</f>
        <v>0</v>
      </c>
      <c r="T201" s="101">
        <f>Data!C201</f>
        <v>0</v>
      </c>
      <c r="U201" s="119">
        <f>Data!E201</f>
        <v>0</v>
      </c>
      <c r="V201" s="101">
        <f>Data!G201</f>
        <v>0</v>
      </c>
      <c r="W201" s="539"/>
      <c r="X201" s="539"/>
      <c r="Y201" s="539"/>
      <c r="Z201" s="539"/>
      <c r="AA201" s="539"/>
      <c r="AB201" s="539"/>
      <c r="AC201" s="539"/>
      <c r="AD201" s="539"/>
      <c r="AE201" s="106">
        <f t="shared" si="28"/>
        <v>0</v>
      </c>
      <c r="AF201" s="539"/>
      <c r="AG201" s="539"/>
      <c r="AH201" s="104">
        <f t="shared" si="29"/>
        <v>0</v>
      </c>
      <c r="AI201" s="579">
        <f t="shared" si="25"/>
        <v>0</v>
      </c>
      <c r="AJ201" s="105">
        <f>LOOKUP(AI201,{0,32,33,41,51,61,71,81,91},{0,"इ-1","ड","क-2","क-1","ब-2 ","ब-1","अ-2","अ-1"})</f>
        <v>0</v>
      </c>
    </row>
    <row r="202" spans="1:36" ht="21.75" customHeight="1">
      <c r="A202" s="101">
        <f>Data!$B202</f>
        <v>0</v>
      </c>
      <c r="B202" s="101">
        <f>Data!C202</f>
        <v>0</v>
      </c>
      <c r="C202" s="119">
        <f>Data!E202</f>
        <v>0</v>
      </c>
      <c r="D202" s="101">
        <f>Data!G202</f>
        <v>0</v>
      </c>
      <c r="E202" s="539"/>
      <c r="F202" s="539"/>
      <c r="G202" s="539"/>
      <c r="H202" s="539"/>
      <c r="I202" s="539"/>
      <c r="J202" s="539"/>
      <c r="K202" s="539"/>
      <c r="L202" s="539"/>
      <c r="M202" s="106">
        <f t="shared" si="26"/>
        <v>0</v>
      </c>
      <c r="N202" s="539"/>
      <c r="O202" s="539"/>
      <c r="P202" s="104">
        <f t="shared" si="27"/>
        <v>0</v>
      </c>
      <c r="Q202" s="579">
        <f t="shared" si="24"/>
        <v>0</v>
      </c>
      <c r="R202" s="105">
        <f>LOOKUP(Q202,{0,32,33,41,51,61,71,81,91},{0,"इ-1","ड","क-2","क-1","ब-2 ","ब-1","अ-2","अ-1"})</f>
        <v>0</v>
      </c>
      <c r="S202" s="101">
        <f>Data!$B202</f>
        <v>0</v>
      </c>
      <c r="T202" s="101">
        <f>Data!C202</f>
        <v>0</v>
      </c>
      <c r="U202" s="119">
        <f>Data!E202</f>
        <v>0</v>
      </c>
      <c r="V202" s="101">
        <f>Data!G202</f>
        <v>0</v>
      </c>
      <c r="W202" s="539"/>
      <c r="X202" s="539"/>
      <c r="Y202" s="539"/>
      <c r="Z202" s="539"/>
      <c r="AA202" s="539"/>
      <c r="AB202" s="539"/>
      <c r="AC202" s="539"/>
      <c r="AD202" s="539"/>
      <c r="AE202" s="106">
        <f t="shared" si="28"/>
        <v>0</v>
      </c>
      <c r="AF202" s="539"/>
      <c r="AG202" s="539"/>
      <c r="AH202" s="104">
        <f t="shared" si="29"/>
        <v>0</v>
      </c>
      <c r="AI202" s="579">
        <f t="shared" si="25"/>
        <v>0</v>
      </c>
      <c r="AJ202" s="105">
        <f>LOOKUP(AI202,{0,32,33,41,51,61,71,81,91},{0,"इ-1","ड","क-2","क-1","ब-2 ","ब-1","अ-2","अ-1"})</f>
        <v>0</v>
      </c>
    </row>
    <row r="203" spans="1:36" ht="21.75" customHeight="1">
      <c r="A203" s="101">
        <f>Data!$B203</f>
        <v>0</v>
      </c>
      <c r="B203" s="101">
        <f>Data!C203</f>
        <v>0</v>
      </c>
      <c r="C203" s="119">
        <f>Data!E203</f>
        <v>0</v>
      </c>
      <c r="D203" s="101">
        <f>Data!G203</f>
        <v>0</v>
      </c>
      <c r="E203" s="539"/>
      <c r="F203" s="539"/>
      <c r="G203" s="539"/>
      <c r="H203" s="539"/>
      <c r="I203" s="539"/>
      <c r="J203" s="539"/>
      <c r="K203" s="539"/>
      <c r="L203" s="539"/>
      <c r="M203" s="106">
        <f t="shared" si="26"/>
        <v>0</v>
      </c>
      <c r="N203" s="539"/>
      <c r="O203" s="539"/>
      <c r="P203" s="104">
        <f t="shared" si="27"/>
        <v>0</v>
      </c>
      <c r="Q203" s="579">
        <f t="shared" ref="Q203:Q206" si="30">M203+P203</f>
        <v>0</v>
      </c>
      <c r="R203" s="105">
        <f>LOOKUP(Q203,{0,32,33,41,51,61,71,81,91},{0,"इ-1","ड","क-2","क-1","ब-2 ","ब-1","अ-2","अ-1"})</f>
        <v>0</v>
      </c>
      <c r="S203" s="101">
        <f>Data!$B203</f>
        <v>0</v>
      </c>
      <c r="T203" s="101">
        <f>Data!C203</f>
        <v>0</v>
      </c>
      <c r="U203" s="119">
        <f>Data!E203</f>
        <v>0</v>
      </c>
      <c r="V203" s="101">
        <f>Data!G203</f>
        <v>0</v>
      </c>
      <c r="W203" s="539"/>
      <c r="X203" s="539"/>
      <c r="Y203" s="539"/>
      <c r="Z203" s="539"/>
      <c r="AA203" s="539"/>
      <c r="AB203" s="539"/>
      <c r="AC203" s="539"/>
      <c r="AD203" s="539"/>
      <c r="AE203" s="106">
        <f t="shared" si="28"/>
        <v>0</v>
      </c>
      <c r="AF203" s="539"/>
      <c r="AG203" s="539"/>
      <c r="AH203" s="104">
        <f t="shared" si="29"/>
        <v>0</v>
      </c>
      <c r="AI203" s="579">
        <f t="shared" ref="AI203:AI206" si="31">AE203+AH203</f>
        <v>0</v>
      </c>
      <c r="AJ203" s="105">
        <f>LOOKUP(AI203,{0,32,33,41,51,61,71,81,91},{0,"इ-1","ड","क-2","क-1","ब-2 ","ब-1","अ-2","अ-1"})</f>
        <v>0</v>
      </c>
    </row>
    <row r="204" spans="1:36" ht="21.75" customHeight="1">
      <c r="A204" s="101">
        <f>Data!$B204</f>
        <v>0</v>
      </c>
      <c r="B204" s="101">
        <f>Data!C204</f>
        <v>0</v>
      </c>
      <c r="C204" s="119">
        <f>Data!E204</f>
        <v>0</v>
      </c>
      <c r="D204" s="101">
        <f>Data!G204</f>
        <v>0</v>
      </c>
      <c r="E204" s="539"/>
      <c r="F204" s="539"/>
      <c r="G204" s="539"/>
      <c r="H204" s="539"/>
      <c r="I204" s="539"/>
      <c r="J204" s="539"/>
      <c r="K204" s="539"/>
      <c r="L204" s="539"/>
      <c r="M204" s="106">
        <f t="shared" si="26"/>
        <v>0</v>
      </c>
      <c r="N204" s="539"/>
      <c r="O204" s="539"/>
      <c r="P204" s="104">
        <f t="shared" si="27"/>
        <v>0</v>
      </c>
      <c r="Q204" s="579">
        <f t="shared" si="30"/>
        <v>0</v>
      </c>
      <c r="R204" s="105">
        <f>LOOKUP(Q204,{0,32,33,41,51,61,71,81,91},{0,"इ-1","ड","क-2","क-1","ब-2 ","ब-1","अ-2","अ-1"})</f>
        <v>0</v>
      </c>
      <c r="S204" s="101">
        <f>Data!$B204</f>
        <v>0</v>
      </c>
      <c r="T204" s="101">
        <f>Data!C204</f>
        <v>0</v>
      </c>
      <c r="U204" s="119">
        <f>Data!E204</f>
        <v>0</v>
      </c>
      <c r="V204" s="101">
        <f>Data!G204</f>
        <v>0</v>
      </c>
      <c r="W204" s="539"/>
      <c r="X204" s="539"/>
      <c r="Y204" s="539"/>
      <c r="Z204" s="539"/>
      <c r="AA204" s="539"/>
      <c r="AB204" s="539"/>
      <c r="AC204" s="539"/>
      <c r="AD204" s="539"/>
      <c r="AE204" s="106">
        <f t="shared" si="28"/>
        <v>0</v>
      </c>
      <c r="AF204" s="539"/>
      <c r="AG204" s="539"/>
      <c r="AH204" s="104">
        <f t="shared" si="29"/>
        <v>0</v>
      </c>
      <c r="AI204" s="579">
        <f t="shared" si="31"/>
        <v>0</v>
      </c>
      <c r="AJ204" s="105">
        <f>LOOKUP(AI204,{0,32,33,41,51,61,71,81,91},{0,"इ-1","ड","क-2","क-1","ब-2 ","ब-1","अ-2","अ-1"})</f>
        <v>0</v>
      </c>
    </row>
    <row r="205" spans="1:36" ht="21.75" customHeight="1">
      <c r="A205" s="101">
        <f>Data!$B205</f>
        <v>0</v>
      </c>
      <c r="B205" s="101">
        <f>Data!C205</f>
        <v>0</v>
      </c>
      <c r="C205" s="119">
        <f>Data!E205</f>
        <v>0</v>
      </c>
      <c r="D205" s="101">
        <f>Data!G205</f>
        <v>0</v>
      </c>
      <c r="E205" s="539"/>
      <c r="F205" s="539"/>
      <c r="G205" s="539"/>
      <c r="H205" s="539"/>
      <c r="I205" s="539"/>
      <c r="J205" s="539"/>
      <c r="K205" s="539"/>
      <c r="L205" s="539"/>
      <c r="M205" s="106">
        <f t="shared" si="26"/>
        <v>0</v>
      </c>
      <c r="N205" s="539"/>
      <c r="O205" s="539"/>
      <c r="P205" s="104">
        <f t="shared" si="27"/>
        <v>0</v>
      </c>
      <c r="Q205" s="579">
        <f t="shared" si="30"/>
        <v>0</v>
      </c>
      <c r="R205" s="105">
        <f>LOOKUP(Q205,{0,32,33,41,51,61,71,81,91},{0,"इ-1","ड","क-2","क-1","ब-2 ","ब-1","अ-2","अ-1"})</f>
        <v>0</v>
      </c>
      <c r="S205" s="101">
        <f>Data!$B205</f>
        <v>0</v>
      </c>
      <c r="T205" s="101">
        <f>Data!C205</f>
        <v>0</v>
      </c>
      <c r="U205" s="119">
        <f>Data!E205</f>
        <v>0</v>
      </c>
      <c r="V205" s="101">
        <f>Data!G205</f>
        <v>0</v>
      </c>
      <c r="W205" s="539"/>
      <c r="X205" s="539"/>
      <c r="Y205" s="539"/>
      <c r="Z205" s="539"/>
      <c r="AA205" s="539"/>
      <c r="AB205" s="539"/>
      <c r="AC205" s="539"/>
      <c r="AD205" s="539"/>
      <c r="AE205" s="106">
        <f t="shared" si="28"/>
        <v>0</v>
      </c>
      <c r="AF205" s="539"/>
      <c r="AG205" s="539"/>
      <c r="AH205" s="104">
        <f t="shared" si="29"/>
        <v>0</v>
      </c>
      <c r="AI205" s="579">
        <f t="shared" si="31"/>
        <v>0</v>
      </c>
      <c r="AJ205" s="105">
        <f>LOOKUP(AI205,{0,32,33,41,51,61,71,81,91},{0,"इ-1","ड","क-2","क-1","ब-2 ","ब-1","अ-2","अ-1"})</f>
        <v>0</v>
      </c>
    </row>
    <row r="206" spans="1:36" ht="21.75" customHeight="1">
      <c r="A206" s="101">
        <f>Data!$B206</f>
        <v>0</v>
      </c>
      <c r="B206" s="101">
        <f>Data!C206</f>
        <v>0</v>
      </c>
      <c r="C206" s="119">
        <f>Data!E206</f>
        <v>0</v>
      </c>
      <c r="D206" s="101">
        <f>Data!G206</f>
        <v>0</v>
      </c>
      <c r="E206" s="539"/>
      <c r="F206" s="539"/>
      <c r="G206" s="539"/>
      <c r="H206" s="539"/>
      <c r="I206" s="539"/>
      <c r="J206" s="539"/>
      <c r="K206" s="539"/>
      <c r="L206" s="539"/>
      <c r="M206" s="106">
        <f t="shared" si="26"/>
        <v>0</v>
      </c>
      <c r="N206" s="539"/>
      <c r="O206" s="539"/>
      <c r="P206" s="104">
        <f t="shared" si="27"/>
        <v>0</v>
      </c>
      <c r="Q206" s="579">
        <f t="shared" si="30"/>
        <v>0</v>
      </c>
      <c r="R206" s="105">
        <f>LOOKUP(Q206,{0,32,33,41,51,61,71,81,91},{0,"इ-1","ड","क-2","क-1","ब-2 ","ब-1","अ-2","अ-1"})</f>
        <v>0</v>
      </c>
      <c r="S206" s="101">
        <f>Data!$B206</f>
        <v>0</v>
      </c>
      <c r="T206" s="101">
        <f>Data!C206</f>
        <v>0</v>
      </c>
      <c r="U206" s="119">
        <f>Data!E206</f>
        <v>0</v>
      </c>
      <c r="V206" s="101">
        <f>Data!G206</f>
        <v>0</v>
      </c>
      <c r="W206" s="539"/>
      <c r="X206" s="539"/>
      <c r="Y206" s="539"/>
      <c r="Z206" s="539"/>
      <c r="AA206" s="539"/>
      <c r="AB206" s="539"/>
      <c r="AC206" s="539"/>
      <c r="AD206" s="539"/>
      <c r="AE206" s="106">
        <f t="shared" si="28"/>
        <v>0</v>
      </c>
      <c r="AF206" s="539"/>
      <c r="AG206" s="539"/>
      <c r="AH206" s="104">
        <f t="shared" si="29"/>
        <v>0</v>
      </c>
      <c r="AI206" s="579">
        <f t="shared" si="31"/>
        <v>0</v>
      </c>
      <c r="AJ206" s="105">
        <f>LOOKUP(AI206,{0,32,33,41,51,61,71,81,91},{0,"इ-1","ड","क-2","क-1","ब-2 ","ब-1","अ-2","अ-1"})</f>
        <v>0</v>
      </c>
    </row>
  </sheetData>
  <sheetProtection algorithmName="SHA-512" hashValue="GYt1vsOT5tgB6TKIpFAUQrpVXiTRphNPI4VCoFKUZwgiUvSqzGZL+7dmIjx/awIFyTnAxg04rVit1vWBA59lNg==" saltValue="3hqbbcJpAzFngAIdIhqsAA==" spinCount="100000" sheet="1" formatCells="0" formatColumns="0" formatRows="0"/>
  <mergeCells count="18">
    <mergeCell ref="S1:AJ1"/>
    <mergeCell ref="S2:AJ2"/>
    <mergeCell ref="S3:V3"/>
    <mergeCell ref="W3:AE3"/>
    <mergeCell ref="AF3:AH3"/>
    <mergeCell ref="AI3:AI4"/>
    <mergeCell ref="S4:T4"/>
    <mergeCell ref="V4:V5"/>
    <mergeCell ref="AJ3:AJ5"/>
    <mergeCell ref="A1:R1"/>
    <mergeCell ref="A3:D3"/>
    <mergeCell ref="E3:M3"/>
    <mergeCell ref="N3:P3"/>
    <mergeCell ref="Q3:Q4"/>
    <mergeCell ref="A4:B4"/>
    <mergeCell ref="A2:R2"/>
    <mergeCell ref="D4:D5"/>
    <mergeCell ref="R3:R5"/>
  </mergeCells>
  <conditionalFormatting sqref="A8:P206 R8:R206">
    <cfRule type="expression" dxfId="70" priority="4">
      <formula>$A8&gt;0</formula>
    </cfRule>
  </conditionalFormatting>
  <conditionalFormatting sqref="S8:AH206 AJ8:AJ206">
    <cfRule type="expression" dxfId="69" priority="3">
      <formula>$S8&gt;0</formula>
    </cfRule>
  </conditionalFormatting>
  <conditionalFormatting sqref="Q8:Q206">
    <cfRule type="expression" dxfId="68" priority="2">
      <formula>$A8&gt;0</formula>
    </cfRule>
  </conditionalFormatting>
  <conditionalFormatting sqref="AI8:AI206">
    <cfRule type="expression" dxfId="67" priority="1">
      <formula>$A8&gt;0</formula>
    </cfRule>
  </conditionalFormatting>
  <pageMargins left="0.55118110236220497" right="0.55118110236220497" top="0.39370078740157499" bottom="0.59055118110236204" header="0" footer="0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33</vt:i4>
      </vt:variant>
    </vt:vector>
  </HeadingPairs>
  <TitlesOfParts>
    <vt:vector size="58" baseType="lpstr">
      <vt:lpstr>Links</vt:lpstr>
      <vt:lpstr>Help</vt:lpstr>
      <vt:lpstr>Data</vt:lpstr>
      <vt:lpstr>Nondi DATA</vt:lpstr>
      <vt:lpstr>Vishesh Nondi</vt:lpstr>
      <vt:lpstr>1St Page</vt:lpstr>
      <vt:lpstr>मराठी</vt:lpstr>
      <vt:lpstr>इंग्रजी</vt:lpstr>
      <vt:lpstr>गणित</vt:lpstr>
      <vt:lpstr>चित्रकला</vt:lpstr>
      <vt:lpstr>कार्यानुभव</vt:lpstr>
      <vt:lpstr>शा.शि.</vt:lpstr>
      <vt:lpstr>नोंदी</vt:lpstr>
      <vt:lpstr>नोंदी 2</vt:lpstr>
      <vt:lpstr>निकाल</vt:lpstr>
      <vt:lpstr>गुणपत्रक</vt:lpstr>
      <vt:lpstr>श्रेनिपत्रक</vt:lpstr>
      <vt:lpstr>वार्षिक निकाल</vt:lpstr>
      <vt:lpstr>उपस्थिती</vt:lpstr>
      <vt:lpstr>Report1</vt:lpstr>
      <vt:lpstr>Report2</vt:lpstr>
      <vt:lpstr>Card1</vt:lpstr>
      <vt:lpstr>Card2</vt:lpstr>
      <vt:lpstr>Card1 (2)</vt:lpstr>
      <vt:lpstr>Card2 (2)</vt:lpstr>
      <vt:lpstr>'Vishesh Nondi'!_abc1</vt:lpstr>
      <vt:lpstr>_abc1</vt:lpstr>
      <vt:lpstr>'Vishesh Nondi'!abc</vt:lpstr>
      <vt:lpstr>abc</vt:lpstr>
      <vt:lpstr>Code1</vt:lpstr>
      <vt:lpstr>Code2</vt:lpstr>
      <vt:lpstr>Code3</vt:lpstr>
      <vt:lpstr>Code4</vt:lpstr>
      <vt:lpstr>Code5</vt:lpstr>
      <vt:lpstr>dec</vt:lpstr>
      <vt:lpstr>jan</vt:lpstr>
      <vt:lpstr>jul</vt:lpstr>
      <vt:lpstr>lock</vt:lpstr>
      <vt:lpstr>MARATHI</vt:lpstr>
      <vt:lpstr>'Vishesh Nondi'!name</vt:lpstr>
      <vt:lpstr>name</vt:lpstr>
      <vt:lpstr>'Vishesh Nondi'!name1</vt:lpstr>
      <vt:lpstr>name1</vt:lpstr>
      <vt:lpstr>nov</vt:lpstr>
      <vt:lpstr>निकाल!Print_Area</vt:lpstr>
      <vt:lpstr>'1St Page'!Print_Titles</vt:lpstr>
      <vt:lpstr>इंग्रजी!Print_Titles</vt:lpstr>
      <vt:lpstr>उपस्थिती!Print_Titles</vt:lpstr>
      <vt:lpstr>कार्यानुभव!Print_Titles</vt:lpstr>
      <vt:lpstr>गणित!Print_Titles</vt:lpstr>
      <vt:lpstr>गुणपत्रक!Print_Titles</vt:lpstr>
      <vt:lpstr>चित्रकला!Print_Titles</vt:lpstr>
      <vt:lpstr>मराठी!Print_Titles</vt:lpstr>
      <vt:lpstr>'वार्षिक निकाल'!Print_Titles</vt:lpstr>
      <vt:lpstr>शा.शि.!Print_Titles</vt:lpstr>
      <vt:lpstr>श्रेनिपत्रक!Print_Titles</vt:lpstr>
      <vt:lpstr>'Vishesh Nondi'!RollNo</vt:lpstr>
      <vt:lpstr>RollNo</vt:lpstr>
    </vt:vector>
  </TitlesOfParts>
  <Company>NETWING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NETWING 26</dc:creator>
  <cp:lastModifiedBy>DELL</cp:lastModifiedBy>
  <cp:lastPrinted>2021-11-20T13:25:17Z</cp:lastPrinted>
  <dcterms:created xsi:type="dcterms:W3CDTF">2009-04-07T08:29:43Z</dcterms:created>
  <dcterms:modified xsi:type="dcterms:W3CDTF">2023-08-26T03:37:02Z</dcterms:modified>
</cp:coreProperties>
</file>