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KPIs" sheetId="1" r:id="rId4"/>
    <sheet state="visible" name="Cohorts"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C2">
      <text>
        <t xml:space="preserve">Taking the model to the next level by selling most of the products in advance in order to maximize cash conversion
But clients are smart and they waited until last days of pre-order to get a discount + wait as little as possible.
Which effectively makes pre-order worthless because you still have to produce blindly (risk of stock)</t>
      </text>
    </comment>
    <comment authorId="0" ref="D2">
      <text>
        <t xml:space="preserve">Instead of launching seasonal collection, be able to launch with fixed cadence new products every week.
The objective is to maximize conversion by offering loads of new products constantly to clients, educate them in the hype of not waiting (buy now or regret forever) and expand SKUs without stocking up the warehouse.</t>
      </text>
    </comment>
    <comment authorId="0" ref="E2">
      <text>
        <t xml:space="preserve">Weekly drops on demand: one week to buy a product, we only produce what has been sold during that week.
Client receives the order in 10-20 days, getting an exclusive product made in Europe at affordable prices</t>
      </text>
    </comment>
    <comment authorId="0" ref="F2">
      <text>
        <t xml:space="preserve">Reduce delivery times to 7 - 12 days, reduce logistics costs 30%.
Roll-over products: best sellers no longer have time limitation
Dis-intermediate our on central warehouse by picking, packing and shipping directly from the ateliers to the client.</t>
      </text>
    </comment>
    <comment authorId="0" ref="G2">
      <text>
        <t xml:space="preserve">Small batches of stock so clients can decide if they want an order in 48h (and pay +30%) or are willing to wait 2-3 weeks and get a better price
Model allows to increase prices, margins and get into wholesale/marketplaces</t>
      </text>
    </comment>
    <comment authorId="0" ref="B4">
      <text>
        <t xml:space="preserve">This are net sales + VAT:
Gross sales - discounts - reimbursements + shipping + VAT.
Only includes laagam.com sales, adjustments apply (offline, marketplaces, wholesale, other income, etc)</t>
      </text>
    </comment>
    <comment authorId="0" ref="E4">
      <text>
        <t xml:space="preserve">Covid nightmare 4Q (2nd and 3rd wave)</t>
      </text>
    </comment>
    <comment authorId="0" ref="B10">
      <text>
        <t xml:space="preserve">Includes performance, content, organic, etc</t>
      </text>
    </comment>
    <comment authorId="0" ref="E10">
      <text>
        <t xml:space="preserve">Paused acquisition marketing because of Covid</t>
      </text>
    </comment>
  </commentList>
</comments>
</file>

<file path=xl/sharedStrings.xml><?xml version="1.0" encoding="utf-8"?>
<sst xmlns="http://schemas.openxmlformats.org/spreadsheetml/2006/main" count="51" uniqueCount="49">
  <si>
    <t>Business model evolution</t>
  </si>
  <si>
    <t>pre-order</t>
  </si>
  <si>
    <t>weekly drops</t>
  </si>
  <si>
    <t>on demand</t>
  </si>
  <si>
    <t>on-demand v.1</t>
  </si>
  <si>
    <t>Instant shipping</t>
  </si>
  <si>
    <t>DTC KPIs</t>
  </si>
  <si>
    <t>2023 YTD</t>
  </si>
  <si>
    <t>Online sales dtc (shopify dashboard)</t>
  </si>
  <si>
    <t>Online sessions</t>
  </si>
  <si>
    <t>Online orders</t>
  </si>
  <si>
    <t>Online conversion</t>
  </si>
  <si>
    <t>Average Order Value</t>
  </si>
  <si>
    <t># new clients</t>
  </si>
  <si>
    <t>Total marketing investment</t>
  </si>
  <si>
    <t>Sales / Marketing</t>
  </si>
  <si>
    <t>Customer Acquisiton Cost</t>
  </si>
  <si>
    <t>Cost Per Order</t>
  </si>
  <si>
    <t>ROAS performance (attribution FB)</t>
  </si>
  <si>
    <t>% orders from returning customers</t>
  </si>
  <si>
    <t>NL subscribers</t>
  </si>
  <si>
    <t>% revenue from email marketing</t>
  </si>
  <si>
    <t>Cohorts 01/02/2023 - Life Time Revenue</t>
  </si>
  <si>
    <t>Timeframe</t>
  </si>
  <si>
    <t>New Customers</t>
  </si>
  <si>
    <t>Number of returning customers</t>
  </si>
  <si>
    <t>% Repurchase rate</t>
  </si>
  <si>
    <t>Total sales per customer</t>
  </si>
  <si>
    <t>First order</t>
  </si>
  <si>
    <t>Year 0</t>
  </si>
  <si>
    <t>Year 1</t>
  </si>
  <si>
    <t>Year 2</t>
  </si>
  <si>
    <t>Year 3</t>
  </si>
  <si>
    <t>Year 4</t>
  </si>
  <si>
    <t>Year 5</t>
  </si>
  <si>
    <t>Historical Life Time Revenue Averages</t>
  </si>
  <si>
    <t>3-months LTR</t>
  </si>
  <si>
    <t>6-months LTR</t>
  </si>
  <si>
    <t>12-months LTR</t>
  </si>
  <si>
    <t>24-months LTR</t>
  </si>
  <si>
    <t>LTR/CAC</t>
  </si>
  <si>
    <t>Historical Life Time Value Averages</t>
  </si>
  <si>
    <t>3-months LTV</t>
  </si>
  <si>
    <t>6-months LTV</t>
  </si>
  <si>
    <t>12-months LTV</t>
  </si>
  <si>
    <t>24-months LTV</t>
  </si>
  <si>
    <t>Contribution Margin</t>
  </si>
  <si>
    <t>CAC</t>
  </si>
  <si>
    <t>LTV/CAC</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</si>
</sst>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mm/dd/yy"/>
    <numFmt numFmtId="165" formatCode="m/d/yyyy"/>
    <numFmt numFmtId="166" formatCode="#,##0[$€]"/>
    <numFmt numFmtId="167" formatCode="#,##0.0[$€]"/>
    <numFmt numFmtId="168" formatCode="#,##0x"/>
    <numFmt numFmtId="169" formatCode="0.00x"/>
    <numFmt numFmtId="170" formatCode="#,##0.00&quot;€&quot;"/>
    <numFmt numFmtId="171" formatCode="0.0x"/>
    <numFmt numFmtId="172" formatCode="#,##0&quot;€&quot;"/>
  </numFmts>
  <fonts count="7">
    <font>
      <sz val="10.0"/>
      <color rgb="FF000000"/>
      <name val="Arial"/>
      <scheme val="minor"/>
    </font>
    <font>
      <i/>
      <sz val="8.0"/>
      <color theme="1"/>
      <name val="Arial"/>
      <scheme val="minor"/>
    </font>
    <font>
      <color theme="1"/>
      <name val="Arial"/>
      <scheme val="minor"/>
    </font>
    <font>
      <b/>
      <i/>
      <color theme="1"/>
      <name val="Arial"/>
      <scheme val="minor"/>
    </font>
    <font>
      <b/>
      <color rgb="FFFFFFFF"/>
      <name val="Arial"/>
      <scheme val="minor"/>
    </font>
    <font>
      <b/>
      <color theme="1"/>
      <name val="Arial"/>
      <scheme val="minor"/>
    </font>
    <font>
      <i/>
      <color theme="1"/>
      <name val="Arial"/>
      <scheme val="minor"/>
    </font>
  </fonts>
  <fills count="9">
    <fill>
      <patternFill patternType="none"/>
    </fill>
    <fill>
      <patternFill patternType="lightGray"/>
    </fill>
    <fill>
      <patternFill patternType="solid">
        <fgColor rgb="FF0000FF"/>
        <bgColor rgb="FF0000FF"/>
      </patternFill>
    </fill>
    <fill>
      <patternFill patternType="solid">
        <fgColor rgb="FFFFFFFF"/>
        <bgColor rgb="FFFFFFFF"/>
      </patternFill>
    </fill>
    <fill>
      <patternFill patternType="solid">
        <fgColor rgb="FFC9DAF8"/>
        <bgColor rgb="FFC9DAF8"/>
      </patternFill>
    </fill>
    <fill>
      <patternFill patternType="solid">
        <fgColor rgb="FFF3F3F3"/>
        <bgColor rgb="FFF3F3F3"/>
      </patternFill>
    </fill>
    <fill>
      <patternFill patternType="solid">
        <fgColor rgb="FFD9D9D9"/>
        <bgColor rgb="FFD9D9D9"/>
      </patternFill>
    </fill>
    <fill>
      <patternFill patternType="solid">
        <fgColor rgb="FFCCCCCC"/>
        <bgColor rgb="FFCCCCCC"/>
      </patternFill>
    </fill>
    <fill>
      <patternFill patternType="solid">
        <fgColor rgb="FFB7B7B7"/>
        <bgColor rgb="FFB7B7B7"/>
      </patternFill>
    </fill>
  </fills>
  <borders count="10">
    <border/>
    <border>
      <left style="thin">
        <color rgb="FF000000"/>
      </left>
      <right style="thin">
        <color rgb="FF000000"/>
      </right>
    </border>
    <border>
      <left style="thin">
        <color rgb="FFCCCCCC"/>
      </left>
      <right style="thin">
        <color rgb="FFCCCCCC"/>
      </right>
      <top style="thin">
        <color rgb="FFCCCCCC"/>
      </top>
      <bottom style="thin">
        <color rgb="FFCCCCCC"/>
      </bottom>
    </border>
    <border>
      <right style="thin">
        <color rgb="FFCCCCCC"/>
      </right>
    </border>
    <border>
      <left style="thin">
        <color rgb="FFCCCCCC"/>
      </left>
      <right style="thin">
        <color rgb="FFCCCCCC"/>
      </right>
    </border>
    <border>
      <left style="thin">
        <color rgb="FFCCCCCC"/>
      </left>
    </border>
    <border>
      <top style="thin">
        <color rgb="FF000000"/>
      </top>
      <bottom style="thin">
        <color rgb="FF000000"/>
      </bottom>
    </border>
    <border>
      <bottom style="thin">
        <color rgb="FF000000"/>
      </bottom>
    </border>
    <border>
      <left style="thin">
        <color rgb="FFFFFFFF"/>
      </left>
      <right style="thin">
        <color rgb="FFFFFFFF"/>
      </right>
      <top style="thin">
        <color rgb="FFFFFFFF"/>
      </top>
      <bottom style="thin">
        <color rgb="FFFFFFFF"/>
      </bottom>
    </border>
    <border>
      <top style="thin">
        <color rgb="FF000000"/>
      </top>
    </border>
  </borders>
  <cellStyleXfs count="1">
    <xf borderId="0" fillId="0" fontId="0" numFmtId="0" applyAlignment="1" applyFont="1"/>
  </cellStyleXfs>
  <cellXfs count="54">
    <xf borderId="0" fillId="0" fontId="0" numFmtId="0" xfId="0" applyAlignment="1" applyFont="1">
      <alignment readingOrder="0" shrinkToFit="0" vertical="bottom" wrapText="0"/>
    </xf>
    <xf borderId="0" fillId="0" fontId="1" numFmtId="164" xfId="0" applyAlignment="1" applyFont="1" applyNumberFormat="1">
      <alignment horizontal="center" readingOrder="0" vertical="top"/>
    </xf>
    <xf borderId="0" fillId="0" fontId="2" numFmtId="165" xfId="0" applyAlignment="1" applyFont="1" applyNumberFormat="1">
      <alignment readingOrder="0"/>
    </xf>
    <xf borderId="0" fillId="0" fontId="3" numFmtId="0" xfId="0" applyAlignment="1" applyFont="1">
      <alignment readingOrder="0"/>
    </xf>
    <xf borderId="1" fillId="0" fontId="3" numFmtId="0" xfId="0" applyAlignment="1" applyBorder="1" applyFont="1">
      <alignment horizontal="center" readingOrder="0"/>
    </xf>
    <xf borderId="2" fillId="2" fontId="4" numFmtId="0" xfId="0" applyAlignment="1" applyBorder="1" applyFill="1" applyFont="1">
      <alignment horizontal="center" readingOrder="0"/>
    </xf>
    <xf borderId="2" fillId="2" fontId="4" numFmtId="0" xfId="0" applyAlignment="1" applyBorder="1" applyFont="1">
      <alignment horizontal="center"/>
    </xf>
    <xf borderId="2" fillId="0" fontId="5" numFmtId="0" xfId="0" applyAlignment="1" applyBorder="1" applyFont="1">
      <alignment readingOrder="0"/>
    </xf>
    <xf borderId="2" fillId="0" fontId="2" numFmtId="166" xfId="0" applyAlignment="1" applyBorder="1" applyFont="1" applyNumberFormat="1">
      <alignment readingOrder="0"/>
    </xf>
    <xf borderId="2" fillId="3" fontId="2" numFmtId="166" xfId="0" applyAlignment="1" applyBorder="1" applyFill="1" applyFont="1" applyNumberFormat="1">
      <alignment readingOrder="0"/>
    </xf>
    <xf borderId="2" fillId="0" fontId="2" numFmtId="3" xfId="0" applyAlignment="1" applyBorder="1" applyFont="1" applyNumberFormat="1">
      <alignment readingOrder="0"/>
    </xf>
    <xf borderId="2" fillId="3" fontId="2" numFmtId="3" xfId="0" applyAlignment="1" applyBorder="1" applyFont="1" applyNumberFormat="1">
      <alignment readingOrder="0"/>
    </xf>
    <xf borderId="2" fillId="0" fontId="2" numFmtId="10" xfId="0" applyBorder="1" applyFont="1" applyNumberFormat="1"/>
    <xf borderId="2" fillId="3" fontId="2" numFmtId="10" xfId="0" applyBorder="1" applyFont="1" applyNumberFormat="1"/>
    <xf borderId="2" fillId="0" fontId="2" numFmtId="167" xfId="0" applyBorder="1" applyFont="1" applyNumberFormat="1"/>
    <xf borderId="2" fillId="3" fontId="2" numFmtId="167" xfId="0" applyBorder="1" applyFont="1" applyNumberFormat="1"/>
    <xf borderId="2" fillId="0" fontId="2" numFmtId="166" xfId="0" applyBorder="1" applyFont="1" applyNumberFormat="1"/>
    <xf borderId="2" fillId="0" fontId="2" numFmtId="166" xfId="0" applyAlignment="1" applyBorder="1" applyFont="1" applyNumberFormat="1">
      <alignment readingOrder="0"/>
    </xf>
    <xf borderId="2" fillId="3" fontId="2" numFmtId="166" xfId="0" applyAlignment="1" applyBorder="1" applyFont="1" applyNumberFormat="1">
      <alignment readingOrder="0"/>
    </xf>
    <xf borderId="2" fillId="0" fontId="2" numFmtId="168" xfId="0" applyBorder="1" applyFont="1" applyNumberFormat="1"/>
    <xf borderId="2" fillId="0" fontId="2" numFmtId="169" xfId="0" applyAlignment="1" applyBorder="1" applyFont="1" applyNumberFormat="1">
      <alignment readingOrder="0"/>
    </xf>
    <xf borderId="2" fillId="3" fontId="2" numFmtId="169" xfId="0" applyAlignment="1" applyBorder="1" applyFont="1" applyNumberFormat="1">
      <alignment horizontal="right" readingOrder="0"/>
    </xf>
    <xf borderId="2" fillId="0" fontId="2" numFmtId="9" xfId="0" applyAlignment="1" applyBorder="1" applyFont="1" applyNumberFormat="1">
      <alignment readingOrder="0"/>
    </xf>
    <xf borderId="2" fillId="3" fontId="2" numFmtId="9" xfId="0" applyAlignment="1" applyBorder="1" applyFont="1" applyNumberFormat="1">
      <alignment readingOrder="0"/>
    </xf>
    <xf borderId="2" fillId="0" fontId="2" numFmtId="166" xfId="0" applyBorder="1" applyFont="1" applyNumberFormat="1"/>
    <xf borderId="0" fillId="0" fontId="2" numFmtId="170" xfId="0" applyAlignment="1" applyFont="1" applyNumberFormat="1">
      <alignment readingOrder="0"/>
    </xf>
    <xf borderId="3" fillId="2" fontId="4" numFmtId="0" xfId="0" applyAlignment="1" applyBorder="1" applyFont="1">
      <alignment horizontal="center" readingOrder="0" shrinkToFit="0" vertical="center" wrapText="1"/>
    </xf>
    <xf borderId="4" fillId="2" fontId="4" numFmtId="0" xfId="0" applyAlignment="1" applyBorder="1" applyFont="1">
      <alignment horizontal="center" readingOrder="0" shrinkToFit="0" vertical="center" wrapText="1"/>
    </xf>
    <xf borderId="4" fillId="2" fontId="4" numFmtId="0" xfId="0" applyAlignment="1" applyBorder="1" applyFont="1">
      <alignment horizontal="center" readingOrder="0" shrinkToFit="0" vertical="center" wrapText="1"/>
    </xf>
    <xf borderId="4" fillId="2" fontId="4" numFmtId="0" xfId="0" applyAlignment="1" applyBorder="1" applyFont="1">
      <alignment horizontal="center" readingOrder="0" vertical="center"/>
    </xf>
    <xf borderId="4" fillId="2" fontId="4" numFmtId="0" xfId="0" applyAlignment="1" applyBorder="1" applyFont="1">
      <alignment horizontal="center" readingOrder="0" vertical="center"/>
    </xf>
    <xf borderId="5" fillId="2" fontId="4" numFmtId="0" xfId="0" applyAlignment="1" applyBorder="1" applyFont="1">
      <alignment horizontal="center" readingOrder="0" vertical="center"/>
    </xf>
    <xf borderId="5" fillId="2" fontId="4" numFmtId="0" xfId="0" applyAlignment="1" applyBorder="1" applyFont="1">
      <alignment horizontal="center" readingOrder="0" vertical="center"/>
    </xf>
    <xf borderId="6" fillId="0" fontId="2" numFmtId="0" xfId="0" applyAlignment="1" applyBorder="1" applyFont="1">
      <alignment horizontal="center" readingOrder="0"/>
    </xf>
    <xf borderId="7" fillId="0" fontId="2" numFmtId="3" xfId="0" applyAlignment="1" applyBorder="1" applyFont="1" applyNumberFormat="1">
      <alignment horizontal="center" readingOrder="0"/>
    </xf>
    <xf borderId="6" fillId="0" fontId="2" numFmtId="3" xfId="0" applyAlignment="1" applyBorder="1" applyFont="1" applyNumberFormat="1">
      <alignment horizontal="center" readingOrder="0"/>
    </xf>
    <xf borderId="6" fillId="0" fontId="2" numFmtId="9" xfId="0" applyAlignment="1" applyBorder="1" applyFont="1" applyNumberFormat="1">
      <alignment horizontal="center" readingOrder="0"/>
    </xf>
    <xf borderId="7" fillId="4" fontId="2" numFmtId="166" xfId="0" applyAlignment="1" applyBorder="1" applyFill="1" applyFont="1" applyNumberFormat="1">
      <alignment horizontal="center" readingOrder="0"/>
    </xf>
    <xf borderId="7" fillId="5" fontId="2" numFmtId="166" xfId="0" applyAlignment="1" applyBorder="1" applyFill="1" applyFont="1" applyNumberFormat="1">
      <alignment horizontal="center" readingOrder="0"/>
    </xf>
    <xf borderId="8" fillId="5" fontId="2" numFmtId="166" xfId="0" applyAlignment="1" applyBorder="1" applyFont="1" applyNumberFormat="1">
      <alignment horizontal="center" readingOrder="0"/>
    </xf>
    <xf borderId="8" fillId="6" fontId="2" numFmtId="166" xfId="0" applyAlignment="1" applyBorder="1" applyFill="1" applyFont="1" applyNumberFormat="1">
      <alignment horizontal="center" readingOrder="0"/>
    </xf>
    <xf borderId="8" fillId="7" fontId="2" numFmtId="166" xfId="0" applyAlignment="1" applyBorder="1" applyFill="1" applyFont="1" applyNumberFormat="1">
      <alignment horizontal="center" readingOrder="0"/>
    </xf>
    <xf borderId="8" fillId="8" fontId="2" numFmtId="166" xfId="0" applyAlignment="1" applyBorder="1" applyFill="1" applyFont="1" applyNumberFormat="1">
      <alignment horizontal="center" readingOrder="0"/>
    </xf>
    <xf borderId="0" fillId="7" fontId="2" numFmtId="166" xfId="0" applyAlignment="1" applyFont="1" applyNumberFormat="1">
      <alignment horizontal="center" readingOrder="0"/>
    </xf>
    <xf borderId="9" fillId="0" fontId="2" numFmtId="0" xfId="0" applyAlignment="1" applyBorder="1" applyFont="1">
      <alignment horizontal="center" readingOrder="0"/>
    </xf>
    <xf borderId="0" fillId="6" fontId="2" numFmtId="166" xfId="0" applyAlignment="1" applyFont="1" applyNumberFormat="1">
      <alignment horizontal="center" readingOrder="0"/>
    </xf>
    <xf borderId="0" fillId="0" fontId="5" numFmtId="0" xfId="0" applyAlignment="1" applyFont="1">
      <alignment readingOrder="0"/>
    </xf>
    <xf borderId="8" fillId="5" fontId="5" numFmtId="166" xfId="0" applyAlignment="1" applyBorder="1" applyFont="1" applyNumberFormat="1">
      <alignment horizontal="center" readingOrder="0"/>
    </xf>
    <xf borderId="0" fillId="0" fontId="6" numFmtId="0" xfId="0" applyAlignment="1" applyFont="1">
      <alignment horizontal="right" readingOrder="0"/>
    </xf>
    <xf borderId="0" fillId="0" fontId="6" numFmtId="171" xfId="0" applyAlignment="1" applyFont="1" applyNumberFormat="1">
      <alignment horizontal="center"/>
    </xf>
    <xf borderId="0" fillId="0" fontId="6" numFmtId="0" xfId="0" applyAlignment="1" applyFont="1">
      <alignment horizontal="left" readingOrder="0"/>
    </xf>
    <xf borderId="0" fillId="0" fontId="6" numFmtId="0" xfId="0" applyAlignment="1" applyFont="1">
      <alignment horizontal="left"/>
    </xf>
    <xf borderId="0" fillId="0" fontId="6" numFmtId="9" xfId="0" applyAlignment="1" applyFont="1" applyNumberFormat="1">
      <alignment horizontal="left" readingOrder="0"/>
    </xf>
    <xf borderId="0" fillId="0" fontId="6" numFmtId="172" xfId="0" applyAlignment="1" applyFont="1" applyNumberForma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15208854166666666"/>
          <c:y val="0.15771028037383178"/>
          <c:w val="0.6311774147968833"/>
          <c:h val="0.7104388660772014"/>
        </c:manualLayout>
      </c:layout>
      <c:lineChart>
        <c:varyColors val="0"/>
        <c:ser>
          <c:idx val="0"/>
          <c:order val="0"/>
          <c:tx>
            <c:strRef>
              <c:f>KPIs!$B$20</c:f>
            </c:strRef>
          </c:tx>
          <c:spPr>
            <a:ln cmpd="sng" w="38100">
              <a:solidFill>
                <a:srgbClr val="0000FF"/>
              </a:solidFill>
            </a:ln>
          </c:spPr>
          <c:marker>
            <c:symbol val="none"/>
          </c:marker>
          <c:dLbls>
            <c:numFmt formatCode="General" sourceLinked="1"/>
            <c:txPr>
              <a:bodyPr/>
              <a:lstStyle/>
              <a:p>
                <a:pPr lvl="0">
                  <a:defRPr/>
                </a:pPr>
              </a:p>
            </c:txPr>
            <c:showLegendKey val="0"/>
            <c:showVal val="1"/>
            <c:showCatName val="0"/>
            <c:showSerName val="0"/>
            <c:showPercent val="0"/>
            <c:showBubbleSize val="0"/>
          </c:dLbls>
          <c:cat>
            <c:strRef>
              <c:f>KPIs!$C$19:$G$19</c:f>
            </c:strRef>
          </c:cat>
          <c:val>
            <c:numRef>
              <c:f>KPIs!$C$20:$G$20</c:f>
              <c:numCache/>
            </c:numRef>
          </c:val>
          <c:smooth val="0"/>
        </c:ser>
        <c:axId val="743190718"/>
        <c:axId val="2105144272"/>
      </c:lineChart>
      <c:catAx>
        <c:axId val="74319071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105144272"/>
      </c:catAx>
      <c:valAx>
        <c:axId val="2105144272"/>
        <c:scaling>
          <c:orientation val="minMax"/>
          <c:max val="150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new clients</a:t>
                </a:r>
              </a:p>
            </c:rich>
          </c:tx>
          <c:layout>
            <c:manualLayout>
              <c:xMode val="edge"/>
              <c:yMode val="edge"/>
              <c:x val="0.05267727930535457"/>
              <c:y val="0.15771028037383178"/>
            </c:manualLayout>
          </c:layout>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43190718"/>
      </c:valAx>
      <c:lineChart>
        <c:varyColors val="0"/>
        <c:ser>
          <c:idx val="1"/>
          <c:order val="1"/>
          <c:tx>
            <c:strRef>
              <c:f>KPIs!$B$21</c:f>
            </c:strRef>
          </c:tx>
          <c:spPr>
            <a:ln cmpd="sng" w="38100">
              <a:solidFill>
                <a:srgbClr val="666666"/>
              </a:solidFill>
            </a:ln>
          </c:spPr>
          <c:marker>
            <c:symbol val="none"/>
          </c:marker>
          <c:dLbls>
            <c:numFmt formatCode="General" sourceLinked="1"/>
            <c:txPr>
              <a:bodyPr/>
              <a:lstStyle/>
              <a:p>
                <a:pPr lvl="0">
                  <a:defRPr/>
                </a:pPr>
              </a:p>
            </c:txPr>
            <c:showLegendKey val="0"/>
            <c:showVal val="1"/>
            <c:showCatName val="0"/>
            <c:showSerName val="0"/>
            <c:showPercent val="0"/>
            <c:showBubbleSize val="0"/>
          </c:dLbls>
          <c:cat>
            <c:strRef>
              <c:f>KPIs!$C$19:$G$19</c:f>
            </c:strRef>
          </c:cat>
          <c:val>
            <c:numRef>
              <c:f>KPIs!$C$21:$G$21</c:f>
              <c:numCache/>
            </c:numRef>
          </c:val>
          <c:smooth val="0"/>
        </c:ser>
        <c:axId val="894003739"/>
        <c:axId val="1838913851"/>
      </c:lineChart>
      <c:catAx>
        <c:axId val="894003739"/>
        <c:scaling>
          <c:orientation val="minMax"/>
        </c:scaling>
        <c:delete val="1"/>
        <c:axPos val="b"/>
        <c:numFmt formatCode="General" sourceLinked="1"/>
        <c:majorTickMark val="none"/>
        <c:minorTickMark val="none"/>
        <c:spPr/>
        <c:txPr>
          <a:bodyPr/>
          <a:lstStyle/>
          <a:p>
            <a:pPr lvl="0">
              <a:defRPr b="0">
                <a:solidFill>
                  <a:srgbClr val="000000"/>
                </a:solidFill>
                <a:latin typeface="+mn-lt"/>
              </a:defRPr>
            </a:pPr>
          </a:p>
        </c:txPr>
        <c:crossAx val="1838913851"/>
      </c:catAx>
      <c:valAx>
        <c:axId val="1838913851"/>
        <c:scaling>
          <c:orientation val="minMax"/>
          <c:max val="120.0"/>
        </c:scaling>
        <c:delete val="0"/>
        <c:axPos val="r"/>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Customer Acquisition Cost</a:t>
                </a:r>
              </a:p>
            </c:rich>
          </c:tx>
          <c:layout>
            <c:manualLayout>
              <c:xMode val="edge"/>
              <c:yMode val="edge"/>
              <c:x val="0.8642973982937998"/>
              <c:y val="0.15537383177570094"/>
            </c:manualLayout>
          </c:layout>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94003739"/>
        <c:crosses val="max"/>
      </c:valAx>
    </c:plotArea>
    <c:legend>
      <c:legendPos val="b"/>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1552575</xdr:colOff>
      <xdr:row>22</xdr:row>
      <xdr:rowOff>28575</xdr:rowOff>
    </xdr:from>
    <xdr:ext cx="6581775" cy="40767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4.5"/>
    <col customWidth="1" min="2" max="2" width="30.25"/>
    <col customWidth="1" min="5" max="5" width="12.25"/>
    <col customWidth="1" min="6" max="6" width="12.63"/>
  </cols>
  <sheetData>
    <row r="1">
      <c r="A1" s="1">
        <v>44928.0</v>
      </c>
      <c r="E1" s="2"/>
      <c r="H1" s="3"/>
    </row>
    <row r="2">
      <c r="B2" s="3" t="s">
        <v>0</v>
      </c>
      <c r="C2" s="4" t="s">
        <v>1</v>
      </c>
      <c r="D2" s="4" t="s">
        <v>2</v>
      </c>
      <c r="E2" s="4" t="s">
        <v>3</v>
      </c>
      <c r="F2" s="3" t="s">
        <v>4</v>
      </c>
      <c r="G2" s="3" t="s">
        <v>5</v>
      </c>
    </row>
    <row r="3">
      <c r="B3" s="5" t="s">
        <v>6</v>
      </c>
      <c r="C3" s="5">
        <v>2018.0</v>
      </c>
      <c r="D3" s="6">
        <f>C3+1</f>
        <v>2019</v>
      </c>
      <c r="E3" s="5">
        <v>2020.0</v>
      </c>
      <c r="F3" s="5">
        <v>2021.0</v>
      </c>
      <c r="G3" s="5">
        <v>2022.0</v>
      </c>
      <c r="H3" s="5" t="s">
        <v>7</v>
      </c>
    </row>
    <row r="4">
      <c r="B4" s="7" t="s">
        <v>8</v>
      </c>
      <c r="C4" s="8">
        <v>270806.64</v>
      </c>
      <c r="D4" s="8">
        <v>848904.98</v>
      </c>
      <c r="E4" s="8">
        <v>856819.0</v>
      </c>
      <c r="F4" s="9">
        <v>1118408.37</v>
      </c>
      <c r="G4" s="9">
        <v>1734008.72</v>
      </c>
      <c r="H4" s="9">
        <v>250309.88</v>
      </c>
    </row>
    <row r="5">
      <c r="B5" s="7" t="s">
        <v>9</v>
      </c>
      <c r="C5" s="10">
        <v>423063.0</v>
      </c>
      <c r="D5" s="10">
        <v>1049002.0</v>
      </c>
      <c r="E5" s="10">
        <v>1414727.0</v>
      </c>
      <c r="F5" s="11">
        <v>1645298.0</v>
      </c>
      <c r="G5" s="11">
        <v>2237318.0</v>
      </c>
      <c r="H5" s="11">
        <v>369022.0</v>
      </c>
    </row>
    <row r="6">
      <c r="B6" s="7" t="s">
        <v>10</v>
      </c>
      <c r="C6" s="10">
        <v>4684.0</v>
      </c>
      <c r="D6" s="10">
        <v>14689.0</v>
      </c>
      <c r="E6" s="10">
        <v>15608.0</v>
      </c>
      <c r="F6" s="11">
        <v>18717.0</v>
      </c>
      <c r="G6" s="11">
        <v>21398.0</v>
      </c>
      <c r="H6" s="11">
        <v>2686.0</v>
      </c>
    </row>
    <row r="7">
      <c r="B7" s="7" t="s">
        <v>11</v>
      </c>
      <c r="C7" s="12">
        <f t="shared" ref="C7:H7" si="1">C6/C5</f>
        <v>0.01107163708</v>
      </c>
      <c r="D7" s="12">
        <f t="shared" si="1"/>
        <v>0.01400283317</v>
      </c>
      <c r="E7" s="12">
        <f t="shared" si="1"/>
        <v>0.01103251723</v>
      </c>
      <c r="F7" s="13">
        <f t="shared" si="1"/>
        <v>0.01137605467</v>
      </c>
      <c r="G7" s="13">
        <f t="shared" si="1"/>
        <v>0.009564129909</v>
      </c>
      <c r="H7" s="13">
        <f t="shared" si="1"/>
        <v>0.007278698831</v>
      </c>
    </row>
    <row r="8">
      <c r="B8" s="7" t="s">
        <v>12</v>
      </c>
      <c r="C8" s="14">
        <v>65.01</v>
      </c>
      <c r="D8" s="14">
        <f t="shared" ref="D8:H8" si="2">D4/D6</f>
        <v>57.79188372</v>
      </c>
      <c r="E8" s="14">
        <f t="shared" si="2"/>
        <v>54.896143</v>
      </c>
      <c r="F8" s="15">
        <f t="shared" si="2"/>
        <v>59.75361276</v>
      </c>
      <c r="G8" s="15">
        <f t="shared" si="2"/>
        <v>81.03601832</v>
      </c>
      <c r="H8" s="15">
        <f t="shared" si="2"/>
        <v>93.19057334</v>
      </c>
    </row>
    <row r="9">
      <c r="B9" s="7" t="s">
        <v>13</v>
      </c>
      <c r="C9" s="10">
        <f>Cohorts!C5</f>
        <v>3020</v>
      </c>
      <c r="D9" s="10">
        <f>Cohorts!C6</f>
        <v>9971</v>
      </c>
      <c r="E9" s="10">
        <f>Cohorts!C7</f>
        <v>8438</v>
      </c>
      <c r="F9" s="11">
        <f>Cohorts!C8</f>
        <v>10779</v>
      </c>
      <c r="G9" s="11">
        <f>Cohorts!C9</f>
        <v>14701</v>
      </c>
      <c r="H9" s="11">
        <f>Cohorts!C10</f>
        <v>2459</v>
      </c>
    </row>
    <row r="10">
      <c r="B10" s="7" t="s">
        <v>14</v>
      </c>
      <c r="C10" s="16">
        <f>5088*12</f>
        <v>61056</v>
      </c>
      <c r="D10" s="16">
        <v>175824.0</v>
      </c>
      <c r="E10" s="17">
        <v>127783.0</v>
      </c>
      <c r="F10" s="18">
        <v>161353.0</v>
      </c>
      <c r="G10" s="18">
        <v>269535.0</v>
      </c>
      <c r="H10" s="18">
        <v>42978.6</v>
      </c>
    </row>
    <row r="11">
      <c r="B11" s="7" t="s">
        <v>15</v>
      </c>
      <c r="C11" s="19">
        <f t="shared" ref="C11:H11" si="3">C4/C10</f>
        <v>4.435381289</v>
      </c>
      <c r="D11" s="19">
        <f t="shared" si="3"/>
        <v>4.828151902</v>
      </c>
      <c r="E11" s="19">
        <f t="shared" si="3"/>
        <v>6.705265959</v>
      </c>
      <c r="F11" s="19">
        <f t="shared" si="3"/>
        <v>6.931438337</v>
      </c>
      <c r="G11" s="19">
        <f t="shared" si="3"/>
        <v>6.43333415</v>
      </c>
      <c r="H11" s="19">
        <f t="shared" si="3"/>
        <v>5.824058485</v>
      </c>
    </row>
    <row r="12">
      <c r="B12" s="7" t="s">
        <v>16</v>
      </c>
      <c r="C12" s="14">
        <f t="shared" ref="C12:H12" si="4">C10/C9</f>
        <v>20.21721854</v>
      </c>
      <c r="D12" s="14">
        <f t="shared" si="4"/>
        <v>17.63353726</v>
      </c>
      <c r="E12" s="14">
        <f t="shared" si="4"/>
        <v>15.14375444</v>
      </c>
      <c r="F12" s="15">
        <f t="shared" si="4"/>
        <v>14.96919937</v>
      </c>
      <c r="G12" s="15">
        <f t="shared" si="4"/>
        <v>18.33446704</v>
      </c>
      <c r="H12" s="15">
        <f t="shared" si="4"/>
        <v>17.47808052</v>
      </c>
    </row>
    <row r="13">
      <c r="B13" s="7" t="s">
        <v>17</v>
      </c>
      <c r="C13" s="14">
        <f t="shared" ref="C13:H13" si="5">C10/C6</f>
        <v>13.03501281</v>
      </c>
      <c r="D13" s="14">
        <f t="shared" si="5"/>
        <v>11.9697733</v>
      </c>
      <c r="E13" s="14">
        <f t="shared" si="5"/>
        <v>8.187019477</v>
      </c>
      <c r="F13" s="15">
        <f t="shared" si="5"/>
        <v>8.620665705</v>
      </c>
      <c r="G13" s="15">
        <f t="shared" si="5"/>
        <v>12.59627068</v>
      </c>
      <c r="H13" s="15">
        <f t="shared" si="5"/>
        <v>16.00096798</v>
      </c>
    </row>
    <row r="14">
      <c r="B14" s="7" t="s">
        <v>18</v>
      </c>
      <c r="C14" s="20">
        <v>2.9</v>
      </c>
      <c r="D14" s="20">
        <v>3.65</v>
      </c>
      <c r="E14" s="20">
        <v>6.45</v>
      </c>
      <c r="F14" s="21">
        <v>3.07</v>
      </c>
      <c r="G14" s="21">
        <v>5.39</v>
      </c>
      <c r="H14" s="21">
        <v>7.86</v>
      </c>
    </row>
    <row r="15">
      <c r="B15" s="7" t="s">
        <v>19</v>
      </c>
      <c r="C15" s="22">
        <v>0.1893</v>
      </c>
      <c r="D15" s="22">
        <v>0.1824</v>
      </c>
      <c r="E15" s="22">
        <v>0.287</v>
      </c>
      <c r="F15" s="23">
        <v>0.2753</v>
      </c>
      <c r="G15" s="23">
        <v>0.2376</v>
      </c>
      <c r="H15" s="23">
        <v>0.2339</v>
      </c>
    </row>
    <row r="16">
      <c r="B16" s="7" t="s">
        <v>20</v>
      </c>
      <c r="G16" s="11">
        <v>106877.0</v>
      </c>
      <c r="H16" s="11">
        <v>116047.0</v>
      </c>
    </row>
    <row r="17">
      <c r="B17" s="7" t="s">
        <v>21</v>
      </c>
      <c r="F17" s="23">
        <v>0.29</v>
      </c>
      <c r="G17" s="23">
        <v>0.35</v>
      </c>
      <c r="H17" s="23">
        <v>0.33</v>
      </c>
    </row>
    <row r="19">
      <c r="C19" s="6">
        <f>C3</f>
        <v>2018</v>
      </c>
      <c r="D19" s="6">
        <f>C19+1</f>
        <v>2019</v>
      </c>
      <c r="E19" s="5">
        <v>2020.0</v>
      </c>
      <c r="F19" s="5">
        <v>2021.0</v>
      </c>
      <c r="G19" s="5">
        <v>2022.0</v>
      </c>
      <c r="H19" s="5">
        <v>2023.0</v>
      </c>
    </row>
    <row r="20">
      <c r="B20" s="7" t="s">
        <v>13</v>
      </c>
      <c r="C20" s="10">
        <v>3020.0</v>
      </c>
      <c r="D20" s="10">
        <v>9971.0</v>
      </c>
      <c r="E20" s="10">
        <v>8438.0</v>
      </c>
      <c r="F20" s="10">
        <f t="shared" ref="F20:H20" si="6">F9</f>
        <v>10779</v>
      </c>
      <c r="G20" s="10">
        <f t="shared" si="6"/>
        <v>14701</v>
      </c>
      <c r="H20" s="10">
        <f t="shared" si="6"/>
        <v>2459</v>
      </c>
    </row>
    <row r="21">
      <c r="B21" s="7" t="s">
        <v>16</v>
      </c>
      <c r="C21" s="24">
        <f t="shared" ref="C21:H21" si="7">C12</f>
        <v>20.21721854</v>
      </c>
      <c r="D21" s="24">
        <f t="shared" si="7"/>
        <v>17.63353726</v>
      </c>
      <c r="E21" s="24">
        <f t="shared" si="7"/>
        <v>15.14375444</v>
      </c>
      <c r="F21" s="24">
        <f t="shared" si="7"/>
        <v>14.96919937</v>
      </c>
      <c r="G21" s="24">
        <f t="shared" si="7"/>
        <v>18.33446704</v>
      </c>
      <c r="H21" s="24">
        <f t="shared" si="7"/>
        <v>17.47808052</v>
      </c>
    </row>
    <row r="23">
      <c r="F23" s="25"/>
      <c r="G23" s="25"/>
      <c r="H23" s="25"/>
      <c r="I23" s="25"/>
      <c r="J23" s="25"/>
    </row>
    <row r="24">
      <c r="F24" s="25"/>
      <c r="G24" s="25"/>
      <c r="H24" s="25"/>
      <c r="I24" s="25"/>
    </row>
    <row r="25">
      <c r="F25" s="25"/>
      <c r="G25" s="25"/>
      <c r="H25" s="25"/>
    </row>
    <row r="26">
      <c r="F26" s="25"/>
      <c r="G26" s="25"/>
    </row>
    <row r="27">
      <c r="F27" s="25"/>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3" max="3" width="15.88"/>
    <col customWidth="1" min="6" max="7" width="9.38"/>
    <col customWidth="1" min="8" max="8" width="10.0"/>
    <col customWidth="1" min="9" max="9" width="9.88"/>
    <col customWidth="1" min="10" max="10" width="9.5"/>
    <col customWidth="1" min="11" max="11" width="10.25"/>
  </cols>
  <sheetData>
    <row r="3">
      <c r="B3" s="3" t="s">
        <v>22</v>
      </c>
    </row>
    <row r="4">
      <c r="B4" s="26" t="s">
        <v>23</v>
      </c>
      <c r="C4" s="27" t="s">
        <v>24</v>
      </c>
      <c r="D4" s="28" t="s">
        <v>25</v>
      </c>
      <c r="E4" s="28" t="s">
        <v>26</v>
      </c>
      <c r="F4" s="27" t="s">
        <v>27</v>
      </c>
      <c r="G4" s="29" t="s">
        <v>28</v>
      </c>
      <c r="H4" s="30" t="s">
        <v>29</v>
      </c>
      <c r="I4" s="30" t="s">
        <v>30</v>
      </c>
      <c r="J4" s="30" t="s">
        <v>31</v>
      </c>
      <c r="K4" s="31" t="s">
        <v>32</v>
      </c>
      <c r="L4" s="32" t="s">
        <v>33</v>
      </c>
      <c r="M4" s="32" t="s">
        <v>34</v>
      </c>
    </row>
    <row r="5">
      <c r="B5" s="33">
        <v>2018.0</v>
      </c>
      <c r="C5" s="34">
        <v>3020.0</v>
      </c>
      <c r="D5" s="35">
        <v>1422.0</v>
      </c>
      <c r="E5" s="36">
        <f t="shared" ref="E5:E10" si="1">D5/C5</f>
        <v>0.4708609272</v>
      </c>
      <c r="F5" s="37">
        <v>170.71</v>
      </c>
      <c r="G5" s="38">
        <v>57.2</v>
      </c>
      <c r="H5" s="39">
        <v>77.3</v>
      </c>
      <c r="I5" s="39">
        <v>114.4</v>
      </c>
      <c r="J5" s="40">
        <v>138.0</v>
      </c>
      <c r="K5" s="41">
        <v>155.0</v>
      </c>
      <c r="L5" s="42">
        <v>168.7</v>
      </c>
      <c r="M5" s="42">
        <v>170.7</v>
      </c>
    </row>
    <row r="6">
      <c r="B6" s="33">
        <v>2019.0</v>
      </c>
      <c r="C6" s="34">
        <v>9971.0</v>
      </c>
      <c r="D6" s="35">
        <v>3206.0</v>
      </c>
      <c r="E6" s="36">
        <f t="shared" si="1"/>
        <v>0.3215324441</v>
      </c>
      <c r="F6" s="37">
        <v>109.8</v>
      </c>
      <c r="G6" s="38">
        <v>57.4</v>
      </c>
      <c r="H6" s="39">
        <v>69.4</v>
      </c>
      <c r="I6" s="39">
        <v>87.5</v>
      </c>
      <c r="J6" s="40">
        <v>99.1</v>
      </c>
      <c r="K6" s="43">
        <v>108.6</v>
      </c>
      <c r="L6" s="42">
        <v>109.8</v>
      </c>
    </row>
    <row r="7">
      <c r="B7" s="44">
        <v>2020.0</v>
      </c>
      <c r="C7" s="34">
        <v>8438.0</v>
      </c>
      <c r="D7" s="35">
        <v>2283.0</v>
      </c>
      <c r="E7" s="36">
        <f t="shared" si="1"/>
        <v>0.2705617445</v>
      </c>
      <c r="F7" s="37">
        <v>91.18</v>
      </c>
      <c r="G7" s="38">
        <v>55.6</v>
      </c>
      <c r="H7" s="39">
        <v>67.4</v>
      </c>
      <c r="I7" s="39">
        <v>81.5</v>
      </c>
      <c r="J7" s="45">
        <v>90.0</v>
      </c>
      <c r="K7" s="43">
        <v>91.2</v>
      </c>
    </row>
    <row r="8">
      <c r="B8" s="33">
        <v>2021.0</v>
      </c>
      <c r="C8" s="34">
        <v>10779.0</v>
      </c>
      <c r="D8" s="35">
        <v>2131.0</v>
      </c>
      <c r="E8" s="36">
        <f t="shared" si="1"/>
        <v>0.19769923</v>
      </c>
      <c r="F8" s="37">
        <v>83.88</v>
      </c>
      <c r="G8" s="38">
        <v>61.8</v>
      </c>
      <c r="H8" s="39">
        <v>72.3</v>
      </c>
      <c r="I8" s="39">
        <v>82.7</v>
      </c>
      <c r="J8" s="45">
        <v>83.9</v>
      </c>
    </row>
    <row r="9">
      <c r="B9" s="33">
        <v>2022.0</v>
      </c>
      <c r="C9" s="34">
        <v>14701.0</v>
      </c>
      <c r="D9" s="35">
        <v>1738.0</v>
      </c>
      <c r="E9" s="36">
        <f t="shared" si="1"/>
        <v>0.1182232501</v>
      </c>
      <c r="F9" s="37">
        <v>95.23</v>
      </c>
      <c r="G9" s="38">
        <v>81.1</v>
      </c>
      <c r="H9" s="39">
        <v>93.2</v>
      </c>
      <c r="I9" s="39">
        <v>95.2</v>
      </c>
    </row>
    <row r="10">
      <c r="B10" s="33">
        <v>2023.0</v>
      </c>
      <c r="C10" s="34">
        <v>2459.0</v>
      </c>
      <c r="D10" s="35">
        <v>70.0</v>
      </c>
      <c r="E10" s="36">
        <f t="shared" si="1"/>
        <v>0.02846685645</v>
      </c>
      <c r="F10" s="37">
        <v>119.19</v>
      </c>
      <c r="G10" s="38">
        <v>115.5</v>
      </c>
      <c r="H10" s="39">
        <v>119.2</v>
      </c>
    </row>
    <row r="14">
      <c r="B14" s="46" t="s">
        <v>35</v>
      </c>
    </row>
    <row r="15">
      <c r="B15" s="29" t="s">
        <v>36</v>
      </c>
      <c r="C15" s="29" t="s">
        <v>37</v>
      </c>
      <c r="D15" s="32" t="s">
        <v>38</v>
      </c>
      <c r="E15" s="32" t="s">
        <v>39</v>
      </c>
    </row>
    <row r="16">
      <c r="B16" s="47">
        <v>72.0</v>
      </c>
      <c r="C16" s="47">
        <v>74.0</v>
      </c>
      <c r="D16" s="47">
        <v>80.0</v>
      </c>
      <c r="E16" s="47">
        <v>97.0</v>
      </c>
    </row>
    <row r="17">
      <c r="A17" s="48" t="s">
        <v>40</v>
      </c>
      <c r="B17" s="49">
        <f t="shared" ref="B17:E17" si="2">B16/15</f>
        <v>4.8</v>
      </c>
      <c r="C17" s="49">
        <f t="shared" si="2"/>
        <v>4.933333333</v>
      </c>
      <c r="D17" s="49">
        <f t="shared" si="2"/>
        <v>5.333333333</v>
      </c>
      <c r="E17" s="49">
        <f t="shared" si="2"/>
        <v>6.466666667</v>
      </c>
    </row>
    <row r="19">
      <c r="B19" s="46" t="s">
        <v>41</v>
      </c>
    </row>
    <row r="20">
      <c r="B20" s="29" t="s">
        <v>42</v>
      </c>
      <c r="C20" s="29" t="s">
        <v>43</v>
      </c>
      <c r="D20" s="32" t="s">
        <v>44</v>
      </c>
      <c r="E20" s="32" t="s">
        <v>45</v>
      </c>
      <c r="F20" s="50" t="s">
        <v>46</v>
      </c>
      <c r="G20" s="51"/>
      <c r="H20" s="50" t="s">
        <v>47</v>
      </c>
    </row>
    <row r="21">
      <c r="B21" s="47">
        <f t="shared" ref="B21:E21" si="3">B16*$F$21</f>
        <v>28.8</v>
      </c>
      <c r="C21" s="47">
        <f t="shared" si="3"/>
        <v>29.6</v>
      </c>
      <c r="D21" s="47">
        <f t="shared" si="3"/>
        <v>32</v>
      </c>
      <c r="E21" s="47">
        <f t="shared" si="3"/>
        <v>38.8</v>
      </c>
      <c r="F21" s="52">
        <v>0.4</v>
      </c>
      <c r="G21" s="51"/>
      <c r="H21" s="53">
        <v>18.0</v>
      </c>
    </row>
    <row r="22">
      <c r="A22" s="48" t="s">
        <v>48</v>
      </c>
      <c r="B22" s="49">
        <f t="shared" ref="B22:E22" si="4">B21/$H$21</f>
        <v>1.6</v>
      </c>
      <c r="C22" s="49">
        <f t="shared" si="4"/>
        <v>1.644444444</v>
      </c>
      <c r="D22" s="49">
        <f t="shared" si="4"/>
        <v>1.777777778</v>
      </c>
      <c r="E22" s="49">
        <f t="shared" si="4"/>
        <v>2.155555556</v>
      </c>
    </row>
  </sheetData>
  <drawing r:id="rId1"/>
</worksheet>
</file>