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E5B9B2CD-8D2B-446F-8958-F80B5BE51EB6}" xr6:coauthVersionLast="45" xr6:coauthVersionMax="45" xr10:uidLastSave="{00000000-0000-0000-0000-000000000000}"/>
  <bookViews>
    <workbookView xWindow="-120" yWindow="-120" windowWidth="29040" windowHeight="15840" tabRatio="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C9" i="1"/>
  <c r="H8" i="1" s="1"/>
  <c r="C8" i="1"/>
  <c r="G5" i="1" s="1"/>
  <c r="G7" i="1" l="1"/>
  <c r="H6" i="1"/>
  <c r="L6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G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L7" i="1"/>
  <c r="H5" i="1"/>
  <c r="I5" i="1" s="1"/>
  <c r="J5" i="1" s="1"/>
  <c r="K5" i="1" s="1"/>
  <c r="I7" i="1" l="1"/>
  <c r="J7" i="1" s="1"/>
  <c r="K7" i="1" s="1"/>
  <c r="I6" i="1"/>
  <c r="J6" i="1" s="1"/>
  <c r="K6" i="1" s="1"/>
  <c r="M5" i="1"/>
  <c r="O5" i="1" s="1"/>
  <c r="N5" i="1"/>
  <c r="P5" i="1" s="1"/>
  <c r="G8" i="1"/>
  <c r="I8" i="1" s="1"/>
  <c r="J8" i="1" s="1"/>
  <c r="K8" i="1" s="1"/>
  <c r="L8" i="1"/>
  <c r="E6" i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M7" i="1"/>
  <c r="O7" i="1" s="1"/>
  <c r="N7" i="1"/>
  <c r="P7" i="1" s="1"/>
  <c r="N6" i="1"/>
  <c r="P6" i="1" s="1"/>
  <c r="M6" i="1"/>
  <c r="O6" i="1" s="1"/>
  <c r="Q5" i="1"/>
  <c r="R5" i="1" s="1"/>
  <c r="G9" i="1"/>
  <c r="I9" i="1" s="1"/>
  <c r="J9" i="1" s="1"/>
  <c r="K9" i="1" s="1"/>
  <c r="L9" i="1"/>
  <c r="M8" i="1"/>
  <c r="O8" i="1" s="1"/>
  <c r="N8" i="1"/>
  <c r="P8" i="1" s="1"/>
  <c r="Q6" i="1" l="1"/>
  <c r="R6" i="1" s="1"/>
  <c r="Q7" i="1"/>
  <c r="R7" i="1" s="1"/>
  <c r="G10" i="1"/>
  <c r="I10" i="1" s="1"/>
  <c r="J10" i="1" s="1"/>
  <c r="K10" i="1" s="1"/>
  <c r="L10" i="1"/>
  <c r="N9" i="1"/>
  <c r="P9" i="1" s="1"/>
  <c r="M9" i="1"/>
  <c r="O9" i="1" s="1"/>
  <c r="Q8" i="1"/>
  <c r="R8" i="1" s="1"/>
  <c r="Q9" i="1" l="1"/>
  <c r="R9" i="1" s="1"/>
  <c r="G11" i="1"/>
  <c r="I11" i="1" s="1"/>
  <c r="J11" i="1" s="1"/>
  <c r="K11" i="1" s="1"/>
  <c r="L11" i="1"/>
  <c r="M10" i="1"/>
  <c r="O10" i="1" s="1"/>
  <c r="N10" i="1"/>
  <c r="P10" i="1" s="1"/>
  <c r="G12" i="1" l="1"/>
  <c r="I12" i="1" s="1"/>
  <c r="J12" i="1" s="1"/>
  <c r="K12" i="1" s="1"/>
  <c r="L12" i="1"/>
  <c r="N11" i="1"/>
  <c r="P11" i="1" s="1"/>
  <c r="M11" i="1"/>
  <c r="O11" i="1" s="1"/>
  <c r="Q10" i="1"/>
  <c r="R10" i="1" s="1"/>
  <c r="Q11" i="1" l="1"/>
  <c r="R11" i="1" s="1"/>
  <c r="G13" i="1"/>
  <c r="I13" i="1" s="1"/>
  <c r="J13" i="1" s="1"/>
  <c r="K13" i="1" s="1"/>
  <c r="L13" i="1"/>
  <c r="M12" i="1"/>
  <c r="O12" i="1" s="1"/>
  <c r="N12" i="1"/>
  <c r="P12" i="1" s="1"/>
  <c r="G14" i="1" l="1"/>
  <c r="I14" i="1" s="1"/>
  <c r="J14" i="1" s="1"/>
  <c r="K14" i="1" s="1"/>
  <c r="L14" i="1"/>
  <c r="N13" i="1"/>
  <c r="P13" i="1" s="1"/>
  <c r="M13" i="1"/>
  <c r="O13" i="1" s="1"/>
  <c r="Q12" i="1"/>
  <c r="R12" i="1" s="1"/>
  <c r="Q13" i="1" l="1"/>
  <c r="R13" i="1" s="1"/>
  <c r="G15" i="1"/>
  <c r="I15" i="1" s="1"/>
  <c r="J15" i="1" s="1"/>
  <c r="K15" i="1" s="1"/>
  <c r="L15" i="1"/>
  <c r="M14" i="1"/>
  <c r="O14" i="1" s="1"/>
  <c r="N14" i="1"/>
  <c r="P14" i="1" s="1"/>
  <c r="G16" i="1" l="1"/>
  <c r="I16" i="1" s="1"/>
  <c r="J16" i="1" s="1"/>
  <c r="K16" i="1" s="1"/>
  <c r="L16" i="1"/>
  <c r="N15" i="1"/>
  <c r="P15" i="1" s="1"/>
  <c r="M15" i="1"/>
  <c r="O15" i="1" s="1"/>
  <c r="Q14" i="1"/>
  <c r="R14" i="1" s="1"/>
  <c r="Q15" i="1" l="1"/>
  <c r="R15" i="1" s="1"/>
  <c r="G17" i="1"/>
  <c r="I17" i="1" s="1"/>
  <c r="J17" i="1" s="1"/>
  <c r="K17" i="1" s="1"/>
  <c r="L17" i="1"/>
  <c r="M16" i="1"/>
  <c r="O16" i="1" s="1"/>
  <c r="N16" i="1"/>
  <c r="P16" i="1" s="1"/>
  <c r="G18" i="1" l="1"/>
  <c r="I18" i="1" s="1"/>
  <c r="J18" i="1" s="1"/>
  <c r="K18" i="1" s="1"/>
  <c r="L18" i="1"/>
  <c r="N17" i="1"/>
  <c r="P17" i="1" s="1"/>
  <c r="M17" i="1"/>
  <c r="O17" i="1" s="1"/>
  <c r="Q16" i="1"/>
  <c r="R16" i="1" s="1"/>
  <c r="Q17" i="1" l="1"/>
  <c r="R17" i="1" s="1"/>
  <c r="G19" i="1"/>
  <c r="I19" i="1" s="1"/>
  <c r="J19" i="1" s="1"/>
  <c r="K19" i="1" s="1"/>
  <c r="L19" i="1"/>
  <c r="M18" i="1"/>
  <c r="O18" i="1" s="1"/>
  <c r="N18" i="1"/>
  <c r="P18" i="1" s="1"/>
  <c r="G20" i="1" l="1"/>
  <c r="I20" i="1" s="1"/>
  <c r="J20" i="1" s="1"/>
  <c r="K20" i="1" s="1"/>
  <c r="L20" i="1"/>
  <c r="N19" i="1"/>
  <c r="P19" i="1" s="1"/>
  <c r="M19" i="1"/>
  <c r="O19" i="1" s="1"/>
  <c r="Q18" i="1"/>
  <c r="R18" i="1" s="1"/>
  <c r="Q19" i="1" l="1"/>
  <c r="R19" i="1" s="1"/>
  <c r="G21" i="1"/>
  <c r="I21" i="1" s="1"/>
  <c r="J21" i="1" s="1"/>
  <c r="K21" i="1" s="1"/>
  <c r="L21" i="1"/>
  <c r="M20" i="1"/>
  <c r="O20" i="1" s="1"/>
  <c r="N20" i="1"/>
  <c r="P20" i="1" s="1"/>
  <c r="G22" i="1" l="1"/>
  <c r="I22" i="1" s="1"/>
  <c r="J22" i="1" s="1"/>
  <c r="K22" i="1" s="1"/>
  <c r="L22" i="1"/>
  <c r="N21" i="1"/>
  <c r="P21" i="1" s="1"/>
  <c r="M21" i="1"/>
  <c r="O21" i="1" s="1"/>
  <c r="Q20" i="1"/>
  <c r="R20" i="1" s="1"/>
  <c r="Q21" i="1" l="1"/>
  <c r="R21" i="1" s="1"/>
  <c r="G23" i="1"/>
  <c r="I23" i="1" s="1"/>
  <c r="J23" i="1" s="1"/>
  <c r="K23" i="1" s="1"/>
  <c r="L23" i="1"/>
  <c r="M22" i="1"/>
  <c r="O22" i="1" s="1"/>
  <c r="N22" i="1"/>
  <c r="P22" i="1" s="1"/>
  <c r="G24" i="1" l="1"/>
  <c r="I24" i="1" s="1"/>
  <c r="J24" i="1" s="1"/>
  <c r="K24" i="1" s="1"/>
  <c r="L24" i="1"/>
  <c r="N23" i="1"/>
  <c r="P23" i="1" s="1"/>
  <c r="M23" i="1"/>
  <c r="O23" i="1" s="1"/>
  <c r="Q22" i="1"/>
  <c r="R22" i="1" s="1"/>
  <c r="Q23" i="1" l="1"/>
  <c r="R23" i="1" s="1"/>
  <c r="G25" i="1"/>
  <c r="I25" i="1" s="1"/>
  <c r="J25" i="1" s="1"/>
  <c r="K25" i="1" s="1"/>
  <c r="L25" i="1"/>
  <c r="M24" i="1"/>
  <c r="O24" i="1" s="1"/>
  <c r="N24" i="1"/>
  <c r="P24" i="1" s="1"/>
  <c r="G26" i="1" l="1"/>
  <c r="I26" i="1" s="1"/>
  <c r="J26" i="1" s="1"/>
  <c r="K26" i="1" s="1"/>
  <c r="L26" i="1"/>
  <c r="N25" i="1"/>
  <c r="P25" i="1" s="1"/>
  <c r="M25" i="1"/>
  <c r="O25" i="1" s="1"/>
  <c r="Q24" i="1"/>
  <c r="R24" i="1" s="1"/>
  <c r="Q25" i="1" l="1"/>
  <c r="R25" i="1" s="1"/>
  <c r="G27" i="1"/>
  <c r="I27" i="1" s="1"/>
  <c r="J27" i="1" s="1"/>
  <c r="K27" i="1" s="1"/>
  <c r="L27" i="1"/>
  <c r="M26" i="1"/>
  <c r="O26" i="1" s="1"/>
  <c r="N26" i="1"/>
  <c r="P26" i="1" s="1"/>
  <c r="G28" i="1" l="1"/>
  <c r="I28" i="1" s="1"/>
  <c r="J28" i="1" s="1"/>
  <c r="K28" i="1" s="1"/>
  <c r="L28" i="1"/>
  <c r="N27" i="1"/>
  <c r="P27" i="1" s="1"/>
  <c r="M27" i="1"/>
  <c r="O27" i="1" s="1"/>
  <c r="Q26" i="1"/>
  <c r="R26" i="1" s="1"/>
  <c r="Q27" i="1" l="1"/>
  <c r="R27" i="1" s="1"/>
  <c r="G29" i="1"/>
  <c r="I29" i="1" s="1"/>
  <c r="J29" i="1" s="1"/>
  <c r="K29" i="1" s="1"/>
  <c r="L29" i="1"/>
  <c r="M28" i="1"/>
  <c r="O28" i="1" s="1"/>
  <c r="N28" i="1"/>
  <c r="P28" i="1" s="1"/>
  <c r="L30" i="1" l="1"/>
  <c r="G30" i="1"/>
  <c r="I30" i="1" s="1"/>
  <c r="J30" i="1" s="1"/>
  <c r="K30" i="1" s="1"/>
  <c r="N29" i="1"/>
  <c r="P29" i="1" s="1"/>
  <c r="M29" i="1"/>
  <c r="O29" i="1" s="1"/>
  <c r="Q28" i="1"/>
  <c r="R28" i="1" s="1"/>
  <c r="Q29" i="1" l="1"/>
  <c r="R29" i="1" s="1"/>
  <c r="G31" i="1"/>
  <c r="I31" i="1" s="1"/>
  <c r="J31" i="1" s="1"/>
  <c r="K31" i="1" s="1"/>
  <c r="L31" i="1"/>
  <c r="M30" i="1"/>
  <c r="O30" i="1" s="1"/>
  <c r="N30" i="1"/>
  <c r="P30" i="1" s="1"/>
  <c r="L32" i="1" l="1"/>
  <c r="G32" i="1"/>
  <c r="I32" i="1" s="1"/>
  <c r="J32" i="1" s="1"/>
  <c r="K32" i="1" s="1"/>
  <c r="N31" i="1"/>
  <c r="P31" i="1" s="1"/>
  <c r="M31" i="1"/>
  <c r="O31" i="1" s="1"/>
  <c r="Q30" i="1"/>
  <c r="R30" i="1" s="1"/>
  <c r="Q31" i="1" l="1"/>
  <c r="R31" i="1" s="1"/>
  <c r="G33" i="1"/>
  <c r="I33" i="1" s="1"/>
  <c r="J33" i="1" s="1"/>
  <c r="K33" i="1" s="1"/>
  <c r="L33" i="1"/>
  <c r="M32" i="1"/>
  <c r="O32" i="1" s="1"/>
  <c r="N32" i="1"/>
  <c r="P32" i="1" s="1"/>
  <c r="L34" i="1" l="1"/>
  <c r="G34" i="1"/>
  <c r="N33" i="1"/>
  <c r="P33" i="1" s="1"/>
  <c r="M33" i="1"/>
  <c r="O33" i="1" s="1"/>
  <c r="Q32" i="1"/>
  <c r="R32" i="1" s="1"/>
  <c r="Q33" i="1" l="1"/>
  <c r="R33" i="1" s="1"/>
  <c r="G35" i="1"/>
  <c r="L35" i="1"/>
  <c r="I34" i="1"/>
  <c r="J34" i="1" s="1"/>
  <c r="K34" i="1" s="1"/>
  <c r="L36" i="1" l="1"/>
  <c r="G36" i="1"/>
  <c r="I35" i="1"/>
  <c r="J35" i="1" s="1"/>
  <c r="K35" i="1" s="1"/>
  <c r="M34" i="1"/>
  <c r="O34" i="1" s="1"/>
  <c r="N34" i="1"/>
  <c r="P34" i="1" s="1"/>
  <c r="Q34" i="1" l="1"/>
  <c r="R34" i="1" s="1"/>
  <c r="N35" i="1"/>
  <c r="P35" i="1" s="1"/>
  <c r="M35" i="1"/>
  <c r="O35" i="1" s="1"/>
  <c r="G37" i="1"/>
  <c r="L37" i="1"/>
  <c r="I36" i="1"/>
  <c r="J36" i="1" s="1"/>
  <c r="K36" i="1" s="1"/>
  <c r="Q35" i="1" l="1"/>
  <c r="R35" i="1" s="1"/>
  <c r="M36" i="1"/>
  <c r="O36" i="1" s="1"/>
  <c r="N36" i="1"/>
  <c r="P36" i="1" s="1"/>
  <c r="L38" i="1"/>
  <c r="G38" i="1"/>
  <c r="I37" i="1"/>
  <c r="J37" i="1" s="1"/>
  <c r="K37" i="1" s="1"/>
  <c r="Q36" i="1" l="1"/>
  <c r="R36" i="1" s="1"/>
  <c r="G39" i="1"/>
  <c r="L39" i="1"/>
  <c r="N37" i="1"/>
  <c r="P37" i="1" s="1"/>
  <c r="M37" i="1"/>
  <c r="O37" i="1" s="1"/>
  <c r="I38" i="1"/>
  <c r="J38" i="1" s="1"/>
  <c r="K38" i="1" s="1"/>
  <c r="Q37" i="1" l="1"/>
  <c r="R37" i="1" s="1"/>
  <c r="L40" i="1"/>
  <c r="G40" i="1"/>
  <c r="I39" i="1"/>
  <c r="J39" i="1" s="1"/>
  <c r="K39" i="1" s="1"/>
  <c r="M38" i="1"/>
  <c r="O38" i="1" s="1"/>
  <c r="N38" i="1"/>
  <c r="P38" i="1" s="1"/>
  <c r="N39" i="1" l="1"/>
  <c r="P39" i="1" s="1"/>
  <c r="M39" i="1"/>
  <c r="O39" i="1" s="1"/>
  <c r="G41" i="1"/>
  <c r="L41" i="1"/>
  <c r="Q38" i="1"/>
  <c r="R38" i="1" s="1"/>
  <c r="I40" i="1"/>
  <c r="J40" i="1" s="1"/>
  <c r="K40" i="1" s="1"/>
  <c r="Q39" i="1" l="1"/>
  <c r="R39" i="1" s="1"/>
  <c r="L42" i="1"/>
  <c r="G42" i="1"/>
  <c r="I41" i="1"/>
  <c r="J41" i="1" s="1"/>
  <c r="K41" i="1" s="1"/>
  <c r="M40" i="1"/>
  <c r="O40" i="1" s="1"/>
  <c r="N40" i="1"/>
  <c r="P40" i="1" s="1"/>
  <c r="N41" i="1" l="1"/>
  <c r="P41" i="1" s="1"/>
  <c r="M41" i="1"/>
  <c r="O41" i="1" s="1"/>
  <c r="G43" i="1"/>
  <c r="L43" i="1"/>
  <c r="Q40" i="1"/>
  <c r="R40" i="1" s="1"/>
  <c r="I42" i="1"/>
  <c r="J42" i="1" s="1"/>
  <c r="K42" i="1" s="1"/>
  <c r="Q41" i="1" l="1"/>
  <c r="R41" i="1" s="1"/>
  <c r="L44" i="1"/>
  <c r="G44" i="1"/>
  <c r="I43" i="1"/>
  <c r="J43" i="1" s="1"/>
  <c r="K43" i="1" s="1"/>
  <c r="M42" i="1"/>
  <c r="O42" i="1" s="1"/>
  <c r="N42" i="1"/>
  <c r="P42" i="1" s="1"/>
  <c r="N43" i="1" l="1"/>
  <c r="P43" i="1" s="1"/>
  <c r="M43" i="1"/>
  <c r="O43" i="1" s="1"/>
  <c r="G45" i="1"/>
  <c r="L45" i="1"/>
  <c r="Q42" i="1"/>
  <c r="R42" i="1" s="1"/>
  <c r="I44" i="1"/>
  <c r="J44" i="1" s="1"/>
  <c r="K44" i="1" s="1"/>
  <c r="Q43" i="1" l="1"/>
  <c r="R43" i="1" s="1"/>
  <c r="L46" i="1"/>
  <c r="G46" i="1"/>
  <c r="I45" i="1"/>
  <c r="J45" i="1" s="1"/>
  <c r="K45" i="1" s="1"/>
  <c r="M44" i="1"/>
  <c r="O44" i="1" s="1"/>
  <c r="N44" i="1"/>
  <c r="P44" i="1" s="1"/>
  <c r="N45" i="1" l="1"/>
  <c r="P45" i="1" s="1"/>
  <c r="M45" i="1"/>
  <c r="O45" i="1" s="1"/>
  <c r="G47" i="1"/>
  <c r="L47" i="1"/>
  <c r="Q44" i="1"/>
  <c r="R44" i="1" s="1"/>
  <c r="I46" i="1"/>
  <c r="J46" i="1" s="1"/>
  <c r="K46" i="1" s="1"/>
  <c r="Q45" i="1" l="1"/>
  <c r="R45" i="1" s="1"/>
  <c r="L48" i="1"/>
  <c r="G48" i="1"/>
  <c r="I47" i="1"/>
  <c r="J47" i="1" s="1"/>
  <c r="K47" i="1" s="1"/>
  <c r="M46" i="1"/>
  <c r="O46" i="1" s="1"/>
  <c r="N46" i="1"/>
  <c r="P46" i="1" s="1"/>
  <c r="N47" i="1" l="1"/>
  <c r="P47" i="1" s="1"/>
  <c r="M47" i="1"/>
  <c r="O47" i="1" s="1"/>
  <c r="G49" i="1"/>
  <c r="L49" i="1"/>
  <c r="Q46" i="1"/>
  <c r="R46" i="1" s="1"/>
  <c r="I48" i="1"/>
  <c r="J48" i="1" s="1"/>
  <c r="K48" i="1" s="1"/>
  <c r="Q47" i="1" l="1"/>
  <c r="R47" i="1" s="1"/>
  <c r="M48" i="1"/>
  <c r="O48" i="1" s="1"/>
  <c r="N48" i="1"/>
  <c r="P48" i="1" s="1"/>
  <c r="G50" i="1"/>
  <c r="L50" i="1"/>
  <c r="I49" i="1"/>
  <c r="J49" i="1" s="1"/>
  <c r="K49" i="1" s="1"/>
  <c r="N49" i="1" l="1"/>
  <c r="P49" i="1" s="1"/>
  <c r="M49" i="1"/>
  <c r="O49" i="1" s="1"/>
  <c r="G51" i="1"/>
  <c r="L51" i="1"/>
  <c r="I50" i="1"/>
  <c r="J50" i="1" s="1"/>
  <c r="K50" i="1" s="1"/>
  <c r="Q48" i="1"/>
  <c r="R48" i="1" s="1"/>
  <c r="Q49" i="1" l="1"/>
  <c r="R49" i="1" s="1"/>
  <c r="G52" i="1"/>
  <c r="L52" i="1"/>
  <c r="I51" i="1"/>
  <c r="J51" i="1" s="1"/>
  <c r="K51" i="1" s="1"/>
  <c r="N50" i="1"/>
  <c r="P50" i="1" s="1"/>
  <c r="M50" i="1"/>
  <c r="O50" i="1" s="1"/>
  <c r="M51" i="1" l="1"/>
  <c r="O51" i="1" s="1"/>
  <c r="N51" i="1"/>
  <c r="P51" i="1" s="1"/>
  <c r="G53" i="1"/>
  <c r="L53" i="1"/>
  <c r="I52" i="1"/>
  <c r="J52" i="1" s="1"/>
  <c r="K52" i="1" s="1"/>
  <c r="Q50" i="1"/>
  <c r="R50" i="1" s="1"/>
  <c r="N52" i="1" l="1"/>
  <c r="P52" i="1" s="1"/>
  <c r="M52" i="1"/>
  <c r="O52" i="1" s="1"/>
  <c r="Q51" i="1"/>
  <c r="R51" i="1" s="1"/>
  <c r="G54" i="1"/>
  <c r="L54" i="1"/>
  <c r="I53" i="1"/>
  <c r="J53" i="1" s="1"/>
  <c r="K53" i="1" s="1"/>
  <c r="Q52" i="1" l="1"/>
  <c r="R52" i="1" s="1"/>
  <c r="M53" i="1"/>
  <c r="O53" i="1" s="1"/>
  <c r="N53" i="1"/>
  <c r="P53" i="1" s="1"/>
  <c r="G55" i="1"/>
  <c r="L55" i="1"/>
  <c r="I54" i="1"/>
  <c r="J54" i="1" s="1"/>
  <c r="K54" i="1" s="1"/>
  <c r="N54" i="1" l="1"/>
  <c r="P54" i="1" s="1"/>
  <c r="M54" i="1"/>
  <c r="O54" i="1" s="1"/>
  <c r="Q53" i="1"/>
  <c r="R53" i="1" s="1"/>
  <c r="G56" i="1"/>
  <c r="L56" i="1"/>
  <c r="I55" i="1"/>
  <c r="J55" i="1" s="1"/>
  <c r="K55" i="1" s="1"/>
  <c r="Q54" i="1" l="1"/>
  <c r="R54" i="1" s="1"/>
  <c r="M55" i="1"/>
  <c r="O55" i="1" s="1"/>
  <c r="N55" i="1"/>
  <c r="P55" i="1" s="1"/>
  <c r="G57" i="1"/>
  <c r="L57" i="1"/>
  <c r="I56" i="1"/>
  <c r="J56" i="1" s="1"/>
  <c r="K56" i="1" s="1"/>
  <c r="N56" i="1" l="1"/>
  <c r="P56" i="1" s="1"/>
  <c r="M56" i="1"/>
  <c r="O56" i="1" s="1"/>
  <c r="Q55" i="1"/>
  <c r="R55" i="1" s="1"/>
  <c r="G58" i="1"/>
  <c r="L58" i="1"/>
  <c r="I57" i="1"/>
  <c r="J57" i="1" s="1"/>
  <c r="K57" i="1" s="1"/>
  <c r="Q56" i="1" l="1"/>
  <c r="R56" i="1" s="1"/>
  <c r="M57" i="1"/>
  <c r="O57" i="1" s="1"/>
  <c r="N57" i="1"/>
  <c r="P57" i="1" s="1"/>
  <c r="G59" i="1"/>
  <c r="L59" i="1"/>
  <c r="I58" i="1"/>
  <c r="J58" i="1" s="1"/>
  <c r="K58" i="1" s="1"/>
  <c r="N58" i="1" l="1"/>
  <c r="P58" i="1" s="1"/>
  <c r="M58" i="1"/>
  <c r="O58" i="1" s="1"/>
  <c r="Q57" i="1"/>
  <c r="R57" i="1" s="1"/>
  <c r="G60" i="1"/>
  <c r="L60" i="1"/>
  <c r="I59" i="1"/>
  <c r="J59" i="1" s="1"/>
  <c r="K59" i="1" s="1"/>
  <c r="Q58" i="1" l="1"/>
  <c r="R58" i="1" s="1"/>
  <c r="M59" i="1"/>
  <c r="O59" i="1" s="1"/>
  <c r="N59" i="1"/>
  <c r="P59" i="1" s="1"/>
  <c r="G61" i="1"/>
  <c r="L61" i="1"/>
  <c r="I60" i="1"/>
  <c r="J60" i="1" s="1"/>
  <c r="K60" i="1" s="1"/>
  <c r="N60" i="1" l="1"/>
  <c r="P60" i="1" s="1"/>
  <c r="M60" i="1"/>
  <c r="O60" i="1" s="1"/>
  <c r="Q59" i="1"/>
  <c r="R59" i="1" s="1"/>
  <c r="G62" i="1"/>
  <c r="L62" i="1"/>
  <c r="I61" i="1"/>
  <c r="J61" i="1" s="1"/>
  <c r="K61" i="1" s="1"/>
  <c r="Q60" i="1" l="1"/>
  <c r="R60" i="1" s="1"/>
  <c r="M61" i="1"/>
  <c r="O61" i="1" s="1"/>
  <c r="N61" i="1"/>
  <c r="P61" i="1" s="1"/>
  <c r="G63" i="1"/>
  <c r="L63" i="1"/>
  <c r="I62" i="1"/>
  <c r="J62" i="1" s="1"/>
  <c r="K62" i="1" s="1"/>
  <c r="N62" i="1" l="1"/>
  <c r="P62" i="1" s="1"/>
  <c r="M62" i="1"/>
  <c r="O62" i="1" s="1"/>
  <c r="Q61" i="1"/>
  <c r="R61" i="1" s="1"/>
  <c r="G64" i="1"/>
  <c r="L64" i="1"/>
  <c r="I63" i="1"/>
  <c r="J63" i="1" s="1"/>
  <c r="K63" i="1" s="1"/>
  <c r="Q62" i="1" l="1"/>
  <c r="R62" i="1" s="1"/>
  <c r="M63" i="1"/>
  <c r="O63" i="1" s="1"/>
  <c r="N63" i="1"/>
  <c r="P63" i="1" s="1"/>
  <c r="I64" i="1"/>
  <c r="J64" i="1" s="1"/>
  <c r="K64" i="1" s="1"/>
  <c r="G65" i="1"/>
  <c r="L65" i="1"/>
  <c r="G66" i="1" l="1"/>
  <c r="L66" i="1"/>
  <c r="I65" i="1"/>
  <c r="J65" i="1" s="1"/>
  <c r="K65" i="1" s="1"/>
  <c r="N64" i="1"/>
  <c r="P64" i="1" s="1"/>
  <c r="M64" i="1"/>
  <c r="O64" i="1" s="1"/>
  <c r="Q63" i="1"/>
  <c r="R63" i="1" s="1"/>
  <c r="M65" i="1" l="1"/>
  <c r="O65" i="1" s="1"/>
  <c r="N65" i="1"/>
  <c r="P65" i="1" s="1"/>
  <c r="G67" i="1"/>
  <c r="L67" i="1"/>
  <c r="I66" i="1"/>
  <c r="J66" i="1" s="1"/>
  <c r="K66" i="1" s="1"/>
  <c r="Q64" i="1"/>
  <c r="R64" i="1" s="1"/>
  <c r="G68" i="1" l="1"/>
  <c r="L68" i="1"/>
  <c r="I67" i="1"/>
  <c r="J67" i="1" s="1"/>
  <c r="K67" i="1" s="1"/>
  <c r="N66" i="1"/>
  <c r="P66" i="1" s="1"/>
  <c r="M66" i="1"/>
  <c r="O66" i="1" s="1"/>
  <c r="Q65" i="1"/>
  <c r="R65" i="1" s="1"/>
  <c r="G69" i="1" l="1"/>
  <c r="L69" i="1"/>
  <c r="M67" i="1"/>
  <c r="O67" i="1" s="1"/>
  <c r="N67" i="1"/>
  <c r="P67" i="1" s="1"/>
  <c r="I68" i="1"/>
  <c r="J68" i="1" s="1"/>
  <c r="K68" i="1" s="1"/>
  <c r="Q66" i="1"/>
  <c r="R66" i="1" s="1"/>
  <c r="M68" i="1" l="1"/>
  <c r="O68" i="1" s="1"/>
  <c r="N68" i="1"/>
  <c r="P68" i="1" s="1"/>
  <c r="L70" i="1"/>
  <c r="G70" i="1"/>
  <c r="I69" i="1"/>
  <c r="J69" i="1" s="1"/>
  <c r="K69" i="1" s="1"/>
  <c r="Q67" i="1"/>
  <c r="R67" i="1" s="1"/>
  <c r="I70" i="1" l="1"/>
  <c r="J70" i="1" s="1"/>
  <c r="K70" i="1" s="1"/>
  <c r="N69" i="1"/>
  <c r="P69" i="1" s="1"/>
  <c r="M69" i="1"/>
  <c r="O69" i="1" s="1"/>
  <c r="G71" i="1"/>
  <c r="L71" i="1"/>
  <c r="Q68" i="1"/>
  <c r="R68" i="1" s="1"/>
  <c r="L72" i="1" l="1"/>
  <c r="G72" i="1"/>
  <c r="I71" i="1"/>
  <c r="J71" i="1" s="1"/>
  <c r="K71" i="1" s="1"/>
  <c r="M70" i="1"/>
  <c r="O70" i="1" s="1"/>
  <c r="N70" i="1"/>
  <c r="P70" i="1" s="1"/>
  <c r="Q69" i="1"/>
  <c r="R69" i="1" s="1"/>
  <c r="Q70" i="1" l="1"/>
  <c r="R70" i="1" s="1"/>
  <c r="I72" i="1"/>
  <c r="J72" i="1" s="1"/>
  <c r="K72" i="1" s="1"/>
  <c r="N71" i="1"/>
  <c r="P71" i="1" s="1"/>
  <c r="M71" i="1"/>
  <c r="O71" i="1" s="1"/>
  <c r="G73" i="1"/>
  <c r="L73" i="1"/>
  <c r="L74" i="1" l="1"/>
  <c r="G74" i="1"/>
  <c r="I73" i="1"/>
  <c r="J73" i="1" s="1"/>
  <c r="K73" i="1" s="1"/>
  <c r="M72" i="1"/>
  <c r="O72" i="1" s="1"/>
  <c r="N72" i="1"/>
  <c r="P72" i="1" s="1"/>
  <c r="Q71" i="1"/>
  <c r="R71" i="1" s="1"/>
  <c r="Q72" i="1" l="1"/>
  <c r="R72" i="1" s="1"/>
  <c r="I74" i="1"/>
  <c r="J74" i="1" s="1"/>
  <c r="K74" i="1" s="1"/>
  <c r="N73" i="1"/>
  <c r="P73" i="1" s="1"/>
  <c r="M73" i="1"/>
  <c r="O73" i="1" s="1"/>
  <c r="G75" i="1"/>
  <c r="L75" i="1"/>
  <c r="L76" i="1" l="1"/>
  <c r="G76" i="1"/>
  <c r="I75" i="1"/>
  <c r="J75" i="1" s="1"/>
  <c r="K75" i="1" s="1"/>
  <c r="M74" i="1"/>
  <c r="O74" i="1" s="1"/>
  <c r="N74" i="1"/>
  <c r="P74" i="1" s="1"/>
  <c r="Q73" i="1"/>
  <c r="R73" i="1" s="1"/>
  <c r="Q74" i="1" l="1"/>
  <c r="R74" i="1" s="1"/>
  <c r="I76" i="1"/>
  <c r="J76" i="1" s="1"/>
  <c r="K76" i="1" s="1"/>
  <c r="N75" i="1"/>
  <c r="P75" i="1" s="1"/>
  <c r="M75" i="1"/>
  <c r="O75" i="1" s="1"/>
  <c r="G77" i="1"/>
  <c r="L77" i="1"/>
  <c r="G78" i="1" l="1"/>
  <c r="L78" i="1"/>
  <c r="I77" i="1"/>
  <c r="J77" i="1" s="1"/>
  <c r="K77" i="1" s="1"/>
  <c r="M76" i="1"/>
  <c r="O76" i="1" s="1"/>
  <c r="N76" i="1"/>
  <c r="P76" i="1" s="1"/>
  <c r="Q75" i="1"/>
  <c r="R75" i="1" s="1"/>
  <c r="Q76" i="1" l="1"/>
  <c r="R76" i="1" s="1"/>
  <c r="G79" i="1"/>
  <c r="L79" i="1"/>
  <c r="N77" i="1"/>
  <c r="P77" i="1" s="1"/>
  <c r="M77" i="1"/>
  <c r="O77" i="1" s="1"/>
  <c r="I78" i="1"/>
  <c r="J78" i="1" s="1"/>
  <c r="K78" i="1" s="1"/>
  <c r="Q77" i="1" l="1"/>
  <c r="R77" i="1" s="1"/>
  <c r="M78" i="1"/>
  <c r="O78" i="1" s="1"/>
  <c r="N78" i="1"/>
  <c r="P78" i="1" s="1"/>
  <c r="L80" i="1"/>
  <c r="G80" i="1"/>
  <c r="I79" i="1"/>
  <c r="J79" i="1" s="1"/>
  <c r="K79" i="1" s="1"/>
  <c r="G81" i="1" l="1"/>
  <c r="L81" i="1"/>
  <c r="N79" i="1"/>
  <c r="P79" i="1" s="1"/>
  <c r="M79" i="1"/>
  <c r="O79" i="1" s="1"/>
  <c r="I80" i="1"/>
  <c r="J80" i="1" s="1"/>
  <c r="K80" i="1" s="1"/>
  <c r="Q78" i="1"/>
  <c r="R78" i="1" s="1"/>
  <c r="Q79" i="1" l="1"/>
  <c r="R79" i="1" s="1"/>
  <c r="M80" i="1"/>
  <c r="O80" i="1" s="1"/>
  <c r="N80" i="1"/>
  <c r="P80" i="1" s="1"/>
  <c r="G82" i="1"/>
  <c r="L82" i="1"/>
  <c r="I81" i="1"/>
  <c r="J81" i="1" s="1"/>
  <c r="K81" i="1" s="1"/>
  <c r="L83" i="1" l="1"/>
  <c r="G83" i="1"/>
  <c r="N81" i="1"/>
  <c r="P81" i="1" s="1"/>
  <c r="M81" i="1"/>
  <c r="O81" i="1" s="1"/>
  <c r="I82" i="1"/>
  <c r="J82" i="1" s="1"/>
  <c r="K82" i="1" s="1"/>
  <c r="Q80" i="1"/>
  <c r="R80" i="1" s="1"/>
  <c r="Q81" i="1" l="1"/>
  <c r="R81" i="1" s="1"/>
  <c r="I83" i="1"/>
  <c r="J83" i="1" s="1"/>
  <c r="K83" i="1" s="1"/>
  <c r="G84" i="1"/>
  <c r="L84" i="1"/>
  <c r="M82" i="1"/>
  <c r="O82" i="1" s="1"/>
  <c r="N82" i="1"/>
  <c r="P82" i="1" s="1"/>
  <c r="Q82" i="1" l="1"/>
  <c r="R82" i="1" s="1"/>
  <c r="G85" i="1"/>
  <c r="L85" i="1"/>
  <c r="I84" i="1"/>
  <c r="J84" i="1" s="1"/>
  <c r="K84" i="1" s="1"/>
  <c r="M83" i="1"/>
  <c r="O83" i="1" s="1"/>
  <c r="N83" i="1"/>
  <c r="P83" i="1" s="1"/>
  <c r="Q83" i="1" l="1"/>
  <c r="R83" i="1" s="1"/>
  <c r="G86" i="1"/>
  <c r="L86" i="1"/>
  <c r="M84" i="1"/>
  <c r="O84" i="1" s="1"/>
  <c r="N84" i="1"/>
  <c r="P84" i="1" s="1"/>
  <c r="I85" i="1"/>
  <c r="J85" i="1" s="1"/>
  <c r="K85" i="1" s="1"/>
  <c r="G87" i="1" l="1"/>
  <c r="L87" i="1"/>
  <c r="I86" i="1"/>
  <c r="J86" i="1" s="1"/>
  <c r="K86" i="1" s="1"/>
  <c r="N85" i="1"/>
  <c r="P85" i="1" s="1"/>
  <c r="M85" i="1"/>
  <c r="O85" i="1" s="1"/>
  <c r="Q84" i="1"/>
  <c r="R84" i="1" s="1"/>
  <c r="G88" i="1" l="1"/>
  <c r="L88" i="1"/>
  <c r="N86" i="1"/>
  <c r="P86" i="1" s="1"/>
  <c r="M86" i="1"/>
  <c r="O86" i="1" s="1"/>
  <c r="I87" i="1"/>
  <c r="J87" i="1" s="1"/>
  <c r="K87" i="1" s="1"/>
  <c r="Q85" i="1"/>
  <c r="R85" i="1" s="1"/>
  <c r="Q86" i="1" l="1"/>
  <c r="R86" i="1" s="1"/>
  <c r="G89" i="1"/>
  <c r="L89" i="1"/>
  <c r="I88" i="1"/>
  <c r="J88" i="1" s="1"/>
  <c r="K88" i="1" s="1"/>
  <c r="N87" i="1"/>
  <c r="P87" i="1" s="1"/>
  <c r="M87" i="1"/>
  <c r="O87" i="1" s="1"/>
  <c r="G90" i="1" l="1"/>
  <c r="L90" i="1"/>
  <c r="I89" i="1"/>
  <c r="J89" i="1" s="1"/>
  <c r="K89" i="1" s="1"/>
  <c r="M88" i="1"/>
  <c r="O88" i="1" s="1"/>
  <c r="N88" i="1"/>
  <c r="P88" i="1" s="1"/>
  <c r="Q87" i="1"/>
  <c r="R87" i="1" s="1"/>
  <c r="Q88" i="1" l="1"/>
  <c r="R88" i="1" s="1"/>
  <c r="N89" i="1"/>
  <c r="P89" i="1" s="1"/>
  <c r="M89" i="1"/>
  <c r="O89" i="1" s="1"/>
  <c r="G91" i="1"/>
  <c r="L91" i="1"/>
  <c r="I90" i="1"/>
  <c r="J90" i="1" s="1"/>
  <c r="K90" i="1" s="1"/>
  <c r="Q89" i="1" l="1"/>
  <c r="R89" i="1" s="1"/>
  <c r="M90" i="1"/>
  <c r="O90" i="1" s="1"/>
  <c r="N90" i="1"/>
  <c r="P90" i="1" s="1"/>
  <c r="I91" i="1"/>
  <c r="J91" i="1" s="1"/>
  <c r="K91" i="1" s="1"/>
  <c r="G92" i="1"/>
  <c r="L92" i="1"/>
  <c r="G93" i="1" l="1"/>
  <c r="L93" i="1"/>
  <c r="I92" i="1"/>
  <c r="J92" i="1" s="1"/>
  <c r="K92" i="1" s="1"/>
  <c r="N91" i="1"/>
  <c r="P91" i="1" s="1"/>
  <c r="M91" i="1"/>
  <c r="O91" i="1" s="1"/>
  <c r="Q90" i="1"/>
  <c r="R90" i="1" s="1"/>
  <c r="M92" i="1" l="1"/>
  <c r="O92" i="1" s="1"/>
  <c r="N92" i="1"/>
  <c r="P92" i="1" s="1"/>
  <c r="I93" i="1"/>
  <c r="J93" i="1" s="1"/>
  <c r="K93" i="1" s="1"/>
  <c r="G94" i="1"/>
  <c r="L94" i="1"/>
  <c r="Q91" i="1"/>
  <c r="R91" i="1" s="1"/>
  <c r="G95" i="1" l="1"/>
  <c r="L95" i="1"/>
  <c r="I94" i="1"/>
  <c r="J94" i="1" s="1"/>
  <c r="K94" i="1" s="1"/>
  <c r="M93" i="1"/>
  <c r="O93" i="1" s="1"/>
  <c r="N93" i="1"/>
  <c r="P93" i="1" s="1"/>
  <c r="Q92" i="1"/>
  <c r="R92" i="1" s="1"/>
  <c r="Q93" i="1" l="1"/>
  <c r="R93" i="1" s="1"/>
  <c r="G96" i="1"/>
  <c r="L96" i="1"/>
  <c r="M94" i="1"/>
  <c r="O94" i="1" s="1"/>
  <c r="N94" i="1"/>
  <c r="P94" i="1" s="1"/>
  <c r="I95" i="1"/>
  <c r="J95" i="1" s="1"/>
  <c r="K95" i="1" s="1"/>
  <c r="N95" i="1" l="1"/>
  <c r="P95" i="1" s="1"/>
  <c r="M95" i="1"/>
  <c r="O95" i="1" s="1"/>
  <c r="G97" i="1"/>
  <c r="L97" i="1"/>
  <c r="I96" i="1"/>
  <c r="J96" i="1" s="1"/>
  <c r="K96" i="1" s="1"/>
  <c r="Q94" i="1"/>
  <c r="R94" i="1" s="1"/>
  <c r="Q95" i="1" l="1"/>
  <c r="R95" i="1" s="1"/>
  <c r="G98" i="1"/>
  <c r="L98" i="1"/>
  <c r="I97" i="1"/>
  <c r="J97" i="1" s="1"/>
  <c r="K97" i="1" s="1"/>
  <c r="N96" i="1"/>
  <c r="P96" i="1" s="1"/>
  <c r="M96" i="1"/>
  <c r="O96" i="1" s="1"/>
  <c r="M97" i="1" l="1"/>
  <c r="O97" i="1" s="1"/>
  <c r="N97" i="1"/>
  <c r="P97" i="1" s="1"/>
  <c r="G99" i="1"/>
  <c r="L99" i="1"/>
  <c r="I98" i="1"/>
  <c r="J98" i="1" s="1"/>
  <c r="K98" i="1" s="1"/>
  <c r="Q96" i="1"/>
  <c r="R96" i="1" s="1"/>
  <c r="G100" i="1" l="1"/>
  <c r="L100" i="1"/>
  <c r="I99" i="1"/>
  <c r="J99" i="1" s="1"/>
  <c r="K99" i="1" s="1"/>
  <c r="N98" i="1"/>
  <c r="P98" i="1" s="1"/>
  <c r="M98" i="1"/>
  <c r="O98" i="1" s="1"/>
  <c r="Q97" i="1"/>
  <c r="R97" i="1" s="1"/>
  <c r="G101" i="1" l="1"/>
  <c r="L101" i="1"/>
  <c r="I100" i="1"/>
  <c r="J100" i="1" s="1"/>
  <c r="K100" i="1" s="1"/>
  <c r="N99" i="1"/>
  <c r="P99" i="1" s="1"/>
  <c r="M99" i="1"/>
  <c r="O99" i="1" s="1"/>
  <c r="Q98" i="1"/>
  <c r="R98" i="1" s="1"/>
  <c r="N100" i="1" l="1"/>
  <c r="P100" i="1" s="1"/>
  <c r="M100" i="1"/>
  <c r="O100" i="1" s="1"/>
  <c r="I101" i="1"/>
  <c r="J101" i="1" s="1"/>
  <c r="K101" i="1" s="1"/>
  <c r="G102" i="1"/>
  <c r="L102" i="1"/>
  <c r="Q99" i="1"/>
  <c r="R99" i="1" s="1"/>
  <c r="Q100" i="1" l="1"/>
  <c r="R100" i="1" s="1"/>
  <c r="G103" i="1"/>
  <c r="L103" i="1"/>
  <c r="I102" i="1"/>
  <c r="J102" i="1" s="1"/>
  <c r="K102" i="1" s="1"/>
  <c r="N101" i="1"/>
  <c r="P101" i="1" s="1"/>
  <c r="M101" i="1"/>
  <c r="O101" i="1" s="1"/>
  <c r="G104" i="1" l="1"/>
  <c r="L104" i="1"/>
  <c r="C11" i="1" s="1"/>
  <c r="C12" i="1" s="1"/>
  <c r="I103" i="1"/>
  <c r="J103" i="1" s="1"/>
  <c r="K103" i="1" s="1"/>
  <c r="M102" i="1"/>
  <c r="O102" i="1" s="1"/>
  <c r="N102" i="1"/>
  <c r="P102" i="1" s="1"/>
  <c r="Q101" i="1"/>
  <c r="R101" i="1" s="1"/>
  <c r="S101" i="1" l="1"/>
  <c r="U101" i="1" s="1"/>
  <c r="N103" i="1"/>
  <c r="P103" i="1" s="1"/>
  <c r="M103" i="1"/>
  <c r="O103" i="1" s="1"/>
  <c r="I104" i="1"/>
  <c r="J104" i="1" s="1"/>
  <c r="K104" i="1" s="1"/>
  <c r="S7" i="1"/>
  <c r="U7" i="1" s="1"/>
  <c r="S9" i="1"/>
  <c r="U9" i="1" s="1"/>
  <c r="S8" i="1"/>
  <c r="U8" i="1" s="1"/>
  <c r="S10" i="1"/>
  <c r="U10" i="1" s="1"/>
  <c r="S11" i="1"/>
  <c r="U11" i="1" s="1"/>
  <c r="S13" i="1"/>
  <c r="U13" i="1" s="1"/>
  <c r="S12" i="1"/>
  <c r="U12" i="1" s="1"/>
  <c r="S15" i="1"/>
  <c r="U15" i="1" s="1"/>
  <c r="S14" i="1"/>
  <c r="U14" i="1" s="1"/>
  <c r="S17" i="1"/>
  <c r="U17" i="1" s="1"/>
  <c r="S16" i="1"/>
  <c r="U16" i="1" s="1"/>
  <c r="S18" i="1"/>
  <c r="U18" i="1" s="1"/>
  <c r="S19" i="1"/>
  <c r="U19" i="1" s="1"/>
  <c r="S21" i="1"/>
  <c r="U21" i="1" s="1"/>
  <c r="S20" i="1"/>
  <c r="U20" i="1" s="1"/>
  <c r="S23" i="1"/>
  <c r="U23" i="1" s="1"/>
  <c r="S22" i="1"/>
  <c r="U22" i="1" s="1"/>
  <c r="S25" i="1"/>
  <c r="U25" i="1" s="1"/>
  <c r="S24" i="1"/>
  <c r="U24" i="1" s="1"/>
  <c r="S27" i="1"/>
  <c r="U27" i="1" s="1"/>
  <c r="S26" i="1"/>
  <c r="U26" i="1" s="1"/>
  <c r="S29" i="1"/>
  <c r="U29" i="1" s="1"/>
  <c r="S28" i="1"/>
  <c r="U28" i="1" s="1"/>
  <c r="S5" i="1"/>
  <c r="U5" i="1" s="1"/>
  <c r="S6" i="1"/>
  <c r="U6" i="1" s="1"/>
  <c r="S31" i="1"/>
  <c r="U31" i="1" s="1"/>
  <c r="S30" i="1"/>
  <c r="U30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60" i="1"/>
  <c r="U60" i="1" s="1"/>
  <c r="S59" i="1"/>
  <c r="U59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2" i="1"/>
  <c r="U72" i="1" s="1"/>
  <c r="S71" i="1"/>
  <c r="U71" i="1" s="1"/>
  <c r="S74" i="1"/>
  <c r="U74" i="1" s="1"/>
  <c r="S73" i="1"/>
  <c r="U73" i="1" s="1"/>
  <c r="S76" i="1"/>
  <c r="U76" i="1" s="1"/>
  <c r="S75" i="1"/>
  <c r="U75" i="1" s="1"/>
  <c r="S77" i="1"/>
  <c r="U77" i="1" s="1"/>
  <c r="S79" i="1"/>
  <c r="U79" i="1" s="1"/>
  <c r="S78" i="1"/>
  <c r="U78" i="1" s="1"/>
  <c r="S81" i="1"/>
  <c r="U81" i="1" s="1"/>
  <c r="S80" i="1"/>
  <c r="U80" i="1" s="1"/>
  <c r="S82" i="1"/>
  <c r="U82" i="1" s="1"/>
  <c r="S83" i="1"/>
  <c r="U83" i="1" s="1"/>
  <c r="S84" i="1"/>
  <c r="U84" i="1" s="1"/>
  <c r="S85" i="1"/>
  <c r="U85" i="1" s="1"/>
  <c r="S86" i="1"/>
  <c r="U86" i="1" s="1"/>
  <c r="S88" i="1"/>
  <c r="U88" i="1" s="1"/>
  <c r="S87" i="1"/>
  <c r="U87" i="1" s="1"/>
  <c r="S89" i="1"/>
  <c r="U89" i="1" s="1"/>
  <c r="S90" i="1"/>
  <c r="U90" i="1" s="1"/>
  <c r="S91" i="1"/>
  <c r="U91" i="1" s="1"/>
  <c r="S92" i="1"/>
  <c r="U92" i="1" s="1"/>
  <c r="S93" i="1"/>
  <c r="U93" i="1" s="1"/>
  <c r="S95" i="1"/>
  <c r="U95" i="1" s="1"/>
  <c r="S94" i="1"/>
  <c r="U94" i="1" s="1"/>
  <c r="S96" i="1"/>
  <c r="U96" i="1" s="1"/>
  <c r="S97" i="1"/>
  <c r="U97" i="1" s="1"/>
  <c r="S98" i="1"/>
  <c r="U98" i="1" s="1"/>
  <c r="S99" i="1"/>
  <c r="U99" i="1" s="1"/>
  <c r="S100" i="1"/>
  <c r="U100" i="1" s="1"/>
  <c r="Q102" i="1"/>
  <c r="V99" i="1" l="1"/>
  <c r="W99" i="1"/>
  <c r="V97" i="1"/>
  <c r="W97" i="1"/>
  <c r="V94" i="1"/>
  <c r="W94" i="1"/>
  <c r="V93" i="1"/>
  <c r="W93" i="1"/>
  <c r="V91" i="1"/>
  <c r="W91" i="1"/>
  <c r="V89" i="1"/>
  <c r="W89" i="1"/>
  <c r="W88" i="1"/>
  <c r="V88" i="1"/>
  <c r="W85" i="1"/>
  <c r="V85" i="1"/>
  <c r="W83" i="1"/>
  <c r="V83" i="1"/>
  <c r="W80" i="1"/>
  <c r="V80" i="1"/>
  <c r="W78" i="1"/>
  <c r="V78" i="1"/>
  <c r="W77" i="1"/>
  <c r="V77" i="1"/>
  <c r="W76" i="1"/>
  <c r="V76" i="1"/>
  <c r="W74" i="1"/>
  <c r="V74" i="1"/>
  <c r="V72" i="1"/>
  <c r="W72" i="1"/>
  <c r="V69" i="1"/>
  <c r="W69" i="1"/>
  <c r="V67" i="1"/>
  <c r="W67" i="1"/>
  <c r="V65" i="1"/>
  <c r="W65" i="1"/>
  <c r="W63" i="1"/>
  <c r="V63" i="1"/>
  <c r="V61" i="1"/>
  <c r="W61" i="1"/>
  <c r="V60" i="1"/>
  <c r="W60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W43" i="1"/>
  <c r="V43" i="1"/>
  <c r="W41" i="1"/>
  <c r="V41" i="1"/>
  <c r="W39" i="1"/>
  <c r="V39" i="1"/>
  <c r="W37" i="1"/>
  <c r="V37" i="1"/>
  <c r="W35" i="1"/>
  <c r="V35" i="1"/>
  <c r="V33" i="1"/>
  <c r="W33" i="1"/>
  <c r="V30" i="1"/>
  <c r="W30" i="1"/>
  <c r="W6" i="1"/>
  <c r="V6" i="1"/>
  <c r="V28" i="1"/>
  <c r="W28" i="1"/>
  <c r="V26" i="1"/>
  <c r="W26" i="1"/>
  <c r="W24" i="1"/>
  <c r="V24" i="1"/>
  <c r="V22" i="1"/>
  <c r="W22" i="1"/>
  <c r="W20" i="1"/>
  <c r="V20" i="1"/>
  <c r="W19" i="1"/>
  <c r="V19" i="1"/>
  <c r="W16" i="1"/>
  <c r="V16" i="1"/>
  <c r="W14" i="1"/>
  <c r="V14" i="1"/>
  <c r="W12" i="1"/>
  <c r="V12" i="1"/>
  <c r="W11" i="1"/>
  <c r="V11" i="1"/>
  <c r="W8" i="1"/>
  <c r="V8" i="1"/>
  <c r="W7" i="1"/>
  <c r="V7" i="1"/>
  <c r="V100" i="1"/>
  <c r="W100" i="1"/>
  <c r="V98" i="1"/>
  <c r="W98" i="1"/>
  <c r="V96" i="1"/>
  <c r="W96" i="1"/>
  <c r="V95" i="1"/>
  <c r="W95" i="1"/>
  <c r="V92" i="1"/>
  <c r="W92" i="1"/>
  <c r="V90" i="1"/>
  <c r="W90" i="1"/>
  <c r="W87" i="1"/>
  <c r="V87" i="1"/>
  <c r="V86" i="1"/>
  <c r="W86" i="1"/>
  <c r="W84" i="1"/>
  <c r="V84" i="1"/>
  <c r="W82" i="1"/>
  <c r="V82" i="1"/>
  <c r="W81" i="1"/>
  <c r="V81" i="1"/>
  <c r="W79" i="1"/>
  <c r="V79" i="1"/>
  <c r="W75" i="1"/>
  <c r="V75" i="1"/>
  <c r="V73" i="1"/>
  <c r="W73" i="1"/>
  <c r="V71" i="1"/>
  <c r="W71" i="1"/>
  <c r="V70" i="1"/>
  <c r="W70" i="1"/>
  <c r="V68" i="1"/>
  <c r="W68" i="1"/>
  <c r="W66" i="1"/>
  <c r="V66" i="1"/>
  <c r="V64" i="1"/>
  <c r="W64" i="1"/>
  <c r="W62" i="1"/>
  <c r="V62" i="1"/>
  <c r="V59" i="1"/>
  <c r="W59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W42" i="1"/>
  <c r="V42" i="1"/>
  <c r="W40" i="1"/>
  <c r="V40" i="1"/>
  <c r="W38" i="1"/>
  <c r="V38" i="1"/>
  <c r="V36" i="1"/>
  <c r="W36" i="1"/>
  <c r="V34" i="1"/>
  <c r="W34" i="1"/>
  <c r="V32" i="1"/>
  <c r="W32" i="1"/>
  <c r="V31" i="1"/>
  <c r="W31" i="1"/>
  <c r="V29" i="1"/>
  <c r="W29" i="1"/>
  <c r="V27" i="1"/>
  <c r="W27" i="1"/>
  <c r="V25" i="1"/>
  <c r="W25" i="1"/>
  <c r="V23" i="1"/>
  <c r="W23" i="1"/>
  <c r="W21" i="1"/>
  <c r="V21" i="1"/>
  <c r="W18" i="1"/>
  <c r="V18" i="1"/>
  <c r="W17" i="1"/>
  <c r="V17" i="1"/>
  <c r="W15" i="1"/>
  <c r="V15" i="1"/>
  <c r="W13" i="1"/>
  <c r="V13" i="1"/>
  <c r="W10" i="1"/>
  <c r="V10" i="1"/>
  <c r="W9" i="1"/>
  <c r="V9" i="1"/>
  <c r="V101" i="1"/>
  <c r="W101" i="1"/>
  <c r="R102" i="1"/>
  <c r="S102" i="1" s="1"/>
  <c r="U102" i="1" s="1"/>
  <c r="Q103" i="1"/>
  <c r="W5" i="1"/>
  <c r="V5" i="1"/>
  <c r="M104" i="1"/>
  <c r="O104" i="1" s="1"/>
  <c r="N104" i="1"/>
  <c r="P104" i="1" s="1"/>
  <c r="V102" i="1" l="1"/>
  <c r="W102" i="1"/>
  <c r="X101" i="1"/>
  <c r="AC101" i="1" s="1"/>
  <c r="AA101" i="1"/>
  <c r="AB9" i="1"/>
  <c r="Y9" i="1"/>
  <c r="AD9" i="1" s="1"/>
  <c r="Y10" i="1"/>
  <c r="AD10" i="1" s="1"/>
  <c r="AB10" i="1"/>
  <c r="AB13" i="1"/>
  <c r="Y13" i="1"/>
  <c r="AD13" i="1" s="1"/>
  <c r="AB15" i="1"/>
  <c r="Y15" i="1"/>
  <c r="AD15" i="1" s="1"/>
  <c r="AB17" i="1"/>
  <c r="Y17" i="1"/>
  <c r="AD17" i="1" s="1"/>
  <c r="Y18" i="1"/>
  <c r="AD18" i="1" s="1"/>
  <c r="AB18" i="1"/>
  <c r="AB21" i="1"/>
  <c r="Y21" i="1"/>
  <c r="AD21" i="1" s="1"/>
  <c r="X23" i="1"/>
  <c r="AC23" i="1" s="1"/>
  <c r="AA23" i="1"/>
  <c r="X25" i="1"/>
  <c r="AC25" i="1" s="1"/>
  <c r="AA25" i="1"/>
  <c r="X27" i="1"/>
  <c r="AC27" i="1" s="1"/>
  <c r="AA27" i="1"/>
  <c r="X29" i="1"/>
  <c r="AC29" i="1" s="1"/>
  <c r="AA29" i="1"/>
  <c r="X31" i="1"/>
  <c r="AC31" i="1" s="1"/>
  <c r="AA31" i="1"/>
  <c r="AA32" i="1"/>
  <c r="X32" i="1"/>
  <c r="AC32" i="1" s="1"/>
  <c r="X34" i="1"/>
  <c r="AC34" i="1" s="1"/>
  <c r="AA34" i="1"/>
  <c r="X36" i="1"/>
  <c r="AC36" i="1" s="1"/>
  <c r="AA36" i="1"/>
  <c r="AB38" i="1"/>
  <c r="Y38" i="1"/>
  <c r="AD38" i="1" s="1"/>
  <c r="AB40" i="1"/>
  <c r="Y40" i="1"/>
  <c r="AD40" i="1" s="1"/>
  <c r="AB42" i="1"/>
  <c r="Y42" i="1"/>
  <c r="AD42" i="1" s="1"/>
  <c r="X44" i="1"/>
  <c r="AC44" i="1" s="1"/>
  <c r="AA44" i="1"/>
  <c r="AA46" i="1"/>
  <c r="X46" i="1"/>
  <c r="AC46" i="1" s="1"/>
  <c r="AA48" i="1"/>
  <c r="X48" i="1"/>
  <c r="AC48" i="1" s="1"/>
  <c r="AA50" i="1"/>
  <c r="X50" i="1"/>
  <c r="AC50" i="1" s="1"/>
  <c r="AA52" i="1"/>
  <c r="X52" i="1"/>
  <c r="AC52" i="1" s="1"/>
  <c r="AA54" i="1"/>
  <c r="X54" i="1"/>
  <c r="AC54" i="1" s="1"/>
  <c r="X56" i="1"/>
  <c r="AC56" i="1" s="1"/>
  <c r="AA56" i="1"/>
  <c r="X58" i="1"/>
  <c r="AC58" i="1" s="1"/>
  <c r="AA58" i="1"/>
  <c r="AA59" i="1"/>
  <c r="X59" i="1"/>
  <c r="AC59" i="1" s="1"/>
  <c r="AB62" i="1"/>
  <c r="Y62" i="1"/>
  <c r="AD62" i="1" s="1"/>
  <c r="X64" i="1"/>
  <c r="AC64" i="1" s="1"/>
  <c r="AA64" i="1"/>
  <c r="AB66" i="1"/>
  <c r="Y66" i="1"/>
  <c r="AD66" i="1" s="1"/>
  <c r="X68" i="1"/>
  <c r="AC68" i="1" s="1"/>
  <c r="AA68" i="1"/>
  <c r="X70" i="1"/>
  <c r="AC70" i="1" s="1"/>
  <c r="AA70" i="1"/>
  <c r="X71" i="1"/>
  <c r="AC71" i="1" s="1"/>
  <c r="AA71" i="1"/>
  <c r="AA73" i="1"/>
  <c r="X73" i="1"/>
  <c r="AC73" i="1" s="1"/>
  <c r="AB75" i="1"/>
  <c r="Y75" i="1"/>
  <c r="AD75" i="1" s="1"/>
  <c r="AB79" i="1"/>
  <c r="Y79" i="1"/>
  <c r="AD79" i="1" s="1"/>
  <c r="AB81" i="1"/>
  <c r="Y81" i="1"/>
  <c r="AD81" i="1" s="1"/>
  <c r="AB82" i="1"/>
  <c r="Y82" i="1"/>
  <c r="AD82" i="1" s="1"/>
  <c r="AB84" i="1"/>
  <c r="Y84" i="1"/>
  <c r="AD84" i="1" s="1"/>
  <c r="X86" i="1"/>
  <c r="AC86" i="1" s="1"/>
  <c r="AA86" i="1"/>
  <c r="AB87" i="1"/>
  <c r="Y87" i="1"/>
  <c r="AD87" i="1" s="1"/>
  <c r="AA90" i="1"/>
  <c r="X90" i="1"/>
  <c r="AC90" i="1" s="1"/>
  <c r="AA92" i="1"/>
  <c r="X92" i="1"/>
  <c r="AC92" i="1" s="1"/>
  <c r="AA95" i="1"/>
  <c r="X95" i="1"/>
  <c r="AC95" i="1" s="1"/>
  <c r="AA96" i="1"/>
  <c r="X96" i="1"/>
  <c r="AC96" i="1" s="1"/>
  <c r="AA98" i="1"/>
  <c r="X98" i="1"/>
  <c r="AC98" i="1" s="1"/>
  <c r="AA100" i="1"/>
  <c r="X100" i="1"/>
  <c r="AC100" i="1" s="1"/>
  <c r="AB7" i="1"/>
  <c r="Y7" i="1"/>
  <c r="AD7" i="1" s="1"/>
  <c r="Y8" i="1"/>
  <c r="AD8" i="1" s="1"/>
  <c r="AB8" i="1"/>
  <c r="AB11" i="1"/>
  <c r="Y11" i="1"/>
  <c r="AD11" i="1" s="1"/>
  <c r="Y12" i="1"/>
  <c r="AD12" i="1" s="1"/>
  <c r="AB12" i="1"/>
  <c r="Y14" i="1"/>
  <c r="AD14" i="1" s="1"/>
  <c r="AB14" i="1"/>
  <c r="Y16" i="1"/>
  <c r="AD16" i="1" s="1"/>
  <c r="AB16" i="1"/>
  <c r="AB19" i="1"/>
  <c r="Y19" i="1"/>
  <c r="AD19" i="1" s="1"/>
  <c r="Y20" i="1"/>
  <c r="AD20" i="1" s="1"/>
  <c r="AB20" i="1"/>
  <c r="AA22" i="1"/>
  <c r="X22" i="1"/>
  <c r="AC22" i="1" s="1"/>
  <c r="AB24" i="1"/>
  <c r="Y24" i="1"/>
  <c r="AD24" i="1" s="1"/>
  <c r="AA26" i="1"/>
  <c r="X26" i="1"/>
  <c r="AC26" i="1" s="1"/>
  <c r="AA28" i="1"/>
  <c r="X28" i="1"/>
  <c r="AC28" i="1" s="1"/>
  <c r="Y6" i="1"/>
  <c r="AD6" i="1" s="1"/>
  <c r="AB6" i="1"/>
  <c r="AA30" i="1"/>
  <c r="X30" i="1"/>
  <c r="AC30" i="1" s="1"/>
  <c r="X33" i="1"/>
  <c r="AC33" i="1" s="1"/>
  <c r="AA33" i="1"/>
  <c r="AB35" i="1"/>
  <c r="Y35" i="1"/>
  <c r="AD35" i="1" s="1"/>
  <c r="AB37" i="1"/>
  <c r="Y37" i="1"/>
  <c r="AD37" i="1" s="1"/>
  <c r="AB39" i="1"/>
  <c r="Y39" i="1"/>
  <c r="AD39" i="1" s="1"/>
  <c r="AB41" i="1"/>
  <c r="Y41" i="1"/>
  <c r="AD41" i="1" s="1"/>
  <c r="AB43" i="1"/>
  <c r="Y43" i="1"/>
  <c r="AD43" i="1" s="1"/>
  <c r="X45" i="1"/>
  <c r="AC45" i="1" s="1"/>
  <c r="AA45" i="1"/>
  <c r="AA47" i="1"/>
  <c r="X47" i="1"/>
  <c r="AC47" i="1" s="1"/>
  <c r="AA49" i="1"/>
  <c r="X49" i="1"/>
  <c r="AC49" i="1" s="1"/>
  <c r="AA51" i="1"/>
  <c r="X51" i="1"/>
  <c r="AC51" i="1" s="1"/>
  <c r="AA53" i="1"/>
  <c r="X53" i="1"/>
  <c r="AC53" i="1" s="1"/>
  <c r="AA55" i="1"/>
  <c r="X55" i="1"/>
  <c r="AC55" i="1" s="1"/>
  <c r="X57" i="1"/>
  <c r="AC57" i="1" s="1"/>
  <c r="AA57" i="1"/>
  <c r="AA60" i="1"/>
  <c r="X60" i="1"/>
  <c r="AC60" i="1" s="1"/>
  <c r="AA61" i="1"/>
  <c r="X61" i="1"/>
  <c r="AC61" i="1" s="1"/>
  <c r="AB63" i="1"/>
  <c r="Y63" i="1"/>
  <c r="AD63" i="1" s="1"/>
  <c r="X65" i="1"/>
  <c r="AC65" i="1" s="1"/>
  <c r="AA65" i="1"/>
  <c r="X67" i="1"/>
  <c r="AC67" i="1" s="1"/>
  <c r="AA67" i="1"/>
  <c r="X69" i="1"/>
  <c r="AC69" i="1" s="1"/>
  <c r="AA69" i="1"/>
  <c r="AA72" i="1"/>
  <c r="X72" i="1"/>
  <c r="AC72" i="1" s="1"/>
  <c r="AB74" i="1"/>
  <c r="Y74" i="1"/>
  <c r="AD74" i="1" s="1"/>
  <c r="AB76" i="1"/>
  <c r="Y76" i="1"/>
  <c r="AD76" i="1" s="1"/>
  <c r="AB77" i="1"/>
  <c r="Y77" i="1"/>
  <c r="AD77" i="1" s="1"/>
  <c r="AB78" i="1"/>
  <c r="Y78" i="1"/>
  <c r="AD78" i="1" s="1"/>
  <c r="AB80" i="1"/>
  <c r="Y80" i="1"/>
  <c r="AD80" i="1" s="1"/>
  <c r="AB83" i="1"/>
  <c r="Y83" i="1"/>
  <c r="AD83" i="1" s="1"/>
  <c r="AB85" i="1"/>
  <c r="Y85" i="1"/>
  <c r="AD85" i="1" s="1"/>
  <c r="AB88" i="1"/>
  <c r="Y88" i="1"/>
  <c r="AD88" i="1" s="1"/>
  <c r="AA89" i="1"/>
  <c r="X89" i="1"/>
  <c r="AC89" i="1" s="1"/>
  <c r="AA91" i="1"/>
  <c r="X91" i="1"/>
  <c r="AC91" i="1" s="1"/>
  <c r="AA93" i="1"/>
  <c r="X93" i="1"/>
  <c r="AC93" i="1" s="1"/>
  <c r="AA94" i="1"/>
  <c r="X94" i="1"/>
  <c r="AC94" i="1" s="1"/>
  <c r="AA97" i="1"/>
  <c r="X97" i="1"/>
  <c r="AC97" i="1" s="1"/>
  <c r="AA99" i="1"/>
  <c r="X99" i="1"/>
  <c r="AC99" i="1" s="1"/>
  <c r="AB101" i="1"/>
  <c r="Y101" i="1"/>
  <c r="AD101" i="1" s="1"/>
  <c r="AA9" i="1"/>
  <c r="X9" i="1"/>
  <c r="AC9" i="1" s="1"/>
  <c r="AA10" i="1"/>
  <c r="X10" i="1"/>
  <c r="AC10" i="1" s="1"/>
  <c r="AA13" i="1"/>
  <c r="X13" i="1"/>
  <c r="AC13" i="1" s="1"/>
  <c r="AA15" i="1"/>
  <c r="X15" i="1"/>
  <c r="AC15" i="1" s="1"/>
  <c r="AA17" i="1"/>
  <c r="X17" i="1"/>
  <c r="AC17" i="1" s="1"/>
  <c r="AA18" i="1"/>
  <c r="X18" i="1"/>
  <c r="AC18" i="1" s="1"/>
  <c r="X21" i="1"/>
  <c r="AC21" i="1" s="1"/>
  <c r="AA21" i="1"/>
  <c r="AB23" i="1"/>
  <c r="Y23" i="1"/>
  <c r="AD23" i="1" s="1"/>
  <c r="AB25" i="1"/>
  <c r="Y25" i="1"/>
  <c r="AD25" i="1" s="1"/>
  <c r="AB27" i="1"/>
  <c r="Y27" i="1"/>
  <c r="AD27" i="1" s="1"/>
  <c r="AB29" i="1"/>
  <c r="Y29" i="1"/>
  <c r="AD29" i="1" s="1"/>
  <c r="AB31" i="1"/>
  <c r="Y31" i="1"/>
  <c r="AD31" i="1" s="1"/>
  <c r="AB32" i="1"/>
  <c r="Y32" i="1"/>
  <c r="AD32" i="1" s="1"/>
  <c r="Y34" i="1"/>
  <c r="AD34" i="1" s="1"/>
  <c r="AB34" i="1"/>
  <c r="AB36" i="1"/>
  <c r="Y36" i="1"/>
  <c r="AD36" i="1" s="1"/>
  <c r="X38" i="1"/>
  <c r="AC38" i="1" s="1"/>
  <c r="AA38" i="1"/>
  <c r="X40" i="1"/>
  <c r="AC40" i="1" s="1"/>
  <c r="AA40" i="1"/>
  <c r="X42" i="1"/>
  <c r="AC42" i="1" s="1"/>
  <c r="AA42" i="1"/>
  <c r="AB44" i="1"/>
  <c r="Y44" i="1"/>
  <c r="AD44" i="1" s="1"/>
  <c r="AB46" i="1"/>
  <c r="Y46" i="1"/>
  <c r="AD46" i="1" s="1"/>
  <c r="AB48" i="1"/>
  <c r="Y48" i="1"/>
  <c r="AD48" i="1" s="1"/>
  <c r="AB50" i="1"/>
  <c r="Y50" i="1"/>
  <c r="AD50" i="1" s="1"/>
  <c r="AB52" i="1"/>
  <c r="Y52" i="1"/>
  <c r="AD52" i="1" s="1"/>
  <c r="AB54" i="1"/>
  <c r="Y54" i="1"/>
  <c r="AD54" i="1" s="1"/>
  <c r="AB56" i="1"/>
  <c r="Y56" i="1"/>
  <c r="AD56" i="1" s="1"/>
  <c r="AB58" i="1"/>
  <c r="Y58" i="1"/>
  <c r="AD58" i="1" s="1"/>
  <c r="AB59" i="1"/>
  <c r="Y59" i="1"/>
  <c r="AD59" i="1" s="1"/>
  <c r="AA62" i="1"/>
  <c r="X62" i="1"/>
  <c r="AC62" i="1" s="1"/>
  <c r="AB64" i="1"/>
  <c r="Y64" i="1"/>
  <c r="AD64" i="1" s="1"/>
  <c r="AA66" i="1"/>
  <c r="X66" i="1"/>
  <c r="AC66" i="1" s="1"/>
  <c r="AB68" i="1"/>
  <c r="Y68" i="1"/>
  <c r="AD68" i="1" s="1"/>
  <c r="AB70" i="1"/>
  <c r="Y70" i="1"/>
  <c r="AD70" i="1" s="1"/>
  <c r="AB71" i="1"/>
  <c r="Y71" i="1"/>
  <c r="AD71" i="1" s="1"/>
  <c r="AB73" i="1"/>
  <c r="Y73" i="1"/>
  <c r="AD73" i="1" s="1"/>
  <c r="X75" i="1"/>
  <c r="AC75" i="1" s="1"/>
  <c r="AA75" i="1"/>
  <c r="X79" i="1"/>
  <c r="AC79" i="1" s="1"/>
  <c r="AA79" i="1"/>
  <c r="AA81" i="1"/>
  <c r="X81" i="1"/>
  <c r="AC81" i="1" s="1"/>
  <c r="AA82" i="1"/>
  <c r="X82" i="1"/>
  <c r="AC82" i="1" s="1"/>
  <c r="AA84" i="1"/>
  <c r="X84" i="1"/>
  <c r="AC84" i="1" s="1"/>
  <c r="AB86" i="1"/>
  <c r="Y86" i="1"/>
  <c r="AD86" i="1" s="1"/>
  <c r="AA87" i="1"/>
  <c r="X87" i="1"/>
  <c r="AC87" i="1" s="1"/>
  <c r="AB90" i="1"/>
  <c r="Y90" i="1"/>
  <c r="AD90" i="1" s="1"/>
  <c r="AB92" i="1"/>
  <c r="Y92" i="1"/>
  <c r="AD92" i="1" s="1"/>
  <c r="AB95" i="1"/>
  <c r="Y95" i="1"/>
  <c r="AD95" i="1" s="1"/>
  <c r="AB96" i="1"/>
  <c r="Y96" i="1"/>
  <c r="AD96" i="1" s="1"/>
  <c r="AB98" i="1"/>
  <c r="Y98" i="1"/>
  <c r="AD98" i="1" s="1"/>
  <c r="AB100" i="1"/>
  <c r="Y100" i="1"/>
  <c r="AD100" i="1" s="1"/>
  <c r="AA7" i="1"/>
  <c r="X7" i="1"/>
  <c r="AC7" i="1" s="1"/>
  <c r="AA8" i="1"/>
  <c r="X8" i="1"/>
  <c r="AC8" i="1" s="1"/>
  <c r="AA11" i="1"/>
  <c r="X11" i="1"/>
  <c r="AC11" i="1" s="1"/>
  <c r="AA12" i="1"/>
  <c r="X12" i="1"/>
  <c r="AC12" i="1" s="1"/>
  <c r="AA14" i="1"/>
  <c r="X14" i="1"/>
  <c r="AC14" i="1" s="1"/>
  <c r="AA16" i="1"/>
  <c r="X16" i="1"/>
  <c r="AC16" i="1" s="1"/>
  <c r="AA19" i="1"/>
  <c r="X19" i="1"/>
  <c r="AC19" i="1" s="1"/>
  <c r="AA20" i="1"/>
  <c r="X20" i="1"/>
  <c r="AC20" i="1" s="1"/>
  <c r="AB22" i="1"/>
  <c r="Y22" i="1"/>
  <c r="AD22" i="1" s="1"/>
  <c r="X24" i="1"/>
  <c r="AC24" i="1" s="1"/>
  <c r="AA24" i="1"/>
  <c r="AB26" i="1"/>
  <c r="Y26" i="1"/>
  <c r="AD26" i="1" s="1"/>
  <c r="AB28" i="1"/>
  <c r="Y28" i="1"/>
  <c r="AD28" i="1" s="1"/>
  <c r="AA6" i="1"/>
  <c r="X6" i="1"/>
  <c r="AC6" i="1" s="1"/>
  <c r="AB30" i="1"/>
  <c r="Y30" i="1"/>
  <c r="AD30" i="1" s="1"/>
  <c r="AB33" i="1"/>
  <c r="Y33" i="1"/>
  <c r="AD33" i="1" s="1"/>
  <c r="X35" i="1"/>
  <c r="AC35" i="1" s="1"/>
  <c r="AA35" i="1"/>
  <c r="X37" i="1"/>
  <c r="AC37" i="1" s="1"/>
  <c r="AA37" i="1"/>
  <c r="X39" i="1"/>
  <c r="AC39" i="1" s="1"/>
  <c r="AA39" i="1"/>
  <c r="X41" i="1"/>
  <c r="AC41" i="1" s="1"/>
  <c r="AA41" i="1"/>
  <c r="X43" i="1"/>
  <c r="AC43" i="1" s="1"/>
  <c r="AA43" i="1"/>
  <c r="AB45" i="1"/>
  <c r="Y45" i="1"/>
  <c r="AD45" i="1" s="1"/>
  <c r="AB47" i="1"/>
  <c r="Y47" i="1"/>
  <c r="AD47" i="1" s="1"/>
  <c r="AB49" i="1"/>
  <c r="Y49" i="1"/>
  <c r="AD49" i="1" s="1"/>
  <c r="AB51" i="1"/>
  <c r="Y51" i="1"/>
  <c r="AD51" i="1" s="1"/>
  <c r="AB53" i="1"/>
  <c r="Y53" i="1"/>
  <c r="AD53" i="1" s="1"/>
  <c r="AB55" i="1"/>
  <c r="Y55" i="1"/>
  <c r="AD55" i="1" s="1"/>
  <c r="AB57" i="1"/>
  <c r="Y57" i="1"/>
  <c r="AD57" i="1" s="1"/>
  <c r="AB60" i="1"/>
  <c r="Y60" i="1"/>
  <c r="AD60" i="1" s="1"/>
  <c r="AB61" i="1"/>
  <c r="Y61" i="1"/>
  <c r="AD61" i="1" s="1"/>
  <c r="X63" i="1"/>
  <c r="AC63" i="1" s="1"/>
  <c r="AA63" i="1"/>
  <c r="AB65" i="1"/>
  <c r="Y65" i="1"/>
  <c r="AD65" i="1" s="1"/>
  <c r="AB67" i="1"/>
  <c r="Y67" i="1"/>
  <c r="AD67" i="1" s="1"/>
  <c r="AB69" i="1"/>
  <c r="Y69" i="1"/>
  <c r="AD69" i="1" s="1"/>
  <c r="AB72" i="1"/>
  <c r="Y72" i="1"/>
  <c r="AD72" i="1" s="1"/>
  <c r="AA74" i="1"/>
  <c r="X74" i="1"/>
  <c r="AC74" i="1" s="1"/>
  <c r="AA76" i="1"/>
  <c r="X76" i="1"/>
  <c r="AC76" i="1" s="1"/>
  <c r="AA77" i="1"/>
  <c r="X77" i="1"/>
  <c r="AC77" i="1" s="1"/>
  <c r="AA78" i="1"/>
  <c r="X78" i="1"/>
  <c r="AC78" i="1" s="1"/>
  <c r="AA80" i="1"/>
  <c r="X80" i="1"/>
  <c r="AC80" i="1" s="1"/>
  <c r="X83" i="1"/>
  <c r="AC83" i="1" s="1"/>
  <c r="AA83" i="1"/>
  <c r="X85" i="1"/>
  <c r="AC85" i="1" s="1"/>
  <c r="AA85" i="1"/>
  <c r="X88" i="1"/>
  <c r="AC88" i="1" s="1"/>
  <c r="AA88" i="1"/>
  <c r="AB89" i="1"/>
  <c r="Y89" i="1"/>
  <c r="AD89" i="1" s="1"/>
  <c r="AB91" i="1"/>
  <c r="Y91" i="1"/>
  <c r="AD91" i="1" s="1"/>
  <c r="AB93" i="1"/>
  <c r="Y93" i="1"/>
  <c r="AD93" i="1" s="1"/>
  <c r="AB94" i="1"/>
  <c r="Y94" i="1"/>
  <c r="AD94" i="1" s="1"/>
  <c r="AB97" i="1"/>
  <c r="Y97" i="1"/>
  <c r="AD97" i="1" s="1"/>
  <c r="AB99" i="1"/>
  <c r="Y99" i="1"/>
  <c r="AD99" i="1" s="1"/>
  <c r="R103" i="1"/>
  <c r="S103" i="1" s="1"/>
  <c r="U103" i="1" s="1"/>
  <c r="Y5" i="1"/>
  <c r="AD5" i="1" s="1"/>
  <c r="AB5" i="1"/>
  <c r="X5" i="1"/>
  <c r="AC5" i="1" s="1"/>
  <c r="AA5" i="1"/>
  <c r="Q104" i="1"/>
  <c r="AB102" i="1" l="1"/>
  <c r="Y102" i="1"/>
  <c r="AD102" i="1" s="1"/>
  <c r="V103" i="1"/>
  <c r="W103" i="1"/>
  <c r="AA102" i="1"/>
  <c r="X102" i="1"/>
  <c r="AC102" i="1" s="1"/>
  <c r="R104" i="1"/>
  <c r="S104" i="1" s="1"/>
  <c r="U104" i="1" s="1"/>
  <c r="V104" i="1" l="1"/>
  <c r="W104" i="1"/>
  <c r="AA103" i="1"/>
  <c r="X103" i="1"/>
  <c r="AC103" i="1" s="1"/>
  <c r="AB103" i="1"/>
  <c r="Y103" i="1"/>
  <c r="AD103" i="1" s="1"/>
  <c r="AB104" i="1" l="1"/>
  <c r="Y104" i="1"/>
  <c r="AD104" i="1" s="1"/>
  <c r="X104" i="1"/>
  <c r="AC104" i="1" s="1"/>
  <c r="AA104" i="1"/>
</calcChain>
</file>

<file path=xl/sharedStrings.xml><?xml version="1.0" encoding="utf-8"?>
<sst xmlns="http://schemas.openxmlformats.org/spreadsheetml/2006/main" count="34" uniqueCount="34">
  <si>
    <t>Index</t>
    <phoneticPr fontId="1" type="noConversion"/>
  </si>
  <si>
    <t>Hope Frequecy (Mhz)</t>
    <phoneticPr fontId="1" type="noConversion"/>
  </si>
  <si>
    <t>Rx Frequency Range (MHz)</t>
    <phoneticPr fontId="1" type="noConversion"/>
  </si>
  <si>
    <t>Xtal Frequency (MHz)</t>
    <phoneticPr fontId="1" type="noConversion"/>
  </si>
  <si>
    <t>PLLN</t>
    <phoneticPr fontId="1" type="noConversion"/>
  </si>
  <si>
    <t>IQ_DIV</t>
    <phoneticPr fontId="1" type="noConversion"/>
  </si>
  <si>
    <t>PLLN.K</t>
    <phoneticPr fontId="1" type="noConversion"/>
  </si>
  <si>
    <t>Delta_Freq_MIN
(kHz)</t>
    <phoneticPr fontId="1" type="noConversion"/>
  </si>
  <si>
    <t>AFC_Range</t>
    <phoneticPr fontId="1" type="noConversion"/>
  </si>
  <si>
    <t>LO (MHz)</t>
    <phoneticPr fontId="1" type="noConversion"/>
  </si>
  <si>
    <t>PLL(N+1)</t>
    <phoneticPr fontId="1" type="noConversion"/>
  </si>
  <si>
    <t>IF(kHz)</t>
    <phoneticPr fontId="1" type="noConversion"/>
  </si>
  <si>
    <t>DIVIDER</t>
    <phoneticPr fontId="1" type="noConversion"/>
  </si>
  <si>
    <t>Initial AFC_Range</t>
    <phoneticPr fontId="1" type="noConversion"/>
  </si>
  <si>
    <t>Initial AFC_OVF_TH&lt;7:0&gt;</t>
    <phoneticPr fontId="1" type="noConversion"/>
  </si>
  <si>
    <t>RX Xtal Tolerance (ppm)</t>
    <phoneticPr fontId="1" type="noConversion"/>
  </si>
  <si>
    <t>TX Xtal Tolerance (ppm)</t>
    <phoneticPr fontId="1" type="noConversion"/>
  </si>
  <si>
    <t>AFC_OVF_TH&lt;7:0&gt;</t>
    <phoneticPr fontId="1" type="noConversion"/>
  </si>
  <si>
    <t>AFC_Range_According to ppm =
Freqrf *(rxppm+txppm) (kHz)</t>
    <phoneticPr fontId="1" type="noConversion"/>
  </si>
  <si>
    <t>Freq_LO 
At PLLN (MHz)</t>
    <phoneticPr fontId="1" type="noConversion"/>
  </si>
  <si>
    <t>Freq_LO 
At PLLN +1 (MHz)</t>
    <phoneticPr fontId="1" type="noConversion"/>
  </si>
  <si>
    <t>Freq_RF 
At PLLN (MHz)</t>
    <phoneticPr fontId="1" type="noConversion"/>
  </si>
  <si>
    <t>Freq_RF
At PLLN +1 (MHz)</t>
    <phoneticPr fontId="1" type="noConversion"/>
  </si>
  <si>
    <t>95%*Delta_Freq_MIN (kHz)</t>
    <phoneticPr fontId="1" type="noConversion"/>
  </si>
  <si>
    <t>with AFC
Freq_LO min (MHz)</t>
    <phoneticPr fontId="1" type="noConversion"/>
  </si>
  <si>
    <t>with AFC
Freq_LO max (MHz)</t>
    <phoneticPr fontId="1" type="noConversion"/>
  </si>
  <si>
    <t>with AFC
Freq_RF min (MHz)</t>
    <phoneticPr fontId="1" type="noConversion"/>
  </si>
  <si>
    <t>with AFC
Freq_RF max (MHz)</t>
    <phoneticPr fontId="1" type="noConversion"/>
  </si>
  <si>
    <t>Delta to N LO</t>
    <phoneticPr fontId="1" type="noConversion"/>
  </si>
  <si>
    <t>Delta to N+1 LO</t>
    <phoneticPr fontId="1" type="noConversion"/>
  </si>
  <si>
    <t>Delta to N RF</t>
    <phoneticPr fontId="1" type="noConversion"/>
  </si>
  <si>
    <t xml:space="preserve">Delta to N+1 RF </t>
    <phoneticPr fontId="1" type="noConversion"/>
  </si>
  <si>
    <t>379 - 510</t>
  </si>
  <si>
    <r>
      <rPr>
        <b/>
        <sz val="11"/>
        <color theme="1"/>
        <rFont val="Arial Unicode MS"/>
        <family val="2"/>
        <charset val="134"/>
      </rPr>
      <t>注意，请参阅《</t>
    </r>
    <r>
      <rPr>
        <b/>
        <sz val="11"/>
        <color theme="1"/>
        <rFont val="Arial"/>
        <family val="2"/>
      </rPr>
      <t xml:space="preserve">AN197 CMT2300A-CMT2219B-CMT2219B </t>
    </r>
    <r>
      <rPr>
        <b/>
        <sz val="11"/>
        <color theme="1"/>
        <rFont val="Arial Unicode MS"/>
        <family val="2"/>
        <charset val="134"/>
      </rPr>
      <t>快速手动跳频》来了解如何使用该表格。如需使用超过</t>
    </r>
    <r>
      <rPr>
        <b/>
        <sz val="11"/>
        <color theme="1"/>
        <rFont val="Arial"/>
        <family val="2"/>
      </rPr>
      <t>100</t>
    </r>
    <r>
      <rPr>
        <b/>
        <sz val="11"/>
        <color theme="1"/>
        <rFont val="Arial Unicode MS"/>
        <family val="2"/>
        <charset val="134"/>
      </rPr>
      <t>个频点，请咨询</t>
    </r>
    <r>
      <rPr>
        <b/>
        <sz val="11"/>
        <color theme="1"/>
        <rFont val="Arial"/>
        <family val="2"/>
      </rPr>
      <t>CMOSTEK</t>
    </r>
    <r>
      <rPr>
        <b/>
        <sz val="11"/>
        <color theme="1"/>
        <rFont val="Arial Unicode MS"/>
        <family val="2"/>
        <charset val="134"/>
      </rPr>
      <t>技术支持团队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</si>
</sst>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 "/>
    <numFmt numFmtId="177" formatCode="0.0_ "/>
    <numFmt numFmtId="178" formatCode="0.000_ "/>
    <numFmt numFmtId="179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4"/>
      <color theme="1"/>
      <name val="宋体"/>
      <family val="3"/>
      <charset val="134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 Unicode MS"/>
      <family val="2"/>
      <charset val="134"/>
    </font>
    <font>
      <b/>
      <sz val="11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176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179" fontId="2" fillId="0" borderId="8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77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176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2" fillId="0" borderId="23" xfId="0" applyNumberFormat="1" applyFont="1" applyBorder="1" applyAlignment="1" applyProtection="1">
      <alignment horizontal="center" vertical="center"/>
      <protection locked="0"/>
    </xf>
    <xf numFmtId="179" fontId="2" fillId="0" borderId="23" xfId="0" applyNumberFormat="1" applyFont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25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104"/>
  <sheetViews>
    <sheetView tabSelected="1" topLeftCell="A84" workbookViewId="0">
      <selection activeCell="AG99" sqref="AG99"/>
    </sheetView>
  </sheetViews>
  <sheetFormatPr defaultColWidth="9" defaultRowHeight="14.25"/>
  <cols>
    <col min="1" max="1" width="14.25" style="1" customWidth="1"/>
    <col min="2" max="2" width="27.5" style="6" bestFit="1" customWidth="1"/>
    <col min="3" max="3" width="16.5" style="1" customWidth="1"/>
    <col min="4" max="4" width="12.75" style="1" bestFit="1" customWidth="1"/>
    <col min="5" max="5" width="25" style="1" customWidth="1"/>
    <col min="6" max="6" width="22.375" style="1" customWidth="1"/>
    <col min="7" max="7" width="22.375" style="1" hidden="1" customWidth="1"/>
    <col min="8" max="11" width="15.875" style="1" hidden="1" customWidth="1"/>
    <col min="12" max="12" width="47.625" style="1" hidden="1" customWidth="1"/>
    <col min="13" max="13" width="22" style="1" hidden="1" customWidth="1"/>
    <col min="14" max="14" width="17.5" style="1" hidden="1" customWidth="1"/>
    <col min="15" max="15" width="15.875" style="1" hidden="1" customWidth="1"/>
    <col min="16" max="16" width="17.875" style="1" hidden="1" customWidth="1"/>
    <col min="17" max="17" width="19.5" style="1" hidden="1" customWidth="1"/>
    <col min="18" max="18" width="15.875" style="1" hidden="1" customWidth="1"/>
    <col min="19" max="19" width="20.125" style="1" customWidth="1"/>
    <col min="20" max="20" width="12.75" style="1" hidden="1" customWidth="1"/>
    <col min="21" max="21" width="14.625" style="1" hidden="1" customWidth="1"/>
    <col min="22" max="22" width="20.125" style="1" hidden="1" customWidth="1"/>
    <col min="23" max="23" width="20.5" style="1" hidden="1" customWidth="1"/>
    <col min="24" max="24" width="19.75" style="1" hidden="1" customWidth="1"/>
    <col min="25" max="25" width="20.25" style="1" hidden="1" customWidth="1"/>
    <col min="26" max="26" width="13.625" style="1" hidden="1" customWidth="1"/>
    <col min="27" max="27" width="15.625" style="1" hidden="1" customWidth="1"/>
    <col min="28" max="28" width="16.625" style="1" hidden="1" customWidth="1"/>
    <col min="29" max="29" width="15.25" style="1" hidden="1" customWidth="1"/>
    <col min="30" max="30" width="16" style="1" hidden="1" customWidth="1"/>
    <col min="31" max="31" width="0" style="1" hidden="1" customWidth="1"/>
    <col min="32" max="16384" width="9" style="1"/>
  </cols>
  <sheetData>
    <row r="2" spans="2:32" ht="15">
      <c r="B2" s="58" t="s">
        <v>33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2:32" s="14" customFormat="1" ht="19.5" thickBot="1">
      <c r="B3" s="40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spans="2:32" ht="30.75" thickBot="1">
      <c r="B4" s="33" t="s">
        <v>3</v>
      </c>
      <c r="C4" s="4">
        <v>26</v>
      </c>
      <c r="E4" s="42" t="s">
        <v>0</v>
      </c>
      <c r="F4" s="43" t="s">
        <v>1</v>
      </c>
      <c r="G4" s="44" t="s">
        <v>9</v>
      </c>
      <c r="H4" s="44" t="s">
        <v>5</v>
      </c>
      <c r="I4" s="44" t="s">
        <v>6</v>
      </c>
      <c r="J4" s="44" t="s">
        <v>4</v>
      </c>
      <c r="K4" s="44" t="s">
        <v>10</v>
      </c>
      <c r="L4" s="45" t="s">
        <v>18</v>
      </c>
      <c r="M4" s="45" t="s">
        <v>19</v>
      </c>
      <c r="N4" s="45" t="s">
        <v>20</v>
      </c>
      <c r="O4" s="45" t="s">
        <v>21</v>
      </c>
      <c r="P4" s="45" t="s">
        <v>22</v>
      </c>
      <c r="Q4" s="45" t="s">
        <v>7</v>
      </c>
      <c r="R4" s="45" t="s">
        <v>23</v>
      </c>
      <c r="S4" s="46" t="s">
        <v>17</v>
      </c>
      <c r="U4" s="17" t="s">
        <v>8</v>
      </c>
      <c r="V4" s="18" t="s">
        <v>24</v>
      </c>
      <c r="W4" s="18" t="s">
        <v>25</v>
      </c>
      <c r="X4" s="18" t="s">
        <v>26</v>
      </c>
      <c r="Y4" s="19" t="s">
        <v>27</v>
      </c>
      <c r="AA4" s="25" t="s">
        <v>28</v>
      </c>
      <c r="AB4" s="18" t="s">
        <v>29</v>
      </c>
      <c r="AC4" s="18" t="s">
        <v>30</v>
      </c>
      <c r="AD4" s="19" t="s">
        <v>31</v>
      </c>
    </row>
    <row r="5" spans="2:32" ht="15">
      <c r="B5" s="34" t="s">
        <v>15</v>
      </c>
      <c r="C5" s="9">
        <v>20</v>
      </c>
      <c r="E5" s="2">
        <v>0</v>
      </c>
      <c r="F5" s="5">
        <v>420</v>
      </c>
      <c r="G5" s="7">
        <f>F5+$C$8/1000</f>
        <v>420.28260869565219</v>
      </c>
      <c r="H5" s="7" t="str">
        <f>$C$9</f>
        <v>4</v>
      </c>
      <c r="I5" s="7">
        <f>(G5*H5/$C$4)</f>
        <v>64.658862876254176</v>
      </c>
      <c r="J5" s="26">
        <f>INT(I5)</f>
        <v>64</v>
      </c>
      <c r="K5" s="26">
        <f>J5+1</f>
        <v>65</v>
      </c>
      <c r="L5" s="7">
        <f>F5*($C$5+$C$6)/10^3</f>
        <v>16.8</v>
      </c>
      <c r="M5" s="7">
        <f>$C$4*J5/H5</f>
        <v>416</v>
      </c>
      <c r="N5" s="7">
        <f>$C$4*(J5+1)/H5</f>
        <v>422.5</v>
      </c>
      <c r="O5" s="7">
        <f>M5-$C$8/1000</f>
        <v>415.71739130434781</v>
      </c>
      <c r="P5" s="7">
        <f>N5-$C$8/1000</f>
        <v>422.21739130434781</v>
      </c>
      <c r="Q5" s="7">
        <f>MIN(ABS(F5-O5)*1000,ABS(F5-P5)*1000)</f>
        <v>2217.3913043478137</v>
      </c>
      <c r="R5" s="10">
        <f>0.95*Q5</f>
        <v>2106.5217391304232</v>
      </c>
      <c r="S5" s="11">
        <f>MIN(INT(R5*$C$9*2^20/$C$4/1000/256),$C$12)</f>
        <v>11</v>
      </c>
      <c r="U5" s="13">
        <f>(S5*256/2^20)*$C$4*1000/$C$9</f>
        <v>17.4560546875</v>
      </c>
      <c r="V5" s="14">
        <f t="shared" ref="V5" si="0">G5-U5/1000</f>
        <v>420.26515264096469</v>
      </c>
      <c r="W5" s="15">
        <f t="shared" ref="W5" si="1">G5+U5/1000</f>
        <v>420.30006475033969</v>
      </c>
      <c r="X5" s="20">
        <f>V5-$C$8/1000</f>
        <v>419.9825439453125</v>
      </c>
      <c r="Y5" s="21">
        <f>W5-$C$8/1000</f>
        <v>420.0174560546875</v>
      </c>
      <c r="AA5" s="22">
        <f t="shared" ref="AA5:AA68" si="2">V5-M5</f>
        <v>4.2651526409646863</v>
      </c>
      <c r="AB5" s="23">
        <f t="shared" ref="AB5:AB68" si="3">W5-N5</f>
        <v>-2.1999352496603137</v>
      </c>
      <c r="AC5" s="23">
        <f t="shared" ref="AC5:AC68" si="4">X5-O5</f>
        <v>4.2651526409646863</v>
      </c>
      <c r="AD5" s="24">
        <f t="shared" ref="AD5:AD68" si="5">Y5-P5</f>
        <v>-2.1999352496603137</v>
      </c>
    </row>
    <row r="6" spans="2:32" ht="15">
      <c r="B6" s="34" t="s">
        <v>16</v>
      </c>
      <c r="C6" s="9">
        <v>20</v>
      </c>
      <c r="E6" s="2">
        <f>E5+1</f>
        <v>1</v>
      </c>
      <c r="F6" s="5">
        <v>420.5</v>
      </c>
      <c r="G6" s="7">
        <f t="shared" ref="G6:G69" si="6">F6+$C$8/1000</f>
        <v>420.78260869565219</v>
      </c>
      <c r="H6" s="7" t="str">
        <f>$C$9</f>
        <v>4</v>
      </c>
      <c r="I6" s="7">
        <f t="shared" ref="I6" si="7">(G6*H6/$C$4)</f>
        <v>64.735785953177256</v>
      </c>
      <c r="J6" s="26">
        <f t="shared" ref="J6:J69" si="8">INT(I6)</f>
        <v>64</v>
      </c>
      <c r="K6" s="26">
        <f t="shared" ref="K6:K69" si="9">J6+1</f>
        <v>65</v>
      </c>
      <c r="L6" s="7">
        <f>F6*($C$5+$C$6)/10^3</f>
        <v>16.82</v>
      </c>
      <c r="M6" s="7">
        <f t="shared" ref="M6" si="10">$C$4*J6/H6</f>
        <v>416</v>
      </c>
      <c r="N6" s="7">
        <f t="shared" ref="N6" si="11">$C$4*(J6+1)/H6</f>
        <v>422.5</v>
      </c>
      <c r="O6" s="7">
        <f t="shared" ref="O6:P6" si="12">M6-$C$8/1000</f>
        <v>415.71739130434781</v>
      </c>
      <c r="P6" s="7">
        <f t="shared" si="12"/>
        <v>422.21739130434781</v>
      </c>
      <c r="Q6" s="7">
        <f t="shared" ref="Q6" si="13">MIN(ABS(F6-O6)*1000,ABS(F6-P6)*1000)</f>
        <v>1717.3913043478137</v>
      </c>
      <c r="R6" s="10">
        <f t="shared" ref="R6:R69" si="14">0.95*Q6</f>
        <v>1631.5217391304229</v>
      </c>
      <c r="S6" s="11">
        <f>MIN(INT(R6*$C$9*2^20/$C$4/1000/256),$C$12)</f>
        <v>11</v>
      </c>
      <c r="U6" s="13">
        <f t="shared" ref="U6:U69" si="15">(S6*256/2^20)*$C$4*1000/$C$9</f>
        <v>17.4560546875</v>
      </c>
      <c r="V6" s="14">
        <f t="shared" ref="V6:V69" si="16">G6-U6/1000</f>
        <v>420.76515264096469</v>
      </c>
      <c r="W6" s="15">
        <f t="shared" ref="W6:W69" si="17">G6+U6/1000</f>
        <v>420.80006475033969</v>
      </c>
      <c r="X6" s="20">
        <f t="shared" ref="X6:X69" si="18">V6-$C$8/1000</f>
        <v>420.4825439453125</v>
      </c>
      <c r="Y6" s="21">
        <f t="shared" ref="Y6:Y69" si="19">W6-$C$8/1000</f>
        <v>420.5174560546875</v>
      </c>
      <c r="AA6" s="22">
        <f t="shared" si="2"/>
        <v>4.7651526409646863</v>
      </c>
      <c r="AB6" s="23">
        <f t="shared" si="3"/>
        <v>-1.6999352496603137</v>
      </c>
      <c r="AC6" s="23">
        <f t="shared" si="4"/>
        <v>4.7651526409646863</v>
      </c>
      <c r="AD6" s="24">
        <f t="shared" si="5"/>
        <v>-1.6999352496603137</v>
      </c>
    </row>
    <row r="7" spans="2:32" ht="15.75" thickBot="1">
      <c r="B7" s="35" t="s">
        <v>2</v>
      </c>
      <c r="C7" s="27" t="s">
        <v>32</v>
      </c>
      <c r="E7" s="2">
        <f t="shared" ref="E7:E70" si="20">E6+1</f>
        <v>2</v>
      </c>
      <c r="F7" s="5">
        <v>421</v>
      </c>
      <c r="G7" s="7">
        <f t="shared" si="6"/>
        <v>421.28260869565219</v>
      </c>
      <c r="H7" s="7" t="str">
        <f t="shared" ref="H7:H70" si="21">$C$9</f>
        <v>4</v>
      </c>
      <c r="I7" s="7">
        <f t="shared" ref="I7:I70" si="22">(G7*H7/$C$4)</f>
        <v>64.812709030100336</v>
      </c>
      <c r="J7" s="26">
        <f t="shared" si="8"/>
        <v>64</v>
      </c>
      <c r="K7" s="26">
        <f t="shared" si="9"/>
        <v>65</v>
      </c>
      <c r="L7" s="7">
        <f t="shared" ref="L7:L70" si="23">F7*($C$5+$C$6)/10^3</f>
        <v>16.84</v>
      </c>
      <c r="M7" s="7">
        <f t="shared" ref="M7:M70" si="24">$C$4*J7/H7</f>
        <v>416</v>
      </c>
      <c r="N7" s="7">
        <f t="shared" ref="N7:N70" si="25">$C$4*(J7+1)/H7</f>
        <v>422.5</v>
      </c>
      <c r="O7" s="7">
        <f t="shared" ref="O7:O70" si="26">M7-$C$8/1000</f>
        <v>415.71739130434781</v>
      </c>
      <c r="P7" s="7">
        <f t="shared" ref="P7:P70" si="27">N7-$C$8/1000</f>
        <v>422.21739130434781</v>
      </c>
      <c r="Q7" s="7">
        <f t="shared" ref="Q7:Q70" si="28">MIN(ABS(F7-O7)*1000,ABS(F7-P7)*1000)</f>
        <v>1217.3913043478137</v>
      </c>
      <c r="R7" s="10">
        <f t="shared" si="14"/>
        <v>1156.5217391304229</v>
      </c>
      <c r="S7" s="11">
        <f t="shared" ref="S7:S70" si="29">MIN(INT(R7*$C$9*2^20/$C$4/1000/256),$C$12)</f>
        <v>11</v>
      </c>
      <c r="U7" s="13">
        <f t="shared" si="15"/>
        <v>17.4560546875</v>
      </c>
      <c r="V7" s="14">
        <f t="shared" si="16"/>
        <v>421.26515264096469</v>
      </c>
      <c r="W7" s="15">
        <f t="shared" si="17"/>
        <v>421.30006475033969</v>
      </c>
      <c r="X7" s="20">
        <f t="shared" si="18"/>
        <v>420.9825439453125</v>
      </c>
      <c r="Y7" s="21">
        <f t="shared" si="19"/>
        <v>421.0174560546875</v>
      </c>
      <c r="AA7" s="22">
        <f t="shared" si="2"/>
        <v>5.2651526409646863</v>
      </c>
      <c r="AB7" s="23">
        <f t="shared" si="3"/>
        <v>-1.1999352496603137</v>
      </c>
      <c r="AC7" s="23">
        <f t="shared" si="4"/>
        <v>5.2651526409646863</v>
      </c>
      <c r="AD7" s="24">
        <f t="shared" si="5"/>
        <v>-1.1999352496603137</v>
      </c>
    </row>
    <row r="8" spans="2:32" ht="15">
      <c r="B8" s="36" t="s">
        <v>11</v>
      </c>
      <c r="C8" s="28">
        <f>C4/92*1000</f>
        <v>282.60869565217388</v>
      </c>
      <c r="E8" s="2">
        <f t="shared" si="20"/>
        <v>3</v>
      </c>
      <c r="F8" s="5">
        <v>421.5</v>
      </c>
      <c r="G8" s="7">
        <f t="shared" si="6"/>
        <v>421.78260869565219</v>
      </c>
      <c r="H8" s="7" t="str">
        <f t="shared" si="21"/>
        <v>4</v>
      </c>
      <c r="I8" s="7">
        <f t="shared" si="22"/>
        <v>64.889632107023417</v>
      </c>
      <c r="J8" s="26">
        <f t="shared" si="8"/>
        <v>64</v>
      </c>
      <c r="K8" s="26">
        <f t="shared" si="9"/>
        <v>65</v>
      </c>
      <c r="L8" s="7">
        <f t="shared" si="23"/>
        <v>16.86</v>
      </c>
      <c r="M8" s="7">
        <f t="shared" si="24"/>
        <v>416</v>
      </c>
      <c r="N8" s="7">
        <f t="shared" si="25"/>
        <v>422.5</v>
      </c>
      <c r="O8" s="7">
        <f t="shared" si="26"/>
        <v>415.71739130434781</v>
      </c>
      <c r="P8" s="7">
        <f t="shared" si="27"/>
        <v>422.21739130434781</v>
      </c>
      <c r="Q8" s="7">
        <f t="shared" si="28"/>
        <v>717.39130434781373</v>
      </c>
      <c r="R8" s="10">
        <f t="shared" si="14"/>
        <v>681.52173913042304</v>
      </c>
      <c r="S8" s="11">
        <f t="shared" si="29"/>
        <v>11</v>
      </c>
      <c r="U8" s="13">
        <f t="shared" si="15"/>
        <v>17.4560546875</v>
      </c>
      <c r="V8" s="14">
        <f t="shared" si="16"/>
        <v>421.76515264096469</v>
      </c>
      <c r="W8" s="15">
        <f t="shared" si="17"/>
        <v>421.80006475033969</v>
      </c>
      <c r="X8" s="20">
        <f t="shared" si="18"/>
        <v>421.4825439453125</v>
      </c>
      <c r="Y8" s="21">
        <f t="shared" si="19"/>
        <v>421.5174560546875</v>
      </c>
      <c r="AA8" s="22">
        <f t="shared" si="2"/>
        <v>5.7651526409646863</v>
      </c>
      <c r="AB8" s="23">
        <f t="shared" si="3"/>
        <v>-0.69993524966031373</v>
      </c>
      <c r="AC8" s="23">
        <f t="shared" si="4"/>
        <v>5.7651526409646863</v>
      </c>
      <c r="AD8" s="24">
        <f t="shared" si="5"/>
        <v>-0.69993524966031373</v>
      </c>
    </row>
    <row r="9" spans="2:32" ht="15" customHeight="1">
      <c r="B9" s="36" t="s">
        <v>12</v>
      </c>
      <c r="C9" s="29" t="str">
        <f xml:space="preserve"> IF(C7="126.33 - 179","12",IF(C7="189.5 - 255","8",IF(C7="252.67 - 340","6",IF(C7="379 - 510","4",IF(C7="758 - 1020","2","ERROR")))))</f>
        <v>4</v>
      </c>
      <c r="E9" s="2">
        <f t="shared" si="20"/>
        <v>4</v>
      </c>
      <c r="F9" s="5">
        <v>422</v>
      </c>
      <c r="G9" s="7">
        <f t="shared" si="6"/>
        <v>422.28260869565219</v>
      </c>
      <c r="H9" s="7" t="str">
        <f t="shared" si="21"/>
        <v>4</v>
      </c>
      <c r="I9" s="7">
        <f t="shared" si="22"/>
        <v>64.966555183946497</v>
      </c>
      <c r="J9" s="26">
        <f t="shared" si="8"/>
        <v>64</v>
      </c>
      <c r="K9" s="26">
        <f t="shared" si="9"/>
        <v>65</v>
      </c>
      <c r="L9" s="7">
        <f t="shared" si="23"/>
        <v>16.88</v>
      </c>
      <c r="M9" s="7">
        <f t="shared" si="24"/>
        <v>416</v>
      </c>
      <c r="N9" s="7">
        <f t="shared" si="25"/>
        <v>422.5</v>
      </c>
      <c r="O9" s="7">
        <f t="shared" si="26"/>
        <v>415.71739130434781</v>
      </c>
      <c r="P9" s="7">
        <f t="shared" si="27"/>
        <v>422.21739130434781</v>
      </c>
      <c r="Q9" s="7">
        <f t="shared" si="28"/>
        <v>217.39130434781373</v>
      </c>
      <c r="R9" s="10">
        <f t="shared" si="14"/>
        <v>206.52173913042304</v>
      </c>
      <c r="S9" s="11">
        <f t="shared" si="29"/>
        <v>11</v>
      </c>
      <c r="U9" s="13">
        <f t="shared" si="15"/>
        <v>17.4560546875</v>
      </c>
      <c r="V9" s="14">
        <f t="shared" si="16"/>
        <v>422.26515264096469</v>
      </c>
      <c r="W9" s="15">
        <f t="shared" si="17"/>
        <v>422.30006475033969</v>
      </c>
      <c r="X9" s="20">
        <f t="shared" si="18"/>
        <v>421.9825439453125</v>
      </c>
      <c r="Y9" s="21">
        <f t="shared" si="19"/>
        <v>422.0174560546875</v>
      </c>
      <c r="AA9" s="22">
        <f t="shared" si="2"/>
        <v>6.2651526409646863</v>
      </c>
      <c r="AB9" s="23">
        <f t="shared" si="3"/>
        <v>-0.19993524966031373</v>
      </c>
      <c r="AC9" s="23">
        <f t="shared" si="4"/>
        <v>6.2651526409646863</v>
      </c>
      <c r="AD9" s="24">
        <f t="shared" si="5"/>
        <v>-0.19993524966031373</v>
      </c>
    </row>
    <row r="10" spans="2:32" ht="15" customHeight="1">
      <c r="B10" s="37"/>
      <c r="C10" s="8"/>
      <c r="E10" s="2">
        <f t="shared" si="20"/>
        <v>5</v>
      </c>
      <c r="F10" s="5">
        <v>422.5</v>
      </c>
      <c r="G10" s="7">
        <f t="shared" si="6"/>
        <v>422.78260869565219</v>
      </c>
      <c r="H10" s="7" t="str">
        <f t="shared" si="21"/>
        <v>4</v>
      </c>
      <c r="I10" s="7">
        <f t="shared" si="22"/>
        <v>65.043478260869563</v>
      </c>
      <c r="J10" s="26">
        <f t="shared" si="8"/>
        <v>65</v>
      </c>
      <c r="K10" s="26">
        <f t="shared" si="9"/>
        <v>66</v>
      </c>
      <c r="L10" s="7">
        <f t="shared" si="23"/>
        <v>16.899999999999999</v>
      </c>
      <c r="M10" s="7">
        <f t="shared" si="24"/>
        <v>422.5</v>
      </c>
      <c r="N10" s="7">
        <f t="shared" si="25"/>
        <v>429</v>
      </c>
      <c r="O10" s="7">
        <f t="shared" si="26"/>
        <v>422.21739130434781</v>
      </c>
      <c r="P10" s="7">
        <f t="shared" si="27"/>
        <v>428.71739130434781</v>
      </c>
      <c r="Q10" s="7">
        <f t="shared" si="28"/>
        <v>282.60869565218627</v>
      </c>
      <c r="R10" s="10">
        <f t="shared" si="14"/>
        <v>268.47826086957696</v>
      </c>
      <c r="S10" s="11">
        <f t="shared" si="29"/>
        <v>11</v>
      </c>
      <c r="U10" s="13">
        <f t="shared" si="15"/>
        <v>17.4560546875</v>
      </c>
      <c r="V10" s="14">
        <f t="shared" si="16"/>
        <v>422.76515264096469</v>
      </c>
      <c r="W10" s="15">
        <f t="shared" si="17"/>
        <v>422.80006475033969</v>
      </c>
      <c r="X10" s="20">
        <f t="shared" si="18"/>
        <v>422.4825439453125</v>
      </c>
      <c r="Y10" s="21">
        <f t="shared" si="19"/>
        <v>422.5174560546875</v>
      </c>
      <c r="AA10" s="22">
        <f t="shared" si="2"/>
        <v>0.26515264096468627</v>
      </c>
      <c r="AB10" s="23">
        <f t="shared" si="3"/>
        <v>-6.1999352496603137</v>
      </c>
      <c r="AC10" s="23">
        <f t="shared" si="4"/>
        <v>0.26515264096468627</v>
      </c>
      <c r="AD10" s="24">
        <f t="shared" si="5"/>
        <v>-6.1999352496603137</v>
      </c>
    </row>
    <row r="11" spans="2:32" ht="15.75" thickBot="1">
      <c r="B11" s="38" t="s">
        <v>13</v>
      </c>
      <c r="C11" s="30">
        <f>MAX(L:L)</f>
        <v>18.78</v>
      </c>
      <c r="E11" s="2">
        <f t="shared" si="20"/>
        <v>6</v>
      </c>
      <c r="F11" s="5">
        <v>423</v>
      </c>
      <c r="G11" s="7">
        <f t="shared" si="6"/>
        <v>423.28260869565219</v>
      </c>
      <c r="H11" s="7" t="str">
        <f t="shared" si="21"/>
        <v>4</v>
      </c>
      <c r="I11" s="7">
        <f t="shared" si="22"/>
        <v>65.120401337792643</v>
      </c>
      <c r="J11" s="26">
        <f t="shared" si="8"/>
        <v>65</v>
      </c>
      <c r="K11" s="26">
        <f t="shared" si="9"/>
        <v>66</v>
      </c>
      <c r="L11" s="7">
        <f t="shared" si="23"/>
        <v>16.920000000000002</v>
      </c>
      <c r="M11" s="7">
        <f t="shared" si="24"/>
        <v>422.5</v>
      </c>
      <c r="N11" s="7">
        <f t="shared" si="25"/>
        <v>429</v>
      </c>
      <c r="O11" s="7">
        <f t="shared" si="26"/>
        <v>422.21739130434781</v>
      </c>
      <c r="P11" s="7">
        <f t="shared" si="27"/>
        <v>428.71739130434781</v>
      </c>
      <c r="Q11" s="7">
        <f t="shared" si="28"/>
        <v>782.60869565218627</v>
      </c>
      <c r="R11" s="10">
        <f t="shared" si="14"/>
        <v>743.47826086957696</v>
      </c>
      <c r="S11" s="11">
        <f t="shared" si="29"/>
        <v>11</v>
      </c>
      <c r="U11" s="13">
        <f t="shared" si="15"/>
        <v>17.4560546875</v>
      </c>
      <c r="V11" s="14">
        <f t="shared" si="16"/>
        <v>423.26515264096469</v>
      </c>
      <c r="W11" s="15">
        <f t="shared" si="17"/>
        <v>423.30006475033969</v>
      </c>
      <c r="X11" s="20">
        <f t="shared" si="18"/>
        <v>422.9825439453125</v>
      </c>
      <c r="Y11" s="21">
        <f t="shared" si="19"/>
        <v>423.0174560546875</v>
      </c>
      <c r="AA11" s="22">
        <f t="shared" si="2"/>
        <v>0.76515264096468627</v>
      </c>
      <c r="AB11" s="23">
        <f t="shared" si="3"/>
        <v>-5.6999352496603137</v>
      </c>
      <c r="AC11" s="23">
        <f t="shared" si="4"/>
        <v>0.76515264096468627</v>
      </c>
      <c r="AD11" s="24">
        <f t="shared" si="5"/>
        <v>-5.6999352496603137</v>
      </c>
    </row>
    <row r="12" spans="2:32" ht="15.75" thickBot="1">
      <c r="B12" s="39" t="s">
        <v>14</v>
      </c>
      <c r="C12" s="32">
        <f>INT(C11*C9*2^20/C4/1000/256)</f>
        <v>11</v>
      </c>
      <c r="E12" s="2">
        <f t="shared" si="20"/>
        <v>7</v>
      </c>
      <c r="F12" s="5">
        <v>423.5</v>
      </c>
      <c r="G12" s="7">
        <f t="shared" si="6"/>
        <v>423.78260869565219</v>
      </c>
      <c r="H12" s="7" t="str">
        <f t="shared" si="21"/>
        <v>4</v>
      </c>
      <c r="I12" s="7">
        <f t="shared" si="22"/>
        <v>65.197324414715723</v>
      </c>
      <c r="J12" s="26">
        <f t="shared" si="8"/>
        <v>65</v>
      </c>
      <c r="K12" s="26">
        <f t="shared" si="9"/>
        <v>66</v>
      </c>
      <c r="L12" s="7">
        <f t="shared" si="23"/>
        <v>16.940000000000001</v>
      </c>
      <c r="M12" s="7">
        <f t="shared" si="24"/>
        <v>422.5</v>
      </c>
      <c r="N12" s="7">
        <f t="shared" si="25"/>
        <v>429</v>
      </c>
      <c r="O12" s="7">
        <f t="shared" si="26"/>
        <v>422.21739130434781</v>
      </c>
      <c r="P12" s="7">
        <f t="shared" si="27"/>
        <v>428.71739130434781</v>
      </c>
      <c r="Q12" s="7">
        <f t="shared" si="28"/>
        <v>1282.6086956521863</v>
      </c>
      <c r="R12" s="10">
        <f t="shared" si="14"/>
        <v>1218.4782608695768</v>
      </c>
      <c r="S12" s="11">
        <f t="shared" si="29"/>
        <v>11</v>
      </c>
      <c r="U12" s="13">
        <f t="shared" si="15"/>
        <v>17.4560546875</v>
      </c>
      <c r="V12" s="14">
        <f t="shared" si="16"/>
        <v>423.76515264096469</v>
      </c>
      <c r="W12" s="15">
        <f t="shared" si="17"/>
        <v>423.80006475033969</v>
      </c>
      <c r="X12" s="20">
        <f t="shared" si="18"/>
        <v>423.4825439453125</v>
      </c>
      <c r="Y12" s="21">
        <f t="shared" si="19"/>
        <v>423.5174560546875</v>
      </c>
      <c r="AA12" s="22">
        <f t="shared" si="2"/>
        <v>1.2651526409646863</v>
      </c>
      <c r="AB12" s="23">
        <f t="shared" si="3"/>
        <v>-5.1999352496603137</v>
      </c>
      <c r="AC12" s="23">
        <f t="shared" si="4"/>
        <v>1.2651526409646863</v>
      </c>
      <c r="AD12" s="24">
        <f t="shared" si="5"/>
        <v>-5.1999352496603137</v>
      </c>
    </row>
    <row r="13" spans="2:32" ht="15">
      <c r="B13" s="31"/>
      <c r="C13" s="14"/>
      <c r="E13" s="2">
        <f t="shared" si="20"/>
        <v>8</v>
      </c>
      <c r="F13" s="5">
        <v>424</v>
      </c>
      <c r="G13" s="7">
        <f t="shared" si="6"/>
        <v>424.28260869565219</v>
      </c>
      <c r="H13" s="7" t="str">
        <f t="shared" si="21"/>
        <v>4</v>
      </c>
      <c r="I13" s="7">
        <f t="shared" si="22"/>
        <v>65.274247491638803</v>
      </c>
      <c r="J13" s="26">
        <f t="shared" si="8"/>
        <v>65</v>
      </c>
      <c r="K13" s="26">
        <f t="shared" si="9"/>
        <v>66</v>
      </c>
      <c r="L13" s="7">
        <f t="shared" si="23"/>
        <v>16.96</v>
      </c>
      <c r="M13" s="7">
        <f t="shared" si="24"/>
        <v>422.5</v>
      </c>
      <c r="N13" s="7">
        <f t="shared" si="25"/>
        <v>429</v>
      </c>
      <c r="O13" s="7">
        <f t="shared" si="26"/>
        <v>422.21739130434781</v>
      </c>
      <c r="P13" s="7">
        <f t="shared" si="27"/>
        <v>428.71739130434781</v>
      </c>
      <c r="Q13" s="7">
        <f t="shared" si="28"/>
        <v>1782.6086956521863</v>
      </c>
      <c r="R13" s="10">
        <f t="shared" si="14"/>
        <v>1693.4782608695768</v>
      </c>
      <c r="S13" s="11">
        <f t="shared" si="29"/>
        <v>11</v>
      </c>
      <c r="U13" s="13">
        <f t="shared" si="15"/>
        <v>17.4560546875</v>
      </c>
      <c r="V13" s="14">
        <f t="shared" si="16"/>
        <v>424.26515264096469</v>
      </c>
      <c r="W13" s="15">
        <f t="shared" si="17"/>
        <v>424.30006475033969</v>
      </c>
      <c r="X13" s="20">
        <f t="shared" si="18"/>
        <v>423.9825439453125</v>
      </c>
      <c r="Y13" s="21">
        <f t="shared" si="19"/>
        <v>424.0174560546875</v>
      </c>
      <c r="AA13" s="22">
        <f t="shared" si="2"/>
        <v>1.7651526409646863</v>
      </c>
      <c r="AB13" s="23">
        <f t="shared" si="3"/>
        <v>-4.6999352496603137</v>
      </c>
      <c r="AC13" s="23">
        <f t="shared" si="4"/>
        <v>1.7651526409646863</v>
      </c>
      <c r="AD13" s="24">
        <f t="shared" si="5"/>
        <v>-4.6999352496603137</v>
      </c>
    </row>
    <row r="14" spans="2:32" ht="15">
      <c r="B14" s="31"/>
      <c r="C14" s="14"/>
      <c r="E14" s="2">
        <f t="shared" si="20"/>
        <v>9</v>
      </c>
      <c r="F14" s="5">
        <v>424.5</v>
      </c>
      <c r="G14" s="7">
        <f t="shared" si="6"/>
        <v>424.78260869565219</v>
      </c>
      <c r="H14" s="7" t="str">
        <f t="shared" si="21"/>
        <v>4</v>
      </c>
      <c r="I14" s="7">
        <f t="shared" si="22"/>
        <v>65.351170568561869</v>
      </c>
      <c r="J14" s="26">
        <f t="shared" si="8"/>
        <v>65</v>
      </c>
      <c r="K14" s="26">
        <f t="shared" si="9"/>
        <v>66</v>
      </c>
      <c r="L14" s="7">
        <f t="shared" si="23"/>
        <v>16.98</v>
      </c>
      <c r="M14" s="7">
        <f t="shared" si="24"/>
        <v>422.5</v>
      </c>
      <c r="N14" s="7">
        <f t="shared" si="25"/>
        <v>429</v>
      </c>
      <c r="O14" s="7">
        <f t="shared" si="26"/>
        <v>422.21739130434781</v>
      </c>
      <c r="P14" s="7">
        <f t="shared" si="27"/>
        <v>428.71739130434781</v>
      </c>
      <c r="Q14" s="7">
        <f t="shared" si="28"/>
        <v>2282.6086956521863</v>
      </c>
      <c r="R14" s="10">
        <f t="shared" si="14"/>
        <v>2168.4782608695768</v>
      </c>
      <c r="S14" s="11">
        <f t="shared" si="29"/>
        <v>11</v>
      </c>
      <c r="U14" s="13">
        <f t="shared" si="15"/>
        <v>17.4560546875</v>
      </c>
      <c r="V14" s="14">
        <f t="shared" si="16"/>
        <v>424.76515264096469</v>
      </c>
      <c r="W14" s="15">
        <f t="shared" si="17"/>
        <v>424.80006475033969</v>
      </c>
      <c r="X14" s="20">
        <f t="shared" si="18"/>
        <v>424.4825439453125</v>
      </c>
      <c r="Y14" s="21">
        <f t="shared" si="19"/>
        <v>424.5174560546875</v>
      </c>
      <c r="AA14" s="22">
        <f t="shared" si="2"/>
        <v>2.2651526409646863</v>
      </c>
      <c r="AB14" s="23">
        <f t="shared" si="3"/>
        <v>-4.1999352496603137</v>
      </c>
      <c r="AC14" s="23">
        <f t="shared" si="4"/>
        <v>2.2651526409646863</v>
      </c>
      <c r="AD14" s="24">
        <f t="shared" si="5"/>
        <v>-4.1999352496603137</v>
      </c>
    </row>
    <row r="15" spans="2:32" ht="15">
      <c r="E15" s="2">
        <f t="shared" si="20"/>
        <v>10</v>
      </c>
      <c r="F15" s="5">
        <v>425</v>
      </c>
      <c r="G15" s="7">
        <f t="shared" si="6"/>
        <v>425.28260869565219</v>
      </c>
      <c r="H15" s="7" t="str">
        <f t="shared" si="21"/>
        <v>4</v>
      </c>
      <c r="I15" s="7">
        <f t="shared" si="22"/>
        <v>65.42809364548495</v>
      </c>
      <c r="J15" s="26">
        <f t="shared" si="8"/>
        <v>65</v>
      </c>
      <c r="K15" s="26">
        <f t="shared" si="9"/>
        <v>66</v>
      </c>
      <c r="L15" s="7">
        <f t="shared" si="23"/>
        <v>17</v>
      </c>
      <c r="M15" s="7">
        <f t="shared" si="24"/>
        <v>422.5</v>
      </c>
      <c r="N15" s="7">
        <f t="shared" si="25"/>
        <v>429</v>
      </c>
      <c r="O15" s="7">
        <f t="shared" si="26"/>
        <v>422.21739130434781</v>
      </c>
      <c r="P15" s="7">
        <f t="shared" si="27"/>
        <v>428.71739130434781</v>
      </c>
      <c r="Q15" s="7">
        <f t="shared" si="28"/>
        <v>2782.6086956521863</v>
      </c>
      <c r="R15" s="10">
        <f t="shared" si="14"/>
        <v>2643.4782608695768</v>
      </c>
      <c r="S15" s="11">
        <f t="shared" si="29"/>
        <v>11</v>
      </c>
      <c r="U15" s="13">
        <f t="shared" si="15"/>
        <v>17.4560546875</v>
      </c>
      <c r="V15" s="14">
        <f t="shared" si="16"/>
        <v>425.26515264096469</v>
      </c>
      <c r="W15" s="15">
        <f t="shared" si="17"/>
        <v>425.30006475033969</v>
      </c>
      <c r="X15" s="20">
        <f t="shared" si="18"/>
        <v>424.9825439453125</v>
      </c>
      <c r="Y15" s="21">
        <f t="shared" si="19"/>
        <v>425.0174560546875</v>
      </c>
      <c r="AA15" s="22">
        <f t="shared" si="2"/>
        <v>2.7651526409646863</v>
      </c>
      <c r="AB15" s="23">
        <f t="shared" si="3"/>
        <v>-3.6999352496603137</v>
      </c>
      <c r="AC15" s="23">
        <f t="shared" si="4"/>
        <v>2.7651526409646863</v>
      </c>
      <c r="AD15" s="24">
        <f t="shared" si="5"/>
        <v>-3.6999352496603137</v>
      </c>
    </row>
    <row r="16" spans="2:32" ht="15">
      <c r="E16" s="2">
        <f t="shared" si="20"/>
        <v>11</v>
      </c>
      <c r="F16" s="5">
        <v>425.5</v>
      </c>
      <c r="G16" s="7">
        <f t="shared" si="6"/>
        <v>425.78260869565219</v>
      </c>
      <c r="H16" s="7" t="str">
        <f t="shared" si="21"/>
        <v>4</v>
      </c>
      <c r="I16" s="7">
        <f t="shared" si="22"/>
        <v>65.50501672240803</v>
      </c>
      <c r="J16" s="26">
        <f t="shared" si="8"/>
        <v>65</v>
      </c>
      <c r="K16" s="26">
        <f t="shared" si="9"/>
        <v>66</v>
      </c>
      <c r="L16" s="7">
        <f t="shared" si="23"/>
        <v>17.02</v>
      </c>
      <c r="M16" s="7">
        <f t="shared" si="24"/>
        <v>422.5</v>
      </c>
      <c r="N16" s="7">
        <f t="shared" si="25"/>
        <v>429</v>
      </c>
      <c r="O16" s="7">
        <f t="shared" si="26"/>
        <v>422.21739130434781</v>
      </c>
      <c r="P16" s="7">
        <f t="shared" si="27"/>
        <v>428.71739130434781</v>
      </c>
      <c r="Q16" s="7">
        <f t="shared" si="28"/>
        <v>3217.3913043478137</v>
      </c>
      <c r="R16" s="10">
        <f t="shared" si="14"/>
        <v>3056.5217391304227</v>
      </c>
      <c r="S16" s="11">
        <f t="shared" si="29"/>
        <v>11</v>
      </c>
      <c r="U16" s="13">
        <f t="shared" si="15"/>
        <v>17.4560546875</v>
      </c>
      <c r="V16" s="14">
        <f t="shared" si="16"/>
        <v>425.76515264096469</v>
      </c>
      <c r="W16" s="15">
        <f t="shared" si="17"/>
        <v>425.80006475033969</v>
      </c>
      <c r="X16" s="20">
        <f t="shared" si="18"/>
        <v>425.4825439453125</v>
      </c>
      <c r="Y16" s="21">
        <f t="shared" si="19"/>
        <v>425.5174560546875</v>
      </c>
      <c r="AA16" s="22">
        <f t="shared" si="2"/>
        <v>3.2651526409646863</v>
      </c>
      <c r="AB16" s="23">
        <f t="shared" si="3"/>
        <v>-3.1999352496603137</v>
      </c>
      <c r="AC16" s="23">
        <f t="shared" si="4"/>
        <v>3.2651526409646863</v>
      </c>
      <c r="AD16" s="24">
        <f t="shared" si="5"/>
        <v>-3.1999352496603137</v>
      </c>
    </row>
    <row r="17" spans="5:30" ht="15">
      <c r="E17" s="2">
        <f t="shared" si="20"/>
        <v>12</v>
      </c>
      <c r="F17" s="5">
        <v>426</v>
      </c>
      <c r="G17" s="7">
        <f t="shared" si="6"/>
        <v>426.28260869565219</v>
      </c>
      <c r="H17" s="7" t="str">
        <f t="shared" si="21"/>
        <v>4</v>
      </c>
      <c r="I17" s="7">
        <f t="shared" si="22"/>
        <v>65.58193979933111</v>
      </c>
      <c r="J17" s="26">
        <f t="shared" si="8"/>
        <v>65</v>
      </c>
      <c r="K17" s="26">
        <f t="shared" si="9"/>
        <v>66</v>
      </c>
      <c r="L17" s="7">
        <f t="shared" si="23"/>
        <v>17.04</v>
      </c>
      <c r="M17" s="7">
        <f t="shared" si="24"/>
        <v>422.5</v>
      </c>
      <c r="N17" s="7">
        <f t="shared" si="25"/>
        <v>429</v>
      </c>
      <c r="O17" s="7">
        <f t="shared" si="26"/>
        <v>422.21739130434781</v>
      </c>
      <c r="P17" s="7">
        <f t="shared" si="27"/>
        <v>428.71739130434781</v>
      </c>
      <c r="Q17" s="7">
        <f t="shared" si="28"/>
        <v>2717.3913043478137</v>
      </c>
      <c r="R17" s="10">
        <f t="shared" si="14"/>
        <v>2581.5217391304227</v>
      </c>
      <c r="S17" s="11">
        <f t="shared" si="29"/>
        <v>11</v>
      </c>
      <c r="U17" s="13">
        <f t="shared" si="15"/>
        <v>17.4560546875</v>
      </c>
      <c r="V17" s="14">
        <f t="shared" si="16"/>
        <v>426.26515264096469</v>
      </c>
      <c r="W17" s="15">
        <f t="shared" si="17"/>
        <v>426.30006475033969</v>
      </c>
      <c r="X17" s="20">
        <f t="shared" si="18"/>
        <v>425.9825439453125</v>
      </c>
      <c r="Y17" s="21">
        <f t="shared" si="19"/>
        <v>426.0174560546875</v>
      </c>
      <c r="AA17" s="22">
        <f t="shared" si="2"/>
        <v>3.7651526409646863</v>
      </c>
      <c r="AB17" s="23">
        <f t="shared" si="3"/>
        <v>-2.6999352496603137</v>
      </c>
      <c r="AC17" s="23">
        <f t="shared" si="4"/>
        <v>3.7651526409646863</v>
      </c>
      <c r="AD17" s="24">
        <f t="shared" si="5"/>
        <v>-2.6999352496603137</v>
      </c>
    </row>
    <row r="18" spans="5:30" ht="15">
      <c r="E18" s="2">
        <f t="shared" si="20"/>
        <v>13</v>
      </c>
      <c r="F18" s="5">
        <v>426.5</v>
      </c>
      <c r="G18" s="7">
        <f t="shared" si="6"/>
        <v>426.78260869565219</v>
      </c>
      <c r="H18" s="7" t="str">
        <f t="shared" si="21"/>
        <v>4</v>
      </c>
      <c r="I18" s="7">
        <f t="shared" si="22"/>
        <v>65.658862876254176</v>
      </c>
      <c r="J18" s="26">
        <f t="shared" si="8"/>
        <v>65</v>
      </c>
      <c r="K18" s="26">
        <f t="shared" si="9"/>
        <v>66</v>
      </c>
      <c r="L18" s="7">
        <f t="shared" si="23"/>
        <v>17.059999999999999</v>
      </c>
      <c r="M18" s="7">
        <f t="shared" si="24"/>
        <v>422.5</v>
      </c>
      <c r="N18" s="7">
        <f t="shared" si="25"/>
        <v>429</v>
      </c>
      <c r="O18" s="7">
        <f t="shared" si="26"/>
        <v>422.21739130434781</v>
      </c>
      <c r="P18" s="7">
        <f t="shared" si="27"/>
        <v>428.71739130434781</v>
      </c>
      <c r="Q18" s="7">
        <f t="shared" si="28"/>
        <v>2217.3913043478137</v>
      </c>
      <c r="R18" s="10">
        <f t="shared" si="14"/>
        <v>2106.5217391304232</v>
      </c>
      <c r="S18" s="11">
        <f t="shared" si="29"/>
        <v>11</v>
      </c>
      <c r="U18" s="13">
        <f t="shared" si="15"/>
        <v>17.4560546875</v>
      </c>
      <c r="V18" s="14">
        <f t="shared" si="16"/>
        <v>426.76515264096469</v>
      </c>
      <c r="W18" s="15">
        <f t="shared" si="17"/>
        <v>426.80006475033969</v>
      </c>
      <c r="X18" s="20">
        <f t="shared" si="18"/>
        <v>426.4825439453125</v>
      </c>
      <c r="Y18" s="21">
        <f t="shared" si="19"/>
        <v>426.5174560546875</v>
      </c>
      <c r="AA18" s="22">
        <f t="shared" si="2"/>
        <v>4.2651526409646863</v>
      </c>
      <c r="AB18" s="23">
        <f t="shared" si="3"/>
        <v>-2.1999352496603137</v>
      </c>
      <c r="AC18" s="23">
        <f t="shared" si="4"/>
        <v>4.2651526409646863</v>
      </c>
      <c r="AD18" s="24">
        <f t="shared" si="5"/>
        <v>-2.1999352496603137</v>
      </c>
    </row>
    <row r="19" spans="5:30" ht="15">
      <c r="E19" s="2">
        <f t="shared" si="20"/>
        <v>14</v>
      </c>
      <c r="F19" s="5">
        <v>427</v>
      </c>
      <c r="G19" s="7">
        <f t="shared" si="6"/>
        <v>427.28260869565219</v>
      </c>
      <c r="H19" s="7" t="str">
        <f t="shared" si="21"/>
        <v>4</v>
      </c>
      <c r="I19" s="7">
        <f t="shared" si="22"/>
        <v>65.735785953177256</v>
      </c>
      <c r="J19" s="26">
        <f t="shared" si="8"/>
        <v>65</v>
      </c>
      <c r="K19" s="26">
        <f t="shared" si="9"/>
        <v>66</v>
      </c>
      <c r="L19" s="7">
        <f t="shared" si="23"/>
        <v>17.079999999999998</v>
      </c>
      <c r="M19" s="7">
        <f t="shared" si="24"/>
        <v>422.5</v>
      </c>
      <c r="N19" s="7">
        <f t="shared" si="25"/>
        <v>429</v>
      </c>
      <c r="O19" s="7">
        <f t="shared" si="26"/>
        <v>422.21739130434781</v>
      </c>
      <c r="P19" s="7">
        <f t="shared" si="27"/>
        <v>428.71739130434781</v>
      </c>
      <c r="Q19" s="7">
        <f t="shared" si="28"/>
        <v>1717.3913043478137</v>
      </c>
      <c r="R19" s="10">
        <f t="shared" si="14"/>
        <v>1631.5217391304229</v>
      </c>
      <c r="S19" s="11">
        <f t="shared" si="29"/>
        <v>11</v>
      </c>
      <c r="U19" s="13">
        <f t="shared" si="15"/>
        <v>17.4560546875</v>
      </c>
      <c r="V19" s="14">
        <f t="shared" si="16"/>
        <v>427.26515264096469</v>
      </c>
      <c r="W19" s="15">
        <f t="shared" si="17"/>
        <v>427.30006475033969</v>
      </c>
      <c r="X19" s="20">
        <f t="shared" si="18"/>
        <v>426.9825439453125</v>
      </c>
      <c r="Y19" s="21">
        <f t="shared" si="19"/>
        <v>427.0174560546875</v>
      </c>
      <c r="AA19" s="22">
        <f t="shared" si="2"/>
        <v>4.7651526409646863</v>
      </c>
      <c r="AB19" s="23">
        <f t="shared" si="3"/>
        <v>-1.6999352496603137</v>
      </c>
      <c r="AC19" s="23">
        <f t="shared" si="4"/>
        <v>4.7651526409646863</v>
      </c>
      <c r="AD19" s="24">
        <f t="shared" si="5"/>
        <v>-1.6999352496603137</v>
      </c>
    </row>
    <row r="20" spans="5:30" ht="15">
      <c r="E20" s="2">
        <f t="shared" si="20"/>
        <v>15</v>
      </c>
      <c r="F20" s="5">
        <v>427.5</v>
      </c>
      <c r="G20" s="7">
        <f t="shared" si="6"/>
        <v>427.78260869565219</v>
      </c>
      <c r="H20" s="7" t="str">
        <f t="shared" si="21"/>
        <v>4</v>
      </c>
      <c r="I20" s="7">
        <f t="shared" si="22"/>
        <v>65.812709030100336</v>
      </c>
      <c r="J20" s="26">
        <f t="shared" si="8"/>
        <v>65</v>
      </c>
      <c r="K20" s="26">
        <f t="shared" si="9"/>
        <v>66</v>
      </c>
      <c r="L20" s="7">
        <f t="shared" si="23"/>
        <v>17.100000000000001</v>
      </c>
      <c r="M20" s="7">
        <f t="shared" si="24"/>
        <v>422.5</v>
      </c>
      <c r="N20" s="7">
        <f t="shared" si="25"/>
        <v>429</v>
      </c>
      <c r="O20" s="7">
        <f t="shared" si="26"/>
        <v>422.21739130434781</v>
      </c>
      <c r="P20" s="7">
        <f t="shared" si="27"/>
        <v>428.71739130434781</v>
      </c>
      <c r="Q20" s="7">
        <f t="shared" si="28"/>
        <v>1217.3913043478137</v>
      </c>
      <c r="R20" s="10">
        <f t="shared" si="14"/>
        <v>1156.5217391304229</v>
      </c>
      <c r="S20" s="11">
        <f t="shared" si="29"/>
        <v>11</v>
      </c>
      <c r="U20" s="13">
        <f t="shared" si="15"/>
        <v>17.4560546875</v>
      </c>
      <c r="V20" s="14">
        <f t="shared" si="16"/>
        <v>427.76515264096469</v>
      </c>
      <c r="W20" s="15">
        <f t="shared" si="17"/>
        <v>427.80006475033969</v>
      </c>
      <c r="X20" s="20">
        <f t="shared" si="18"/>
        <v>427.4825439453125</v>
      </c>
      <c r="Y20" s="21">
        <f t="shared" si="19"/>
        <v>427.5174560546875</v>
      </c>
      <c r="AA20" s="22">
        <f t="shared" si="2"/>
        <v>5.2651526409646863</v>
      </c>
      <c r="AB20" s="23">
        <f t="shared" si="3"/>
        <v>-1.1999352496603137</v>
      </c>
      <c r="AC20" s="23">
        <f t="shared" si="4"/>
        <v>5.2651526409646863</v>
      </c>
      <c r="AD20" s="24">
        <f t="shared" si="5"/>
        <v>-1.1999352496603137</v>
      </c>
    </row>
    <row r="21" spans="5:30" ht="15">
      <c r="E21" s="2">
        <f t="shared" si="20"/>
        <v>16</v>
      </c>
      <c r="F21" s="5">
        <v>428</v>
      </c>
      <c r="G21" s="7">
        <f t="shared" si="6"/>
        <v>428.28260869565219</v>
      </c>
      <c r="H21" s="7" t="str">
        <f t="shared" si="21"/>
        <v>4</v>
      </c>
      <c r="I21" s="7">
        <f t="shared" si="22"/>
        <v>65.889632107023417</v>
      </c>
      <c r="J21" s="26">
        <f t="shared" si="8"/>
        <v>65</v>
      </c>
      <c r="K21" s="26">
        <f t="shared" si="9"/>
        <v>66</v>
      </c>
      <c r="L21" s="7">
        <f t="shared" si="23"/>
        <v>17.12</v>
      </c>
      <c r="M21" s="7">
        <f t="shared" si="24"/>
        <v>422.5</v>
      </c>
      <c r="N21" s="7">
        <f t="shared" si="25"/>
        <v>429</v>
      </c>
      <c r="O21" s="7">
        <f t="shared" si="26"/>
        <v>422.21739130434781</v>
      </c>
      <c r="P21" s="7">
        <f t="shared" si="27"/>
        <v>428.71739130434781</v>
      </c>
      <c r="Q21" s="7">
        <f t="shared" si="28"/>
        <v>717.39130434781373</v>
      </c>
      <c r="R21" s="10">
        <f t="shared" si="14"/>
        <v>681.52173913042304</v>
      </c>
      <c r="S21" s="11">
        <f t="shared" si="29"/>
        <v>11</v>
      </c>
      <c r="U21" s="13">
        <f t="shared" si="15"/>
        <v>17.4560546875</v>
      </c>
      <c r="V21" s="14">
        <f t="shared" si="16"/>
        <v>428.26515264096469</v>
      </c>
      <c r="W21" s="15">
        <f t="shared" si="17"/>
        <v>428.30006475033969</v>
      </c>
      <c r="X21" s="20">
        <f t="shared" si="18"/>
        <v>427.9825439453125</v>
      </c>
      <c r="Y21" s="21">
        <f t="shared" si="19"/>
        <v>428.0174560546875</v>
      </c>
      <c r="AA21" s="22">
        <f t="shared" si="2"/>
        <v>5.7651526409646863</v>
      </c>
      <c r="AB21" s="23">
        <f t="shared" si="3"/>
        <v>-0.69993524966031373</v>
      </c>
      <c r="AC21" s="23">
        <f t="shared" si="4"/>
        <v>5.7651526409646863</v>
      </c>
      <c r="AD21" s="24">
        <f t="shared" si="5"/>
        <v>-0.69993524966031373</v>
      </c>
    </row>
    <row r="22" spans="5:30" ht="15">
      <c r="E22" s="2">
        <f t="shared" si="20"/>
        <v>17</v>
      </c>
      <c r="F22" s="5">
        <v>428.5</v>
      </c>
      <c r="G22" s="7">
        <f t="shared" si="6"/>
        <v>428.78260869565219</v>
      </c>
      <c r="H22" s="7" t="str">
        <f t="shared" si="21"/>
        <v>4</v>
      </c>
      <c r="I22" s="7">
        <f t="shared" si="22"/>
        <v>65.966555183946497</v>
      </c>
      <c r="J22" s="26">
        <f t="shared" si="8"/>
        <v>65</v>
      </c>
      <c r="K22" s="26">
        <f t="shared" si="9"/>
        <v>66</v>
      </c>
      <c r="L22" s="7">
        <f t="shared" si="23"/>
        <v>17.14</v>
      </c>
      <c r="M22" s="7">
        <f t="shared" si="24"/>
        <v>422.5</v>
      </c>
      <c r="N22" s="7">
        <f t="shared" si="25"/>
        <v>429</v>
      </c>
      <c r="O22" s="7">
        <f t="shared" si="26"/>
        <v>422.21739130434781</v>
      </c>
      <c r="P22" s="7">
        <f t="shared" si="27"/>
        <v>428.71739130434781</v>
      </c>
      <c r="Q22" s="7">
        <f t="shared" si="28"/>
        <v>217.39130434781373</v>
      </c>
      <c r="R22" s="10">
        <f t="shared" si="14"/>
        <v>206.52173913042304</v>
      </c>
      <c r="S22" s="11">
        <f t="shared" si="29"/>
        <v>11</v>
      </c>
      <c r="U22" s="13">
        <f t="shared" si="15"/>
        <v>17.4560546875</v>
      </c>
      <c r="V22" s="14">
        <f t="shared" si="16"/>
        <v>428.76515264096469</v>
      </c>
      <c r="W22" s="15">
        <f t="shared" si="17"/>
        <v>428.80006475033969</v>
      </c>
      <c r="X22" s="20">
        <f t="shared" si="18"/>
        <v>428.4825439453125</v>
      </c>
      <c r="Y22" s="21">
        <f t="shared" si="19"/>
        <v>428.5174560546875</v>
      </c>
      <c r="AA22" s="22">
        <f t="shared" si="2"/>
        <v>6.2651526409646863</v>
      </c>
      <c r="AB22" s="23">
        <f t="shared" si="3"/>
        <v>-0.19993524966031373</v>
      </c>
      <c r="AC22" s="23">
        <f t="shared" si="4"/>
        <v>6.2651526409646863</v>
      </c>
      <c r="AD22" s="24">
        <f t="shared" si="5"/>
        <v>-0.19993524966031373</v>
      </c>
    </row>
    <row r="23" spans="5:30" ht="15">
      <c r="E23" s="2">
        <f t="shared" si="20"/>
        <v>18</v>
      </c>
      <c r="F23" s="5">
        <v>429</v>
      </c>
      <c r="G23" s="7">
        <f t="shared" si="6"/>
        <v>429.28260869565219</v>
      </c>
      <c r="H23" s="7" t="str">
        <f t="shared" si="21"/>
        <v>4</v>
      </c>
      <c r="I23" s="7">
        <f t="shared" si="22"/>
        <v>66.043478260869563</v>
      </c>
      <c r="J23" s="26">
        <f t="shared" si="8"/>
        <v>66</v>
      </c>
      <c r="K23" s="26">
        <f t="shared" si="9"/>
        <v>67</v>
      </c>
      <c r="L23" s="7">
        <f t="shared" si="23"/>
        <v>17.16</v>
      </c>
      <c r="M23" s="7">
        <f t="shared" si="24"/>
        <v>429</v>
      </c>
      <c r="N23" s="7">
        <f t="shared" si="25"/>
        <v>435.5</v>
      </c>
      <c r="O23" s="7">
        <f t="shared" si="26"/>
        <v>428.71739130434781</v>
      </c>
      <c r="P23" s="7">
        <f t="shared" si="27"/>
        <v>435.21739130434781</v>
      </c>
      <c r="Q23" s="7">
        <f t="shared" si="28"/>
        <v>282.60869565218627</v>
      </c>
      <c r="R23" s="10">
        <f t="shared" si="14"/>
        <v>268.47826086957696</v>
      </c>
      <c r="S23" s="11">
        <f t="shared" si="29"/>
        <v>11</v>
      </c>
      <c r="U23" s="13">
        <f t="shared" si="15"/>
        <v>17.4560546875</v>
      </c>
      <c r="V23" s="14">
        <f t="shared" si="16"/>
        <v>429.26515264096469</v>
      </c>
      <c r="W23" s="15">
        <f t="shared" si="17"/>
        <v>429.30006475033969</v>
      </c>
      <c r="X23" s="20">
        <f t="shared" si="18"/>
        <v>428.9825439453125</v>
      </c>
      <c r="Y23" s="21">
        <f t="shared" si="19"/>
        <v>429.0174560546875</v>
      </c>
      <c r="AA23" s="22">
        <f t="shared" si="2"/>
        <v>0.26515264096468627</v>
      </c>
      <c r="AB23" s="23">
        <f t="shared" si="3"/>
        <v>-6.1999352496603137</v>
      </c>
      <c r="AC23" s="23">
        <f t="shared" si="4"/>
        <v>0.26515264096468627</v>
      </c>
      <c r="AD23" s="24">
        <f t="shared" si="5"/>
        <v>-6.1999352496603137</v>
      </c>
    </row>
    <row r="24" spans="5:30" ht="15">
      <c r="E24" s="2">
        <f t="shared" si="20"/>
        <v>19</v>
      </c>
      <c r="F24" s="5">
        <v>429.5</v>
      </c>
      <c r="G24" s="7">
        <f t="shared" si="6"/>
        <v>429.78260869565219</v>
      </c>
      <c r="H24" s="7" t="str">
        <f t="shared" si="21"/>
        <v>4</v>
      </c>
      <c r="I24" s="7">
        <f t="shared" si="22"/>
        <v>66.120401337792643</v>
      </c>
      <c r="J24" s="26">
        <f t="shared" si="8"/>
        <v>66</v>
      </c>
      <c r="K24" s="26">
        <f t="shared" si="9"/>
        <v>67</v>
      </c>
      <c r="L24" s="7">
        <f t="shared" si="23"/>
        <v>17.18</v>
      </c>
      <c r="M24" s="7">
        <f t="shared" si="24"/>
        <v>429</v>
      </c>
      <c r="N24" s="7">
        <f t="shared" si="25"/>
        <v>435.5</v>
      </c>
      <c r="O24" s="7">
        <f t="shared" si="26"/>
        <v>428.71739130434781</v>
      </c>
      <c r="P24" s="7">
        <f t="shared" si="27"/>
        <v>435.21739130434781</v>
      </c>
      <c r="Q24" s="7">
        <f t="shared" si="28"/>
        <v>782.60869565218627</v>
      </c>
      <c r="R24" s="10">
        <f t="shared" si="14"/>
        <v>743.47826086957696</v>
      </c>
      <c r="S24" s="11">
        <f t="shared" si="29"/>
        <v>11</v>
      </c>
      <c r="U24" s="13">
        <f t="shared" si="15"/>
        <v>17.4560546875</v>
      </c>
      <c r="V24" s="14">
        <f t="shared" si="16"/>
        <v>429.76515264096469</v>
      </c>
      <c r="W24" s="15">
        <f t="shared" si="17"/>
        <v>429.80006475033969</v>
      </c>
      <c r="X24" s="20">
        <f t="shared" si="18"/>
        <v>429.4825439453125</v>
      </c>
      <c r="Y24" s="21">
        <f t="shared" si="19"/>
        <v>429.5174560546875</v>
      </c>
      <c r="AA24" s="22">
        <f t="shared" si="2"/>
        <v>0.76515264096468627</v>
      </c>
      <c r="AB24" s="23">
        <f t="shared" si="3"/>
        <v>-5.6999352496603137</v>
      </c>
      <c r="AC24" s="23">
        <f t="shared" si="4"/>
        <v>0.76515264096468627</v>
      </c>
      <c r="AD24" s="24">
        <f t="shared" si="5"/>
        <v>-5.6999352496603137</v>
      </c>
    </row>
    <row r="25" spans="5:30" ht="15">
      <c r="E25" s="2">
        <f t="shared" si="20"/>
        <v>20</v>
      </c>
      <c r="F25" s="5">
        <v>430</v>
      </c>
      <c r="G25" s="7">
        <f t="shared" si="6"/>
        <v>430.28260869565219</v>
      </c>
      <c r="H25" s="7" t="str">
        <f t="shared" si="21"/>
        <v>4</v>
      </c>
      <c r="I25" s="7">
        <f t="shared" si="22"/>
        <v>66.197324414715723</v>
      </c>
      <c r="J25" s="26">
        <f t="shared" si="8"/>
        <v>66</v>
      </c>
      <c r="K25" s="26">
        <f t="shared" si="9"/>
        <v>67</v>
      </c>
      <c r="L25" s="7">
        <f t="shared" si="23"/>
        <v>17.2</v>
      </c>
      <c r="M25" s="7">
        <f t="shared" si="24"/>
        <v>429</v>
      </c>
      <c r="N25" s="7">
        <f t="shared" si="25"/>
        <v>435.5</v>
      </c>
      <c r="O25" s="7">
        <f t="shared" si="26"/>
        <v>428.71739130434781</v>
      </c>
      <c r="P25" s="7">
        <f t="shared" si="27"/>
        <v>435.21739130434781</v>
      </c>
      <c r="Q25" s="7">
        <f t="shared" si="28"/>
        <v>1282.6086956521863</v>
      </c>
      <c r="R25" s="10">
        <f t="shared" si="14"/>
        <v>1218.4782608695768</v>
      </c>
      <c r="S25" s="11">
        <f t="shared" si="29"/>
        <v>11</v>
      </c>
      <c r="U25" s="13">
        <f t="shared" si="15"/>
        <v>17.4560546875</v>
      </c>
      <c r="V25" s="14">
        <f t="shared" si="16"/>
        <v>430.26515264096469</v>
      </c>
      <c r="W25" s="15">
        <f t="shared" si="17"/>
        <v>430.30006475033969</v>
      </c>
      <c r="X25" s="20">
        <f t="shared" si="18"/>
        <v>429.9825439453125</v>
      </c>
      <c r="Y25" s="21">
        <f t="shared" si="19"/>
        <v>430.0174560546875</v>
      </c>
      <c r="AA25" s="22">
        <f t="shared" si="2"/>
        <v>1.2651526409646863</v>
      </c>
      <c r="AB25" s="23">
        <f t="shared" si="3"/>
        <v>-5.1999352496603137</v>
      </c>
      <c r="AC25" s="23">
        <f t="shared" si="4"/>
        <v>1.2651526409646863</v>
      </c>
      <c r="AD25" s="24">
        <f t="shared" si="5"/>
        <v>-5.1999352496603137</v>
      </c>
    </row>
    <row r="26" spans="5:30" ht="15">
      <c r="E26" s="2">
        <f t="shared" si="20"/>
        <v>21</v>
      </c>
      <c r="F26" s="5">
        <v>430.5</v>
      </c>
      <c r="G26" s="7">
        <f t="shared" si="6"/>
        <v>430.78260869565219</v>
      </c>
      <c r="H26" s="7" t="str">
        <f t="shared" si="21"/>
        <v>4</v>
      </c>
      <c r="I26" s="7">
        <f t="shared" si="22"/>
        <v>66.274247491638803</v>
      </c>
      <c r="J26" s="26">
        <f t="shared" si="8"/>
        <v>66</v>
      </c>
      <c r="K26" s="26">
        <f t="shared" si="9"/>
        <v>67</v>
      </c>
      <c r="L26" s="7">
        <f t="shared" si="23"/>
        <v>17.22</v>
      </c>
      <c r="M26" s="7">
        <f t="shared" si="24"/>
        <v>429</v>
      </c>
      <c r="N26" s="7">
        <f t="shared" si="25"/>
        <v>435.5</v>
      </c>
      <c r="O26" s="7">
        <f t="shared" si="26"/>
        <v>428.71739130434781</v>
      </c>
      <c r="P26" s="7">
        <f t="shared" si="27"/>
        <v>435.21739130434781</v>
      </c>
      <c r="Q26" s="7">
        <f t="shared" si="28"/>
        <v>1782.6086956521863</v>
      </c>
      <c r="R26" s="10">
        <f t="shared" si="14"/>
        <v>1693.4782608695768</v>
      </c>
      <c r="S26" s="11">
        <f t="shared" si="29"/>
        <v>11</v>
      </c>
      <c r="U26" s="13">
        <f t="shared" si="15"/>
        <v>17.4560546875</v>
      </c>
      <c r="V26" s="14">
        <f t="shared" si="16"/>
        <v>430.76515264096469</v>
      </c>
      <c r="W26" s="15">
        <f t="shared" si="17"/>
        <v>430.80006475033969</v>
      </c>
      <c r="X26" s="20">
        <f t="shared" si="18"/>
        <v>430.4825439453125</v>
      </c>
      <c r="Y26" s="21">
        <f t="shared" si="19"/>
        <v>430.5174560546875</v>
      </c>
      <c r="AA26" s="22">
        <f t="shared" si="2"/>
        <v>1.7651526409646863</v>
      </c>
      <c r="AB26" s="23">
        <f t="shared" si="3"/>
        <v>-4.6999352496603137</v>
      </c>
      <c r="AC26" s="23">
        <f t="shared" si="4"/>
        <v>1.7651526409646863</v>
      </c>
      <c r="AD26" s="24">
        <f t="shared" si="5"/>
        <v>-4.6999352496603137</v>
      </c>
    </row>
    <row r="27" spans="5:30" ht="15">
      <c r="E27" s="2">
        <f t="shared" si="20"/>
        <v>22</v>
      </c>
      <c r="F27" s="5">
        <v>431</v>
      </c>
      <c r="G27" s="7">
        <f t="shared" si="6"/>
        <v>431.28260869565219</v>
      </c>
      <c r="H27" s="7" t="str">
        <f t="shared" si="21"/>
        <v>4</v>
      </c>
      <c r="I27" s="7">
        <f t="shared" si="22"/>
        <v>66.351170568561869</v>
      </c>
      <c r="J27" s="26">
        <f t="shared" si="8"/>
        <v>66</v>
      </c>
      <c r="K27" s="26">
        <f t="shared" si="9"/>
        <v>67</v>
      </c>
      <c r="L27" s="7">
        <f t="shared" si="23"/>
        <v>17.239999999999998</v>
      </c>
      <c r="M27" s="7">
        <f t="shared" si="24"/>
        <v>429</v>
      </c>
      <c r="N27" s="7">
        <f t="shared" si="25"/>
        <v>435.5</v>
      </c>
      <c r="O27" s="7">
        <f t="shared" si="26"/>
        <v>428.71739130434781</v>
      </c>
      <c r="P27" s="7">
        <f t="shared" si="27"/>
        <v>435.21739130434781</v>
      </c>
      <c r="Q27" s="7">
        <f t="shared" si="28"/>
        <v>2282.6086956521863</v>
      </c>
      <c r="R27" s="10">
        <f t="shared" si="14"/>
        <v>2168.4782608695768</v>
      </c>
      <c r="S27" s="11">
        <f t="shared" si="29"/>
        <v>11</v>
      </c>
      <c r="U27" s="13">
        <f t="shared" si="15"/>
        <v>17.4560546875</v>
      </c>
      <c r="V27" s="14">
        <f t="shared" si="16"/>
        <v>431.26515264096469</v>
      </c>
      <c r="W27" s="15">
        <f t="shared" si="17"/>
        <v>431.30006475033969</v>
      </c>
      <c r="X27" s="20">
        <f t="shared" si="18"/>
        <v>430.9825439453125</v>
      </c>
      <c r="Y27" s="21">
        <f t="shared" si="19"/>
        <v>431.0174560546875</v>
      </c>
      <c r="AA27" s="22">
        <f t="shared" si="2"/>
        <v>2.2651526409646863</v>
      </c>
      <c r="AB27" s="23">
        <f t="shared" si="3"/>
        <v>-4.1999352496603137</v>
      </c>
      <c r="AC27" s="23">
        <f t="shared" si="4"/>
        <v>2.2651526409646863</v>
      </c>
      <c r="AD27" s="24">
        <f t="shared" si="5"/>
        <v>-4.1999352496603137</v>
      </c>
    </row>
    <row r="28" spans="5:30" ht="15">
      <c r="E28" s="2">
        <f t="shared" si="20"/>
        <v>23</v>
      </c>
      <c r="F28" s="5">
        <v>431.5</v>
      </c>
      <c r="G28" s="7">
        <f t="shared" si="6"/>
        <v>431.78260869565219</v>
      </c>
      <c r="H28" s="7" t="str">
        <f t="shared" si="21"/>
        <v>4</v>
      </c>
      <c r="I28" s="7">
        <f t="shared" si="22"/>
        <v>66.42809364548495</v>
      </c>
      <c r="J28" s="26">
        <f t="shared" si="8"/>
        <v>66</v>
      </c>
      <c r="K28" s="26">
        <f t="shared" si="9"/>
        <v>67</v>
      </c>
      <c r="L28" s="7">
        <f t="shared" si="23"/>
        <v>17.260000000000002</v>
      </c>
      <c r="M28" s="7">
        <f t="shared" si="24"/>
        <v>429</v>
      </c>
      <c r="N28" s="7">
        <f t="shared" si="25"/>
        <v>435.5</v>
      </c>
      <c r="O28" s="7">
        <f t="shared" si="26"/>
        <v>428.71739130434781</v>
      </c>
      <c r="P28" s="7">
        <f t="shared" si="27"/>
        <v>435.21739130434781</v>
      </c>
      <c r="Q28" s="7">
        <f t="shared" si="28"/>
        <v>2782.6086956521863</v>
      </c>
      <c r="R28" s="10">
        <f t="shared" si="14"/>
        <v>2643.4782608695768</v>
      </c>
      <c r="S28" s="11">
        <f t="shared" si="29"/>
        <v>11</v>
      </c>
      <c r="U28" s="13">
        <f t="shared" si="15"/>
        <v>17.4560546875</v>
      </c>
      <c r="V28" s="14">
        <f t="shared" si="16"/>
        <v>431.76515264096469</v>
      </c>
      <c r="W28" s="15">
        <f t="shared" si="17"/>
        <v>431.80006475033969</v>
      </c>
      <c r="X28" s="20">
        <f t="shared" si="18"/>
        <v>431.4825439453125</v>
      </c>
      <c r="Y28" s="21">
        <f t="shared" si="19"/>
        <v>431.5174560546875</v>
      </c>
      <c r="AA28" s="22">
        <f t="shared" si="2"/>
        <v>2.7651526409646863</v>
      </c>
      <c r="AB28" s="23">
        <f t="shared" si="3"/>
        <v>-3.6999352496603137</v>
      </c>
      <c r="AC28" s="23">
        <f t="shared" si="4"/>
        <v>2.7651526409646863</v>
      </c>
      <c r="AD28" s="24">
        <f t="shared" si="5"/>
        <v>-3.6999352496603137</v>
      </c>
    </row>
    <row r="29" spans="5:30" ht="15">
      <c r="E29" s="2">
        <f t="shared" si="20"/>
        <v>24</v>
      </c>
      <c r="F29" s="5">
        <v>432</v>
      </c>
      <c r="G29" s="7">
        <f t="shared" si="6"/>
        <v>432.28260869565219</v>
      </c>
      <c r="H29" s="7" t="str">
        <f t="shared" si="21"/>
        <v>4</v>
      </c>
      <c r="I29" s="7">
        <f t="shared" si="22"/>
        <v>66.50501672240803</v>
      </c>
      <c r="J29" s="26">
        <f t="shared" si="8"/>
        <v>66</v>
      </c>
      <c r="K29" s="26">
        <f t="shared" si="9"/>
        <v>67</v>
      </c>
      <c r="L29" s="7">
        <f t="shared" si="23"/>
        <v>17.28</v>
      </c>
      <c r="M29" s="7">
        <f t="shared" si="24"/>
        <v>429</v>
      </c>
      <c r="N29" s="7">
        <f t="shared" si="25"/>
        <v>435.5</v>
      </c>
      <c r="O29" s="7">
        <f t="shared" si="26"/>
        <v>428.71739130434781</v>
      </c>
      <c r="P29" s="7">
        <f t="shared" si="27"/>
        <v>435.21739130434781</v>
      </c>
      <c r="Q29" s="7">
        <f t="shared" si="28"/>
        <v>3217.3913043478137</v>
      </c>
      <c r="R29" s="10">
        <f t="shared" si="14"/>
        <v>3056.5217391304227</v>
      </c>
      <c r="S29" s="11">
        <f t="shared" si="29"/>
        <v>11</v>
      </c>
      <c r="U29" s="13">
        <f t="shared" si="15"/>
        <v>17.4560546875</v>
      </c>
      <c r="V29" s="14">
        <f t="shared" si="16"/>
        <v>432.26515264096469</v>
      </c>
      <c r="W29" s="15">
        <f t="shared" si="17"/>
        <v>432.30006475033969</v>
      </c>
      <c r="X29" s="20">
        <f t="shared" si="18"/>
        <v>431.9825439453125</v>
      </c>
      <c r="Y29" s="21">
        <f t="shared" si="19"/>
        <v>432.0174560546875</v>
      </c>
      <c r="AA29" s="22">
        <f t="shared" si="2"/>
        <v>3.2651526409646863</v>
      </c>
      <c r="AB29" s="23">
        <f t="shared" si="3"/>
        <v>-3.1999352496603137</v>
      </c>
      <c r="AC29" s="23">
        <f t="shared" si="4"/>
        <v>3.2651526409646863</v>
      </c>
      <c r="AD29" s="24">
        <f t="shared" si="5"/>
        <v>-3.1999352496603137</v>
      </c>
    </row>
    <row r="30" spans="5:30" ht="15">
      <c r="E30" s="2">
        <f t="shared" si="20"/>
        <v>25</v>
      </c>
      <c r="F30" s="5">
        <v>432.5</v>
      </c>
      <c r="G30" s="7">
        <f t="shared" si="6"/>
        <v>432.78260869565219</v>
      </c>
      <c r="H30" s="7" t="str">
        <f t="shared" si="21"/>
        <v>4</v>
      </c>
      <c r="I30" s="7">
        <f t="shared" si="22"/>
        <v>66.58193979933111</v>
      </c>
      <c r="J30" s="26">
        <f t="shared" si="8"/>
        <v>66</v>
      </c>
      <c r="K30" s="26">
        <f t="shared" si="9"/>
        <v>67</v>
      </c>
      <c r="L30" s="7">
        <f t="shared" si="23"/>
        <v>17.3</v>
      </c>
      <c r="M30" s="7">
        <f t="shared" si="24"/>
        <v>429</v>
      </c>
      <c r="N30" s="7">
        <f t="shared" si="25"/>
        <v>435.5</v>
      </c>
      <c r="O30" s="7">
        <f t="shared" si="26"/>
        <v>428.71739130434781</v>
      </c>
      <c r="P30" s="7">
        <f t="shared" si="27"/>
        <v>435.21739130434781</v>
      </c>
      <c r="Q30" s="7">
        <f t="shared" si="28"/>
        <v>2717.3913043478137</v>
      </c>
      <c r="R30" s="10">
        <f t="shared" si="14"/>
        <v>2581.5217391304227</v>
      </c>
      <c r="S30" s="11">
        <f t="shared" si="29"/>
        <v>11</v>
      </c>
      <c r="U30" s="13">
        <f t="shared" si="15"/>
        <v>17.4560546875</v>
      </c>
      <c r="V30" s="14">
        <f t="shared" si="16"/>
        <v>432.76515264096469</v>
      </c>
      <c r="W30" s="15">
        <f t="shared" si="17"/>
        <v>432.80006475033969</v>
      </c>
      <c r="X30" s="20">
        <f t="shared" si="18"/>
        <v>432.4825439453125</v>
      </c>
      <c r="Y30" s="21">
        <f t="shared" si="19"/>
        <v>432.5174560546875</v>
      </c>
      <c r="AA30" s="22">
        <f t="shared" si="2"/>
        <v>3.7651526409646863</v>
      </c>
      <c r="AB30" s="23">
        <f t="shared" si="3"/>
        <v>-2.6999352496603137</v>
      </c>
      <c r="AC30" s="23">
        <f t="shared" si="4"/>
        <v>3.7651526409646863</v>
      </c>
      <c r="AD30" s="24">
        <f t="shared" si="5"/>
        <v>-2.6999352496603137</v>
      </c>
    </row>
    <row r="31" spans="5:30" ht="15">
      <c r="E31" s="2">
        <f t="shared" si="20"/>
        <v>26</v>
      </c>
      <c r="F31" s="5">
        <v>433</v>
      </c>
      <c r="G31" s="7">
        <f t="shared" si="6"/>
        <v>433.28260869565219</v>
      </c>
      <c r="H31" s="7" t="str">
        <f t="shared" si="21"/>
        <v>4</v>
      </c>
      <c r="I31" s="7">
        <f t="shared" si="22"/>
        <v>66.658862876254176</v>
      </c>
      <c r="J31" s="26">
        <f t="shared" si="8"/>
        <v>66</v>
      </c>
      <c r="K31" s="26">
        <f t="shared" si="9"/>
        <v>67</v>
      </c>
      <c r="L31" s="7">
        <f t="shared" si="23"/>
        <v>17.32</v>
      </c>
      <c r="M31" s="7">
        <f t="shared" si="24"/>
        <v>429</v>
      </c>
      <c r="N31" s="7">
        <f t="shared" si="25"/>
        <v>435.5</v>
      </c>
      <c r="O31" s="7">
        <f t="shared" si="26"/>
        <v>428.71739130434781</v>
      </c>
      <c r="P31" s="7">
        <f t="shared" si="27"/>
        <v>435.21739130434781</v>
      </c>
      <c r="Q31" s="7">
        <f t="shared" si="28"/>
        <v>2217.3913043478137</v>
      </c>
      <c r="R31" s="10">
        <f t="shared" si="14"/>
        <v>2106.5217391304232</v>
      </c>
      <c r="S31" s="11">
        <f t="shared" si="29"/>
        <v>11</v>
      </c>
      <c r="U31" s="13">
        <f t="shared" si="15"/>
        <v>17.4560546875</v>
      </c>
      <c r="V31" s="14">
        <f t="shared" si="16"/>
        <v>433.26515264096469</v>
      </c>
      <c r="W31" s="15">
        <f t="shared" si="17"/>
        <v>433.30006475033969</v>
      </c>
      <c r="X31" s="20">
        <f t="shared" si="18"/>
        <v>432.9825439453125</v>
      </c>
      <c r="Y31" s="21">
        <f t="shared" si="19"/>
        <v>433.0174560546875</v>
      </c>
      <c r="AA31" s="22">
        <f t="shared" si="2"/>
        <v>4.2651526409646863</v>
      </c>
      <c r="AB31" s="23">
        <f t="shared" si="3"/>
        <v>-2.1999352496603137</v>
      </c>
      <c r="AC31" s="23">
        <f t="shared" si="4"/>
        <v>4.2651526409646863</v>
      </c>
      <c r="AD31" s="24">
        <f t="shared" si="5"/>
        <v>-2.1999352496603137</v>
      </c>
    </row>
    <row r="32" spans="5:30" ht="15">
      <c r="E32" s="2">
        <f t="shared" si="20"/>
        <v>27</v>
      </c>
      <c r="F32" s="5">
        <v>433.5</v>
      </c>
      <c r="G32" s="7">
        <f t="shared" si="6"/>
        <v>433.78260869565219</v>
      </c>
      <c r="H32" s="7" t="str">
        <f t="shared" si="21"/>
        <v>4</v>
      </c>
      <c r="I32" s="7">
        <f t="shared" si="22"/>
        <v>66.735785953177256</v>
      </c>
      <c r="J32" s="26">
        <f t="shared" si="8"/>
        <v>66</v>
      </c>
      <c r="K32" s="26">
        <f t="shared" si="9"/>
        <v>67</v>
      </c>
      <c r="L32" s="7">
        <f t="shared" si="23"/>
        <v>17.34</v>
      </c>
      <c r="M32" s="7">
        <f t="shared" si="24"/>
        <v>429</v>
      </c>
      <c r="N32" s="7">
        <f t="shared" si="25"/>
        <v>435.5</v>
      </c>
      <c r="O32" s="7">
        <f t="shared" si="26"/>
        <v>428.71739130434781</v>
      </c>
      <c r="P32" s="7">
        <f t="shared" si="27"/>
        <v>435.21739130434781</v>
      </c>
      <c r="Q32" s="7">
        <f t="shared" si="28"/>
        <v>1717.3913043478137</v>
      </c>
      <c r="R32" s="10">
        <f t="shared" si="14"/>
        <v>1631.5217391304229</v>
      </c>
      <c r="S32" s="11">
        <f t="shared" si="29"/>
        <v>11</v>
      </c>
      <c r="U32" s="13">
        <f t="shared" si="15"/>
        <v>17.4560546875</v>
      </c>
      <c r="V32" s="14">
        <f t="shared" si="16"/>
        <v>433.76515264096469</v>
      </c>
      <c r="W32" s="15">
        <f t="shared" si="17"/>
        <v>433.80006475033969</v>
      </c>
      <c r="X32" s="20">
        <f t="shared" si="18"/>
        <v>433.4825439453125</v>
      </c>
      <c r="Y32" s="21">
        <f t="shared" si="19"/>
        <v>433.5174560546875</v>
      </c>
      <c r="AA32" s="22">
        <f t="shared" si="2"/>
        <v>4.7651526409646863</v>
      </c>
      <c r="AB32" s="23">
        <f t="shared" si="3"/>
        <v>-1.6999352496603137</v>
      </c>
      <c r="AC32" s="23">
        <f t="shared" si="4"/>
        <v>4.7651526409646863</v>
      </c>
      <c r="AD32" s="24">
        <f t="shared" si="5"/>
        <v>-1.6999352496603137</v>
      </c>
    </row>
    <row r="33" spans="5:30" ht="15">
      <c r="E33" s="2">
        <f t="shared" si="20"/>
        <v>28</v>
      </c>
      <c r="F33" s="5">
        <v>434</v>
      </c>
      <c r="G33" s="7">
        <f t="shared" si="6"/>
        <v>434.28260869565219</v>
      </c>
      <c r="H33" s="7" t="str">
        <f t="shared" si="21"/>
        <v>4</v>
      </c>
      <c r="I33" s="7">
        <f t="shared" si="22"/>
        <v>66.812709030100336</v>
      </c>
      <c r="J33" s="26">
        <f t="shared" si="8"/>
        <v>66</v>
      </c>
      <c r="K33" s="26">
        <f t="shared" si="9"/>
        <v>67</v>
      </c>
      <c r="L33" s="7">
        <f t="shared" si="23"/>
        <v>17.36</v>
      </c>
      <c r="M33" s="7">
        <f t="shared" si="24"/>
        <v>429</v>
      </c>
      <c r="N33" s="7">
        <f t="shared" si="25"/>
        <v>435.5</v>
      </c>
      <c r="O33" s="7">
        <f t="shared" si="26"/>
        <v>428.71739130434781</v>
      </c>
      <c r="P33" s="7">
        <f t="shared" si="27"/>
        <v>435.21739130434781</v>
      </c>
      <c r="Q33" s="7">
        <f t="shared" si="28"/>
        <v>1217.3913043478137</v>
      </c>
      <c r="R33" s="10">
        <f t="shared" si="14"/>
        <v>1156.5217391304229</v>
      </c>
      <c r="S33" s="11">
        <f t="shared" si="29"/>
        <v>11</v>
      </c>
      <c r="U33" s="13">
        <f t="shared" si="15"/>
        <v>17.4560546875</v>
      </c>
      <c r="V33" s="14">
        <f t="shared" si="16"/>
        <v>434.26515264096469</v>
      </c>
      <c r="W33" s="15">
        <f t="shared" si="17"/>
        <v>434.30006475033969</v>
      </c>
      <c r="X33" s="20">
        <f t="shared" si="18"/>
        <v>433.9825439453125</v>
      </c>
      <c r="Y33" s="21">
        <f t="shared" si="19"/>
        <v>434.0174560546875</v>
      </c>
      <c r="AA33" s="22">
        <f t="shared" si="2"/>
        <v>5.2651526409646863</v>
      </c>
      <c r="AB33" s="23">
        <f t="shared" si="3"/>
        <v>-1.1999352496603137</v>
      </c>
      <c r="AC33" s="23">
        <f t="shared" si="4"/>
        <v>5.2651526409646863</v>
      </c>
      <c r="AD33" s="24">
        <f t="shared" si="5"/>
        <v>-1.1999352496603137</v>
      </c>
    </row>
    <row r="34" spans="5:30" ht="15">
      <c r="E34" s="2">
        <f t="shared" si="20"/>
        <v>29</v>
      </c>
      <c r="F34" s="5">
        <v>434.5</v>
      </c>
      <c r="G34" s="7">
        <f t="shared" si="6"/>
        <v>434.78260869565219</v>
      </c>
      <c r="H34" s="7" t="str">
        <f t="shared" si="21"/>
        <v>4</v>
      </c>
      <c r="I34" s="7">
        <f t="shared" si="22"/>
        <v>66.889632107023417</v>
      </c>
      <c r="J34" s="26">
        <f t="shared" si="8"/>
        <v>66</v>
      </c>
      <c r="K34" s="26">
        <f t="shared" si="9"/>
        <v>67</v>
      </c>
      <c r="L34" s="7">
        <f t="shared" si="23"/>
        <v>17.38</v>
      </c>
      <c r="M34" s="7">
        <f t="shared" si="24"/>
        <v>429</v>
      </c>
      <c r="N34" s="7">
        <f t="shared" si="25"/>
        <v>435.5</v>
      </c>
      <c r="O34" s="7">
        <f t="shared" si="26"/>
        <v>428.71739130434781</v>
      </c>
      <c r="P34" s="7">
        <f t="shared" si="27"/>
        <v>435.21739130434781</v>
      </c>
      <c r="Q34" s="7">
        <f t="shared" si="28"/>
        <v>717.39130434781373</v>
      </c>
      <c r="R34" s="10">
        <f t="shared" si="14"/>
        <v>681.52173913042304</v>
      </c>
      <c r="S34" s="11">
        <f t="shared" si="29"/>
        <v>11</v>
      </c>
      <c r="U34" s="13">
        <f t="shared" si="15"/>
        <v>17.4560546875</v>
      </c>
      <c r="V34" s="14">
        <f t="shared" si="16"/>
        <v>434.76515264096469</v>
      </c>
      <c r="W34" s="15">
        <f t="shared" si="17"/>
        <v>434.80006475033969</v>
      </c>
      <c r="X34" s="20">
        <f t="shared" si="18"/>
        <v>434.4825439453125</v>
      </c>
      <c r="Y34" s="21">
        <f t="shared" si="19"/>
        <v>434.5174560546875</v>
      </c>
      <c r="AA34" s="22">
        <f t="shared" si="2"/>
        <v>5.7651526409646863</v>
      </c>
      <c r="AB34" s="23">
        <f t="shared" si="3"/>
        <v>-0.69993524966031373</v>
      </c>
      <c r="AC34" s="23">
        <f t="shared" si="4"/>
        <v>5.7651526409646863</v>
      </c>
      <c r="AD34" s="24">
        <f t="shared" si="5"/>
        <v>-0.69993524966031373</v>
      </c>
    </row>
    <row r="35" spans="5:30" ht="15">
      <c r="E35" s="2">
        <f t="shared" si="20"/>
        <v>30</v>
      </c>
      <c r="F35" s="5">
        <v>435</v>
      </c>
      <c r="G35" s="7">
        <f t="shared" si="6"/>
        <v>435.28260869565219</v>
      </c>
      <c r="H35" s="7" t="str">
        <f t="shared" si="21"/>
        <v>4</v>
      </c>
      <c r="I35" s="7">
        <f t="shared" si="22"/>
        <v>66.966555183946497</v>
      </c>
      <c r="J35" s="26">
        <f t="shared" si="8"/>
        <v>66</v>
      </c>
      <c r="K35" s="26">
        <f t="shared" si="9"/>
        <v>67</v>
      </c>
      <c r="L35" s="7">
        <f t="shared" si="23"/>
        <v>17.399999999999999</v>
      </c>
      <c r="M35" s="7">
        <f t="shared" si="24"/>
        <v>429</v>
      </c>
      <c r="N35" s="7">
        <f t="shared" si="25"/>
        <v>435.5</v>
      </c>
      <c r="O35" s="7">
        <f t="shared" si="26"/>
        <v>428.71739130434781</v>
      </c>
      <c r="P35" s="7">
        <f t="shared" si="27"/>
        <v>435.21739130434781</v>
      </c>
      <c r="Q35" s="7">
        <f t="shared" si="28"/>
        <v>217.39130434781373</v>
      </c>
      <c r="R35" s="10">
        <f t="shared" si="14"/>
        <v>206.52173913042304</v>
      </c>
      <c r="S35" s="11">
        <f t="shared" si="29"/>
        <v>11</v>
      </c>
      <c r="U35" s="13">
        <f t="shared" si="15"/>
        <v>17.4560546875</v>
      </c>
      <c r="V35" s="14">
        <f t="shared" si="16"/>
        <v>435.26515264096469</v>
      </c>
      <c r="W35" s="15">
        <f t="shared" si="17"/>
        <v>435.30006475033969</v>
      </c>
      <c r="X35" s="20">
        <f t="shared" si="18"/>
        <v>434.9825439453125</v>
      </c>
      <c r="Y35" s="21">
        <f t="shared" si="19"/>
        <v>435.0174560546875</v>
      </c>
      <c r="AA35" s="22">
        <f t="shared" si="2"/>
        <v>6.2651526409646863</v>
      </c>
      <c r="AB35" s="23">
        <f t="shared" si="3"/>
        <v>-0.19993524966031373</v>
      </c>
      <c r="AC35" s="23">
        <f t="shared" si="4"/>
        <v>6.2651526409646863</v>
      </c>
      <c r="AD35" s="24">
        <f t="shared" si="5"/>
        <v>-0.19993524966031373</v>
      </c>
    </row>
    <row r="36" spans="5:30" ht="15">
      <c r="E36" s="2">
        <f t="shared" si="20"/>
        <v>31</v>
      </c>
      <c r="F36" s="5">
        <v>435.5</v>
      </c>
      <c r="G36" s="7">
        <f t="shared" si="6"/>
        <v>435.78260869565219</v>
      </c>
      <c r="H36" s="7" t="str">
        <f t="shared" si="21"/>
        <v>4</v>
      </c>
      <c r="I36" s="7">
        <f t="shared" si="22"/>
        <v>67.043478260869563</v>
      </c>
      <c r="J36" s="26">
        <f t="shared" si="8"/>
        <v>67</v>
      </c>
      <c r="K36" s="26">
        <f t="shared" si="9"/>
        <v>68</v>
      </c>
      <c r="L36" s="7">
        <f t="shared" si="23"/>
        <v>17.420000000000002</v>
      </c>
      <c r="M36" s="7">
        <f t="shared" si="24"/>
        <v>435.5</v>
      </c>
      <c r="N36" s="7">
        <f t="shared" si="25"/>
        <v>442</v>
      </c>
      <c r="O36" s="7">
        <f t="shared" si="26"/>
        <v>435.21739130434781</v>
      </c>
      <c r="P36" s="7">
        <f t="shared" si="27"/>
        <v>441.71739130434781</v>
      </c>
      <c r="Q36" s="7">
        <f t="shared" si="28"/>
        <v>282.60869565218627</v>
      </c>
      <c r="R36" s="10">
        <f t="shared" si="14"/>
        <v>268.47826086957696</v>
      </c>
      <c r="S36" s="11">
        <f t="shared" si="29"/>
        <v>11</v>
      </c>
      <c r="U36" s="13">
        <f t="shared" si="15"/>
        <v>17.4560546875</v>
      </c>
      <c r="V36" s="14">
        <f t="shared" si="16"/>
        <v>435.76515264096469</v>
      </c>
      <c r="W36" s="15">
        <f t="shared" si="17"/>
        <v>435.80006475033969</v>
      </c>
      <c r="X36" s="20">
        <f t="shared" si="18"/>
        <v>435.4825439453125</v>
      </c>
      <c r="Y36" s="21">
        <f t="shared" si="19"/>
        <v>435.5174560546875</v>
      </c>
      <c r="AA36" s="22">
        <f t="shared" si="2"/>
        <v>0.26515264096468627</v>
      </c>
      <c r="AB36" s="23">
        <f t="shared" si="3"/>
        <v>-6.1999352496603137</v>
      </c>
      <c r="AC36" s="23">
        <f t="shared" si="4"/>
        <v>0.26515264096468627</v>
      </c>
      <c r="AD36" s="24">
        <f t="shared" si="5"/>
        <v>-6.1999352496603137</v>
      </c>
    </row>
    <row r="37" spans="5:30" ht="15">
      <c r="E37" s="2">
        <f t="shared" si="20"/>
        <v>32</v>
      </c>
      <c r="F37" s="5">
        <v>436</v>
      </c>
      <c r="G37" s="7">
        <f t="shared" si="6"/>
        <v>436.28260869565219</v>
      </c>
      <c r="H37" s="7" t="str">
        <f t="shared" si="21"/>
        <v>4</v>
      </c>
      <c r="I37" s="7">
        <f t="shared" si="22"/>
        <v>67.120401337792643</v>
      </c>
      <c r="J37" s="26">
        <f t="shared" si="8"/>
        <v>67</v>
      </c>
      <c r="K37" s="26">
        <f t="shared" si="9"/>
        <v>68</v>
      </c>
      <c r="L37" s="7">
        <f t="shared" si="23"/>
        <v>17.440000000000001</v>
      </c>
      <c r="M37" s="7">
        <f t="shared" si="24"/>
        <v>435.5</v>
      </c>
      <c r="N37" s="7">
        <f t="shared" si="25"/>
        <v>442</v>
      </c>
      <c r="O37" s="7">
        <f t="shared" si="26"/>
        <v>435.21739130434781</v>
      </c>
      <c r="P37" s="7">
        <f t="shared" si="27"/>
        <v>441.71739130434781</v>
      </c>
      <c r="Q37" s="7">
        <f t="shared" si="28"/>
        <v>782.60869565218627</v>
      </c>
      <c r="R37" s="10">
        <f t="shared" si="14"/>
        <v>743.47826086957696</v>
      </c>
      <c r="S37" s="11">
        <f t="shared" si="29"/>
        <v>11</v>
      </c>
      <c r="U37" s="13">
        <f t="shared" si="15"/>
        <v>17.4560546875</v>
      </c>
      <c r="V37" s="14">
        <f t="shared" si="16"/>
        <v>436.26515264096469</v>
      </c>
      <c r="W37" s="15">
        <f t="shared" si="17"/>
        <v>436.30006475033969</v>
      </c>
      <c r="X37" s="20">
        <f t="shared" si="18"/>
        <v>435.9825439453125</v>
      </c>
      <c r="Y37" s="21">
        <f t="shared" si="19"/>
        <v>436.0174560546875</v>
      </c>
      <c r="AA37" s="22">
        <f t="shared" si="2"/>
        <v>0.76515264096468627</v>
      </c>
      <c r="AB37" s="23">
        <f t="shared" si="3"/>
        <v>-5.6999352496603137</v>
      </c>
      <c r="AC37" s="23">
        <f t="shared" si="4"/>
        <v>0.76515264096468627</v>
      </c>
      <c r="AD37" s="24">
        <f t="shared" si="5"/>
        <v>-5.6999352496603137</v>
      </c>
    </row>
    <row r="38" spans="5:30" ht="15">
      <c r="E38" s="2">
        <f t="shared" si="20"/>
        <v>33</v>
      </c>
      <c r="F38" s="5">
        <v>436.5</v>
      </c>
      <c r="G38" s="7">
        <f t="shared" si="6"/>
        <v>436.78260869565219</v>
      </c>
      <c r="H38" s="7" t="str">
        <f t="shared" si="21"/>
        <v>4</v>
      </c>
      <c r="I38" s="7">
        <f t="shared" si="22"/>
        <v>67.197324414715723</v>
      </c>
      <c r="J38" s="26">
        <f t="shared" si="8"/>
        <v>67</v>
      </c>
      <c r="K38" s="26">
        <f t="shared" si="9"/>
        <v>68</v>
      </c>
      <c r="L38" s="7">
        <f t="shared" si="23"/>
        <v>17.46</v>
      </c>
      <c r="M38" s="7">
        <f t="shared" si="24"/>
        <v>435.5</v>
      </c>
      <c r="N38" s="7">
        <f t="shared" si="25"/>
        <v>442</v>
      </c>
      <c r="O38" s="7">
        <f t="shared" si="26"/>
        <v>435.21739130434781</v>
      </c>
      <c r="P38" s="7">
        <f t="shared" si="27"/>
        <v>441.71739130434781</v>
      </c>
      <c r="Q38" s="7">
        <f t="shared" si="28"/>
        <v>1282.6086956521863</v>
      </c>
      <c r="R38" s="10">
        <f t="shared" si="14"/>
        <v>1218.4782608695768</v>
      </c>
      <c r="S38" s="11">
        <f t="shared" si="29"/>
        <v>11</v>
      </c>
      <c r="U38" s="13">
        <f t="shared" si="15"/>
        <v>17.4560546875</v>
      </c>
      <c r="V38" s="14">
        <f t="shared" si="16"/>
        <v>436.76515264096469</v>
      </c>
      <c r="W38" s="15">
        <f t="shared" si="17"/>
        <v>436.80006475033969</v>
      </c>
      <c r="X38" s="20">
        <f t="shared" si="18"/>
        <v>436.4825439453125</v>
      </c>
      <c r="Y38" s="21">
        <f t="shared" si="19"/>
        <v>436.5174560546875</v>
      </c>
      <c r="AA38" s="22">
        <f t="shared" si="2"/>
        <v>1.2651526409646863</v>
      </c>
      <c r="AB38" s="23">
        <f t="shared" si="3"/>
        <v>-5.1999352496603137</v>
      </c>
      <c r="AC38" s="23">
        <f t="shared" si="4"/>
        <v>1.2651526409646863</v>
      </c>
      <c r="AD38" s="24">
        <f t="shared" si="5"/>
        <v>-5.1999352496603137</v>
      </c>
    </row>
    <row r="39" spans="5:30" ht="15">
      <c r="E39" s="2">
        <f t="shared" si="20"/>
        <v>34</v>
      </c>
      <c r="F39" s="5">
        <v>437</v>
      </c>
      <c r="G39" s="7">
        <f t="shared" si="6"/>
        <v>437.28260869565219</v>
      </c>
      <c r="H39" s="7" t="str">
        <f t="shared" si="21"/>
        <v>4</v>
      </c>
      <c r="I39" s="7">
        <f t="shared" si="22"/>
        <v>67.274247491638803</v>
      </c>
      <c r="J39" s="26">
        <f t="shared" si="8"/>
        <v>67</v>
      </c>
      <c r="K39" s="26">
        <f t="shared" si="9"/>
        <v>68</v>
      </c>
      <c r="L39" s="7">
        <f t="shared" si="23"/>
        <v>17.48</v>
      </c>
      <c r="M39" s="7">
        <f t="shared" si="24"/>
        <v>435.5</v>
      </c>
      <c r="N39" s="7">
        <f t="shared" si="25"/>
        <v>442</v>
      </c>
      <c r="O39" s="7">
        <f t="shared" si="26"/>
        <v>435.21739130434781</v>
      </c>
      <c r="P39" s="7">
        <f t="shared" si="27"/>
        <v>441.71739130434781</v>
      </c>
      <c r="Q39" s="7">
        <f t="shared" si="28"/>
        <v>1782.6086956521863</v>
      </c>
      <c r="R39" s="10">
        <f t="shared" si="14"/>
        <v>1693.4782608695768</v>
      </c>
      <c r="S39" s="11">
        <f t="shared" si="29"/>
        <v>11</v>
      </c>
      <c r="U39" s="13">
        <f t="shared" si="15"/>
        <v>17.4560546875</v>
      </c>
      <c r="V39" s="14">
        <f t="shared" si="16"/>
        <v>437.26515264096469</v>
      </c>
      <c r="W39" s="15">
        <f t="shared" si="17"/>
        <v>437.30006475033969</v>
      </c>
      <c r="X39" s="20">
        <f t="shared" si="18"/>
        <v>436.9825439453125</v>
      </c>
      <c r="Y39" s="21">
        <f t="shared" si="19"/>
        <v>437.0174560546875</v>
      </c>
      <c r="AA39" s="22">
        <f t="shared" si="2"/>
        <v>1.7651526409646863</v>
      </c>
      <c r="AB39" s="23">
        <f t="shared" si="3"/>
        <v>-4.6999352496603137</v>
      </c>
      <c r="AC39" s="23">
        <f t="shared" si="4"/>
        <v>1.7651526409646863</v>
      </c>
      <c r="AD39" s="24">
        <f t="shared" si="5"/>
        <v>-4.6999352496603137</v>
      </c>
    </row>
    <row r="40" spans="5:30" ht="15">
      <c r="E40" s="2">
        <f t="shared" si="20"/>
        <v>35</v>
      </c>
      <c r="F40" s="5">
        <v>437.5</v>
      </c>
      <c r="G40" s="7">
        <f t="shared" si="6"/>
        <v>437.78260869565219</v>
      </c>
      <c r="H40" s="7" t="str">
        <f t="shared" si="21"/>
        <v>4</v>
      </c>
      <c r="I40" s="7">
        <f t="shared" si="22"/>
        <v>67.351170568561869</v>
      </c>
      <c r="J40" s="26">
        <f t="shared" si="8"/>
        <v>67</v>
      </c>
      <c r="K40" s="26">
        <f t="shared" si="9"/>
        <v>68</v>
      </c>
      <c r="L40" s="7">
        <f t="shared" si="23"/>
        <v>17.5</v>
      </c>
      <c r="M40" s="7">
        <f t="shared" si="24"/>
        <v>435.5</v>
      </c>
      <c r="N40" s="7">
        <f t="shared" si="25"/>
        <v>442</v>
      </c>
      <c r="O40" s="7">
        <f t="shared" si="26"/>
        <v>435.21739130434781</v>
      </c>
      <c r="P40" s="7">
        <f t="shared" si="27"/>
        <v>441.71739130434781</v>
      </c>
      <c r="Q40" s="7">
        <f t="shared" si="28"/>
        <v>2282.6086956521863</v>
      </c>
      <c r="R40" s="10">
        <f t="shared" si="14"/>
        <v>2168.4782608695768</v>
      </c>
      <c r="S40" s="11">
        <f t="shared" si="29"/>
        <v>11</v>
      </c>
      <c r="U40" s="13">
        <f t="shared" si="15"/>
        <v>17.4560546875</v>
      </c>
      <c r="V40" s="14">
        <f t="shared" si="16"/>
        <v>437.76515264096469</v>
      </c>
      <c r="W40" s="15">
        <f t="shared" si="17"/>
        <v>437.80006475033969</v>
      </c>
      <c r="X40" s="20">
        <f t="shared" si="18"/>
        <v>437.4825439453125</v>
      </c>
      <c r="Y40" s="21">
        <f t="shared" si="19"/>
        <v>437.5174560546875</v>
      </c>
      <c r="AA40" s="22">
        <f t="shared" si="2"/>
        <v>2.2651526409646863</v>
      </c>
      <c r="AB40" s="23">
        <f t="shared" si="3"/>
        <v>-4.1999352496603137</v>
      </c>
      <c r="AC40" s="23">
        <f t="shared" si="4"/>
        <v>2.2651526409646863</v>
      </c>
      <c r="AD40" s="24">
        <f t="shared" si="5"/>
        <v>-4.1999352496603137</v>
      </c>
    </row>
    <row r="41" spans="5:30" ht="15">
      <c r="E41" s="2">
        <f t="shared" si="20"/>
        <v>36</v>
      </c>
      <c r="F41" s="5">
        <v>438</v>
      </c>
      <c r="G41" s="7">
        <f t="shared" si="6"/>
        <v>438.28260869565219</v>
      </c>
      <c r="H41" s="7" t="str">
        <f t="shared" si="21"/>
        <v>4</v>
      </c>
      <c r="I41" s="7">
        <f t="shared" si="22"/>
        <v>67.42809364548495</v>
      </c>
      <c r="J41" s="26">
        <f t="shared" si="8"/>
        <v>67</v>
      </c>
      <c r="K41" s="26">
        <f t="shared" si="9"/>
        <v>68</v>
      </c>
      <c r="L41" s="7">
        <f t="shared" si="23"/>
        <v>17.52</v>
      </c>
      <c r="M41" s="7">
        <f t="shared" si="24"/>
        <v>435.5</v>
      </c>
      <c r="N41" s="7">
        <f t="shared" si="25"/>
        <v>442</v>
      </c>
      <c r="O41" s="7">
        <f t="shared" si="26"/>
        <v>435.21739130434781</v>
      </c>
      <c r="P41" s="7">
        <f t="shared" si="27"/>
        <v>441.71739130434781</v>
      </c>
      <c r="Q41" s="7">
        <f t="shared" si="28"/>
        <v>2782.6086956521863</v>
      </c>
      <c r="R41" s="10">
        <f t="shared" si="14"/>
        <v>2643.4782608695768</v>
      </c>
      <c r="S41" s="11">
        <f t="shared" si="29"/>
        <v>11</v>
      </c>
      <c r="U41" s="13">
        <f t="shared" si="15"/>
        <v>17.4560546875</v>
      </c>
      <c r="V41" s="14">
        <f t="shared" si="16"/>
        <v>438.26515264096469</v>
      </c>
      <c r="W41" s="15">
        <f t="shared" si="17"/>
        <v>438.30006475033969</v>
      </c>
      <c r="X41" s="20">
        <f t="shared" si="18"/>
        <v>437.9825439453125</v>
      </c>
      <c r="Y41" s="21">
        <f t="shared" si="19"/>
        <v>438.0174560546875</v>
      </c>
      <c r="AA41" s="22">
        <f t="shared" si="2"/>
        <v>2.7651526409646863</v>
      </c>
      <c r="AB41" s="23">
        <f t="shared" si="3"/>
        <v>-3.6999352496603137</v>
      </c>
      <c r="AC41" s="23">
        <f t="shared" si="4"/>
        <v>2.7651526409646863</v>
      </c>
      <c r="AD41" s="24">
        <f t="shared" si="5"/>
        <v>-3.6999352496603137</v>
      </c>
    </row>
    <row r="42" spans="5:30" ht="15">
      <c r="E42" s="2">
        <f t="shared" si="20"/>
        <v>37</v>
      </c>
      <c r="F42" s="5">
        <v>438.5</v>
      </c>
      <c r="G42" s="7">
        <f t="shared" si="6"/>
        <v>438.78260869565219</v>
      </c>
      <c r="H42" s="7" t="str">
        <f t="shared" si="21"/>
        <v>4</v>
      </c>
      <c r="I42" s="7">
        <f t="shared" si="22"/>
        <v>67.50501672240803</v>
      </c>
      <c r="J42" s="26">
        <f t="shared" si="8"/>
        <v>67</v>
      </c>
      <c r="K42" s="26">
        <f t="shared" si="9"/>
        <v>68</v>
      </c>
      <c r="L42" s="7">
        <f t="shared" si="23"/>
        <v>17.54</v>
      </c>
      <c r="M42" s="7">
        <f t="shared" si="24"/>
        <v>435.5</v>
      </c>
      <c r="N42" s="7">
        <f t="shared" si="25"/>
        <v>442</v>
      </c>
      <c r="O42" s="7">
        <f t="shared" si="26"/>
        <v>435.21739130434781</v>
      </c>
      <c r="P42" s="7">
        <f t="shared" si="27"/>
        <v>441.71739130434781</v>
      </c>
      <c r="Q42" s="7">
        <f t="shared" si="28"/>
        <v>3217.3913043478137</v>
      </c>
      <c r="R42" s="10">
        <f t="shared" si="14"/>
        <v>3056.5217391304227</v>
      </c>
      <c r="S42" s="11">
        <f t="shared" si="29"/>
        <v>11</v>
      </c>
      <c r="U42" s="13">
        <f t="shared" si="15"/>
        <v>17.4560546875</v>
      </c>
      <c r="V42" s="14">
        <f t="shared" si="16"/>
        <v>438.76515264096469</v>
      </c>
      <c r="W42" s="15">
        <f t="shared" si="17"/>
        <v>438.80006475033969</v>
      </c>
      <c r="X42" s="20">
        <f t="shared" si="18"/>
        <v>438.4825439453125</v>
      </c>
      <c r="Y42" s="21">
        <f t="shared" si="19"/>
        <v>438.5174560546875</v>
      </c>
      <c r="AA42" s="22">
        <f t="shared" si="2"/>
        <v>3.2651526409646863</v>
      </c>
      <c r="AB42" s="23">
        <f t="shared" si="3"/>
        <v>-3.1999352496603137</v>
      </c>
      <c r="AC42" s="23">
        <f t="shared" si="4"/>
        <v>3.2651526409646863</v>
      </c>
      <c r="AD42" s="24">
        <f t="shared" si="5"/>
        <v>-3.1999352496603137</v>
      </c>
    </row>
    <row r="43" spans="5:30" ht="15">
      <c r="E43" s="2">
        <f t="shared" si="20"/>
        <v>38</v>
      </c>
      <c r="F43" s="5">
        <v>439</v>
      </c>
      <c r="G43" s="7">
        <f t="shared" si="6"/>
        <v>439.28260869565219</v>
      </c>
      <c r="H43" s="7" t="str">
        <f t="shared" si="21"/>
        <v>4</v>
      </c>
      <c r="I43" s="7">
        <f t="shared" si="22"/>
        <v>67.58193979933111</v>
      </c>
      <c r="J43" s="26">
        <f t="shared" si="8"/>
        <v>67</v>
      </c>
      <c r="K43" s="26">
        <f t="shared" si="9"/>
        <v>68</v>
      </c>
      <c r="L43" s="7">
        <f t="shared" si="23"/>
        <v>17.559999999999999</v>
      </c>
      <c r="M43" s="7">
        <f t="shared" si="24"/>
        <v>435.5</v>
      </c>
      <c r="N43" s="7">
        <f t="shared" si="25"/>
        <v>442</v>
      </c>
      <c r="O43" s="7">
        <f t="shared" si="26"/>
        <v>435.21739130434781</v>
      </c>
      <c r="P43" s="7">
        <f t="shared" si="27"/>
        <v>441.71739130434781</v>
      </c>
      <c r="Q43" s="7">
        <f t="shared" si="28"/>
        <v>2717.3913043478137</v>
      </c>
      <c r="R43" s="10">
        <f t="shared" si="14"/>
        <v>2581.5217391304227</v>
      </c>
      <c r="S43" s="11">
        <f t="shared" si="29"/>
        <v>11</v>
      </c>
      <c r="U43" s="13">
        <f t="shared" si="15"/>
        <v>17.4560546875</v>
      </c>
      <c r="V43" s="14">
        <f t="shared" si="16"/>
        <v>439.26515264096469</v>
      </c>
      <c r="W43" s="15">
        <f t="shared" si="17"/>
        <v>439.30006475033969</v>
      </c>
      <c r="X43" s="20">
        <f t="shared" si="18"/>
        <v>438.9825439453125</v>
      </c>
      <c r="Y43" s="21">
        <f t="shared" si="19"/>
        <v>439.0174560546875</v>
      </c>
      <c r="AA43" s="22">
        <f t="shared" si="2"/>
        <v>3.7651526409646863</v>
      </c>
      <c r="AB43" s="23">
        <f t="shared" si="3"/>
        <v>-2.6999352496603137</v>
      </c>
      <c r="AC43" s="23">
        <f t="shared" si="4"/>
        <v>3.7651526409646863</v>
      </c>
      <c r="AD43" s="24">
        <f t="shared" si="5"/>
        <v>-2.6999352496603137</v>
      </c>
    </row>
    <row r="44" spans="5:30" ht="15">
      <c r="E44" s="2">
        <f t="shared" si="20"/>
        <v>39</v>
      </c>
      <c r="F44" s="5">
        <v>439.5</v>
      </c>
      <c r="G44" s="7">
        <f t="shared" si="6"/>
        <v>439.78260869565219</v>
      </c>
      <c r="H44" s="7" t="str">
        <f t="shared" si="21"/>
        <v>4</v>
      </c>
      <c r="I44" s="7">
        <f t="shared" si="22"/>
        <v>67.658862876254176</v>
      </c>
      <c r="J44" s="26">
        <f t="shared" si="8"/>
        <v>67</v>
      </c>
      <c r="K44" s="26">
        <f t="shared" si="9"/>
        <v>68</v>
      </c>
      <c r="L44" s="7">
        <f t="shared" si="23"/>
        <v>17.579999999999998</v>
      </c>
      <c r="M44" s="7">
        <f t="shared" si="24"/>
        <v>435.5</v>
      </c>
      <c r="N44" s="7">
        <f t="shared" si="25"/>
        <v>442</v>
      </c>
      <c r="O44" s="7">
        <f t="shared" si="26"/>
        <v>435.21739130434781</v>
      </c>
      <c r="P44" s="7">
        <f t="shared" si="27"/>
        <v>441.71739130434781</v>
      </c>
      <c r="Q44" s="7">
        <f t="shared" si="28"/>
        <v>2217.3913043478137</v>
      </c>
      <c r="R44" s="10">
        <f t="shared" si="14"/>
        <v>2106.5217391304232</v>
      </c>
      <c r="S44" s="11">
        <f t="shared" si="29"/>
        <v>11</v>
      </c>
      <c r="U44" s="13">
        <f t="shared" si="15"/>
        <v>17.4560546875</v>
      </c>
      <c r="V44" s="14">
        <f t="shared" si="16"/>
        <v>439.76515264096469</v>
      </c>
      <c r="W44" s="15">
        <f t="shared" si="17"/>
        <v>439.80006475033969</v>
      </c>
      <c r="X44" s="20">
        <f t="shared" si="18"/>
        <v>439.4825439453125</v>
      </c>
      <c r="Y44" s="21">
        <f t="shared" si="19"/>
        <v>439.5174560546875</v>
      </c>
      <c r="AA44" s="22">
        <f t="shared" si="2"/>
        <v>4.2651526409646863</v>
      </c>
      <c r="AB44" s="23">
        <f t="shared" si="3"/>
        <v>-2.1999352496603137</v>
      </c>
      <c r="AC44" s="23">
        <f t="shared" si="4"/>
        <v>4.2651526409646863</v>
      </c>
      <c r="AD44" s="24">
        <f t="shared" si="5"/>
        <v>-2.1999352496603137</v>
      </c>
    </row>
    <row r="45" spans="5:30" ht="15">
      <c r="E45" s="2">
        <f t="shared" si="20"/>
        <v>40</v>
      </c>
      <c r="F45" s="5">
        <v>440</v>
      </c>
      <c r="G45" s="7">
        <f t="shared" si="6"/>
        <v>440.28260869565219</v>
      </c>
      <c r="H45" s="7" t="str">
        <f t="shared" si="21"/>
        <v>4</v>
      </c>
      <c r="I45" s="7">
        <f t="shared" si="22"/>
        <v>67.735785953177256</v>
      </c>
      <c r="J45" s="26">
        <f t="shared" si="8"/>
        <v>67</v>
      </c>
      <c r="K45" s="26">
        <f t="shared" si="9"/>
        <v>68</v>
      </c>
      <c r="L45" s="7">
        <f t="shared" si="23"/>
        <v>17.600000000000001</v>
      </c>
      <c r="M45" s="7">
        <f t="shared" si="24"/>
        <v>435.5</v>
      </c>
      <c r="N45" s="7">
        <f t="shared" si="25"/>
        <v>442</v>
      </c>
      <c r="O45" s="7">
        <f t="shared" si="26"/>
        <v>435.21739130434781</v>
      </c>
      <c r="P45" s="7">
        <f t="shared" si="27"/>
        <v>441.71739130434781</v>
      </c>
      <c r="Q45" s="7">
        <f t="shared" si="28"/>
        <v>1717.3913043478137</v>
      </c>
      <c r="R45" s="10">
        <f t="shared" si="14"/>
        <v>1631.5217391304229</v>
      </c>
      <c r="S45" s="11">
        <f t="shared" si="29"/>
        <v>11</v>
      </c>
      <c r="U45" s="13">
        <f t="shared" si="15"/>
        <v>17.4560546875</v>
      </c>
      <c r="V45" s="14">
        <f t="shared" si="16"/>
        <v>440.26515264096469</v>
      </c>
      <c r="W45" s="15">
        <f t="shared" si="17"/>
        <v>440.30006475033969</v>
      </c>
      <c r="X45" s="20">
        <f t="shared" si="18"/>
        <v>439.9825439453125</v>
      </c>
      <c r="Y45" s="21">
        <f t="shared" si="19"/>
        <v>440.0174560546875</v>
      </c>
      <c r="AA45" s="22">
        <f t="shared" si="2"/>
        <v>4.7651526409646863</v>
      </c>
      <c r="AB45" s="23">
        <f t="shared" si="3"/>
        <v>-1.6999352496603137</v>
      </c>
      <c r="AC45" s="23">
        <f t="shared" si="4"/>
        <v>4.7651526409646863</v>
      </c>
      <c r="AD45" s="24">
        <f t="shared" si="5"/>
        <v>-1.6999352496603137</v>
      </c>
    </row>
    <row r="46" spans="5:30" ht="15">
      <c r="E46" s="2">
        <f t="shared" si="20"/>
        <v>41</v>
      </c>
      <c r="F46" s="5">
        <v>440.5</v>
      </c>
      <c r="G46" s="7">
        <f t="shared" si="6"/>
        <v>440.78260869565219</v>
      </c>
      <c r="H46" s="7" t="str">
        <f t="shared" si="21"/>
        <v>4</v>
      </c>
      <c r="I46" s="7">
        <f t="shared" si="22"/>
        <v>67.812709030100336</v>
      </c>
      <c r="J46" s="26">
        <f t="shared" si="8"/>
        <v>67</v>
      </c>
      <c r="K46" s="26">
        <f t="shared" si="9"/>
        <v>68</v>
      </c>
      <c r="L46" s="7">
        <f t="shared" si="23"/>
        <v>17.62</v>
      </c>
      <c r="M46" s="7">
        <f t="shared" si="24"/>
        <v>435.5</v>
      </c>
      <c r="N46" s="7">
        <f t="shared" si="25"/>
        <v>442</v>
      </c>
      <c r="O46" s="7">
        <f t="shared" si="26"/>
        <v>435.21739130434781</v>
      </c>
      <c r="P46" s="7">
        <f t="shared" si="27"/>
        <v>441.71739130434781</v>
      </c>
      <c r="Q46" s="7">
        <f t="shared" si="28"/>
        <v>1217.3913043478137</v>
      </c>
      <c r="R46" s="10">
        <f t="shared" si="14"/>
        <v>1156.5217391304229</v>
      </c>
      <c r="S46" s="11">
        <f t="shared" si="29"/>
        <v>11</v>
      </c>
      <c r="U46" s="13">
        <f t="shared" si="15"/>
        <v>17.4560546875</v>
      </c>
      <c r="V46" s="14">
        <f t="shared" si="16"/>
        <v>440.76515264096469</v>
      </c>
      <c r="W46" s="15">
        <f t="shared" si="17"/>
        <v>440.80006475033969</v>
      </c>
      <c r="X46" s="20">
        <f t="shared" si="18"/>
        <v>440.4825439453125</v>
      </c>
      <c r="Y46" s="21">
        <f t="shared" si="19"/>
        <v>440.5174560546875</v>
      </c>
      <c r="AA46" s="22">
        <f t="shared" si="2"/>
        <v>5.2651526409646863</v>
      </c>
      <c r="AB46" s="23">
        <f t="shared" si="3"/>
        <v>-1.1999352496603137</v>
      </c>
      <c r="AC46" s="23">
        <f t="shared" si="4"/>
        <v>5.2651526409646863</v>
      </c>
      <c r="AD46" s="24">
        <f t="shared" si="5"/>
        <v>-1.1999352496603137</v>
      </c>
    </row>
    <row r="47" spans="5:30" ht="15">
      <c r="E47" s="2">
        <f t="shared" si="20"/>
        <v>42</v>
      </c>
      <c r="F47" s="5">
        <v>441</v>
      </c>
      <c r="G47" s="7">
        <f t="shared" si="6"/>
        <v>441.28260869565219</v>
      </c>
      <c r="H47" s="7" t="str">
        <f t="shared" si="21"/>
        <v>4</v>
      </c>
      <c r="I47" s="7">
        <f t="shared" si="22"/>
        <v>67.889632107023417</v>
      </c>
      <c r="J47" s="26">
        <f t="shared" si="8"/>
        <v>67</v>
      </c>
      <c r="K47" s="26">
        <f t="shared" si="9"/>
        <v>68</v>
      </c>
      <c r="L47" s="7">
        <f t="shared" si="23"/>
        <v>17.64</v>
      </c>
      <c r="M47" s="7">
        <f t="shared" si="24"/>
        <v>435.5</v>
      </c>
      <c r="N47" s="7">
        <f t="shared" si="25"/>
        <v>442</v>
      </c>
      <c r="O47" s="7">
        <f t="shared" si="26"/>
        <v>435.21739130434781</v>
      </c>
      <c r="P47" s="7">
        <f t="shared" si="27"/>
        <v>441.71739130434781</v>
      </c>
      <c r="Q47" s="7">
        <f t="shared" si="28"/>
        <v>717.39130434781373</v>
      </c>
      <c r="R47" s="10">
        <f t="shared" si="14"/>
        <v>681.52173913042304</v>
      </c>
      <c r="S47" s="11">
        <f t="shared" si="29"/>
        <v>11</v>
      </c>
      <c r="U47" s="13">
        <f t="shared" si="15"/>
        <v>17.4560546875</v>
      </c>
      <c r="V47" s="14">
        <f t="shared" si="16"/>
        <v>441.26515264096469</v>
      </c>
      <c r="W47" s="15">
        <f t="shared" si="17"/>
        <v>441.30006475033969</v>
      </c>
      <c r="X47" s="20">
        <f t="shared" si="18"/>
        <v>440.9825439453125</v>
      </c>
      <c r="Y47" s="21">
        <f t="shared" si="19"/>
        <v>441.0174560546875</v>
      </c>
      <c r="AA47" s="22">
        <f t="shared" si="2"/>
        <v>5.7651526409646863</v>
      </c>
      <c r="AB47" s="23">
        <f t="shared" si="3"/>
        <v>-0.69993524966031373</v>
      </c>
      <c r="AC47" s="23">
        <f t="shared" si="4"/>
        <v>5.7651526409646863</v>
      </c>
      <c r="AD47" s="24">
        <f t="shared" si="5"/>
        <v>-0.69993524966031373</v>
      </c>
    </row>
    <row r="48" spans="5:30" ht="15">
      <c r="E48" s="2">
        <f t="shared" si="20"/>
        <v>43</v>
      </c>
      <c r="F48" s="5">
        <v>441.5</v>
      </c>
      <c r="G48" s="7">
        <f t="shared" si="6"/>
        <v>441.78260869565219</v>
      </c>
      <c r="H48" s="7" t="str">
        <f t="shared" si="21"/>
        <v>4</v>
      </c>
      <c r="I48" s="7">
        <f t="shared" si="22"/>
        <v>67.966555183946497</v>
      </c>
      <c r="J48" s="26">
        <f t="shared" si="8"/>
        <v>67</v>
      </c>
      <c r="K48" s="26">
        <f t="shared" si="9"/>
        <v>68</v>
      </c>
      <c r="L48" s="7">
        <f t="shared" si="23"/>
        <v>17.66</v>
      </c>
      <c r="M48" s="7">
        <f t="shared" si="24"/>
        <v>435.5</v>
      </c>
      <c r="N48" s="7">
        <f t="shared" si="25"/>
        <v>442</v>
      </c>
      <c r="O48" s="7">
        <f t="shared" si="26"/>
        <v>435.21739130434781</v>
      </c>
      <c r="P48" s="7">
        <f t="shared" si="27"/>
        <v>441.71739130434781</v>
      </c>
      <c r="Q48" s="7">
        <f t="shared" si="28"/>
        <v>217.39130434781373</v>
      </c>
      <c r="R48" s="10">
        <f t="shared" si="14"/>
        <v>206.52173913042304</v>
      </c>
      <c r="S48" s="11">
        <f t="shared" si="29"/>
        <v>11</v>
      </c>
      <c r="U48" s="13">
        <f t="shared" si="15"/>
        <v>17.4560546875</v>
      </c>
      <c r="V48" s="14">
        <f t="shared" si="16"/>
        <v>441.76515264096469</v>
      </c>
      <c r="W48" s="15">
        <f t="shared" si="17"/>
        <v>441.80006475033969</v>
      </c>
      <c r="X48" s="20">
        <f t="shared" si="18"/>
        <v>441.4825439453125</v>
      </c>
      <c r="Y48" s="21">
        <f t="shared" si="19"/>
        <v>441.5174560546875</v>
      </c>
      <c r="AA48" s="22">
        <f t="shared" si="2"/>
        <v>6.2651526409646863</v>
      </c>
      <c r="AB48" s="23">
        <f t="shared" si="3"/>
        <v>-0.19993524966031373</v>
      </c>
      <c r="AC48" s="23">
        <f t="shared" si="4"/>
        <v>6.2651526409646863</v>
      </c>
      <c r="AD48" s="24">
        <f t="shared" si="5"/>
        <v>-0.19993524966031373</v>
      </c>
    </row>
    <row r="49" spans="5:30" ht="15">
      <c r="E49" s="2">
        <f t="shared" si="20"/>
        <v>44</v>
      </c>
      <c r="F49" s="5">
        <v>442</v>
      </c>
      <c r="G49" s="7">
        <f t="shared" si="6"/>
        <v>442.28260869565219</v>
      </c>
      <c r="H49" s="7" t="str">
        <f t="shared" si="21"/>
        <v>4</v>
      </c>
      <c r="I49" s="7">
        <f t="shared" si="22"/>
        <v>68.043478260869563</v>
      </c>
      <c r="J49" s="26">
        <f t="shared" si="8"/>
        <v>68</v>
      </c>
      <c r="K49" s="26">
        <f t="shared" si="9"/>
        <v>69</v>
      </c>
      <c r="L49" s="7">
        <f t="shared" si="23"/>
        <v>17.68</v>
      </c>
      <c r="M49" s="7">
        <f t="shared" si="24"/>
        <v>442</v>
      </c>
      <c r="N49" s="7">
        <f t="shared" si="25"/>
        <v>448.5</v>
      </c>
      <c r="O49" s="7">
        <f t="shared" si="26"/>
        <v>441.71739130434781</v>
      </c>
      <c r="P49" s="7">
        <f t="shared" si="27"/>
        <v>448.21739130434781</v>
      </c>
      <c r="Q49" s="7">
        <f t="shared" si="28"/>
        <v>282.60869565218627</v>
      </c>
      <c r="R49" s="10">
        <f t="shared" si="14"/>
        <v>268.47826086957696</v>
      </c>
      <c r="S49" s="11">
        <f t="shared" si="29"/>
        <v>11</v>
      </c>
      <c r="U49" s="13">
        <f t="shared" si="15"/>
        <v>17.4560546875</v>
      </c>
      <c r="V49" s="14">
        <f t="shared" si="16"/>
        <v>442.26515264096469</v>
      </c>
      <c r="W49" s="15">
        <f t="shared" si="17"/>
        <v>442.30006475033969</v>
      </c>
      <c r="X49" s="20">
        <f t="shared" si="18"/>
        <v>441.9825439453125</v>
      </c>
      <c r="Y49" s="21">
        <f t="shared" si="19"/>
        <v>442.0174560546875</v>
      </c>
      <c r="AA49" s="22">
        <f t="shared" si="2"/>
        <v>0.26515264096468627</v>
      </c>
      <c r="AB49" s="23">
        <f t="shared" si="3"/>
        <v>-6.1999352496603137</v>
      </c>
      <c r="AC49" s="23">
        <f t="shared" si="4"/>
        <v>0.26515264096468627</v>
      </c>
      <c r="AD49" s="24">
        <f t="shared" si="5"/>
        <v>-6.1999352496603137</v>
      </c>
    </row>
    <row r="50" spans="5:30" ht="15">
      <c r="E50" s="2">
        <f t="shared" si="20"/>
        <v>45</v>
      </c>
      <c r="F50" s="5">
        <v>442.5</v>
      </c>
      <c r="G50" s="7">
        <f t="shared" si="6"/>
        <v>442.78260869565219</v>
      </c>
      <c r="H50" s="7" t="str">
        <f t="shared" si="21"/>
        <v>4</v>
      </c>
      <c r="I50" s="7">
        <f t="shared" si="22"/>
        <v>68.120401337792643</v>
      </c>
      <c r="J50" s="26">
        <f t="shared" si="8"/>
        <v>68</v>
      </c>
      <c r="K50" s="26">
        <f t="shared" si="9"/>
        <v>69</v>
      </c>
      <c r="L50" s="7">
        <f t="shared" si="23"/>
        <v>17.7</v>
      </c>
      <c r="M50" s="7">
        <f t="shared" si="24"/>
        <v>442</v>
      </c>
      <c r="N50" s="7">
        <f t="shared" si="25"/>
        <v>448.5</v>
      </c>
      <c r="O50" s="7">
        <f t="shared" si="26"/>
        <v>441.71739130434781</v>
      </c>
      <c r="P50" s="7">
        <f t="shared" si="27"/>
        <v>448.21739130434781</v>
      </c>
      <c r="Q50" s="7">
        <f t="shared" si="28"/>
        <v>782.60869565218627</v>
      </c>
      <c r="R50" s="10">
        <f t="shared" si="14"/>
        <v>743.47826086957696</v>
      </c>
      <c r="S50" s="11">
        <f t="shared" si="29"/>
        <v>11</v>
      </c>
      <c r="U50" s="13">
        <f t="shared" si="15"/>
        <v>17.4560546875</v>
      </c>
      <c r="V50" s="14">
        <f t="shared" si="16"/>
        <v>442.76515264096469</v>
      </c>
      <c r="W50" s="15">
        <f t="shared" si="17"/>
        <v>442.80006475033969</v>
      </c>
      <c r="X50" s="20">
        <f t="shared" si="18"/>
        <v>442.4825439453125</v>
      </c>
      <c r="Y50" s="21">
        <f t="shared" si="19"/>
        <v>442.5174560546875</v>
      </c>
      <c r="AA50" s="22">
        <f t="shared" si="2"/>
        <v>0.76515264096468627</v>
      </c>
      <c r="AB50" s="23">
        <f t="shared" si="3"/>
        <v>-5.6999352496603137</v>
      </c>
      <c r="AC50" s="23">
        <f t="shared" si="4"/>
        <v>0.76515264096468627</v>
      </c>
      <c r="AD50" s="24">
        <f t="shared" si="5"/>
        <v>-5.6999352496603137</v>
      </c>
    </row>
    <row r="51" spans="5:30" ht="15">
      <c r="E51" s="2">
        <f t="shared" si="20"/>
        <v>46</v>
      </c>
      <c r="F51" s="5">
        <v>443</v>
      </c>
      <c r="G51" s="7">
        <f t="shared" si="6"/>
        <v>443.28260869565219</v>
      </c>
      <c r="H51" s="7" t="str">
        <f t="shared" si="21"/>
        <v>4</v>
      </c>
      <c r="I51" s="7">
        <f t="shared" si="22"/>
        <v>68.197324414715723</v>
      </c>
      <c r="J51" s="26">
        <f t="shared" si="8"/>
        <v>68</v>
      </c>
      <c r="K51" s="26">
        <f t="shared" si="9"/>
        <v>69</v>
      </c>
      <c r="L51" s="7">
        <f t="shared" si="23"/>
        <v>17.72</v>
      </c>
      <c r="M51" s="7">
        <f t="shared" si="24"/>
        <v>442</v>
      </c>
      <c r="N51" s="7">
        <f t="shared" si="25"/>
        <v>448.5</v>
      </c>
      <c r="O51" s="7">
        <f t="shared" si="26"/>
        <v>441.71739130434781</v>
      </c>
      <c r="P51" s="7">
        <f t="shared" si="27"/>
        <v>448.21739130434781</v>
      </c>
      <c r="Q51" s="7">
        <f t="shared" si="28"/>
        <v>1282.6086956521863</v>
      </c>
      <c r="R51" s="10">
        <f t="shared" si="14"/>
        <v>1218.4782608695768</v>
      </c>
      <c r="S51" s="11">
        <f t="shared" si="29"/>
        <v>11</v>
      </c>
      <c r="U51" s="13">
        <f t="shared" si="15"/>
        <v>17.4560546875</v>
      </c>
      <c r="V51" s="14">
        <f t="shared" si="16"/>
        <v>443.26515264096469</v>
      </c>
      <c r="W51" s="15">
        <f t="shared" si="17"/>
        <v>443.30006475033969</v>
      </c>
      <c r="X51" s="20">
        <f t="shared" si="18"/>
        <v>442.9825439453125</v>
      </c>
      <c r="Y51" s="21">
        <f t="shared" si="19"/>
        <v>443.0174560546875</v>
      </c>
      <c r="AA51" s="22">
        <f t="shared" si="2"/>
        <v>1.2651526409646863</v>
      </c>
      <c r="AB51" s="23">
        <f t="shared" si="3"/>
        <v>-5.1999352496603137</v>
      </c>
      <c r="AC51" s="23">
        <f t="shared" si="4"/>
        <v>1.2651526409646863</v>
      </c>
      <c r="AD51" s="24">
        <f t="shared" si="5"/>
        <v>-5.1999352496603137</v>
      </c>
    </row>
    <row r="52" spans="5:30" ht="15">
      <c r="E52" s="2">
        <f t="shared" si="20"/>
        <v>47</v>
      </c>
      <c r="F52" s="5">
        <v>443.5</v>
      </c>
      <c r="G52" s="7">
        <f t="shared" si="6"/>
        <v>443.78260869565219</v>
      </c>
      <c r="H52" s="7" t="str">
        <f t="shared" si="21"/>
        <v>4</v>
      </c>
      <c r="I52" s="7">
        <f t="shared" si="22"/>
        <v>68.274247491638803</v>
      </c>
      <c r="J52" s="26">
        <f t="shared" si="8"/>
        <v>68</v>
      </c>
      <c r="K52" s="26">
        <f t="shared" si="9"/>
        <v>69</v>
      </c>
      <c r="L52" s="7">
        <f t="shared" si="23"/>
        <v>17.739999999999998</v>
      </c>
      <c r="M52" s="7">
        <f t="shared" si="24"/>
        <v>442</v>
      </c>
      <c r="N52" s="7">
        <f t="shared" si="25"/>
        <v>448.5</v>
      </c>
      <c r="O52" s="7">
        <f t="shared" si="26"/>
        <v>441.71739130434781</v>
      </c>
      <c r="P52" s="7">
        <f t="shared" si="27"/>
        <v>448.21739130434781</v>
      </c>
      <c r="Q52" s="7">
        <f t="shared" si="28"/>
        <v>1782.6086956521863</v>
      </c>
      <c r="R52" s="10">
        <f t="shared" si="14"/>
        <v>1693.4782608695768</v>
      </c>
      <c r="S52" s="11">
        <f t="shared" si="29"/>
        <v>11</v>
      </c>
      <c r="U52" s="13">
        <f t="shared" si="15"/>
        <v>17.4560546875</v>
      </c>
      <c r="V52" s="14">
        <f t="shared" si="16"/>
        <v>443.76515264096469</v>
      </c>
      <c r="W52" s="15">
        <f t="shared" si="17"/>
        <v>443.80006475033969</v>
      </c>
      <c r="X52" s="20">
        <f t="shared" si="18"/>
        <v>443.4825439453125</v>
      </c>
      <c r="Y52" s="21">
        <f t="shared" si="19"/>
        <v>443.5174560546875</v>
      </c>
      <c r="AA52" s="22">
        <f t="shared" si="2"/>
        <v>1.7651526409646863</v>
      </c>
      <c r="AB52" s="23">
        <f t="shared" si="3"/>
        <v>-4.6999352496603137</v>
      </c>
      <c r="AC52" s="23">
        <f t="shared" si="4"/>
        <v>1.7651526409646863</v>
      </c>
      <c r="AD52" s="24">
        <f t="shared" si="5"/>
        <v>-4.6999352496603137</v>
      </c>
    </row>
    <row r="53" spans="5:30" ht="15">
      <c r="E53" s="2">
        <f t="shared" si="20"/>
        <v>48</v>
      </c>
      <c r="F53" s="5">
        <v>444</v>
      </c>
      <c r="G53" s="7">
        <f t="shared" si="6"/>
        <v>444.28260869565219</v>
      </c>
      <c r="H53" s="7" t="str">
        <f t="shared" si="21"/>
        <v>4</v>
      </c>
      <c r="I53" s="7">
        <f t="shared" si="22"/>
        <v>68.351170568561869</v>
      </c>
      <c r="J53" s="26">
        <f t="shared" si="8"/>
        <v>68</v>
      </c>
      <c r="K53" s="26">
        <f t="shared" si="9"/>
        <v>69</v>
      </c>
      <c r="L53" s="7">
        <f t="shared" si="23"/>
        <v>17.760000000000002</v>
      </c>
      <c r="M53" s="7">
        <f t="shared" si="24"/>
        <v>442</v>
      </c>
      <c r="N53" s="7">
        <f t="shared" si="25"/>
        <v>448.5</v>
      </c>
      <c r="O53" s="7">
        <f t="shared" si="26"/>
        <v>441.71739130434781</v>
      </c>
      <c r="P53" s="7">
        <f t="shared" si="27"/>
        <v>448.21739130434781</v>
      </c>
      <c r="Q53" s="7">
        <f t="shared" si="28"/>
        <v>2282.6086956521863</v>
      </c>
      <c r="R53" s="10">
        <f t="shared" si="14"/>
        <v>2168.4782608695768</v>
      </c>
      <c r="S53" s="11">
        <f t="shared" si="29"/>
        <v>11</v>
      </c>
      <c r="U53" s="13">
        <f t="shared" si="15"/>
        <v>17.4560546875</v>
      </c>
      <c r="V53" s="14">
        <f t="shared" si="16"/>
        <v>444.26515264096469</v>
      </c>
      <c r="W53" s="15">
        <f t="shared" si="17"/>
        <v>444.30006475033969</v>
      </c>
      <c r="X53" s="20">
        <f t="shared" si="18"/>
        <v>443.9825439453125</v>
      </c>
      <c r="Y53" s="21">
        <f t="shared" si="19"/>
        <v>444.0174560546875</v>
      </c>
      <c r="AA53" s="22">
        <f t="shared" si="2"/>
        <v>2.2651526409646863</v>
      </c>
      <c r="AB53" s="23">
        <f t="shared" si="3"/>
        <v>-4.1999352496603137</v>
      </c>
      <c r="AC53" s="23">
        <f t="shared" si="4"/>
        <v>2.2651526409646863</v>
      </c>
      <c r="AD53" s="24">
        <f t="shared" si="5"/>
        <v>-4.1999352496603137</v>
      </c>
    </row>
    <row r="54" spans="5:30" ht="15">
      <c r="E54" s="2">
        <f t="shared" si="20"/>
        <v>49</v>
      </c>
      <c r="F54" s="5">
        <v>444.5</v>
      </c>
      <c r="G54" s="7">
        <f t="shared" si="6"/>
        <v>444.78260869565219</v>
      </c>
      <c r="H54" s="7" t="str">
        <f t="shared" si="21"/>
        <v>4</v>
      </c>
      <c r="I54" s="7">
        <f t="shared" si="22"/>
        <v>68.42809364548495</v>
      </c>
      <c r="J54" s="26">
        <f t="shared" si="8"/>
        <v>68</v>
      </c>
      <c r="K54" s="26">
        <f t="shared" si="9"/>
        <v>69</v>
      </c>
      <c r="L54" s="7">
        <f t="shared" si="23"/>
        <v>17.78</v>
      </c>
      <c r="M54" s="7">
        <f t="shared" si="24"/>
        <v>442</v>
      </c>
      <c r="N54" s="7">
        <f t="shared" si="25"/>
        <v>448.5</v>
      </c>
      <c r="O54" s="7">
        <f t="shared" si="26"/>
        <v>441.71739130434781</v>
      </c>
      <c r="P54" s="7">
        <f t="shared" si="27"/>
        <v>448.21739130434781</v>
      </c>
      <c r="Q54" s="7">
        <f t="shared" si="28"/>
        <v>2782.6086956521863</v>
      </c>
      <c r="R54" s="10">
        <f t="shared" si="14"/>
        <v>2643.4782608695768</v>
      </c>
      <c r="S54" s="11">
        <f t="shared" si="29"/>
        <v>11</v>
      </c>
      <c r="U54" s="13">
        <f t="shared" si="15"/>
        <v>17.4560546875</v>
      </c>
      <c r="V54" s="14">
        <f t="shared" si="16"/>
        <v>444.76515264096469</v>
      </c>
      <c r="W54" s="15">
        <f t="shared" si="17"/>
        <v>444.80006475033969</v>
      </c>
      <c r="X54" s="20">
        <f t="shared" si="18"/>
        <v>444.4825439453125</v>
      </c>
      <c r="Y54" s="21">
        <f t="shared" si="19"/>
        <v>444.5174560546875</v>
      </c>
      <c r="AA54" s="22">
        <f t="shared" si="2"/>
        <v>2.7651526409646863</v>
      </c>
      <c r="AB54" s="23">
        <f t="shared" si="3"/>
        <v>-3.6999352496603137</v>
      </c>
      <c r="AC54" s="23">
        <f t="shared" si="4"/>
        <v>2.7651526409646863</v>
      </c>
      <c r="AD54" s="24">
        <f t="shared" si="5"/>
        <v>-3.6999352496603137</v>
      </c>
    </row>
    <row r="55" spans="5:30" ht="15">
      <c r="E55" s="2">
        <f t="shared" si="20"/>
        <v>50</v>
      </c>
      <c r="F55" s="5">
        <v>445</v>
      </c>
      <c r="G55" s="7">
        <f t="shared" si="6"/>
        <v>445.28260869565219</v>
      </c>
      <c r="H55" s="7" t="str">
        <f t="shared" si="21"/>
        <v>4</v>
      </c>
      <c r="I55" s="7">
        <f t="shared" si="22"/>
        <v>68.50501672240803</v>
      </c>
      <c r="J55" s="26">
        <f t="shared" si="8"/>
        <v>68</v>
      </c>
      <c r="K55" s="26">
        <f t="shared" si="9"/>
        <v>69</v>
      </c>
      <c r="L55" s="7">
        <f t="shared" si="23"/>
        <v>17.8</v>
      </c>
      <c r="M55" s="7">
        <f t="shared" si="24"/>
        <v>442</v>
      </c>
      <c r="N55" s="7">
        <f t="shared" si="25"/>
        <v>448.5</v>
      </c>
      <c r="O55" s="7">
        <f t="shared" si="26"/>
        <v>441.71739130434781</v>
      </c>
      <c r="P55" s="7">
        <f t="shared" si="27"/>
        <v>448.21739130434781</v>
      </c>
      <c r="Q55" s="7">
        <f t="shared" si="28"/>
        <v>3217.3913043478137</v>
      </c>
      <c r="R55" s="10">
        <f t="shared" si="14"/>
        <v>3056.5217391304227</v>
      </c>
      <c r="S55" s="11">
        <f t="shared" si="29"/>
        <v>11</v>
      </c>
      <c r="U55" s="13">
        <f t="shared" si="15"/>
        <v>17.4560546875</v>
      </c>
      <c r="V55" s="14">
        <f t="shared" si="16"/>
        <v>445.26515264096469</v>
      </c>
      <c r="W55" s="15">
        <f t="shared" si="17"/>
        <v>445.30006475033969</v>
      </c>
      <c r="X55" s="20">
        <f t="shared" si="18"/>
        <v>444.9825439453125</v>
      </c>
      <c r="Y55" s="21">
        <f t="shared" si="19"/>
        <v>445.0174560546875</v>
      </c>
      <c r="AA55" s="22">
        <f t="shared" si="2"/>
        <v>3.2651526409646863</v>
      </c>
      <c r="AB55" s="23">
        <f t="shared" si="3"/>
        <v>-3.1999352496603137</v>
      </c>
      <c r="AC55" s="23">
        <f t="shared" si="4"/>
        <v>3.2651526409646863</v>
      </c>
      <c r="AD55" s="24">
        <f t="shared" si="5"/>
        <v>-3.1999352496603137</v>
      </c>
    </row>
    <row r="56" spans="5:30" ht="15">
      <c r="E56" s="2">
        <f t="shared" si="20"/>
        <v>51</v>
      </c>
      <c r="F56" s="5">
        <v>445.5</v>
      </c>
      <c r="G56" s="7">
        <f t="shared" si="6"/>
        <v>445.78260869565219</v>
      </c>
      <c r="H56" s="7" t="str">
        <f t="shared" si="21"/>
        <v>4</v>
      </c>
      <c r="I56" s="7">
        <f t="shared" si="22"/>
        <v>68.58193979933111</v>
      </c>
      <c r="J56" s="26">
        <f t="shared" si="8"/>
        <v>68</v>
      </c>
      <c r="K56" s="26">
        <f t="shared" si="9"/>
        <v>69</v>
      </c>
      <c r="L56" s="7">
        <f t="shared" si="23"/>
        <v>17.82</v>
      </c>
      <c r="M56" s="7">
        <f t="shared" si="24"/>
        <v>442</v>
      </c>
      <c r="N56" s="7">
        <f t="shared" si="25"/>
        <v>448.5</v>
      </c>
      <c r="O56" s="7">
        <f t="shared" si="26"/>
        <v>441.71739130434781</v>
      </c>
      <c r="P56" s="7">
        <f t="shared" si="27"/>
        <v>448.21739130434781</v>
      </c>
      <c r="Q56" s="7">
        <f t="shared" si="28"/>
        <v>2717.3913043478137</v>
      </c>
      <c r="R56" s="10">
        <f t="shared" si="14"/>
        <v>2581.5217391304227</v>
      </c>
      <c r="S56" s="11">
        <f t="shared" si="29"/>
        <v>11</v>
      </c>
      <c r="U56" s="13">
        <f t="shared" si="15"/>
        <v>17.4560546875</v>
      </c>
      <c r="V56" s="14">
        <f t="shared" si="16"/>
        <v>445.76515264096469</v>
      </c>
      <c r="W56" s="15">
        <f t="shared" si="17"/>
        <v>445.80006475033969</v>
      </c>
      <c r="X56" s="20">
        <f t="shared" si="18"/>
        <v>445.4825439453125</v>
      </c>
      <c r="Y56" s="21">
        <f t="shared" si="19"/>
        <v>445.5174560546875</v>
      </c>
      <c r="AA56" s="22">
        <f t="shared" si="2"/>
        <v>3.7651526409646863</v>
      </c>
      <c r="AB56" s="23">
        <f t="shared" si="3"/>
        <v>-2.6999352496603137</v>
      </c>
      <c r="AC56" s="23">
        <f t="shared" si="4"/>
        <v>3.7651526409646863</v>
      </c>
      <c r="AD56" s="24">
        <f t="shared" si="5"/>
        <v>-2.6999352496603137</v>
      </c>
    </row>
    <row r="57" spans="5:30" ht="15">
      <c r="E57" s="2">
        <f t="shared" si="20"/>
        <v>52</v>
      </c>
      <c r="F57" s="5">
        <v>446</v>
      </c>
      <c r="G57" s="7">
        <f t="shared" si="6"/>
        <v>446.28260869565219</v>
      </c>
      <c r="H57" s="7" t="str">
        <f t="shared" si="21"/>
        <v>4</v>
      </c>
      <c r="I57" s="7">
        <f t="shared" si="22"/>
        <v>68.658862876254176</v>
      </c>
      <c r="J57" s="26">
        <f t="shared" si="8"/>
        <v>68</v>
      </c>
      <c r="K57" s="26">
        <f t="shared" si="9"/>
        <v>69</v>
      </c>
      <c r="L57" s="7">
        <f t="shared" si="23"/>
        <v>17.84</v>
      </c>
      <c r="M57" s="7">
        <f t="shared" si="24"/>
        <v>442</v>
      </c>
      <c r="N57" s="7">
        <f t="shared" si="25"/>
        <v>448.5</v>
      </c>
      <c r="O57" s="7">
        <f t="shared" si="26"/>
        <v>441.71739130434781</v>
      </c>
      <c r="P57" s="7">
        <f t="shared" si="27"/>
        <v>448.21739130434781</v>
      </c>
      <c r="Q57" s="7">
        <f t="shared" si="28"/>
        <v>2217.3913043478137</v>
      </c>
      <c r="R57" s="10">
        <f t="shared" si="14"/>
        <v>2106.5217391304232</v>
      </c>
      <c r="S57" s="11">
        <f t="shared" si="29"/>
        <v>11</v>
      </c>
      <c r="U57" s="13">
        <f t="shared" si="15"/>
        <v>17.4560546875</v>
      </c>
      <c r="V57" s="14">
        <f t="shared" si="16"/>
        <v>446.26515264096469</v>
      </c>
      <c r="W57" s="15">
        <f t="shared" si="17"/>
        <v>446.30006475033969</v>
      </c>
      <c r="X57" s="20">
        <f t="shared" si="18"/>
        <v>445.9825439453125</v>
      </c>
      <c r="Y57" s="21">
        <f t="shared" si="19"/>
        <v>446.0174560546875</v>
      </c>
      <c r="AA57" s="22">
        <f t="shared" si="2"/>
        <v>4.2651526409646863</v>
      </c>
      <c r="AB57" s="23">
        <f t="shared" si="3"/>
        <v>-2.1999352496603137</v>
      </c>
      <c r="AC57" s="23">
        <f t="shared" si="4"/>
        <v>4.2651526409646863</v>
      </c>
      <c r="AD57" s="24">
        <f t="shared" si="5"/>
        <v>-2.1999352496603137</v>
      </c>
    </row>
    <row r="58" spans="5:30" ht="15">
      <c r="E58" s="2">
        <f t="shared" si="20"/>
        <v>53</v>
      </c>
      <c r="F58" s="5">
        <v>446.5</v>
      </c>
      <c r="G58" s="7">
        <f t="shared" si="6"/>
        <v>446.78260869565219</v>
      </c>
      <c r="H58" s="7" t="str">
        <f t="shared" si="21"/>
        <v>4</v>
      </c>
      <c r="I58" s="7">
        <f t="shared" si="22"/>
        <v>68.735785953177256</v>
      </c>
      <c r="J58" s="26">
        <f t="shared" si="8"/>
        <v>68</v>
      </c>
      <c r="K58" s="26">
        <f t="shared" si="9"/>
        <v>69</v>
      </c>
      <c r="L58" s="7">
        <f t="shared" si="23"/>
        <v>17.86</v>
      </c>
      <c r="M58" s="7">
        <f t="shared" si="24"/>
        <v>442</v>
      </c>
      <c r="N58" s="7">
        <f t="shared" si="25"/>
        <v>448.5</v>
      </c>
      <c r="O58" s="7">
        <f t="shared" si="26"/>
        <v>441.71739130434781</v>
      </c>
      <c r="P58" s="7">
        <f t="shared" si="27"/>
        <v>448.21739130434781</v>
      </c>
      <c r="Q58" s="7">
        <f t="shared" si="28"/>
        <v>1717.3913043478137</v>
      </c>
      <c r="R58" s="10">
        <f t="shared" si="14"/>
        <v>1631.5217391304229</v>
      </c>
      <c r="S58" s="11">
        <f t="shared" si="29"/>
        <v>11</v>
      </c>
      <c r="U58" s="13">
        <f t="shared" si="15"/>
        <v>17.4560546875</v>
      </c>
      <c r="V58" s="14">
        <f t="shared" si="16"/>
        <v>446.76515264096469</v>
      </c>
      <c r="W58" s="15">
        <f t="shared" si="17"/>
        <v>446.80006475033969</v>
      </c>
      <c r="X58" s="20">
        <f t="shared" si="18"/>
        <v>446.4825439453125</v>
      </c>
      <c r="Y58" s="21">
        <f t="shared" si="19"/>
        <v>446.5174560546875</v>
      </c>
      <c r="AA58" s="22">
        <f t="shared" si="2"/>
        <v>4.7651526409646863</v>
      </c>
      <c r="AB58" s="23">
        <f t="shared" si="3"/>
        <v>-1.6999352496603137</v>
      </c>
      <c r="AC58" s="23">
        <f t="shared" si="4"/>
        <v>4.7651526409646863</v>
      </c>
      <c r="AD58" s="24">
        <f t="shared" si="5"/>
        <v>-1.6999352496603137</v>
      </c>
    </row>
    <row r="59" spans="5:30" ht="15">
      <c r="E59" s="2">
        <f t="shared" si="20"/>
        <v>54</v>
      </c>
      <c r="F59" s="5">
        <v>447</v>
      </c>
      <c r="G59" s="7">
        <f t="shared" si="6"/>
        <v>447.28260869565219</v>
      </c>
      <c r="H59" s="7" t="str">
        <f t="shared" si="21"/>
        <v>4</v>
      </c>
      <c r="I59" s="7">
        <f t="shared" si="22"/>
        <v>68.812709030100336</v>
      </c>
      <c r="J59" s="26">
        <f t="shared" si="8"/>
        <v>68</v>
      </c>
      <c r="K59" s="26">
        <f t="shared" si="9"/>
        <v>69</v>
      </c>
      <c r="L59" s="7">
        <f t="shared" si="23"/>
        <v>17.88</v>
      </c>
      <c r="M59" s="7">
        <f t="shared" si="24"/>
        <v>442</v>
      </c>
      <c r="N59" s="7">
        <f t="shared" si="25"/>
        <v>448.5</v>
      </c>
      <c r="O59" s="7">
        <f t="shared" si="26"/>
        <v>441.71739130434781</v>
      </c>
      <c r="P59" s="7">
        <f t="shared" si="27"/>
        <v>448.21739130434781</v>
      </c>
      <c r="Q59" s="7">
        <f t="shared" si="28"/>
        <v>1217.3913043478137</v>
      </c>
      <c r="R59" s="10">
        <f t="shared" si="14"/>
        <v>1156.5217391304229</v>
      </c>
      <c r="S59" s="11">
        <f t="shared" si="29"/>
        <v>11</v>
      </c>
      <c r="U59" s="13">
        <f t="shared" si="15"/>
        <v>17.4560546875</v>
      </c>
      <c r="V59" s="14">
        <f t="shared" si="16"/>
        <v>447.26515264096469</v>
      </c>
      <c r="W59" s="15">
        <f t="shared" si="17"/>
        <v>447.30006475033969</v>
      </c>
      <c r="X59" s="20">
        <f t="shared" si="18"/>
        <v>446.9825439453125</v>
      </c>
      <c r="Y59" s="21">
        <f t="shared" si="19"/>
        <v>447.0174560546875</v>
      </c>
      <c r="AA59" s="22">
        <f t="shared" si="2"/>
        <v>5.2651526409646863</v>
      </c>
      <c r="AB59" s="23">
        <f t="shared" si="3"/>
        <v>-1.1999352496603137</v>
      </c>
      <c r="AC59" s="23">
        <f t="shared" si="4"/>
        <v>5.2651526409646863</v>
      </c>
      <c r="AD59" s="24">
        <f t="shared" si="5"/>
        <v>-1.1999352496603137</v>
      </c>
    </row>
    <row r="60" spans="5:30" ht="15">
      <c r="E60" s="2">
        <f t="shared" si="20"/>
        <v>55</v>
      </c>
      <c r="F60" s="5">
        <v>447.5</v>
      </c>
      <c r="G60" s="7">
        <f t="shared" si="6"/>
        <v>447.78260869565219</v>
      </c>
      <c r="H60" s="7" t="str">
        <f t="shared" si="21"/>
        <v>4</v>
      </c>
      <c r="I60" s="7">
        <f t="shared" si="22"/>
        <v>68.889632107023417</v>
      </c>
      <c r="J60" s="26">
        <f t="shared" si="8"/>
        <v>68</v>
      </c>
      <c r="K60" s="26">
        <f t="shared" si="9"/>
        <v>69</v>
      </c>
      <c r="L60" s="7">
        <f t="shared" si="23"/>
        <v>17.899999999999999</v>
      </c>
      <c r="M60" s="7">
        <f t="shared" si="24"/>
        <v>442</v>
      </c>
      <c r="N60" s="7">
        <f t="shared" si="25"/>
        <v>448.5</v>
      </c>
      <c r="O60" s="7">
        <f t="shared" si="26"/>
        <v>441.71739130434781</v>
      </c>
      <c r="P60" s="7">
        <f t="shared" si="27"/>
        <v>448.21739130434781</v>
      </c>
      <c r="Q60" s="7">
        <f t="shared" si="28"/>
        <v>717.39130434781373</v>
      </c>
      <c r="R60" s="10">
        <f t="shared" si="14"/>
        <v>681.52173913042304</v>
      </c>
      <c r="S60" s="11">
        <f t="shared" si="29"/>
        <v>11</v>
      </c>
      <c r="U60" s="13">
        <f t="shared" si="15"/>
        <v>17.4560546875</v>
      </c>
      <c r="V60" s="14">
        <f t="shared" si="16"/>
        <v>447.76515264096469</v>
      </c>
      <c r="W60" s="15">
        <f t="shared" si="17"/>
        <v>447.80006475033969</v>
      </c>
      <c r="X60" s="20">
        <f t="shared" si="18"/>
        <v>447.4825439453125</v>
      </c>
      <c r="Y60" s="21">
        <f t="shared" si="19"/>
        <v>447.5174560546875</v>
      </c>
      <c r="AA60" s="22">
        <f t="shared" si="2"/>
        <v>5.7651526409646863</v>
      </c>
      <c r="AB60" s="23">
        <f t="shared" si="3"/>
        <v>-0.69993524966031373</v>
      </c>
      <c r="AC60" s="23">
        <f t="shared" si="4"/>
        <v>5.7651526409646863</v>
      </c>
      <c r="AD60" s="24">
        <f t="shared" si="5"/>
        <v>-0.69993524966031373</v>
      </c>
    </row>
    <row r="61" spans="5:30" ht="15">
      <c r="E61" s="2">
        <f t="shared" si="20"/>
        <v>56</v>
      </c>
      <c r="F61" s="5">
        <v>448</v>
      </c>
      <c r="G61" s="7">
        <f t="shared" si="6"/>
        <v>448.28260869565219</v>
      </c>
      <c r="H61" s="7" t="str">
        <f t="shared" si="21"/>
        <v>4</v>
      </c>
      <c r="I61" s="7">
        <f t="shared" si="22"/>
        <v>68.966555183946497</v>
      </c>
      <c r="J61" s="26">
        <f t="shared" si="8"/>
        <v>68</v>
      </c>
      <c r="K61" s="26">
        <f t="shared" si="9"/>
        <v>69</v>
      </c>
      <c r="L61" s="7">
        <f t="shared" si="23"/>
        <v>17.920000000000002</v>
      </c>
      <c r="M61" s="7">
        <f t="shared" si="24"/>
        <v>442</v>
      </c>
      <c r="N61" s="7">
        <f t="shared" si="25"/>
        <v>448.5</v>
      </c>
      <c r="O61" s="7">
        <f t="shared" si="26"/>
        <v>441.71739130434781</v>
      </c>
      <c r="P61" s="7">
        <f t="shared" si="27"/>
        <v>448.21739130434781</v>
      </c>
      <c r="Q61" s="7">
        <f t="shared" si="28"/>
        <v>217.39130434781373</v>
      </c>
      <c r="R61" s="10">
        <f t="shared" si="14"/>
        <v>206.52173913042304</v>
      </c>
      <c r="S61" s="11">
        <f t="shared" si="29"/>
        <v>11</v>
      </c>
      <c r="U61" s="13">
        <f t="shared" si="15"/>
        <v>17.4560546875</v>
      </c>
      <c r="V61" s="14">
        <f t="shared" si="16"/>
        <v>448.26515264096469</v>
      </c>
      <c r="W61" s="15">
        <f t="shared" si="17"/>
        <v>448.30006475033969</v>
      </c>
      <c r="X61" s="20">
        <f t="shared" si="18"/>
        <v>447.9825439453125</v>
      </c>
      <c r="Y61" s="21">
        <f t="shared" si="19"/>
        <v>448.0174560546875</v>
      </c>
      <c r="AA61" s="22">
        <f t="shared" si="2"/>
        <v>6.2651526409646863</v>
      </c>
      <c r="AB61" s="23">
        <f t="shared" si="3"/>
        <v>-0.19993524966031373</v>
      </c>
      <c r="AC61" s="23">
        <f t="shared" si="4"/>
        <v>6.2651526409646863</v>
      </c>
      <c r="AD61" s="24">
        <f t="shared" si="5"/>
        <v>-0.19993524966031373</v>
      </c>
    </row>
    <row r="62" spans="5:30" ht="15">
      <c r="E62" s="2">
        <f t="shared" si="20"/>
        <v>57</v>
      </c>
      <c r="F62" s="5">
        <v>448.5</v>
      </c>
      <c r="G62" s="7">
        <f t="shared" si="6"/>
        <v>448.78260869565219</v>
      </c>
      <c r="H62" s="7" t="str">
        <f t="shared" si="21"/>
        <v>4</v>
      </c>
      <c r="I62" s="7">
        <f t="shared" si="22"/>
        <v>69.043478260869563</v>
      </c>
      <c r="J62" s="26">
        <f t="shared" si="8"/>
        <v>69</v>
      </c>
      <c r="K62" s="26">
        <f t="shared" si="9"/>
        <v>70</v>
      </c>
      <c r="L62" s="7">
        <f t="shared" si="23"/>
        <v>17.940000000000001</v>
      </c>
      <c r="M62" s="7">
        <f t="shared" si="24"/>
        <v>448.5</v>
      </c>
      <c r="N62" s="7">
        <f t="shared" si="25"/>
        <v>455</v>
      </c>
      <c r="O62" s="7">
        <f t="shared" si="26"/>
        <v>448.21739130434781</v>
      </c>
      <c r="P62" s="7">
        <f t="shared" si="27"/>
        <v>454.71739130434781</v>
      </c>
      <c r="Q62" s="7">
        <f t="shared" si="28"/>
        <v>282.60869565218627</v>
      </c>
      <c r="R62" s="10">
        <f t="shared" si="14"/>
        <v>268.47826086957696</v>
      </c>
      <c r="S62" s="11">
        <f t="shared" si="29"/>
        <v>11</v>
      </c>
      <c r="U62" s="13">
        <f t="shared" si="15"/>
        <v>17.4560546875</v>
      </c>
      <c r="V62" s="14">
        <f t="shared" si="16"/>
        <v>448.76515264096469</v>
      </c>
      <c r="W62" s="15">
        <f t="shared" si="17"/>
        <v>448.80006475033969</v>
      </c>
      <c r="X62" s="20">
        <f t="shared" si="18"/>
        <v>448.4825439453125</v>
      </c>
      <c r="Y62" s="21">
        <f t="shared" si="19"/>
        <v>448.5174560546875</v>
      </c>
      <c r="AA62" s="22">
        <f t="shared" si="2"/>
        <v>0.26515264096468627</v>
      </c>
      <c r="AB62" s="23">
        <f t="shared" si="3"/>
        <v>-6.1999352496603137</v>
      </c>
      <c r="AC62" s="23">
        <f t="shared" si="4"/>
        <v>0.26515264096468627</v>
      </c>
      <c r="AD62" s="24">
        <f t="shared" si="5"/>
        <v>-6.1999352496603137</v>
      </c>
    </row>
    <row r="63" spans="5:30" ht="15">
      <c r="E63" s="2">
        <f t="shared" si="20"/>
        <v>58</v>
      </c>
      <c r="F63" s="5">
        <v>449</v>
      </c>
      <c r="G63" s="7">
        <f t="shared" si="6"/>
        <v>449.28260869565219</v>
      </c>
      <c r="H63" s="7" t="str">
        <f t="shared" si="21"/>
        <v>4</v>
      </c>
      <c r="I63" s="7">
        <f t="shared" si="22"/>
        <v>69.120401337792643</v>
      </c>
      <c r="J63" s="26">
        <f t="shared" si="8"/>
        <v>69</v>
      </c>
      <c r="K63" s="26">
        <f t="shared" si="9"/>
        <v>70</v>
      </c>
      <c r="L63" s="7">
        <f t="shared" si="23"/>
        <v>17.96</v>
      </c>
      <c r="M63" s="7">
        <f t="shared" si="24"/>
        <v>448.5</v>
      </c>
      <c r="N63" s="7">
        <f t="shared" si="25"/>
        <v>455</v>
      </c>
      <c r="O63" s="7">
        <f t="shared" si="26"/>
        <v>448.21739130434781</v>
      </c>
      <c r="P63" s="7">
        <f t="shared" si="27"/>
        <v>454.71739130434781</v>
      </c>
      <c r="Q63" s="7">
        <f t="shared" si="28"/>
        <v>782.60869565218627</v>
      </c>
      <c r="R63" s="10">
        <f t="shared" si="14"/>
        <v>743.47826086957696</v>
      </c>
      <c r="S63" s="11">
        <f t="shared" si="29"/>
        <v>11</v>
      </c>
      <c r="U63" s="13">
        <f t="shared" si="15"/>
        <v>17.4560546875</v>
      </c>
      <c r="V63" s="14">
        <f t="shared" si="16"/>
        <v>449.26515264096469</v>
      </c>
      <c r="W63" s="15">
        <f t="shared" si="17"/>
        <v>449.30006475033969</v>
      </c>
      <c r="X63" s="20">
        <f t="shared" si="18"/>
        <v>448.9825439453125</v>
      </c>
      <c r="Y63" s="21">
        <f t="shared" si="19"/>
        <v>449.0174560546875</v>
      </c>
      <c r="AA63" s="22">
        <f t="shared" si="2"/>
        <v>0.76515264096468627</v>
      </c>
      <c r="AB63" s="23">
        <f t="shared" si="3"/>
        <v>-5.6999352496603137</v>
      </c>
      <c r="AC63" s="23">
        <f t="shared" si="4"/>
        <v>0.76515264096468627</v>
      </c>
      <c r="AD63" s="24">
        <f t="shared" si="5"/>
        <v>-5.6999352496603137</v>
      </c>
    </row>
    <row r="64" spans="5:30" ht="15">
      <c r="E64" s="2">
        <f t="shared" si="20"/>
        <v>59</v>
      </c>
      <c r="F64" s="5">
        <v>449.5</v>
      </c>
      <c r="G64" s="7">
        <f t="shared" si="6"/>
        <v>449.78260869565219</v>
      </c>
      <c r="H64" s="7" t="str">
        <f t="shared" si="21"/>
        <v>4</v>
      </c>
      <c r="I64" s="7">
        <f t="shared" si="22"/>
        <v>69.197324414715723</v>
      </c>
      <c r="J64" s="26">
        <f t="shared" si="8"/>
        <v>69</v>
      </c>
      <c r="K64" s="26">
        <f t="shared" si="9"/>
        <v>70</v>
      </c>
      <c r="L64" s="7">
        <f t="shared" si="23"/>
        <v>17.98</v>
      </c>
      <c r="M64" s="7">
        <f t="shared" si="24"/>
        <v>448.5</v>
      </c>
      <c r="N64" s="7">
        <f t="shared" si="25"/>
        <v>455</v>
      </c>
      <c r="O64" s="7">
        <f t="shared" si="26"/>
        <v>448.21739130434781</v>
      </c>
      <c r="P64" s="7">
        <f t="shared" si="27"/>
        <v>454.71739130434781</v>
      </c>
      <c r="Q64" s="7">
        <f t="shared" si="28"/>
        <v>1282.6086956521863</v>
      </c>
      <c r="R64" s="10">
        <f t="shared" si="14"/>
        <v>1218.4782608695768</v>
      </c>
      <c r="S64" s="11">
        <f t="shared" si="29"/>
        <v>11</v>
      </c>
      <c r="U64" s="13">
        <f t="shared" si="15"/>
        <v>17.4560546875</v>
      </c>
      <c r="V64" s="14">
        <f t="shared" si="16"/>
        <v>449.76515264096469</v>
      </c>
      <c r="W64" s="15">
        <f t="shared" si="17"/>
        <v>449.80006475033969</v>
      </c>
      <c r="X64" s="20">
        <f t="shared" si="18"/>
        <v>449.4825439453125</v>
      </c>
      <c r="Y64" s="21">
        <f t="shared" si="19"/>
        <v>449.5174560546875</v>
      </c>
      <c r="AA64" s="22">
        <f t="shared" si="2"/>
        <v>1.2651526409646863</v>
      </c>
      <c r="AB64" s="23">
        <f t="shared" si="3"/>
        <v>-5.1999352496603137</v>
      </c>
      <c r="AC64" s="23">
        <f t="shared" si="4"/>
        <v>1.2651526409646863</v>
      </c>
      <c r="AD64" s="24">
        <f t="shared" si="5"/>
        <v>-5.1999352496603137</v>
      </c>
    </row>
    <row r="65" spans="5:30" ht="15">
      <c r="E65" s="2">
        <f t="shared" si="20"/>
        <v>60</v>
      </c>
      <c r="F65" s="5">
        <v>450</v>
      </c>
      <c r="G65" s="7">
        <f t="shared" si="6"/>
        <v>450.28260869565219</v>
      </c>
      <c r="H65" s="7" t="str">
        <f t="shared" si="21"/>
        <v>4</v>
      </c>
      <c r="I65" s="7">
        <f t="shared" si="22"/>
        <v>69.274247491638803</v>
      </c>
      <c r="J65" s="26">
        <f t="shared" si="8"/>
        <v>69</v>
      </c>
      <c r="K65" s="26">
        <f t="shared" si="9"/>
        <v>70</v>
      </c>
      <c r="L65" s="7">
        <f t="shared" si="23"/>
        <v>18</v>
      </c>
      <c r="M65" s="7">
        <f t="shared" si="24"/>
        <v>448.5</v>
      </c>
      <c r="N65" s="7">
        <f t="shared" si="25"/>
        <v>455</v>
      </c>
      <c r="O65" s="7">
        <f t="shared" si="26"/>
        <v>448.21739130434781</v>
      </c>
      <c r="P65" s="7">
        <f t="shared" si="27"/>
        <v>454.71739130434781</v>
      </c>
      <c r="Q65" s="7">
        <f t="shared" si="28"/>
        <v>1782.6086956521863</v>
      </c>
      <c r="R65" s="10">
        <f t="shared" si="14"/>
        <v>1693.4782608695768</v>
      </c>
      <c r="S65" s="11">
        <f t="shared" si="29"/>
        <v>11</v>
      </c>
      <c r="U65" s="13">
        <f t="shared" si="15"/>
        <v>17.4560546875</v>
      </c>
      <c r="V65" s="14">
        <f t="shared" si="16"/>
        <v>450.26515264096469</v>
      </c>
      <c r="W65" s="15">
        <f t="shared" si="17"/>
        <v>450.30006475033969</v>
      </c>
      <c r="X65" s="20">
        <f t="shared" si="18"/>
        <v>449.9825439453125</v>
      </c>
      <c r="Y65" s="21">
        <f t="shared" si="19"/>
        <v>450.0174560546875</v>
      </c>
      <c r="AA65" s="22">
        <f t="shared" si="2"/>
        <v>1.7651526409646863</v>
      </c>
      <c r="AB65" s="23">
        <f t="shared" si="3"/>
        <v>-4.6999352496603137</v>
      </c>
      <c r="AC65" s="23">
        <f t="shared" si="4"/>
        <v>1.7651526409646863</v>
      </c>
      <c r="AD65" s="24">
        <f t="shared" si="5"/>
        <v>-4.6999352496603137</v>
      </c>
    </row>
    <row r="66" spans="5:30" ht="15">
      <c r="E66" s="2">
        <f t="shared" si="20"/>
        <v>61</v>
      </c>
      <c r="F66" s="5">
        <v>450.5</v>
      </c>
      <c r="G66" s="7">
        <f t="shared" si="6"/>
        <v>450.78260869565219</v>
      </c>
      <c r="H66" s="7" t="str">
        <f t="shared" si="21"/>
        <v>4</v>
      </c>
      <c r="I66" s="7">
        <f t="shared" si="22"/>
        <v>69.351170568561869</v>
      </c>
      <c r="J66" s="26">
        <f t="shared" si="8"/>
        <v>69</v>
      </c>
      <c r="K66" s="26">
        <f t="shared" si="9"/>
        <v>70</v>
      </c>
      <c r="L66" s="7">
        <f t="shared" si="23"/>
        <v>18.02</v>
      </c>
      <c r="M66" s="7">
        <f t="shared" si="24"/>
        <v>448.5</v>
      </c>
      <c r="N66" s="7">
        <f t="shared" si="25"/>
        <v>455</v>
      </c>
      <c r="O66" s="7">
        <f t="shared" si="26"/>
        <v>448.21739130434781</v>
      </c>
      <c r="P66" s="7">
        <f t="shared" si="27"/>
        <v>454.71739130434781</v>
      </c>
      <c r="Q66" s="7">
        <f t="shared" si="28"/>
        <v>2282.6086956521863</v>
      </c>
      <c r="R66" s="10">
        <f t="shared" si="14"/>
        <v>2168.4782608695768</v>
      </c>
      <c r="S66" s="11">
        <f t="shared" si="29"/>
        <v>11</v>
      </c>
      <c r="U66" s="13">
        <f t="shared" si="15"/>
        <v>17.4560546875</v>
      </c>
      <c r="V66" s="14">
        <f t="shared" si="16"/>
        <v>450.76515264096469</v>
      </c>
      <c r="W66" s="15">
        <f t="shared" si="17"/>
        <v>450.80006475033969</v>
      </c>
      <c r="X66" s="20">
        <f t="shared" si="18"/>
        <v>450.4825439453125</v>
      </c>
      <c r="Y66" s="21">
        <f t="shared" si="19"/>
        <v>450.5174560546875</v>
      </c>
      <c r="AA66" s="22">
        <f t="shared" si="2"/>
        <v>2.2651526409646863</v>
      </c>
      <c r="AB66" s="23">
        <f t="shared" si="3"/>
        <v>-4.1999352496603137</v>
      </c>
      <c r="AC66" s="23">
        <f t="shared" si="4"/>
        <v>2.2651526409646863</v>
      </c>
      <c r="AD66" s="24">
        <f t="shared" si="5"/>
        <v>-4.1999352496603137</v>
      </c>
    </row>
    <row r="67" spans="5:30" ht="15">
      <c r="E67" s="2">
        <f t="shared" si="20"/>
        <v>62</v>
      </c>
      <c r="F67" s="5">
        <v>451</v>
      </c>
      <c r="G67" s="7">
        <f t="shared" si="6"/>
        <v>451.28260869565219</v>
      </c>
      <c r="H67" s="7" t="str">
        <f t="shared" si="21"/>
        <v>4</v>
      </c>
      <c r="I67" s="7">
        <f t="shared" si="22"/>
        <v>69.42809364548495</v>
      </c>
      <c r="J67" s="26">
        <f t="shared" si="8"/>
        <v>69</v>
      </c>
      <c r="K67" s="26">
        <f t="shared" si="9"/>
        <v>70</v>
      </c>
      <c r="L67" s="7">
        <f t="shared" si="23"/>
        <v>18.04</v>
      </c>
      <c r="M67" s="7">
        <f t="shared" si="24"/>
        <v>448.5</v>
      </c>
      <c r="N67" s="7">
        <f t="shared" si="25"/>
        <v>455</v>
      </c>
      <c r="O67" s="7">
        <f t="shared" si="26"/>
        <v>448.21739130434781</v>
      </c>
      <c r="P67" s="7">
        <f t="shared" si="27"/>
        <v>454.71739130434781</v>
      </c>
      <c r="Q67" s="7">
        <f t="shared" si="28"/>
        <v>2782.6086956521863</v>
      </c>
      <c r="R67" s="10">
        <f t="shared" si="14"/>
        <v>2643.4782608695768</v>
      </c>
      <c r="S67" s="11">
        <f t="shared" si="29"/>
        <v>11</v>
      </c>
      <c r="U67" s="13">
        <f t="shared" si="15"/>
        <v>17.4560546875</v>
      </c>
      <c r="V67" s="14">
        <f t="shared" si="16"/>
        <v>451.26515264096469</v>
      </c>
      <c r="W67" s="15">
        <f t="shared" si="17"/>
        <v>451.30006475033969</v>
      </c>
      <c r="X67" s="20">
        <f t="shared" si="18"/>
        <v>450.9825439453125</v>
      </c>
      <c r="Y67" s="21">
        <f t="shared" si="19"/>
        <v>451.0174560546875</v>
      </c>
      <c r="AA67" s="22">
        <f t="shared" si="2"/>
        <v>2.7651526409646863</v>
      </c>
      <c r="AB67" s="23">
        <f t="shared" si="3"/>
        <v>-3.6999352496603137</v>
      </c>
      <c r="AC67" s="23">
        <f t="shared" si="4"/>
        <v>2.7651526409646863</v>
      </c>
      <c r="AD67" s="24">
        <f t="shared" si="5"/>
        <v>-3.6999352496603137</v>
      </c>
    </row>
    <row r="68" spans="5:30" ht="15">
      <c r="E68" s="2">
        <f t="shared" si="20"/>
        <v>63</v>
      </c>
      <c r="F68" s="5">
        <v>451.5</v>
      </c>
      <c r="G68" s="7">
        <f t="shared" si="6"/>
        <v>451.78260869565219</v>
      </c>
      <c r="H68" s="7" t="str">
        <f t="shared" si="21"/>
        <v>4</v>
      </c>
      <c r="I68" s="7">
        <f t="shared" si="22"/>
        <v>69.50501672240803</v>
      </c>
      <c r="J68" s="26">
        <f t="shared" si="8"/>
        <v>69</v>
      </c>
      <c r="K68" s="26">
        <f t="shared" si="9"/>
        <v>70</v>
      </c>
      <c r="L68" s="7">
        <f t="shared" si="23"/>
        <v>18.059999999999999</v>
      </c>
      <c r="M68" s="7">
        <f t="shared" si="24"/>
        <v>448.5</v>
      </c>
      <c r="N68" s="7">
        <f t="shared" si="25"/>
        <v>455</v>
      </c>
      <c r="O68" s="7">
        <f t="shared" si="26"/>
        <v>448.21739130434781</v>
      </c>
      <c r="P68" s="7">
        <f t="shared" si="27"/>
        <v>454.71739130434781</v>
      </c>
      <c r="Q68" s="7">
        <f t="shared" si="28"/>
        <v>3217.3913043478137</v>
      </c>
      <c r="R68" s="10">
        <f t="shared" si="14"/>
        <v>3056.5217391304227</v>
      </c>
      <c r="S68" s="11">
        <f t="shared" si="29"/>
        <v>11</v>
      </c>
      <c r="U68" s="13">
        <f t="shared" si="15"/>
        <v>17.4560546875</v>
      </c>
      <c r="V68" s="14">
        <f t="shared" si="16"/>
        <v>451.76515264096469</v>
      </c>
      <c r="W68" s="15">
        <f t="shared" si="17"/>
        <v>451.80006475033969</v>
      </c>
      <c r="X68" s="20">
        <f t="shared" si="18"/>
        <v>451.4825439453125</v>
      </c>
      <c r="Y68" s="21">
        <f t="shared" si="19"/>
        <v>451.5174560546875</v>
      </c>
      <c r="AA68" s="22">
        <f t="shared" si="2"/>
        <v>3.2651526409646863</v>
      </c>
      <c r="AB68" s="23">
        <f t="shared" si="3"/>
        <v>-3.1999352496603137</v>
      </c>
      <c r="AC68" s="23">
        <f t="shared" si="4"/>
        <v>3.2651526409646863</v>
      </c>
      <c r="AD68" s="24">
        <f t="shared" si="5"/>
        <v>-3.1999352496603137</v>
      </c>
    </row>
    <row r="69" spans="5:30" ht="15">
      <c r="E69" s="2">
        <f t="shared" si="20"/>
        <v>64</v>
      </c>
      <c r="F69" s="5">
        <v>452</v>
      </c>
      <c r="G69" s="7">
        <f t="shared" si="6"/>
        <v>452.28260869565219</v>
      </c>
      <c r="H69" s="7" t="str">
        <f t="shared" si="21"/>
        <v>4</v>
      </c>
      <c r="I69" s="7">
        <f t="shared" si="22"/>
        <v>69.58193979933111</v>
      </c>
      <c r="J69" s="26">
        <f t="shared" si="8"/>
        <v>69</v>
      </c>
      <c r="K69" s="26">
        <f t="shared" si="9"/>
        <v>70</v>
      </c>
      <c r="L69" s="7">
        <f t="shared" si="23"/>
        <v>18.079999999999998</v>
      </c>
      <c r="M69" s="7">
        <f t="shared" si="24"/>
        <v>448.5</v>
      </c>
      <c r="N69" s="7">
        <f t="shared" si="25"/>
        <v>455</v>
      </c>
      <c r="O69" s="7">
        <f t="shared" si="26"/>
        <v>448.21739130434781</v>
      </c>
      <c r="P69" s="7">
        <f t="shared" si="27"/>
        <v>454.71739130434781</v>
      </c>
      <c r="Q69" s="7">
        <f t="shared" si="28"/>
        <v>2717.3913043478137</v>
      </c>
      <c r="R69" s="10">
        <f t="shared" si="14"/>
        <v>2581.5217391304227</v>
      </c>
      <c r="S69" s="11">
        <f t="shared" si="29"/>
        <v>11</v>
      </c>
      <c r="U69" s="13">
        <f t="shared" si="15"/>
        <v>17.4560546875</v>
      </c>
      <c r="V69" s="14">
        <f t="shared" si="16"/>
        <v>452.26515264096469</v>
      </c>
      <c r="W69" s="15">
        <f t="shared" si="17"/>
        <v>452.30006475033969</v>
      </c>
      <c r="X69" s="20">
        <f t="shared" si="18"/>
        <v>451.9825439453125</v>
      </c>
      <c r="Y69" s="21">
        <f t="shared" si="19"/>
        <v>452.0174560546875</v>
      </c>
      <c r="AA69" s="22">
        <f t="shared" ref="AA69:AD104" si="30">V69-M69</f>
        <v>3.7651526409646863</v>
      </c>
      <c r="AB69" s="23">
        <f t="shared" si="30"/>
        <v>-2.6999352496603137</v>
      </c>
      <c r="AC69" s="23">
        <f t="shared" si="30"/>
        <v>3.7651526409646863</v>
      </c>
      <c r="AD69" s="24">
        <f t="shared" si="30"/>
        <v>-2.6999352496603137</v>
      </c>
    </row>
    <row r="70" spans="5:30" ht="15">
      <c r="E70" s="2">
        <f t="shared" si="20"/>
        <v>65</v>
      </c>
      <c r="F70" s="5">
        <v>452.5</v>
      </c>
      <c r="G70" s="7">
        <f t="shared" ref="G70:G104" si="31">F70+$C$8/1000</f>
        <v>452.78260869565219</v>
      </c>
      <c r="H70" s="7" t="str">
        <f t="shared" si="21"/>
        <v>4</v>
      </c>
      <c r="I70" s="7">
        <f t="shared" si="22"/>
        <v>69.658862876254176</v>
      </c>
      <c r="J70" s="26">
        <f t="shared" ref="J70:J104" si="32">INT(I70)</f>
        <v>69</v>
      </c>
      <c r="K70" s="26">
        <f t="shared" ref="K70:K104" si="33">J70+1</f>
        <v>70</v>
      </c>
      <c r="L70" s="7">
        <f t="shared" si="23"/>
        <v>18.100000000000001</v>
      </c>
      <c r="M70" s="7">
        <f t="shared" si="24"/>
        <v>448.5</v>
      </c>
      <c r="N70" s="7">
        <f t="shared" si="25"/>
        <v>455</v>
      </c>
      <c r="O70" s="7">
        <f t="shared" si="26"/>
        <v>448.21739130434781</v>
      </c>
      <c r="P70" s="7">
        <f t="shared" si="27"/>
        <v>454.71739130434781</v>
      </c>
      <c r="Q70" s="7">
        <f t="shared" si="28"/>
        <v>2217.3913043478137</v>
      </c>
      <c r="R70" s="10">
        <f t="shared" ref="R70:R104" si="34">0.95*Q70</f>
        <v>2106.5217391304232</v>
      </c>
      <c r="S70" s="11">
        <f t="shared" si="29"/>
        <v>11</v>
      </c>
      <c r="U70" s="13">
        <f t="shared" ref="U70:U104" si="35">(S70*256/2^20)*$C$4*1000/$C$9</f>
        <v>17.4560546875</v>
      </c>
      <c r="V70" s="14">
        <f t="shared" ref="V70:V104" si="36">G70-U70/1000</f>
        <v>452.76515264096469</v>
      </c>
      <c r="W70" s="15">
        <f t="shared" ref="W70:W104" si="37">G70+U70/1000</f>
        <v>452.80006475033969</v>
      </c>
      <c r="X70" s="20">
        <f t="shared" ref="X70:X104" si="38">V70-$C$8/1000</f>
        <v>452.4825439453125</v>
      </c>
      <c r="Y70" s="21">
        <f t="shared" ref="Y70:Y104" si="39">W70-$C$8/1000</f>
        <v>452.5174560546875</v>
      </c>
      <c r="AA70" s="22">
        <f t="shared" si="30"/>
        <v>4.2651526409646863</v>
      </c>
      <c r="AB70" s="23">
        <f t="shared" si="30"/>
        <v>-2.1999352496603137</v>
      </c>
      <c r="AC70" s="23">
        <f t="shared" si="30"/>
        <v>4.2651526409646863</v>
      </c>
      <c r="AD70" s="24">
        <f t="shared" si="30"/>
        <v>-2.1999352496603137</v>
      </c>
    </row>
    <row r="71" spans="5:30" ht="15">
      <c r="E71" s="2">
        <f t="shared" ref="E71:E103" si="40">E70+1</f>
        <v>66</v>
      </c>
      <c r="F71" s="5">
        <v>453</v>
      </c>
      <c r="G71" s="7">
        <f t="shared" si="31"/>
        <v>453.28260869565219</v>
      </c>
      <c r="H71" s="7" t="str">
        <f t="shared" ref="H71:H104" si="41">$C$9</f>
        <v>4</v>
      </c>
      <c r="I71" s="7">
        <f t="shared" ref="I71:I104" si="42">(G71*H71/$C$4)</f>
        <v>69.735785953177256</v>
      </c>
      <c r="J71" s="26">
        <f t="shared" si="32"/>
        <v>69</v>
      </c>
      <c r="K71" s="26">
        <f t="shared" si="33"/>
        <v>70</v>
      </c>
      <c r="L71" s="7">
        <f t="shared" ref="L71:L104" si="43">F71*($C$5+$C$6)/10^3</f>
        <v>18.12</v>
      </c>
      <c r="M71" s="7">
        <f t="shared" ref="M71:M104" si="44">$C$4*J71/H71</f>
        <v>448.5</v>
      </c>
      <c r="N71" s="7">
        <f t="shared" ref="N71:N104" si="45">$C$4*(J71+1)/H71</f>
        <v>455</v>
      </c>
      <c r="O71" s="7">
        <f t="shared" ref="O71:O104" si="46">M71-$C$8/1000</f>
        <v>448.21739130434781</v>
      </c>
      <c r="P71" s="7">
        <f t="shared" ref="P71:P104" si="47">N71-$C$8/1000</f>
        <v>454.71739130434781</v>
      </c>
      <c r="Q71" s="7">
        <f t="shared" ref="Q71:Q104" si="48">MIN(ABS(F71-O71)*1000,ABS(F71-P71)*1000)</f>
        <v>1717.3913043478137</v>
      </c>
      <c r="R71" s="10">
        <f t="shared" si="34"/>
        <v>1631.5217391304229</v>
      </c>
      <c r="S71" s="11">
        <f t="shared" ref="S71:S104" si="49">MIN(INT(R71*$C$9*2^20/$C$4/1000/256),$C$12)</f>
        <v>11</v>
      </c>
      <c r="U71" s="13">
        <f t="shared" si="35"/>
        <v>17.4560546875</v>
      </c>
      <c r="V71" s="14">
        <f t="shared" si="36"/>
        <v>453.26515264096469</v>
      </c>
      <c r="W71" s="15">
        <f t="shared" si="37"/>
        <v>453.30006475033969</v>
      </c>
      <c r="X71" s="20">
        <f t="shared" si="38"/>
        <v>452.9825439453125</v>
      </c>
      <c r="Y71" s="21">
        <f t="shared" si="39"/>
        <v>453.0174560546875</v>
      </c>
      <c r="AA71" s="22">
        <f t="shared" si="30"/>
        <v>4.7651526409646863</v>
      </c>
      <c r="AB71" s="23">
        <f t="shared" si="30"/>
        <v>-1.6999352496603137</v>
      </c>
      <c r="AC71" s="23">
        <f t="shared" si="30"/>
        <v>4.7651526409646863</v>
      </c>
      <c r="AD71" s="24">
        <f t="shared" si="30"/>
        <v>-1.6999352496603137</v>
      </c>
    </row>
    <row r="72" spans="5:30" ht="15">
      <c r="E72" s="2">
        <f t="shared" si="40"/>
        <v>67</v>
      </c>
      <c r="F72" s="5">
        <v>453.5</v>
      </c>
      <c r="G72" s="7">
        <f t="shared" si="31"/>
        <v>453.78260869565219</v>
      </c>
      <c r="H72" s="7" t="str">
        <f t="shared" si="41"/>
        <v>4</v>
      </c>
      <c r="I72" s="7">
        <f t="shared" si="42"/>
        <v>69.812709030100336</v>
      </c>
      <c r="J72" s="26">
        <f t="shared" si="32"/>
        <v>69</v>
      </c>
      <c r="K72" s="26">
        <f t="shared" si="33"/>
        <v>70</v>
      </c>
      <c r="L72" s="7">
        <f t="shared" si="43"/>
        <v>18.14</v>
      </c>
      <c r="M72" s="7">
        <f t="shared" si="44"/>
        <v>448.5</v>
      </c>
      <c r="N72" s="7">
        <f t="shared" si="45"/>
        <v>455</v>
      </c>
      <c r="O72" s="7">
        <f t="shared" si="46"/>
        <v>448.21739130434781</v>
      </c>
      <c r="P72" s="7">
        <f t="shared" si="47"/>
        <v>454.71739130434781</v>
      </c>
      <c r="Q72" s="7">
        <f t="shared" si="48"/>
        <v>1217.3913043478137</v>
      </c>
      <c r="R72" s="10">
        <f t="shared" si="34"/>
        <v>1156.5217391304229</v>
      </c>
      <c r="S72" s="11">
        <f t="shared" si="49"/>
        <v>11</v>
      </c>
      <c r="U72" s="13">
        <f t="shared" si="35"/>
        <v>17.4560546875</v>
      </c>
      <c r="V72" s="14">
        <f t="shared" si="36"/>
        <v>453.76515264096469</v>
      </c>
      <c r="W72" s="15">
        <f t="shared" si="37"/>
        <v>453.80006475033969</v>
      </c>
      <c r="X72" s="20">
        <f t="shared" si="38"/>
        <v>453.4825439453125</v>
      </c>
      <c r="Y72" s="21">
        <f t="shared" si="39"/>
        <v>453.5174560546875</v>
      </c>
      <c r="AA72" s="22">
        <f t="shared" si="30"/>
        <v>5.2651526409646863</v>
      </c>
      <c r="AB72" s="23">
        <f t="shared" si="30"/>
        <v>-1.1999352496603137</v>
      </c>
      <c r="AC72" s="23">
        <f t="shared" si="30"/>
        <v>5.2651526409646863</v>
      </c>
      <c r="AD72" s="24">
        <f t="shared" si="30"/>
        <v>-1.1999352496603137</v>
      </c>
    </row>
    <row r="73" spans="5:30" ht="15">
      <c r="E73" s="2">
        <f t="shared" si="40"/>
        <v>68</v>
      </c>
      <c r="F73" s="5">
        <v>454</v>
      </c>
      <c r="G73" s="7">
        <f t="shared" si="31"/>
        <v>454.28260869565219</v>
      </c>
      <c r="H73" s="7" t="str">
        <f t="shared" si="41"/>
        <v>4</v>
      </c>
      <c r="I73" s="7">
        <f t="shared" si="42"/>
        <v>69.889632107023417</v>
      </c>
      <c r="J73" s="26">
        <f t="shared" si="32"/>
        <v>69</v>
      </c>
      <c r="K73" s="26">
        <f t="shared" si="33"/>
        <v>70</v>
      </c>
      <c r="L73" s="7">
        <f t="shared" si="43"/>
        <v>18.16</v>
      </c>
      <c r="M73" s="7">
        <f t="shared" si="44"/>
        <v>448.5</v>
      </c>
      <c r="N73" s="7">
        <f t="shared" si="45"/>
        <v>455</v>
      </c>
      <c r="O73" s="7">
        <f t="shared" si="46"/>
        <v>448.21739130434781</v>
      </c>
      <c r="P73" s="7">
        <f t="shared" si="47"/>
        <v>454.71739130434781</v>
      </c>
      <c r="Q73" s="7">
        <f t="shared" si="48"/>
        <v>717.39130434781373</v>
      </c>
      <c r="R73" s="10">
        <f t="shared" si="34"/>
        <v>681.52173913042304</v>
      </c>
      <c r="S73" s="11">
        <f t="shared" si="49"/>
        <v>11</v>
      </c>
      <c r="U73" s="13">
        <f t="shared" si="35"/>
        <v>17.4560546875</v>
      </c>
      <c r="V73" s="14">
        <f t="shared" si="36"/>
        <v>454.26515264096469</v>
      </c>
      <c r="W73" s="15">
        <f t="shared" si="37"/>
        <v>454.30006475033969</v>
      </c>
      <c r="X73" s="20">
        <f t="shared" si="38"/>
        <v>453.9825439453125</v>
      </c>
      <c r="Y73" s="21">
        <f t="shared" si="39"/>
        <v>454.0174560546875</v>
      </c>
      <c r="AA73" s="22">
        <f t="shared" si="30"/>
        <v>5.7651526409646863</v>
      </c>
      <c r="AB73" s="23">
        <f t="shared" si="30"/>
        <v>-0.69993524966031373</v>
      </c>
      <c r="AC73" s="23">
        <f t="shared" si="30"/>
        <v>5.7651526409646863</v>
      </c>
      <c r="AD73" s="24">
        <f t="shared" si="30"/>
        <v>-0.69993524966031373</v>
      </c>
    </row>
    <row r="74" spans="5:30" ht="15">
      <c r="E74" s="2">
        <f t="shared" si="40"/>
        <v>69</v>
      </c>
      <c r="F74" s="5">
        <v>454.5</v>
      </c>
      <c r="G74" s="7">
        <f t="shared" si="31"/>
        <v>454.78260869565219</v>
      </c>
      <c r="H74" s="7" t="str">
        <f t="shared" si="41"/>
        <v>4</v>
      </c>
      <c r="I74" s="7">
        <f t="shared" si="42"/>
        <v>69.966555183946497</v>
      </c>
      <c r="J74" s="26">
        <f t="shared" si="32"/>
        <v>69</v>
      </c>
      <c r="K74" s="26">
        <f t="shared" si="33"/>
        <v>70</v>
      </c>
      <c r="L74" s="7">
        <f t="shared" si="43"/>
        <v>18.18</v>
      </c>
      <c r="M74" s="7">
        <f t="shared" si="44"/>
        <v>448.5</v>
      </c>
      <c r="N74" s="7">
        <f t="shared" si="45"/>
        <v>455</v>
      </c>
      <c r="O74" s="7">
        <f t="shared" si="46"/>
        <v>448.21739130434781</v>
      </c>
      <c r="P74" s="7">
        <f t="shared" si="47"/>
        <v>454.71739130434781</v>
      </c>
      <c r="Q74" s="7">
        <f t="shared" si="48"/>
        <v>217.39130434781373</v>
      </c>
      <c r="R74" s="10">
        <f t="shared" si="34"/>
        <v>206.52173913042304</v>
      </c>
      <c r="S74" s="11">
        <f t="shared" si="49"/>
        <v>11</v>
      </c>
      <c r="U74" s="13">
        <f t="shared" si="35"/>
        <v>17.4560546875</v>
      </c>
      <c r="V74" s="14">
        <f t="shared" si="36"/>
        <v>454.76515264096469</v>
      </c>
      <c r="W74" s="15">
        <f t="shared" si="37"/>
        <v>454.80006475033969</v>
      </c>
      <c r="X74" s="20">
        <f t="shared" si="38"/>
        <v>454.4825439453125</v>
      </c>
      <c r="Y74" s="21">
        <f t="shared" si="39"/>
        <v>454.5174560546875</v>
      </c>
      <c r="AA74" s="22">
        <f t="shared" si="30"/>
        <v>6.2651526409646863</v>
      </c>
      <c r="AB74" s="23">
        <f t="shared" si="30"/>
        <v>-0.19993524966031373</v>
      </c>
      <c r="AC74" s="23">
        <f t="shared" si="30"/>
        <v>6.2651526409646863</v>
      </c>
      <c r="AD74" s="24">
        <f t="shared" si="30"/>
        <v>-0.19993524966031373</v>
      </c>
    </row>
    <row r="75" spans="5:30" ht="15">
      <c r="E75" s="2">
        <f t="shared" si="40"/>
        <v>70</v>
      </c>
      <c r="F75" s="5">
        <v>455</v>
      </c>
      <c r="G75" s="7">
        <f t="shared" si="31"/>
        <v>455.28260869565219</v>
      </c>
      <c r="H75" s="7" t="str">
        <f t="shared" si="41"/>
        <v>4</v>
      </c>
      <c r="I75" s="7">
        <f t="shared" si="42"/>
        <v>70.043478260869563</v>
      </c>
      <c r="J75" s="26">
        <f t="shared" si="32"/>
        <v>70</v>
      </c>
      <c r="K75" s="26">
        <f t="shared" si="33"/>
        <v>71</v>
      </c>
      <c r="L75" s="7">
        <f t="shared" si="43"/>
        <v>18.2</v>
      </c>
      <c r="M75" s="7">
        <f t="shared" si="44"/>
        <v>455</v>
      </c>
      <c r="N75" s="7">
        <f t="shared" si="45"/>
        <v>461.5</v>
      </c>
      <c r="O75" s="7">
        <f t="shared" si="46"/>
        <v>454.71739130434781</v>
      </c>
      <c r="P75" s="7">
        <f t="shared" si="47"/>
        <v>461.21739130434781</v>
      </c>
      <c r="Q75" s="7">
        <f t="shared" si="48"/>
        <v>282.60869565218627</v>
      </c>
      <c r="R75" s="10">
        <f t="shared" si="34"/>
        <v>268.47826086957696</v>
      </c>
      <c r="S75" s="11">
        <f t="shared" si="49"/>
        <v>11</v>
      </c>
      <c r="U75" s="13">
        <f t="shared" si="35"/>
        <v>17.4560546875</v>
      </c>
      <c r="V75" s="14">
        <f t="shared" si="36"/>
        <v>455.26515264096469</v>
      </c>
      <c r="W75" s="15">
        <f t="shared" si="37"/>
        <v>455.30006475033969</v>
      </c>
      <c r="X75" s="20">
        <f t="shared" si="38"/>
        <v>454.9825439453125</v>
      </c>
      <c r="Y75" s="21">
        <f t="shared" si="39"/>
        <v>455.0174560546875</v>
      </c>
      <c r="AA75" s="22">
        <f t="shared" si="30"/>
        <v>0.26515264096468627</v>
      </c>
      <c r="AB75" s="23">
        <f t="shared" si="30"/>
        <v>-6.1999352496603137</v>
      </c>
      <c r="AC75" s="23">
        <f t="shared" si="30"/>
        <v>0.26515264096468627</v>
      </c>
      <c r="AD75" s="24">
        <f t="shared" si="30"/>
        <v>-6.1999352496603137</v>
      </c>
    </row>
    <row r="76" spans="5:30" ht="15">
      <c r="E76" s="2">
        <f t="shared" si="40"/>
        <v>71</v>
      </c>
      <c r="F76" s="5">
        <v>455.5</v>
      </c>
      <c r="G76" s="7">
        <f t="shared" si="31"/>
        <v>455.78260869565219</v>
      </c>
      <c r="H76" s="7" t="str">
        <f t="shared" si="41"/>
        <v>4</v>
      </c>
      <c r="I76" s="7">
        <f t="shared" si="42"/>
        <v>70.120401337792643</v>
      </c>
      <c r="J76" s="26">
        <f t="shared" si="32"/>
        <v>70</v>
      </c>
      <c r="K76" s="26">
        <f t="shared" si="33"/>
        <v>71</v>
      </c>
      <c r="L76" s="7">
        <f t="shared" si="43"/>
        <v>18.22</v>
      </c>
      <c r="M76" s="7">
        <f t="shared" si="44"/>
        <v>455</v>
      </c>
      <c r="N76" s="7">
        <f t="shared" si="45"/>
        <v>461.5</v>
      </c>
      <c r="O76" s="7">
        <f t="shared" si="46"/>
        <v>454.71739130434781</v>
      </c>
      <c r="P76" s="7">
        <f t="shared" si="47"/>
        <v>461.21739130434781</v>
      </c>
      <c r="Q76" s="7">
        <f t="shared" si="48"/>
        <v>782.60869565218627</v>
      </c>
      <c r="R76" s="10">
        <f t="shared" si="34"/>
        <v>743.47826086957696</v>
      </c>
      <c r="S76" s="11">
        <f t="shared" si="49"/>
        <v>11</v>
      </c>
      <c r="U76" s="13">
        <f t="shared" si="35"/>
        <v>17.4560546875</v>
      </c>
      <c r="V76" s="14">
        <f t="shared" si="36"/>
        <v>455.76515264096469</v>
      </c>
      <c r="W76" s="15">
        <f t="shared" si="37"/>
        <v>455.80006475033969</v>
      </c>
      <c r="X76" s="20">
        <f t="shared" si="38"/>
        <v>455.4825439453125</v>
      </c>
      <c r="Y76" s="21">
        <f t="shared" si="39"/>
        <v>455.5174560546875</v>
      </c>
      <c r="AA76" s="22">
        <f t="shared" si="30"/>
        <v>0.76515264096468627</v>
      </c>
      <c r="AB76" s="23">
        <f t="shared" si="30"/>
        <v>-5.6999352496603137</v>
      </c>
      <c r="AC76" s="23">
        <f t="shared" si="30"/>
        <v>0.76515264096468627</v>
      </c>
      <c r="AD76" s="24">
        <f t="shared" si="30"/>
        <v>-5.6999352496603137</v>
      </c>
    </row>
    <row r="77" spans="5:30" ht="15">
      <c r="E77" s="2">
        <f t="shared" si="40"/>
        <v>72</v>
      </c>
      <c r="F77" s="5">
        <v>456</v>
      </c>
      <c r="G77" s="7">
        <f t="shared" si="31"/>
        <v>456.28260869565219</v>
      </c>
      <c r="H77" s="7" t="str">
        <f t="shared" si="41"/>
        <v>4</v>
      </c>
      <c r="I77" s="7">
        <f t="shared" si="42"/>
        <v>70.197324414715723</v>
      </c>
      <c r="J77" s="26">
        <f t="shared" si="32"/>
        <v>70</v>
      </c>
      <c r="K77" s="26">
        <f t="shared" si="33"/>
        <v>71</v>
      </c>
      <c r="L77" s="7">
        <f t="shared" si="43"/>
        <v>18.239999999999998</v>
      </c>
      <c r="M77" s="7">
        <f t="shared" si="44"/>
        <v>455</v>
      </c>
      <c r="N77" s="7">
        <f t="shared" si="45"/>
        <v>461.5</v>
      </c>
      <c r="O77" s="7">
        <f t="shared" si="46"/>
        <v>454.71739130434781</v>
      </c>
      <c r="P77" s="7">
        <f t="shared" si="47"/>
        <v>461.21739130434781</v>
      </c>
      <c r="Q77" s="7">
        <f t="shared" si="48"/>
        <v>1282.6086956521863</v>
      </c>
      <c r="R77" s="10">
        <f t="shared" si="34"/>
        <v>1218.4782608695768</v>
      </c>
      <c r="S77" s="11">
        <f t="shared" si="49"/>
        <v>11</v>
      </c>
      <c r="U77" s="13">
        <f t="shared" si="35"/>
        <v>17.4560546875</v>
      </c>
      <c r="V77" s="14">
        <f t="shared" si="36"/>
        <v>456.26515264096469</v>
      </c>
      <c r="W77" s="15">
        <f t="shared" si="37"/>
        <v>456.30006475033969</v>
      </c>
      <c r="X77" s="20">
        <f t="shared" si="38"/>
        <v>455.9825439453125</v>
      </c>
      <c r="Y77" s="21">
        <f t="shared" si="39"/>
        <v>456.0174560546875</v>
      </c>
      <c r="AA77" s="22">
        <f t="shared" si="30"/>
        <v>1.2651526409646863</v>
      </c>
      <c r="AB77" s="23">
        <f t="shared" si="30"/>
        <v>-5.1999352496603137</v>
      </c>
      <c r="AC77" s="23">
        <f t="shared" si="30"/>
        <v>1.2651526409646863</v>
      </c>
      <c r="AD77" s="24">
        <f t="shared" si="30"/>
        <v>-5.1999352496603137</v>
      </c>
    </row>
    <row r="78" spans="5:30" ht="15">
      <c r="E78" s="2">
        <f t="shared" si="40"/>
        <v>73</v>
      </c>
      <c r="F78" s="5">
        <v>456.5</v>
      </c>
      <c r="G78" s="7">
        <f t="shared" si="31"/>
        <v>456.78260869565219</v>
      </c>
      <c r="H78" s="7" t="str">
        <f t="shared" si="41"/>
        <v>4</v>
      </c>
      <c r="I78" s="7">
        <f t="shared" si="42"/>
        <v>70.274247491638803</v>
      </c>
      <c r="J78" s="26">
        <f t="shared" si="32"/>
        <v>70</v>
      </c>
      <c r="K78" s="26">
        <f t="shared" si="33"/>
        <v>71</v>
      </c>
      <c r="L78" s="7">
        <f t="shared" si="43"/>
        <v>18.260000000000002</v>
      </c>
      <c r="M78" s="7">
        <f t="shared" si="44"/>
        <v>455</v>
      </c>
      <c r="N78" s="7">
        <f t="shared" si="45"/>
        <v>461.5</v>
      </c>
      <c r="O78" s="7">
        <f t="shared" si="46"/>
        <v>454.71739130434781</v>
      </c>
      <c r="P78" s="7">
        <f t="shared" si="47"/>
        <v>461.21739130434781</v>
      </c>
      <c r="Q78" s="7">
        <f t="shared" si="48"/>
        <v>1782.6086956521863</v>
      </c>
      <c r="R78" s="10">
        <f t="shared" si="34"/>
        <v>1693.4782608695768</v>
      </c>
      <c r="S78" s="11">
        <f t="shared" si="49"/>
        <v>11</v>
      </c>
      <c r="U78" s="13">
        <f t="shared" si="35"/>
        <v>17.4560546875</v>
      </c>
      <c r="V78" s="14">
        <f t="shared" si="36"/>
        <v>456.76515264096469</v>
      </c>
      <c r="W78" s="15">
        <f t="shared" si="37"/>
        <v>456.80006475033969</v>
      </c>
      <c r="X78" s="20">
        <f t="shared" si="38"/>
        <v>456.4825439453125</v>
      </c>
      <c r="Y78" s="21">
        <f t="shared" si="39"/>
        <v>456.5174560546875</v>
      </c>
      <c r="AA78" s="22">
        <f t="shared" si="30"/>
        <v>1.7651526409646863</v>
      </c>
      <c r="AB78" s="23">
        <f t="shared" si="30"/>
        <v>-4.6999352496603137</v>
      </c>
      <c r="AC78" s="23">
        <f t="shared" si="30"/>
        <v>1.7651526409646863</v>
      </c>
      <c r="AD78" s="24">
        <f t="shared" si="30"/>
        <v>-4.6999352496603137</v>
      </c>
    </row>
    <row r="79" spans="5:30" ht="15">
      <c r="E79" s="2">
        <f t="shared" si="40"/>
        <v>74</v>
      </c>
      <c r="F79" s="5">
        <v>457</v>
      </c>
      <c r="G79" s="7">
        <f t="shared" si="31"/>
        <v>457.28260869565219</v>
      </c>
      <c r="H79" s="7" t="str">
        <f t="shared" si="41"/>
        <v>4</v>
      </c>
      <c r="I79" s="7">
        <f t="shared" si="42"/>
        <v>70.351170568561869</v>
      </c>
      <c r="J79" s="26">
        <f t="shared" si="32"/>
        <v>70</v>
      </c>
      <c r="K79" s="26">
        <f t="shared" si="33"/>
        <v>71</v>
      </c>
      <c r="L79" s="7">
        <f t="shared" si="43"/>
        <v>18.28</v>
      </c>
      <c r="M79" s="7">
        <f t="shared" si="44"/>
        <v>455</v>
      </c>
      <c r="N79" s="7">
        <f t="shared" si="45"/>
        <v>461.5</v>
      </c>
      <c r="O79" s="7">
        <f t="shared" si="46"/>
        <v>454.71739130434781</v>
      </c>
      <c r="P79" s="7">
        <f t="shared" si="47"/>
        <v>461.21739130434781</v>
      </c>
      <c r="Q79" s="7">
        <f t="shared" si="48"/>
        <v>2282.6086956521863</v>
      </c>
      <c r="R79" s="10">
        <f t="shared" si="34"/>
        <v>2168.4782608695768</v>
      </c>
      <c r="S79" s="11">
        <f t="shared" si="49"/>
        <v>11</v>
      </c>
      <c r="U79" s="13">
        <f t="shared" si="35"/>
        <v>17.4560546875</v>
      </c>
      <c r="V79" s="14">
        <f t="shared" si="36"/>
        <v>457.26515264096469</v>
      </c>
      <c r="W79" s="15">
        <f t="shared" si="37"/>
        <v>457.30006475033969</v>
      </c>
      <c r="X79" s="20">
        <f t="shared" si="38"/>
        <v>456.9825439453125</v>
      </c>
      <c r="Y79" s="21">
        <f t="shared" si="39"/>
        <v>457.0174560546875</v>
      </c>
      <c r="AA79" s="22">
        <f t="shared" si="30"/>
        <v>2.2651526409646863</v>
      </c>
      <c r="AB79" s="23">
        <f t="shared" si="30"/>
        <v>-4.1999352496603137</v>
      </c>
      <c r="AC79" s="23">
        <f t="shared" si="30"/>
        <v>2.2651526409646863</v>
      </c>
      <c r="AD79" s="24">
        <f t="shared" si="30"/>
        <v>-4.1999352496603137</v>
      </c>
    </row>
    <row r="80" spans="5:30" ht="15">
      <c r="E80" s="2">
        <f t="shared" si="40"/>
        <v>75</v>
      </c>
      <c r="F80" s="5">
        <v>457.5</v>
      </c>
      <c r="G80" s="7">
        <f t="shared" si="31"/>
        <v>457.78260869565219</v>
      </c>
      <c r="H80" s="7" t="str">
        <f t="shared" si="41"/>
        <v>4</v>
      </c>
      <c r="I80" s="7">
        <f t="shared" si="42"/>
        <v>70.42809364548495</v>
      </c>
      <c r="J80" s="26">
        <f t="shared" si="32"/>
        <v>70</v>
      </c>
      <c r="K80" s="26">
        <f t="shared" si="33"/>
        <v>71</v>
      </c>
      <c r="L80" s="7">
        <f t="shared" si="43"/>
        <v>18.3</v>
      </c>
      <c r="M80" s="7">
        <f t="shared" si="44"/>
        <v>455</v>
      </c>
      <c r="N80" s="7">
        <f t="shared" si="45"/>
        <v>461.5</v>
      </c>
      <c r="O80" s="7">
        <f t="shared" si="46"/>
        <v>454.71739130434781</v>
      </c>
      <c r="P80" s="7">
        <f t="shared" si="47"/>
        <v>461.21739130434781</v>
      </c>
      <c r="Q80" s="7">
        <f t="shared" si="48"/>
        <v>2782.6086956521863</v>
      </c>
      <c r="R80" s="10">
        <f t="shared" si="34"/>
        <v>2643.4782608695768</v>
      </c>
      <c r="S80" s="11">
        <f t="shared" si="49"/>
        <v>11</v>
      </c>
      <c r="U80" s="13">
        <f t="shared" si="35"/>
        <v>17.4560546875</v>
      </c>
      <c r="V80" s="14">
        <f t="shared" si="36"/>
        <v>457.76515264096469</v>
      </c>
      <c r="W80" s="15">
        <f t="shared" si="37"/>
        <v>457.80006475033969</v>
      </c>
      <c r="X80" s="20">
        <f t="shared" si="38"/>
        <v>457.4825439453125</v>
      </c>
      <c r="Y80" s="21">
        <f t="shared" si="39"/>
        <v>457.5174560546875</v>
      </c>
      <c r="AA80" s="22">
        <f t="shared" si="30"/>
        <v>2.7651526409646863</v>
      </c>
      <c r="AB80" s="23">
        <f t="shared" si="30"/>
        <v>-3.6999352496603137</v>
      </c>
      <c r="AC80" s="23">
        <f t="shared" si="30"/>
        <v>2.7651526409646863</v>
      </c>
      <c r="AD80" s="24">
        <f t="shared" si="30"/>
        <v>-3.6999352496603137</v>
      </c>
    </row>
    <row r="81" spans="5:30" ht="15">
      <c r="E81" s="2">
        <f t="shared" si="40"/>
        <v>76</v>
      </c>
      <c r="F81" s="5">
        <v>458</v>
      </c>
      <c r="G81" s="7">
        <f t="shared" si="31"/>
        <v>458.28260869565219</v>
      </c>
      <c r="H81" s="7" t="str">
        <f t="shared" si="41"/>
        <v>4</v>
      </c>
      <c r="I81" s="7">
        <f t="shared" si="42"/>
        <v>70.50501672240803</v>
      </c>
      <c r="J81" s="26">
        <f t="shared" si="32"/>
        <v>70</v>
      </c>
      <c r="K81" s="26">
        <f t="shared" si="33"/>
        <v>71</v>
      </c>
      <c r="L81" s="7">
        <f t="shared" si="43"/>
        <v>18.32</v>
      </c>
      <c r="M81" s="7">
        <f t="shared" si="44"/>
        <v>455</v>
      </c>
      <c r="N81" s="7">
        <f t="shared" si="45"/>
        <v>461.5</v>
      </c>
      <c r="O81" s="7">
        <f t="shared" si="46"/>
        <v>454.71739130434781</v>
      </c>
      <c r="P81" s="7">
        <f t="shared" si="47"/>
        <v>461.21739130434781</v>
      </c>
      <c r="Q81" s="7">
        <f t="shared" si="48"/>
        <v>3217.3913043478137</v>
      </c>
      <c r="R81" s="10">
        <f t="shared" si="34"/>
        <v>3056.5217391304227</v>
      </c>
      <c r="S81" s="11">
        <f t="shared" si="49"/>
        <v>11</v>
      </c>
      <c r="U81" s="13">
        <f t="shared" si="35"/>
        <v>17.4560546875</v>
      </c>
      <c r="V81" s="14">
        <f t="shared" si="36"/>
        <v>458.26515264096469</v>
      </c>
      <c r="W81" s="15">
        <f t="shared" si="37"/>
        <v>458.30006475033969</v>
      </c>
      <c r="X81" s="20">
        <f t="shared" si="38"/>
        <v>457.9825439453125</v>
      </c>
      <c r="Y81" s="21">
        <f t="shared" si="39"/>
        <v>458.0174560546875</v>
      </c>
      <c r="AA81" s="22">
        <f t="shared" si="30"/>
        <v>3.2651526409646863</v>
      </c>
      <c r="AB81" s="23">
        <f t="shared" si="30"/>
        <v>-3.1999352496603137</v>
      </c>
      <c r="AC81" s="23">
        <f t="shared" si="30"/>
        <v>3.2651526409646863</v>
      </c>
      <c r="AD81" s="24">
        <f t="shared" si="30"/>
        <v>-3.1999352496603137</v>
      </c>
    </row>
    <row r="82" spans="5:30" ht="15">
      <c r="E82" s="2">
        <f t="shared" si="40"/>
        <v>77</v>
      </c>
      <c r="F82" s="5">
        <v>458.5</v>
      </c>
      <c r="G82" s="7">
        <f t="shared" si="31"/>
        <v>458.78260869565219</v>
      </c>
      <c r="H82" s="7" t="str">
        <f t="shared" si="41"/>
        <v>4</v>
      </c>
      <c r="I82" s="7">
        <f t="shared" si="42"/>
        <v>70.58193979933111</v>
      </c>
      <c r="J82" s="26">
        <f t="shared" si="32"/>
        <v>70</v>
      </c>
      <c r="K82" s="26">
        <f t="shared" si="33"/>
        <v>71</v>
      </c>
      <c r="L82" s="7">
        <f t="shared" si="43"/>
        <v>18.34</v>
      </c>
      <c r="M82" s="7">
        <f t="shared" si="44"/>
        <v>455</v>
      </c>
      <c r="N82" s="7">
        <f t="shared" si="45"/>
        <v>461.5</v>
      </c>
      <c r="O82" s="7">
        <f t="shared" si="46"/>
        <v>454.71739130434781</v>
      </c>
      <c r="P82" s="7">
        <f t="shared" si="47"/>
        <v>461.21739130434781</v>
      </c>
      <c r="Q82" s="7">
        <f t="shared" si="48"/>
        <v>2717.3913043478137</v>
      </c>
      <c r="R82" s="10">
        <f t="shared" si="34"/>
        <v>2581.5217391304227</v>
      </c>
      <c r="S82" s="11">
        <f t="shared" si="49"/>
        <v>11</v>
      </c>
      <c r="U82" s="13">
        <f t="shared" si="35"/>
        <v>17.4560546875</v>
      </c>
      <c r="V82" s="14">
        <f t="shared" si="36"/>
        <v>458.76515264096469</v>
      </c>
      <c r="W82" s="15">
        <f t="shared" si="37"/>
        <v>458.80006475033969</v>
      </c>
      <c r="X82" s="20">
        <f t="shared" si="38"/>
        <v>458.4825439453125</v>
      </c>
      <c r="Y82" s="21">
        <f t="shared" si="39"/>
        <v>458.5174560546875</v>
      </c>
      <c r="AA82" s="22">
        <f t="shared" si="30"/>
        <v>3.7651526409646863</v>
      </c>
      <c r="AB82" s="23">
        <f t="shared" si="30"/>
        <v>-2.6999352496603137</v>
      </c>
      <c r="AC82" s="23">
        <f t="shared" si="30"/>
        <v>3.7651526409646863</v>
      </c>
      <c r="AD82" s="24">
        <f t="shared" si="30"/>
        <v>-2.6999352496603137</v>
      </c>
    </row>
    <row r="83" spans="5:30" ht="15">
      <c r="E83" s="2">
        <f t="shared" si="40"/>
        <v>78</v>
      </c>
      <c r="F83" s="5">
        <v>459</v>
      </c>
      <c r="G83" s="7">
        <f t="shared" si="31"/>
        <v>459.28260869565219</v>
      </c>
      <c r="H83" s="7" t="str">
        <f t="shared" si="41"/>
        <v>4</v>
      </c>
      <c r="I83" s="7">
        <f t="shared" si="42"/>
        <v>70.658862876254176</v>
      </c>
      <c r="J83" s="26">
        <f t="shared" si="32"/>
        <v>70</v>
      </c>
      <c r="K83" s="26">
        <f t="shared" si="33"/>
        <v>71</v>
      </c>
      <c r="L83" s="7">
        <f t="shared" si="43"/>
        <v>18.36</v>
      </c>
      <c r="M83" s="7">
        <f t="shared" si="44"/>
        <v>455</v>
      </c>
      <c r="N83" s="7">
        <f t="shared" si="45"/>
        <v>461.5</v>
      </c>
      <c r="O83" s="7">
        <f t="shared" si="46"/>
        <v>454.71739130434781</v>
      </c>
      <c r="P83" s="7">
        <f t="shared" si="47"/>
        <v>461.21739130434781</v>
      </c>
      <c r="Q83" s="7">
        <f t="shared" si="48"/>
        <v>2217.3913043478137</v>
      </c>
      <c r="R83" s="10">
        <f t="shared" si="34"/>
        <v>2106.5217391304232</v>
      </c>
      <c r="S83" s="11">
        <f t="shared" si="49"/>
        <v>11</v>
      </c>
      <c r="U83" s="13">
        <f t="shared" si="35"/>
        <v>17.4560546875</v>
      </c>
      <c r="V83" s="14">
        <f t="shared" si="36"/>
        <v>459.26515264096469</v>
      </c>
      <c r="W83" s="15">
        <f t="shared" si="37"/>
        <v>459.30006475033969</v>
      </c>
      <c r="X83" s="20">
        <f t="shared" si="38"/>
        <v>458.9825439453125</v>
      </c>
      <c r="Y83" s="21">
        <f t="shared" si="39"/>
        <v>459.0174560546875</v>
      </c>
      <c r="AA83" s="22">
        <f t="shared" si="30"/>
        <v>4.2651526409646863</v>
      </c>
      <c r="AB83" s="23">
        <f t="shared" si="30"/>
        <v>-2.1999352496603137</v>
      </c>
      <c r="AC83" s="23">
        <f t="shared" si="30"/>
        <v>4.2651526409646863</v>
      </c>
      <c r="AD83" s="24">
        <f t="shared" si="30"/>
        <v>-2.1999352496603137</v>
      </c>
    </row>
    <row r="84" spans="5:30" ht="15">
      <c r="E84" s="2">
        <f t="shared" si="40"/>
        <v>79</v>
      </c>
      <c r="F84" s="5">
        <v>459.5</v>
      </c>
      <c r="G84" s="7">
        <f t="shared" si="31"/>
        <v>459.78260869565219</v>
      </c>
      <c r="H84" s="7" t="str">
        <f t="shared" si="41"/>
        <v>4</v>
      </c>
      <c r="I84" s="7">
        <f t="shared" si="42"/>
        <v>70.735785953177256</v>
      </c>
      <c r="J84" s="26">
        <f t="shared" si="32"/>
        <v>70</v>
      </c>
      <c r="K84" s="26">
        <f t="shared" si="33"/>
        <v>71</v>
      </c>
      <c r="L84" s="7">
        <f t="shared" si="43"/>
        <v>18.38</v>
      </c>
      <c r="M84" s="7">
        <f t="shared" si="44"/>
        <v>455</v>
      </c>
      <c r="N84" s="7">
        <f t="shared" si="45"/>
        <v>461.5</v>
      </c>
      <c r="O84" s="7">
        <f t="shared" si="46"/>
        <v>454.71739130434781</v>
      </c>
      <c r="P84" s="7">
        <f t="shared" si="47"/>
        <v>461.21739130434781</v>
      </c>
      <c r="Q84" s="7">
        <f t="shared" si="48"/>
        <v>1717.3913043478137</v>
      </c>
      <c r="R84" s="10">
        <f t="shared" si="34"/>
        <v>1631.5217391304229</v>
      </c>
      <c r="S84" s="11">
        <f t="shared" si="49"/>
        <v>11</v>
      </c>
      <c r="U84" s="13">
        <f t="shared" si="35"/>
        <v>17.4560546875</v>
      </c>
      <c r="V84" s="14">
        <f t="shared" si="36"/>
        <v>459.76515264096469</v>
      </c>
      <c r="W84" s="15">
        <f t="shared" si="37"/>
        <v>459.80006475033969</v>
      </c>
      <c r="X84" s="20">
        <f t="shared" si="38"/>
        <v>459.4825439453125</v>
      </c>
      <c r="Y84" s="21">
        <f t="shared" si="39"/>
        <v>459.5174560546875</v>
      </c>
      <c r="AA84" s="22">
        <f t="shared" si="30"/>
        <v>4.7651526409646863</v>
      </c>
      <c r="AB84" s="23">
        <f t="shared" si="30"/>
        <v>-1.6999352496603137</v>
      </c>
      <c r="AC84" s="23">
        <f t="shared" si="30"/>
        <v>4.7651526409646863</v>
      </c>
      <c r="AD84" s="24">
        <f t="shared" si="30"/>
        <v>-1.6999352496603137</v>
      </c>
    </row>
    <row r="85" spans="5:30" ht="15">
      <c r="E85" s="2">
        <f t="shared" si="40"/>
        <v>80</v>
      </c>
      <c r="F85" s="5">
        <v>460</v>
      </c>
      <c r="G85" s="7">
        <f t="shared" si="31"/>
        <v>460.28260869565219</v>
      </c>
      <c r="H85" s="7" t="str">
        <f t="shared" si="41"/>
        <v>4</v>
      </c>
      <c r="I85" s="7">
        <f t="shared" si="42"/>
        <v>70.812709030100336</v>
      </c>
      <c r="J85" s="26">
        <f t="shared" si="32"/>
        <v>70</v>
      </c>
      <c r="K85" s="26">
        <f t="shared" si="33"/>
        <v>71</v>
      </c>
      <c r="L85" s="7">
        <f t="shared" si="43"/>
        <v>18.399999999999999</v>
      </c>
      <c r="M85" s="7">
        <f t="shared" si="44"/>
        <v>455</v>
      </c>
      <c r="N85" s="7">
        <f t="shared" si="45"/>
        <v>461.5</v>
      </c>
      <c r="O85" s="7">
        <f t="shared" si="46"/>
        <v>454.71739130434781</v>
      </c>
      <c r="P85" s="7">
        <f t="shared" si="47"/>
        <v>461.21739130434781</v>
      </c>
      <c r="Q85" s="7">
        <f t="shared" si="48"/>
        <v>1217.3913043478137</v>
      </c>
      <c r="R85" s="10">
        <f t="shared" si="34"/>
        <v>1156.5217391304229</v>
      </c>
      <c r="S85" s="11">
        <f t="shared" si="49"/>
        <v>11</v>
      </c>
      <c r="U85" s="13">
        <f t="shared" si="35"/>
        <v>17.4560546875</v>
      </c>
      <c r="V85" s="14">
        <f t="shared" si="36"/>
        <v>460.26515264096469</v>
      </c>
      <c r="W85" s="15">
        <f t="shared" si="37"/>
        <v>460.30006475033969</v>
      </c>
      <c r="X85" s="20">
        <f t="shared" si="38"/>
        <v>459.9825439453125</v>
      </c>
      <c r="Y85" s="21">
        <f t="shared" si="39"/>
        <v>460.0174560546875</v>
      </c>
      <c r="AA85" s="22">
        <f t="shared" si="30"/>
        <v>5.2651526409646863</v>
      </c>
      <c r="AB85" s="23">
        <f t="shared" si="30"/>
        <v>-1.1999352496603137</v>
      </c>
      <c r="AC85" s="23">
        <f t="shared" si="30"/>
        <v>5.2651526409646863</v>
      </c>
      <c r="AD85" s="24">
        <f t="shared" si="30"/>
        <v>-1.1999352496603137</v>
      </c>
    </row>
    <row r="86" spans="5:30" ht="15">
      <c r="E86" s="2">
        <f t="shared" si="40"/>
        <v>81</v>
      </c>
      <c r="F86" s="5">
        <v>460.5</v>
      </c>
      <c r="G86" s="7">
        <f t="shared" si="31"/>
        <v>460.78260869565219</v>
      </c>
      <c r="H86" s="7" t="str">
        <f t="shared" si="41"/>
        <v>4</v>
      </c>
      <c r="I86" s="7">
        <f t="shared" si="42"/>
        <v>70.889632107023417</v>
      </c>
      <c r="J86" s="26">
        <f t="shared" si="32"/>
        <v>70</v>
      </c>
      <c r="K86" s="26">
        <f t="shared" si="33"/>
        <v>71</v>
      </c>
      <c r="L86" s="7">
        <f t="shared" si="43"/>
        <v>18.420000000000002</v>
      </c>
      <c r="M86" s="7">
        <f t="shared" si="44"/>
        <v>455</v>
      </c>
      <c r="N86" s="7">
        <f t="shared" si="45"/>
        <v>461.5</v>
      </c>
      <c r="O86" s="7">
        <f t="shared" si="46"/>
        <v>454.71739130434781</v>
      </c>
      <c r="P86" s="7">
        <f t="shared" si="47"/>
        <v>461.21739130434781</v>
      </c>
      <c r="Q86" s="7">
        <f t="shared" si="48"/>
        <v>717.39130434781373</v>
      </c>
      <c r="R86" s="10">
        <f t="shared" si="34"/>
        <v>681.52173913042304</v>
      </c>
      <c r="S86" s="11">
        <f t="shared" si="49"/>
        <v>11</v>
      </c>
      <c r="U86" s="13">
        <f t="shared" si="35"/>
        <v>17.4560546875</v>
      </c>
      <c r="V86" s="14">
        <f t="shared" si="36"/>
        <v>460.76515264096469</v>
      </c>
      <c r="W86" s="15">
        <f t="shared" si="37"/>
        <v>460.80006475033969</v>
      </c>
      <c r="X86" s="20">
        <f t="shared" si="38"/>
        <v>460.4825439453125</v>
      </c>
      <c r="Y86" s="21">
        <f t="shared" si="39"/>
        <v>460.5174560546875</v>
      </c>
      <c r="AA86" s="22">
        <f t="shared" si="30"/>
        <v>5.7651526409646863</v>
      </c>
      <c r="AB86" s="23">
        <f t="shared" si="30"/>
        <v>-0.69993524966031373</v>
      </c>
      <c r="AC86" s="23">
        <f t="shared" si="30"/>
        <v>5.7651526409646863</v>
      </c>
      <c r="AD86" s="24">
        <f t="shared" si="30"/>
        <v>-0.69993524966031373</v>
      </c>
    </row>
    <row r="87" spans="5:30" ht="15">
      <c r="E87" s="2">
        <f t="shared" si="40"/>
        <v>82</v>
      </c>
      <c r="F87" s="5">
        <v>461</v>
      </c>
      <c r="G87" s="7">
        <f t="shared" si="31"/>
        <v>461.28260869565219</v>
      </c>
      <c r="H87" s="7" t="str">
        <f t="shared" si="41"/>
        <v>4</v>
      </c>
      <c r="I87" s="7">
        <f t="shared" si="42"/>
        <v>70.966555183946497</v>
      </c>
      <c r="J87" s="26">
        <f t="shared" si="32"/>
        <v>70</v>
      </c>
      <c r="K87" s="26">
        <f t="shared" si="33"/>
        <v>71</v>
      </c>
      <c r="L87" s="7">
        <f t="shared" si="43"/>
        <v>18.440000000000001</v>
      </c>
      <c r="M87" s="7">
        <f t="shared" si="44"/>
        <v>455</v>
      </c>
      <c r="N87" s="7">
        <f t="shared" si="45"/>
        <v>461.5</v>
      </c>
      <c r="O87" s="7">
        <f t="shared" si="46"/>
        <v>454.71739130434781</v>
      </c>
      <c r="P87" s="7">
        <f t="shared" si="47"/>
        <v>461.21739130434781</v>
      </c>
      <c r="Q87" s="7">
        <f t="shared" si="48"/>
        <v>217.39130434781373</v>
      </c>
      <c r="R87" s="10">
        <f t="shared" si="34"/>
        <v>206.52173913042304</v>
      </c>
      <c r="S87" s="11">
        <f t="shared" si="49"/>
        <v>11</v>
      </c>
      <c r="U87" s="13">
        <f t="shared" si="35"/>
        <v>17.4560546875</v>
      </c>
      <c r="V87" s="14">
        <f t="shared" si="36"/>
        <v>461.26515264096469</v>
      </c>
      <c r="W87" s="15">
        <f t="shared" si="37"/>
        <v>461.30006475033969</v>
      </c>
      <c r="X87" s="20">
        <f t="shared" si="38"/>
        <v>460.9825439453125</v>
      </c>
      <c r="Y87" s="21">
        <f t="shared" si="39"/>
        <v>461.0174560546875</v>
      </c>
      <c r="AA87" s="22">
        <f t="shared" si="30"/>
        <v>6.2651526409646863</v>
      </c>
      <c r="AB87" s="23">
        <f t="shared" si="30"/>
        <v>-0.19993524966031373</v>
      </c>
      <c r="AC87" s="23">
        <f t="shared" si="30"/>
        <v>6.2651526409646863</v>
      </c>
      <c r="AD87" s="24">
        <f t="shared" si="30"/>
        <v>-0.19993524966031373</v>
      </c>
    </row>
    <row r="88" spans="5:30" ht="15">
      <c r="E88" s="2">
        <f t="shared" si="40"/>
        <v>83</v>
      </c>
      <c r="F88" s="5">
        <v>461.5</v>
      </c>
      <c r="G88" s="7">
        <f t="shared" si="31"/>
        <v>461.78260869565219</v>
      </c>
      <c r="H88" s="7" t="str">
        <f t="shared" si="41"/>
        <v>4</v>
      </c>
      <c r="I88" s="7">
        <f t="shared" si="42"/>
        <v>71.043478260869563</v>
      </c>
      <c r="J88" s="26">
        <f t="shared" si="32"/>
        <v>71</v>
      </c>
      <c r="K88" s="26">
        <f t="shared" si="33"/>
        <v>72</v>
      </c>
      <c r="L88" s="7">
        <f t="shared" si="43"/>
        <v>18.46</v>
      </c>
      <c r="M88" s="7">
        <f t="shared" si="44"/>
        <v>461.5</v>
      </c>
      <c r="N88" s="7">
        <f t="shared" si="45"/>
        <v>468</v>
      </c>
      <c r="O88" s="7">
        <f t="shared" si="46"/>
        <v>461.21739130434781</v>
      </c>
      <c r="P88" s="7">
        <f t="shared" si="47"/>
        <v>467.71739130434781</v>
      </c>
      <c r="Q88" s="7">
        <f t="shared" si="48"/>
        <v>282.60869565218627</v>
      </c>
      <c r="R88" s="10">
        <f t="shared" si="34"/>
        <v>268.47826086957696</v>
      </c>
      <c r="S88" s="11">
        <f t="shared" si="49"/>
        <v>11</v>
      </c>
      <c r="U88" s="13">
        <f t="shared" si="35"/>
        <v>17.4560546875</v>
      </c>
      <c r="V88" s="14">
        <f t="shared" si="36"/>
        <v>461.76515264096469</v>
      </c>
      <c r="W88" s="15">
        <f t="shared" si="37"/>
        <v>461.80006475033969</v>
      </c>
      <c r="X88" s="20">
        <f t="shared" si="38"/>
        <v>461.4825439453125</v>
      </c>
      <c r="Y88" s="21">
        <f t="shared" si="39"/>
        <v>461.5174560546875</v>
      </c>
      <c r="AA88" s="22">
        <f t="shared" si="30"/>
        <v>0.26515264096468627</v>
      </c>
      <c r="AB88" s="23">
        <f t="shared" si="30"/>
        <v>-6.1999352496603137</v>
      </c>
      <c r="AC88" s="23">
        <f t="shared" si="30"/>
        <v>0.26515264096468627</v>
      </c>
      <c r="AD88" s="24">
        <f t="shared" si="30"/>
        <v>-6.1999352496603137</v>
      </c>
    </row>
    <row r="89" spans="5:30" ht="15">
      <c r="E89" s="2">
        <f t="shared" si="40"/>
        <v>84</v>
      </c>
      <c r="F89" s="5">
        <v>462</v>
      </c>
      <c r="G89" s="7">
        <f t="shared" si="31"/>
        <v>462.28260869565219</v>
      </c>
      <c r="H89" s="7" t="str">
        <f t="shared" si="41"/>
        <v>4</v>
      </c>
      <c r="I89" s="7">
        <f t="shared" si="42"/>
        <v>71.120401337792643</v>
      </c>
      <c r="J89" s="26">
        <f t="shared" si="32"/>
        <v>71</v>
      </c>
      <c r="K89" s="26">
        <f t="shared" si="33"/>
        <v>72</v>
      </c>
      <c r="L89" s="7">
        <f t="shared" si="43"/>
        <v>18.48</v>
      </c>
      <c r="M89" s="7">
        <f t="shared" si="44"/>
        <v>461.5</v>
      </c>
      <c r="N89" s="7">
        <f t="shared" si="45"/>
        <v>468</v>
      </c>
      <c r="O89" s="7">
        <f t="shared" si="46"/>
        <v>461.21739130434781</v>
      </c>
      <c r="P89" s="7">
        <f t="shared" si="47"/>
        <v>467.71739130434781</v>
      </c>
      <c r="Q89" s="7">
        <f t="shared" si="48"/>
        <v>782.60869565218627</v>
      </c>
      <c r="R89" s="10">
        <f t="shared" si="34"/>
        <v>743.47826086957696</v>
      </c>
      <c r="S89" s="11">
        <f t="shared" si="49"/>
        <v>11</v>
      </c>
      <c r="U89" s="13">
        <f t="shared" si="35"/>
        <v>17.4560546875</v>
      </c>
      <c r="V89" s="14">
        <f t="shared" si="36"/>
        <v>462.26515264096469</v>
      </c>
      <c r="W89" s="15">
        <f t="shared" si="37"/>
        <v>462.30006475033969</v>
      </c>
      <c r="X89" s="20">
        <f t="shared" si="38"/>
        <v>461.9825439453125</v>
      </c>
      <c r="Y89" s="21">
        <f t="shared" si="39"/>
        <v>462.0174560546875</v>
      </c>
      <c r="AA89" s="22">
        <f t="shared" si="30"/>
        <v>0.76515264096468627</v>
      </c>
      <c r="AB89" s="23">
        <f t="shared" si="30"/>
        <v>-5.6999352496603137</v>
      </c>
      <c r="AC89" s="23">
        <f t="shared" si="30"/>
        <v>0.76515264096468627</v>
      </c>
      <c r="AD89" s="24">
        <f t="shared" si="30"/>
        <v>-5.6999352496603137</v>
      </c>
    </row>
    <row r="90" spans="5:30" ht="15">
      <c r="E90" s="2">
        <f t="shared" si="40"/>
        <v>85</v>
      </c>
      <c r="F90" s="5">
        <v>462.5</v>
      </c>
      <c r="G90" s="7">
        <f t="shared" si="31"/>
        <v>462.78260869565219</v>
      </c>
      <c r="H90" s="7" t="str">
        <f t="shared" si="41"/>
        <v>4</v>
      </c>
      <c r="I90" s="7">
        <f t="shared" si="42"/>
        <v>71.197324414715723</v>
      </c>
      <c r="J90" s="26">
        <f t="shared" si="32"/>
        <v>71</v>
      </c>
      <c r="K90" s="26">
        <f t="shared" si="33"/>
        <v>72</v>
      </c>
      <c r="L90" s="7">
        <f t="shared" si="43"/>
        <v>18.5</v>
      </c>
      <c r="M90" s="7">
        <f t="shared" si="44"/>
        <v>461.5</v>
      </c>
      <c r="N90" s="7">
        <f t="shared" si="45"/>
        <v>468</v>
      </c>
      <c r="O90" s="7">
        <f t="shared" si="46"/>
        <v>461.21739130434781</v>
      </c>
      <c r="P90" s="7">
        <f t="shared" si="47"/>
        <v>467.71739130434781</v>
      </c>
      <c r="Q90" s="7">
        <f t="shared" si="48"/>
        <v>1282.6086956521863</v>
      </c>
      <c r="R90" s="10">
        <f t="shared" si="34"/>
        <v>1218.4782608695768</v>
      </c>
      <c r="S90" s="11">
        <f t="shared" si="49"/>
        <v>11</v>
      </c>
      <c r="U90" s="13">
        <f t="shared" si="35"/>
        <v>17.4560546875</v>
      </c>
      <c r="V90" s="14">
        <f t="shared" si="36"/>
        <v>462.76515264096469</v>
      </c>
      <c r="W90" s="15">
        <f t="shared" si="37"/>
        <v>462.80006475033969</v>
      </c>
      <c r="X90" s="20">
        <f t="shared" si="38"/>
        <v>462.4825439453125</v>
      </c>
      <c r="Y90" s="21">
        <f t="shared" si="39"/>
        <v>462.5174560546875</v>
      </c>
      <c r="AA90" s="22">
        <f t="shared" si="30"/>
        <v>1.2651526409646863</v>
      </c>
      <c r="AB90" s="23">
        <f t="shared" si="30"/>
        <v>-5.1999352496603137</v>
      </c>
      <c r="AC90" s="23">
        <f t="shared" si="30"/>
        <v>1.2651526409646863</v>
      </c>
      <c r="AD90" s="24">
        <f t="shared" si="30"/>
        <v>-5.1999352496603137</v>
      </c>
    </row>
    <row r="91" spans="5:30" ht="15">
      <c r="E91" s="2">
        <f t="shared" si="40"/>
        <v>86</v>
      </c>
      <c r="F91" s="5">
        <v>463</v>
      </c>
      <c r="G91" s="7">
        <f t="shared" si="31"/>
        <v>463.28260869565219</v>
      </c>
      <c r="H91" s="7" t="str">
        <f t="shared" si="41"/>
        <v>4</v>
      </c>
      <c r="I91" s="7">
        <f t="shared" si="42"/>
        <v>71.274247491638803</v>
      </c>
      <c r="J91" s="26">
        <f t="shared" si="32"/>
        <v>71</v>
      </c>
      <c r="K91" s="26">
        <f t="shared" si="33"/>
        <v>72</v>
      </c>
      <c r="L91" s="7">
        <f t="shared" si="43"/>
        <v>18.52</v>
      </c>
      <c r="M91" s="7">
        <f t="shared" si="44"/>
        <v>461.5</v>
      </c>
      <c r="N91" s="7">
        <f t="shared" si="45"/>
        <v>468</v>
      </c>
      <c r="O91" s="7">
        <f t="shared" si="46"/>
        <v>461.21739130434781</v>
      </c>
      <c r="P91" s="7">
        <f t="shared" si="47"/>
        <v>467.71739130434781</v>
      </c>
      <c r="Q91" s="7">
        <f t="shared" si="48"/>
        <v>1782.6086956521863</v>
      </c>
      <c r="R91" s="10">
        <f t="shared" si="34"/>
        <v>1693.4782608695768</v>
      </c>
      <c r="S91" s="11">
        <f t="shared" si="49"/>
        <v>11</v>
      </c>
      <c r="U91" s="13">
        <f t="shared" si="35"/>
        <v>17.4560546875</v>
      </c>
      <c r="V91" s="14">
        <f t="shared" si="36"/>
        <v>463.26515264096469</v>
      </c>
      <c r="W91" s="15">
        <f t="shared" si="37"/>
        <v>463.30006475033969</v>
      </c>
      <c r="X91" s="20">
        <f t="shared" si="38"/>
        <v>462.9825439453125</v>
      </c>
      <c r="Y91" s="21">
        <f t="shared" si="39"/>
        <v>463.0174560546875</v>
      </c>
      <c r="AA91" s="22">
        <f t="shared" si="30"/>
        <v>1.7651526409646863</v>
      </c>
      <c r="AB91" s="23">
        <f t="shared" si="30"/>
        <v>-4.6999352496603137</v>
      </c>
      <c r="AC91" s="23">
        <f t="shared" si="30"/>
        <v>1.7651526409646863</v>
      </c>
      <c r="AD91" s="24">
        <f t="shared" si="30"/>
        <v>-4.6999352496603137</v>
      </c>
    </row>
    <row r="92" spans="5:30" ht="15">
      <c r="E92" s="2">
        <f t="shared" si="40"/>
        <v>87</v>
      </c>
      <c r="F92" s="5">
        <v>463.5</v>
      </c>
      <c r="G92" s="7">
        <f t="shared" si="31"/>
        <v>463.78260869565219</v>
      </c>
      <c r="H92" s="7" t="str">
        <f t="shared" si="41"/>
        <v>4</v>
      </c>
      <c r="I92" s="7">
        <f t="shared" si="42"/>
        <v>71.351170568561869</v>
      </c>
      <c r="J92" s="26">
        <f t="shared" si="32"/>
        <v>71</v>
      </c>
      <c r="K92" s="26">
        <f t="shared" si="33"/>
        <v>72</v>
      </c>
      <c r="L92" s="7">
        <f t="shared" si="43"/>
        <v>18.54</v>
      </c>
      <c r="M92" s="7">
        <f t="shared" si="44"/>
        <v>461.5</v>
      </c>
      <c r="N92" s="7">
        <f t="shared" si="45"/>
        <v>468</v>
      </c>
      <c r="O92" s="7">
        <f t="shared" si="46"/>
        <v>461.21739130434781</v>
      </c>
      <c r="P92" s="7">
        <f t="shared" si="47"/>
        <v>467.71739130434781</v>
      </c>
      <c r="Q92" s="7">
        <f t="shared" si="48"/>
        <v>2282.6086956521863</v>
      </c>
      <c r="R92" s="10">
        <f t="shared" si="34"/>
        <v>2168.4782608695768</v>
      </c>
      <c r="S92" s="11">
        <f t="shared" si="49"/>
        <v>11</v>
      </c>
      <c r="U92" s="13">
        <f t="shared" si="35"/>
        <v>17.4560546875</v>
      </c>
      <c r="V92" s="14">
        <f t="shared" si="36"/>
        <v>463.76515264096469</v>
      </c>
      <c r="W92" s="15">
        <f t="shared" si="37"/>
        <v>463.80006475033969</v>
      </c>
      <c r="X92" s="20">
        <f t="shared" si="38"/>
        <v>463.4825439453125</v>
      </c>
      <c r="Y92" s="21">
        <f t="shared" si="39"/>
        <v>463.5174560546875</v>
      </c>
      <c r="AA92" s="22">
        <f t="shared" si="30"/>
        <v>2.2651526409646863</v>
      </c>
      <c r="AB92" s="23">
        <f t="shared" si="30"/>
        <v>-4.1999352496603137</v>
      </c>
      <c r="AC92" s="23">
        <f t="shared" si="30"/>
        <v>2.2651526409646863</v>
      </c>
      <c r="AD92" s="24">
        <f t="shared" si="30"/>
        <v>-4.1999352496603137</v>
      </c>
    </row>
    <row r="93" spans="5:30" ht="15">
      <c r="E93" s="2">
        <f t="shared" si="40"/>
        <v>88</v>
      </c>
      <c r="F93" s="5">
        <v>464</v>
      </c>
      <c r="G93" s="7">
        <f t="shared" si="31"/>
        <v>464.28260869565219</v>
      </c>
      <c r="H93" s="7" t="str">
        <f t="shared" si="41"/>
        <v>4</v>
      </c>
      <c r="I93" s="7">
        <f t="shared" si="42"/>
        <v>71.42809364548495</v>
      </c>
      <c r="J93" s="26">
        <f t="shared" si="32"/>
        <v>71</v>
      </c>
      <c r="K93" s="26">
        <f t="shared" si="33"/>
        <v>72</v>
      </c>
      <c r="L93" s="7">
        <f t="shared" si="43"/>
        <v>18.559999999999999</v>
      </c>
      <c r="M93" s="7">
        <f t="shared" si="44"/>
        <v>461.5</v>
      </c>
      <c r="N93" s="7">
        <f t="shared" si="45"/>
        <v>468</v>
      </c>
      <c r="O93" s="7">
        <f t="shared" si="46"/>
        <v>461.21739130434781</v>
      </c>
      <c r="P93" s="7">
        <f t="shared" si="47"/>
        <v>467.71739130434781</v>
      </c>
      <c r="Q93" s="7">
        <f t="shared" si="48"/>
        <v>2782.6086956521863</v>
      </c>
      <c r="R93" s="10">
        <f t="shared" si="34"/>
        <v>2643.4782608695768</v>
      </c>
      <c r="S93" s="11">
        <f t="shared" si="49"/>
        <v>11</v>
      </c>
      <c r="U93" s="13">
        <f t="shared" si="35"/>
        <v>17.4560546875</v>
      </c>
      <c r="V93" s="14">
        <f t="shared" si="36"/>
        <v>464.26515264096469</v>
      </c>
      <c r="W93" s="15">
        <f t="shared" si="37"/>
        <v>464.30006475033969</v>
      </c>
      <c r="X93" s="20">
        <f t="shared" si="38"/>
        <v>463.9825439453125</v>
      </c>
      <c r="Y93" s="21">
        <f t="shared" si="39"/>
        <v>464.0174560546875</v>
      </c>
      <c r="AA93" s="22">
        <f t="shared" si="30"/>
        <v>2.7651526409646863</v>
      </c>
      <c r="AB93" s="23">
        <f t="shared" si="30"/>
        <v>-3.6999352496603137</v>
      </c>
      <c r="AC93" s="23">
        <f t="shared" si="30"/>
        <v>2.7651526409646863</v>
      </c>
      <c r="AD93" s="24">
        <f t="shared" si="30"/>
        <v>-3.6999352496603137</v>
      </c>
    </row>
    <row r="94" spans="5:30" ht="15">
      <c r="E94" s="2">
        <f t="shared" si="40"/>
        <v>89</v>
      </c>
      <c r="F94" s="5">
        <v>464.5</v>
      </c>
      <c r="G94" s="7">
        <f t="shared" si="31"/>
        <v>464.78260869565219</v>
      </c>
      <c r="H94" s="7" t="str">
        <f t="shared" si="41"/>
        <v>4</v>
      </c>
      <c r="I94" s="7">
        <f t="shared" si="42"/>
        <v>71.50501672240803</v>
      </c>
      <c r="J94" s="26">
        <f t="shared" si="32"/>
        <v>71</v>
      </c>
      <c r="K94" s="26">
        <f t="shared" si="33"/>
        <v>72</v>
      </c>
      <c r="L94" s="7">
        <f t="shared" si="43"/>
        <v>18.579999999999998</v>
      </c>
      <c r="M94" s="7">
        <f t="shared" si="44"/>
        <v>461.5</v>
      </c>
      <c r="N94" s="7">
        <f t="shared" si="45"/>
        <v>468</v>
      </c>
      <c r="O94" s="7">
        <f t="shared" si="46"/>
        <v>461.21739130434781</v>
      </c>
      <c r="P94" s="7">
        <f t="shared" si="47"/>
        <v>467.71739130434781</v>
      </c>
      <c r="Q94" s="7">
        <f t="shared" si="48"/>
        <v>3217.3913043478137</v>
      </c>
      <c r="R94" s="10">
        <f t="shared" si="34"/>
        <v>3056.5217391304227</v>
      </c>
      <c r="S94" s="11">
        <f t="shared" si="49"/>
        <v>11</v>
      </c>
      <c r="U94" s="13">
        <f t="shared" si="35"/>
        <v>17.4560546875</v>
      </c>
      <c r="V94" s="14">
        <f t="shared" si="36"/>
        <v>464.76515264096469</v>
      </c>
      <c r="W94" s="15">
        <f t="shared" si="37"/>
        <v>464.80006475033969</v>
      </c>
      <c r="X94" s="20">
        <f t="shared" si="38"/>
        <v>464.4825439453125</v>
      </c>
      <c r="Y94" s="21">
        <f t="shared" si="39"/>
        <v>464.5174560546875</v>
      </c>
      <c r="AA94" s="22">
        <f t="shared" si="30"/>
        <v>3.2651526409646863</v>
      </c>
      <c r="AB94" s="23">
        <f t="shared" si="30"/>
        <v>-3.1999352496603137</v>
      </c>
      <c r="AC94" s="23">
        <f t="shared" si="30"/>
        <v>3.2651526409646863</v>
      </c>
      <c r="AD94" s="24">
        <f t="shared" si="30"/>
        <v>-3.1999352496603137</v>
      </c>
    </row>
    <row r="95" spans="5:30" ht="15">
      <c r="E95" s="2">
        <f t="shared" si="40"/>
        <v>90</v>
      </c>
      <c r="F95" s="5">
        <v>465</v>
      </c>
      <c r="G95" s="7">
        <f t="shared" si="31"/>
        <v>465.28260869565219</v>
      </c>
      <c r="H95" s="7" t="str">
        <f t="shared" si="41"/>
        <v>4</v>
      </c>
      <c r="I95" s="7">
        <f t="shared" si="42"/>
        <v>71.58193979933111</v>
      </c>
      <c r="J95" s="26">
        <f t="shared" si="32"/>
        <v>71</v>
      </c>
      <c r="K95" s="26">
        <f t="shared" si="33"/>
        <v>72</v>
      </c>
      <c r="L95" s="7">
        <f t="shared" si="43"/>
        <v>18.600000000000001</v>
      </c>
      <c r="M95" s="7">
        <f t="shared" si="44"/>
        <v>461.5</v>
      </c>
      <c r="N95" s="7">
        <f t="shared" si="45"/>
        <v>468</v>
      </c>
      <c r="O95" s="7">
        <f t="shared" si="46"/>
        <v>461.21739130434781</v>
      </c>
      <c r="P95" s="7">
        <f t="shared" si="47"/>
        <v>467.71739130434781</v>
      </c>
      <c r="Q95" s="7">
        <f t="shared" si="48"/>
        <v>2717.3913043478137</v>
      </c>
      <c r="R95" s="10">
        <f t="shared" si="34"/>
        <v>2581.5217391304227</v>
      </c>
      <c r="S95" s="11">
        <f t="shared" si="49"/>
        <v>11</v>
      </c>
      <c r="U95" s="13">
        <f t="shared" si="35"/>
        <v>17.4560546875</v>
      </c>
      <c r="V95" s="14">
        <f t="shared" si="36"/>
        <v>465.26515264096469</v>
      </c>
      <c r="W95" s="15">
        <f t="shared" si="37"/>
        <v>465.30006475033969</v>
      </c>
      <c r="X95" s="20">
        <f t="shared" si="38"/>
        <v>464.9825439453125</v>
      </c>
      <c r="Y95" s="21">
        <f t="shared" si="39"/>
        <v>465.0174560546875</v>
      </c>
      <c r="AA95" s="22">
        <f t="shared" si="30"/>
        <v>3.7651526409646863</v>
      </c>
      <c r="AB95" s="23">
        <f t="shared" si="30"/>
        <v>-2.6999352496603137</v>
      </c>
      <c r="AC95" s="23">
        <f t="shared" si="30"/>
        <v>3.7651526409646863</v>
      </c>
      <c r="AD95" s="24">
        <f t="shared" si="30"/>
        <v>-2.6999352496603137</v>
      </c>
    </row>
    <row r="96" spans="5:30" ht="15">
      <c r="E96" s="2">
        <f t="shared" si="40"/>
        <v>91</v>
      </c>
      <c r="F96" s="5">
        <v>465.5</v>
      </c>
      <c r="G96" s="7">
        <f t="shared" si="31"/>
        <v>465.78260869565219</v>
      </c>
      <c r="H96" s="7" t="str">
        <f t="shared" si="41"/>
        <v>4</v>
      </c>
      <c r="I96" s="7">
        <f t="shared" si="42"/>
        <v>71.658862876254176</v>
      </c>
      <c r="J96" s="26">
        <f t="shared" si="32"/>
        <v>71</v>
      </c>
      <c r="K96" s="26">
        <f t="shared" si="33"/>
        <v>72</v>
      </c>
      <c r="L96" s="7">
        <f t="shared" si="43"/>
        <v>18.62</v>
      </c>
      <c r="M96" s="7">
        <f t="shared" si="44"/>
        <v>461.5</v>
      </c>
      <c r="N96" s="7">
        <f t="shared" si="45"/>
        <v>468</v>
      </c>
      <c r="O96" s="7">
        <f t="shared" si="46"/>
        <v>461.21739130434781</v>
      </c>
      <c r="P96" s="7">
        <f t="shared" si="47"/>
        <v>467.71739130434781</v>
      </c>
      <c r="Q96" s="7">
        <f t="shared" si="48"/>
        <v>2217.3913043478137</v>
      </c>
      <c r="R96" s="10">
        <f t="shared" si="34"/>
        <v>2106.5217391304232</v>
      </c>
      <c r="S96" s="11">
        <f t="shared" si="49"/>
        <v>11</v>
      </c>
      <c r="U96" s="13">
        <f t="shared" si="35"/>
        <v>17.4560546875</v>
      </c>
      <c r="V96" s="14">
        <f t="shared" si="36"/>
        <v>465.76515264096469</v>
      </c>
      <c r="W96" s="15">
        <f t="shared" si="37"/>
        <v>465.80006475033969</v>
      </c>
      <c r="X96" s="20">
        <f t="shared" si="38"/>
        <v>465.4825439453125</v>
      </c>
      <c r="Y96" s="21">
        <f t="shared" si="39"/>
        <v>465.5174560546875</v>
      </c>
      <c r="AA96" s="22">
        <f t="shared" si="30"/>
        <v>4.2651526409646863</v>
      </c>
      <c r="AB96" s="23">
        <f t="shared" si="30"/>
        <v>-2.1999352496603137</v>
      </c>
      <c r="AC96" s="23">
        <f t="shared" si="30"/>
        <v>4.2651526409646863</v>
      </c>
      <c r="AD96" s="24">
        <f t="shared" si="30"/>
        <v>-2.1999352496603137</v>
      </c>
    </row>
    <row r="97" spans="5:30" ht="15">
      <c r="E97" s="2">
        <f t="shared" si="40"/>
        <v>92</v>
      </c>
      <c r="F97" s="5">
        <v>466</v>
      </c>
      <c r="G97" s="7">
        <f t="shared" si="31"/>
        <v>466.28260869565219</v>
      </c>
      <c r="H97" s="7" t="str">
        <f t="shared" si="41"/>
        <v>4</v>
      </c>
      <c r="I97" s="7">
        <f t="shared" si="42"/>
        <v>71.735785953177256</v>
      </c>
      <c r="J97" s="26">
        <f t="shared" si="32"/>
        <v>71</v>
      </c>
      <c r="K97" s="26">
        <f t="shared" si="33"/>
        <v>72</v>
      </c>
      <c r="L97" s="7">
        <f t="shared" si="43"/>
        <v>18.64</v>
      </c>
      <c r="M97" s="7">
        <f t="shared" si="44"/>
        <v>461.5</v>
      </c>
      <c r="N97" s="7">
        <f t="shared" si="45"/>
        <v>468</v>
      </c>
      <c r="O97" s="7">
        <f t="shared" si="46"/>
        <v>461.21739130434781</v>
      </c>
      <c r="P97" s="7">
        <f t="shared" si="47"/>
        <v>467.71739130434781</v>
      </c>
      <c r="Q97" s="7">
        <f t="shared" si="48"/>
        <v>1717.3913043478137</v>
      </c>
      <c r="R97" s="10">
        <f t="shared" si="34"/>
        <v>1631.5217391304229</v>
      </c>
      <c r="S97" s="11">
        <f t="shared" si="49"/>
        <v>11</v>
      </c>
      <c r="U97" s="13">
        <f t="shared" si="35"/>
        <v>17.4560546875</v>
      </c>
      <c r="V97" s="14">
        <f t="shared" si="36"/>
        <v>466.26515264096469</v>
      </c>
      <c r="W97" s="15">
        <f t="shared" si="37"/>
        <v>466.30006475033969</v>
      </c>
      <c r="X97" s="20">
        <f t="shared" si="38"/>
        <v>465.9825439453125</v>
      </c>
      <c r="Y97" s="21">
        <f t="shared" si="39"/>
        <v>466.0174560546875</v>
      </c>
      <c r="AA97" s="22">
        <f t="shared" si="30"/>
        <v>4.7651526409646863</v>
      </c>
      <c r="AB97" s="23">
        <f t="shared" si="30"/>
        <v>-1.6999352496603137</v>
      </c>
      <c r="AC97" s="23">
        <f t="shared" si="30"/>
        <v>4.7651526409646863</v>
      </c>
      <c r="AD97" s="24">
        <f t="shared" si="30"/>
        <v>-1.6999352496603137</v>
      </c>
    </row>
    <row r="98" spans="5:30" ht="15">
      <c r="E98" s="2">
        <f t="shared" si="40"/>
        <v>93</v>
      </c>
      <c r="F98" s="5">
        <v>466.5</v>
      </c>
      <c r="G98" s="7">
        <f t="shared" si="31"/>
        <v>466.78260869565219</v>
      </c>
      <c r="H98" s="7" t="str">
        <f t="shared" si="41"/>
        <v>4</v>
      </c>
      <c r="I98" s="7">
        <f t="shared" si="42"/>
        <v>71.812709030100336</v>
      </c>
      <c r="J98" s="26">
        <f t="shared" si="32"/>
        <v>71</v>
      </c>
      <c r="K98" s="26">
        <f t="shared" si="33"/>
        <v>72</v>
      </c>
      <c r="L98" s="7">
        <f t="shared" si="43"/>
        <v>18.66</v>
      </c>
      <c r="M98" s="7">
        <f t="shared" si="44"/>
        <v>461.5</v>
      </c>
      <c r="N98" s="7">
        <f t="shared" si="45"/>
        <v>468</v>
      </c>
      <c r="O98" s="7">
        <f t="shared" si="46"/>
        <v>461.21739130434781</v>
      </c>
      <c r="P98" s="7">
        <f t="shared" si="47"/>
        <v>467.71739130434781</v>
      </c>
      <c r="Q98" s="7">
        <f t="shared" si="48"/>
        <v>1217.3913043478137</v>
      </c>
      <c r="R98" s="10">
        <f t="shared" si="34"/>
        <v>1156.5217391304229</v>
      </c>
      <c r="S98" s="11">
        <f t="shared" si="49"/>
        <v>11</v>
      </c>
      <c r="U98" s="13">
        <f t="shared" si="35"/>
        <v>17.4560546875</v>
      </c>
      <c r="V98" s="14">
        <f t="shared" si="36"/>
        <v>466.76515264096469</v>
      </c>
      <c r="W98" s="15">
        <f t="shared" si="37"/>
        <v>466.80006475033969</v>
      </c>
      <c r="X98" s="20">
        <f t="shared" si="38"/>
        <v>466.4825439453125</v>
      </c>
      <c r="Y98" s="21">
        <f t="shared" si="39"/>
        <v>466.5174560546875</v>
      </c>
      <c r="AA98" s="22">
        <f t="shared" si="30"/>
        <v>5.2651526409646863</v>
      </c>
      <c r="AB98" s="23">
        <f t="shared" si="30"/>
        <v>-1.1999352496603137</v>
      </c>
      <c r="AC98" s="23">
        <f t="shared" si="30"/>
        <v>5.2651526409646863</v>
      </c>
      <c r="AD98" s="24">
        <f t="shared" si="30"/>
        <v>-1.1999352496603137</v>
      </c>
    </row>
    <row r="99" spans="5:30" ht="15">
      <c r="E99" s="2">
        <f t="shared" si="40"/>
        <v>94</v>
      </c>
      <c r="F99" s="5">
        <v>467</v>
      </c>
      <c r="G99" s="7">
        <f t="shared" si="31"/>
        <v>467.28260869565219</v>
      </c>
      <c r="H99" s="7" t="str">
        <f t="shared" si="41"/>
        <v>4</v>
      </c>
      <c r="I99" s="7">
        <f t="shared" si="42"/>
        <v>71.889632107023417</v>
      </c>
      <c r="J99" s="26">
        <f t="shared" si="32"/>
        <v>71</v>
      </c>
      <c r="K99" s="26">
        <f t="shared" si="33"/>
        <v>72</v>
      </c>
      <c r="L99" s="7">
        <f t="shared" si="43"/>
        <v>18.68</v>
      </c>
      <c r="M99" s="7">
        <f t="shared" si="44"/>
        <v>461.5</v>
      </c>
      <c r="N99" s="7">
        <f t="shared" si="45"/>
        <v>468</v>
      </c>
      <c r="O99" s="7">
        <f t="shared" si="46"/>
        <v>461.21739130434781</v>
      </c>
      <c r="P99" s="7">
        <f t="shared" si="47"/>
        <v>467.71739130434781</v>
      </c>
      <c r="Q99" s="7">
        <f t="shared" si="48"/>
        <v>717.39130434781373</v>
      </c>
      <c r="R99" s="10">
        <f t="shared" si="34"/>
        <v>681.52173913042304</v>
      </c>
      <c r="S99" s="11">
        <f t="shared" si="49"/>
        <v>11</v>
      </c>
      <c r="U99" s="13">
        <f t="shared" si="35"/>
        <v>17.4560546875</v>
      </c>
      <c r="V99" s="14">
        <f t="shared" si="36"/>
        <v>467.26515264096469</v>
      </c>
      <c r="W99" s="15">
        <f t="shared" si="37"/>
        <v>467.30006475033969</v>
      </c>
      <c r="X99" s="20">
        <f t="shared" si="38"/>
        <v>466.9825439453125</v>
      </c>
      <c r="Y99" s="21">
        <f t="shared" si="39"/>
        <v>467.0174560546875</v>
      </c>
      <c r="AA99" s="22">
        <f t="shared" si="30"/>
        <v>5.7651526409646863</v>
      </c>
      <c r="AB99" s="23">
        <f t="shared" si="30"/>
        <v>-0.69993524966031373</v>
      </c>
      <c r="AC99" s="23">
        <f t="shared" si="30"/>
        <v>5.7651526409646863</v>
      </c>
      <c r="AD99" s="24">
        <f t="shared" si="30"/>
        <v>-0.69993524966031373</v>
      </c>
    </row>
    <row r="100" spans="5:30" ht="15">
      <c r="E100" s="2">
        <f t="shared" si="40"/>
        <v>95</v>
      </c>
      <c r="F100" s="5">
        <v>467.5</v>
      </c>
      <c r="G100" s="7">
        <f t="shared" si="31"/>
        <v>467.78260869565219</v>
      </c>
      <c r="H100" s="7" t="str">
        <f t="shared" si="41"/>
        <v>4</v>
      </c>
      <c r="I100" s="7">
        <f t="shared" si="42"/>
        <v>71.966555183946497</v>
      </c>
      <c r="J100" s="26">
        <f t="shared" si="32"/>
        <v>71</v>
      </c>
      <c r="K100" s="26">
        <f t="shared" si="33"/>
        <v>72</v>
      </c>
      <c r="L100" s="7">
        <f t="shared" si="43"/>
        <v>18.7</v>
      </c>
      <c r="M100" s="7">
        <f t="shared" si="44"/>
        <v>461.5</v>
      </c>
      <c r="N100" s="7">
        <f t="shared" si="45"/>
        <v>468</v>
      </c>
      <c r="O100" s="7">
        <f t="shared" si="46"/>
        <v>461.21739130434781</v>
      </c>
      <c r="P100" s="7">
        <f t="shared" si="47"/>
        <v>467.71739130434781</v>
      </c>
      <c r="Q100" s="7">
        <f t="shared" si="48"/>
        <v>217.39130434781373</v>
      </c>
      <c r="R100" s="10">
        <f t="shared" si="34"/>
        <v>206.52173913042304</v>
      </c>
      <c r="S100" s="11">
        <f t="shared" si="49"/>
        <v>11</v>
      </c>
      <c r="U100" s="13">
        <f t="shared" si="35"/>
        <v>17.4560546875</v>
      </c>
      <c r="V100" s="14">
        <f t="shared" si="36"/>
        <v>467.76515264096469</v>
      </c>
      <c r="W100" s="15">
        <f t="shared" si="37"/>
        <v>467.80006475033969</v>
      </c>
      <c r="X100" s="20">
        <f t="shared" si="38"/>
        <v>467.4825439453125</v>
      </c>
      <c r="Y100" s="21">
        <f t="shared" si="39"/>
        <v>467.5174560546875</v>
      </c>
      <c r="AA100" s="22">
        <f t="shared" si="30"/>
        <v>6.2651526409646863</v>
      </c>
      <c r="AB100" s="23">
        <f t="shared" si="30"/>
        <v>-0.19993524966031373</v>
      </c>
      <c r="AC100" s="23">
        <f t="shared" si="30"/>
        <v>6.2651526409646863</v>
      </c>
      <c r="AD100" s="24">
        <f t="shared" si="30"/>
        <v>-0.19993524966031373</v>
      </c>
    </row>
    <row r="101" spans="5:30" ht="15">
      <c r="E101" s="2">
        <f t="shared" si="40"/>
        <v>96</v>
      </c>
      <c r="F101" s="5">
        <v>468</v>
      </c>
      <c r="G101" s="7">
        <f t="shared" si="31"/>
        <v>468.28260869565219</v>
      </c>
      <c r="H101" s="7" t="str">
        <f t="shared" si="41"/>
        <v>4</v>
      </c>
      <c r="I101" s="7">
        <f t="shared" si="42"/>
        <v>72.043478260869563</v>
      </c>
      <c r="J101" s="26">
        <f t="shared" si="32"/>
        <v>72</v>
      </c>
      <c r="K101" s="26">
        <f t="shared" si="33"/>
        <v>73</v>
      </c>
      <c r="L101" s="7">
        <f t="shared" si="43"/>
        <v>18.72</v>
      </c>
      <c r="M101" s="7">
        <f t="shared" si="44"/>
        <v>468</v>
      </c>
      <c r="N101" s="7">
        <f t="shared" si="45"/>
        <v>474.5</v>
      </c>
      <c r="O101" s="7">
        <f t="shared" si="46"/>
        <v>467.71739130434781</v>
      </c>
      <c r="P101" s="7">
        <f t="shared" si="47"/>
        <v>474.21739130434781</v>
      </c>
      <c r="Q101" s="7">
        <f t="shared" si="48"/>
        <v>282.60869565218627</v>
      </c>
      <c r="R101" s="10">
        <f t="shared" si="34"/>
        <v>268.47826086957696</v>
      </c>
      <c r="S101" s="11">
        <f t="shared" si="49"/>
        <v>11</v>
      </c>
      <c r="U101" s="13">
        <f t="shared" si="35"/>
        <v>17.4560546875</v>
      </c>
      <c r="V101" s="14">
        <f t="shared" si="36"/>
        <v>468.26515264096469</v>
      </c>
      <c r="W101" s="15">
        <f t="shared" si="37"/>
        <v>468.30006475033969</v>
      </c>
      <c r="X101" s="20">
        <f t="shared" si="38"/>
        <v>467.9825439453125</v>
      </c>
      <c r="Y101" s="21">
        <f t="shared" si="39"/>
        <v>468.0174560546875</v>
      </c>
      <c r="AA101" s="22">
        <f t="shared" si="30"/>
        <v>0.26515264096468627</v>
      </c>
      <c r="AB101" s="23">
        <f t="shared" si="30"/>
        <v>-6.1999352496603137</v>
      </c>
      <c r="AC101" s="23">
        <f t="shared" si="30"/>
        <v>0.26515264096468627</v>
      </c>
      <c r="AD101" s="24">
        <f t="shared" si="30"/>
        <v>-6.1999352496603137</v>
      </c>
    </row>
    <row r="102" spans="5:30" ht="15">
      <c r="E102" s="2">
        <f t="shared" si="40"/>
        <v>97</v>
      </c>
      <c r="F102" s="5">
        <v>468.5</v>
      </c>
      <c r="G102" s="7">
        <f t="shared" si="31"/>
        <v>468.78260869565219</v>
      </c>
      <c r="H102" s="7" t="str">
        <f t="shared" si="41"/>
        <v>4</v>
      </c>
      <c r="I102" s="7">
        <f t="shared" si="42"/>
        <v>72.120401337792643</v>
      </c>
      <c r="J102" s="26">
        <f t="shared" si="32"/>
        <v>72</v>
      </c>
      <c r="K102" s="26">
        <f t="shared" si="33"/>
        <v>73</v>
      </c>
      <c r="L102" s="7">
        <f t="shared" si="43"/>
        <v>18.739999999999998</v>
      </c>
      <c r="M102" s="7">
        <f t="shared" si="44"/>
        <v>468</v>
      </c>
      <c r="N102" s="7">
        <f t="shared" si="45"/>
        <v>474.5</v>
      </c>
      <c r="O102" s="7">
        <f t="shared" si="46"/>
        <v>467.71739130434781</v>
      </c>
      <c r="P102" s="7">
        <f t="shared" si="47"/>
        <v>474.21739130434781</v>
      </c>
      <c r="Q102" s="7">
        <f t="shared" si="48"/>
        <v>782.60869565218627</v>
      </c>
      <c r="R102" s="10">
        <f t="shared" si="34"/>
        <v>743.47826086957696</v>
      </c>
      <c r="S102" s="11">
        <f t="shared" si="49"/>
        <v>11</v>
      </c>
      <c r="U102" s="13">
        <f t="shared" si="35"/>
        <v>17.4560546875</v>
      </c>
      <c r="V102" s="14">
        <f t="shared" si="36"/>
        <v>468.76515264096469</v>
      </c>
      <c r="W102" s="15">
        <f t="shared" si="37"/>
        <v>468.80006475033969</v>
      </c>
      <c r="X102" s="20">
        <f t="shared" si="38"/>
        <v>468.4825439453125</v>
      </c>
      <c r="Y102" s="21">
        <f t="shared" si="39"/>
        <v>468.5174560546875</v>
      </c>
      <c r="AA102" s="22">
        <f t="shared" si="30"/>
        <v>0.76515264096468627</v>
      </c>
      <c r="AB102" s="23">
        <f t="shared" si="30"/>
        <v>-5.6999352496603137</v>
      </c>
      <c r="AC102" s="23">
        <f t="shared" si="30"/>
        <v>0.76515264096468627</v>
      </c>
      <c r="AD102" s="24">
        <f t="shared" si="30"/>
        <v>-5.6999352496603137</v>
      </c>
    </row>
    <row r="103" spans="5:30" ht="15">
      <c r="E103" s="2">
        <f t="shared" si="40"/>
        <v>98</v>
      </c>
      <c r="F103" s="5">
        <v>469</v>
      </c>
      <c r="G103" s="7">
        <f t="shared" si="31"/>
        <v>469.28260869565219</v>
      </c>
      <c r="H103" s="7" t="str">
        <f t="shared" si="41"/>
        <v>4</v>
      </c>
      <c r="I103" s="7">
        <f t="shared" si="42"/>
        <v>72.197324414715723</v>
      </c>
      <c r="J103" s="26">
        <f t="shared" si="32"/>
        <v>72</v>
      </c>
      <c r="K103" s="26">
        <f t="shared" si="33"/>
        <v>73</v>
      </c>
      <c r="L103" s="7">
        <f t="shared" si="43"/>
        <v>18.760000000000002</v>
      </c>
      <c r="M103" s="7">
        <f t="shared" si="44"/>
        <v>468</v>
      </c>
      <c r="N103" s="7">
        <f t="shared" si="45"/>
        <v>474.5</v>
      </c>
      <c r="O103" s="7">
        <f t="shared" si="46"/>
        <v>467.71739130434781</v>
      </c>
      <c r="P103" s="7">
        <f t="shared" si="47"/>
        <v>474.21739130434781</v>
      </c>
      <c r="Q103" s="7">
        <f t="shared" si="48"/>
        <v>1282.6086956521863</v>
      </c>
      <c r="R103" s="10">
        <f t="shared" si="34"/>
        <v>1218.4782608695768</v>
      </c>
      <c r="S103" s="11">
        <f t="shared" si="49"/>
        <v>11</v>
      </c>
      <c r="U103" s="13">
        <f t="shared" si="35"/>
        <v>17.4560546875</v>
      </c>
      <c r="V103" s="14">
        <f t="shared" si="36"/>
        <v>469.26515264096469</v>
      </c>
      <c r="W103" s="15">
        <f t="shared" si="37"/>
        <v>469.30006475033969</v>
      </c>
      <c r="X103" s="20">
        <f t="shared" si="38"/>
        <v>468.9825439453125</v>
      </c>
      <c r="Y103" s="21">
        <f t="shared" si="39"/>
        <v>469.0174560546875</v>
      </c>
      <c r="AA103" s="22">
        <f t="shared" si="30"/>
        <v>1.2651526409646863</v>
      </c>
      <c r="AB103" s="23">
        <f t="shared" si="30"/>
        <v>-5.1999352496603137</v>
      </c>
      <c r="AC103" s="23">
        <f t="shared" si="30"/>
        <v>1.2651526409646863</v>
      </c>
      <c r="AD103" s="24">
        <f t="shared" si="30"/>
        <v>-5.1999352496603137</v>
      </c>
    </row>
    <row r="104" spans="5:30" ht="15.75" thickBot="1">
      <c r="E104" s="3">
        <f t="shared" ref="E104" si="50">E103+1</f>
        <v>99</v>
      </c>
      <c r="F104" s="5">
        <v>469.5</v>
      </c>
      <c r="G104" s="47">
        <f t="shared" si="31"/>
        <v>469.78260869565219</v>
      </c>
      <c r="H104" s="47" t="str">
        <f t="shared" si="41"/>
        <v>4</v>
      </c>
      <c r="I104" s="47">
        <f t="shared" si="42"/>
        <v>72.274247491638803</v>
      </c>
      <c r="J104" s="48">
        <f t="shared" si="32"/>
        <v>72</v>
      </c>
      <c r="K104" s="48">
        <f t="shared" si="33"/>
        <v>73</v>
      </c>
      <c r="L104" s="47">
        <f t="shared" si="43"/>
        <v>18.78</v>
      </c>
      <c r="M104" s="47">
        <f t="shared" si="44"/>
        <v>468</v>
      </c>
      <c r="N104" s="47">
        <f t="shared" si="45"/>
        <v>474.5</v>
      </c>
      <c r="O104" s="47">
        <f t="shared" si="46"/>
        <v>467.71739130434781</v>
      </c>
      <c r="P104" s="47">
        <f t="shared" si="47"/>
        <v>474.21739130434781</v>
      </c>
      <c r="Q104" s="47">
        <f t="shared" si="48"/>
        <v>1782.6086956521863</v>
      </c>
      <c r="R104" s="49">
        <f t="shared" si="34"/>
        <v>1693.4782608695768</v>
      </c>
      <c r="S104" s="12">
        <f t="shared" si="49"/>
        <v>11</v>
      </c>
      <c r="U104" s="16">
        <f t="shared" si="35"/>
        <v>17.4560546875</v>
      </c>
      <c r="V104" s="50">
        <f t="shared" si="36"/>
        <v>469.76515264096469</v>
      </c>
      <c r="W104" s="51">
        <f t="shared" si="37"/>
        <v>469.80006475033969</v>
      </c>
      <c r="X104" s="52">
        <f t="shared" si="38"/>
        <v>469.4825439453125</v>
      </c>
      <c r="Y104" s="53">
        <f t="shared" si="39"/>
        <v>469.5174560546875</v>
      </c>
      <c r="AA104" s="54">
        <f t="shared" si="30"/>
        <v>1.7651526409646863</v>
      </c>
      <c r="AB104" s="55">
        <f t="shared" si="30"/>
        <v>-4.6999352496603137</v>
      </c>
      <c r="AC104" s="55">
        <f t="shared" si="30"/>
        <v>1.7651526409646863</v>
      </c>
      <c r="AD104" s="56">
        <f t="shared" si="30"/>
        <v>-4.6999352496603137</v>
      </c>
    </row>
  </sheetData>
  <sheetProtection algorithmName="SHA-512" hashValue="a5dYipUuIBVrPUEr50+kMiPmjbS4eT0eJds1lQIdTCaEcVLPq8mdzyYWUzdyHNfyEeXDb31BqcBrH6I0nFKfKg==" saltValue="FnlFQ0YR0pLYAqu0XUfngg==" spinCount="100000" sheet="1" objects="1" scenarios="1"/>
  <phoneticPr fontId="1" type="noConversion"/>
  <conditionalFormatting sqref="S5:S104">
    <cfRule type="cellIs" dxfId="0" priority="14" operator="lessThan">
      <formula>$C$12</formula>
    </cfRule>
  </conditionalFormatting>
  <conditionalFormatting sqref="AA5:AA104">
    <cfRule type="cellIs" priority="4" operator="lessThanOrEqual">
      <formula>0</formula>
    </cfRule>
  </conditionalFormatting>
  <conditionalFormatting sqref="AB5:AB104">
    <cfRule type="cellIs" priority="3" operator="greaterThanOrEqual">
      <formula>0</formula>
    </cfRule>
  </conditionalFormatting>
  <conditionalFormatting sqref="AC5:AC104">
    <cfRule type="cellIs" priority="2" operator="lessThanOrEqual">
      <formula>0</formula>
    </cfRule>
  </conditionalFormatting>
  <conditionalFormatting sqref="AD5:AD104">
    <cfRule type="cellIs" priority="1" operator="greaterThanOrEqual">
      <formula>0</formula>
    </cfRule>
  </conditionalFormatting>
  <dataValidations count="1">
    <dataValidation type="list" allowBlank="1" showInputMessage="1" showErrorMessage="1" promptTitle="Options" sqref="C7" xr:uid="{00000000-0002-0000-0000-000000000000}">
      <formula1>"126.33 - 179, 189.5 - 255, 252.67 - 340, 379 - 510, 758 - 1020"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2020-06-09T11:41:58Z</dcterms:modified>
</cp:coreProperties>
</file>