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BF1A340-6900-0140-8C4A-77F1701C7804}" xr6:coauthVersionLast="47" xr6:coauthVersionMax="47" xr10:uidLastSave="{00000000-0000-0000-0000-000000000000}"/>
  <bookViews>
    <workbookView xWindow="1394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9" i="1" l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P439" i="1" s="1" a="1"/>
  <c r="P439" i="1" s="1"/>
  <c r="N433" i="1"/>
  <c r="B432" i="1"/>
  <c r="E432" i="1"/>
  <c r="F432" i="1" s="1"/>
  <c r="L432" i="1" s="1"/>
  <c r="M432" i="1"/>
  <c r="P438" i="1" s="1" a="1"/>
  <c r="P438" i="1" s="1"/>
  <c r="N432" i="1"/>
  <c r="B431" i="1"/>
  <c r="E431" i="1"/>
  <c r="F431" i="1" s="1"/>
  <c r="M431" i="1"/>
  <c r="P437" i="1" s="1" a="1"/>
  <c r="P437" i="1" s="1"/>
  <c r="N431" i="1"/>
  <c r="B430" i="1"/>
  <c r="E430" i="1"/>
  <c r="F430" i="1" s="1"/>
  <c r="M430" i="1"/>
  <c r="P436" i="1" s="1" a="1"/>
  <c r="P436" i="1" s="1"/>
  <c r="N430" i="1"/>
  <c r="B429" i="1"/>
  <c r="E429" i="1"/>
  <c r="F429" i="1" s="1"/>
  <c r="M429" i="1"/>
  <c r="P435" i="1" s="1" a="1"/>
  <c r="P435" i="1" s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P433" i="1" s="1" a="1"/>
  <c r="P433" i="1" s="1"/>
  <c r="N427" i="1"/>
  <c r="B426" i="1"/>
  <c r="E426" i="1"/>
  <c r="F426" i="1" s="1"/>
  <c r="M426" i="1"/>
  <c r="P432" i="1" s="1" a="1"/>
  <c r="P432" i="1" s="1"/>
  <c r="N426" i="1"/>
  <c r="B425" i="1"/>
  <c r="E425" i="1"/>
  <c r="F425" i="1" s="1"/>
  <c r="L425" i="1" s="1"/>
  <c r="M425" i="1"/>
  <c r="P431" i="1" s="1" a="1"/>
  <c r="P431" i="1" s="1"/>
  <c r="N425" i="1"/>
  <c r="B424" i="1"/>
  <c r="E424" i="1"/>
  <c r="F424" i="1" s="1"/>
  <c r="L424" i="1" s="1"/>
  <c r="M424" i="1"/>
  <c r="P430" i="1" s="1" a="1"/>
  <c r="P430" i="1" s="1"/>
  <c r="N424" i="1"/>
  <c r="P424" i="1" a="1"/>
  <c r="P424" i="1" s="1"/>
  <c r="B423" i="1"/>
  <c r="E423" i="1"/>
  <c r="F423" i="1" s="1"/>
  <c r="M423" i="1"/>
  <c r="P428" i="1" s="1" a="1"/>
  <c r="P428" i="1" s="1"/>
  <c r="N423" i="1"/>
  <c r="B422" i="1"/>
  <c r="E422" i="1"/>
  <c r="F422" i="1" s="1"/>
  <c r="M422" i="1"/>
  <c r="N422" i="1"/>
  <c r="B421" i="1"/>
  <c r="E421" i="1"/>
  <c r="F421" i="1" s="1"/>
  <c r="L421" i="1" s="1"/>
  <c r="M421" i="1"/>
  <c r="P427" i="1" s="1" a="1"/>
  <c r="P427" i="1" s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36" i="1" l="1"/>
  <c r="O434" i="1"/>
  <c r="P434" i="1" s="1" a="1"/>
  <c r="P434" i="1" s="1"/>
  <c r="L435" i="1"/>
  <c r="L434" i="1"/>
  <c r="L433" i="1"/>
  <c r="L431" i="1"/>
  <c r="L430" i="1"/>
  <c r="P429" i="1" a="1"/>
  <c r="P429" i="1" s="1"/>
  <c r="L429" i="1"/>
  <c r="P426" i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P385" i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<sst xmlns="http://schemas.openxmlformats.org/spreadsheetml/2006/main" count="48" uniqueCount="43">
  <si>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</si>
  <si>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</si>
  <si>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</si>
  <si>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</si>
  <si>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</si>
  <si>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</si>
  <si>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</si>
  <si>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</si>
  <si>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</si>
  <si>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</si>
  <si>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</si>
  <si>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</si>
  <si>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</si>
  <si>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</si>
  <si>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</si>
  <si>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</si>
  <si>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</si>
  <si>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</si>
  <si>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</si>
  <si>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</si>
  <si>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</si>
  <si>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</si>
  <si>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</si>
  <si>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</si>
  <si>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</si>
  <si>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</si>
  <si>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</si>
  <si>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</si>
  <si>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</si>
  <si>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</si>
  <si>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</si>
  <si>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</si>
  <si>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</si>
  <si>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</si>
  <si>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</si>
  <si>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</si>
  <si>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</si>
  <si>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</si>
  <si>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</si>
  <si>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</si>
  <si>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</si>
  <si>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30.05., insg. 24.807 (+43) mit Coronadiagnose, akt. infiz.: 600 (0), 23.800 (0) genesen. 416 (0) verstorben, 7-Tages-Inzidenz 44,4 (47,0) #CoronaD (Krankenhaus/Quarantäne-Zahlen werden Mo-Fr aktualisiert)</t>
  </si>
  <si>
    <t>02.06., insg. 24.887 (+47) mit Coronadiagnose, akt. infiz.: 470 (-30), 81 (+6) in Krankenhäusern i. Beh., davon 29 (-3) auf Intensiv, 1.415 (-93) in Quaran., 24.000 (+100) genesen. 418 (+2) verstorben, 7-Tages-Inzidenz 40,8 (38,4)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</si>
</sst>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Tabelle1!$A$7:$A$439</c:f>
              <c:numCache>
                <c:formatCode>d\-mmm</c:formatCode>
                <c:ptCount val="4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</c:numCache>
            </c:numRef>
          </c:cat>
          <c:val>
            <c:numRef>
              <c:f>Tabelle1!$B$7:$B$439</c:f>
              <c:numCache>
                <c:formatCode>0</c:formatCode>
                <c:ptCount val="43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Tabelle1!$A$7:$A$439</c:f>
              <c:numCache>
                <c:formatCode>d\-mmm</c:formatCode>
                <c:ptCount val="4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</c:numCache>
            </c:numRef>
          </c:cat>
          <c:val>
            <c:numRef>
              <c:f>Tabelle1!$C$7:$C$439</c:f>
              <c:numCache>
                <c:formatCode>General</c:formatCode>
                <c:ptCount val="43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Tabelle1!$A$7:$A$439</c:f>
              <c:numCache>
                <c:formatCode>d\-mmm</c:formatCode>
                <c:ptCount val="4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</c:numCache>
            </c:numRef>
          </c:cat>
          <c:val>
            <c:numRef>
              <c:f>Tabelle1!$D$7:$D$439</c:f>
              <c:numCache>
                <c:formatCode>0</c:formatCode>
                <c:ptCount val="43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Tabelle1!$A$7:$A$439</c:f>
              <c:numCache>
                <c:formatCode>d\-mmm</c:formatCode>
                <c:ptCount val="4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</c:numCache>
            </c:numRef>
          </c:cat>
          <c:val>
            <c:numRef>
              <c:f>Tabelle1!$E$7:$E$439</c:f>
              <c:numCache>
                <c:formatCode>General</c:formatCode>
                <c:ptCount val="43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Tabelle1!$M$7:$M$439</c:f>
              <c:numCache>
                <c:formatCode>General</c:formatCode>
                <c:ptCount val="43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Tabelle1!$O$7:$O$439</c:f>
              <c:numCache>
                <c:formatCode>0.0</c:formatCode>
                <c:ptCount val="43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02.06.2021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40,8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418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470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24.887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02.06., insg. 24.887 (+47) mit Coronadiagnose, akt. infiz.: 470 (-30), 81 (+6) in Krankenhäusern i. Beh., davon 29 (-3) auf Intensiv, 1.415 (-93) in Quaran., 24.000 (+100) genesen. 418 (+2) verstorben, 7-Tages-Inzidenz 40,8 (38,4)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🟠🟠🟡🟡🟡🟡🟡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39" totalsRowShown="0" headerRowDxfId="17" dataDxfId="16">
  <autoFilter ref="A6:P439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39"/>
  <sheetViews>
    <sheetView tabSelected="1" topLeftCell="M1" zoomScaleNormal="100" workbookViewId="0">
      <selection activeCell="W8" sqref="W8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02.06.2021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433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02.06.</v>
      </c>
      <c r="T6" s="3" t="s">
        <v>27</v>
      </c>
      <c r="U6" s="3" t="str" cm="1">
        <f t="array" ref="U6">TEXT(INDEX(CD[KH],$R$5),"#.##0")</f>
        <v>81</v>
      </c>
      <c r="V6" s="3" t="str" cm="1">
        <f t="array" ref="V6">TEXT(INDEX(CD[KH],$R$5)-INDEX(CD[KH],$R$5-1),"+#.##0;-#.##0;0")</f>
        <v>+6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40,8</v>
      </c>
      <c r="S7" s="3" t="str" cm="1">
        <f t="array" ref="S7">TEXT(INDEX(CD[Inzidenz],$R$5-1),"#.##0,0")</f>
        <v>38,4</v>
      </c>
      <c r="T7" s="3" t="s">
        <v>28</v>
      </c>
      <c r="U7" s="3" t="str" cm="1">
        <f t="array" ref="U7">TEXT(INDEX(CD[KH (intensiv)],$R$5),"#.##0")</f>
        <v>29</v>
      </c>
      <c r="V7" s="3" t="str" cm="1">
        <f t="array" ref="V7">TEXT(INDEX(CD[KH (intensiv)],$R$5)-INDEX(CD[KH (intensiv)],$R$5-1),"+#.##0;-#.##0;0")</f>
        <v>-3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418</v>
      </c>
      <c r="S8" s="3" t="str" cm="1">
        <f t="array" ref="S8">TEXT(INDEX(CD[Verstorbene],$R$5)-INDEX(CD[Verstorbene],$R$5-1),"+#.##0;-#.##0;0")</f>
        <v>+2</v>
      </c>
      <c r="T8" s="3" t="s">
        <v>29</v>
      </c>
      <c r="U8" s="3" t="str" cm="1">
        <f t="array" ref="U8">TEXT(INDEX(CD[Quarant],$R$5),"#.##0")</f>
        <v>1.415</v>
      </c>
      <c r="V8" s="3" t="str" cm="1">
        <f t="array" ref="V8">TEXT(INDEX(CD[Quarant],$R$5)-INDEX(CD[Quarant],$R$5-1),"+#.##0;-#.##0;0")</f>
        <v>-93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470</v>
      </c>
      <c r="S9" s="3" t="str" cm="1">
        <f t="array" ref="S9">TEXT(INDEX(CD[Infiziert],$R$5)-INDEX(CD[Infiziert],$R$5-1),"+#.##0;-#.##0;0")</f>
        <v>-30</v>
      </c>
      <c r="T9" s="3" t="s">
        <v>30</v>
      </c>
      <c r="U9" s="3" t="str" cm="1">
        <f t="array" ref="U9">TEXT(INDEX(CD[Genesen],$R$5),"#.##0")</f>
        <v>24.000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24.887</v>
      </c>
      <c r="S10" s="16" t="str" cm="1">
        <f t="array" ref="S10">TEXT(INDEX(CD[Total],$R$5)-INDEX(CD[Total],$R$5-1),"+#.##0;-#.##0;0")</f>
        <v>+47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🟠🟠🟡🟡🟡🟡🟡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02.06., insg. 24.887 (+47) mit Coronadiagnose, akt. infiz.: 470 (-30), 81 (+6) in Krankenhäusern i. Beh., davon 29 (-3) auf Intensiv, 1.415 (-93) in Quaran., 24.000 (+100) genesen. 418 (+2) verstorben, 7-Tages-Inzidenz 40,8 (38,4)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02.06., insg. 24.887 (+47) mit Coronadiagnose, akt. infiz.: 470 (-30), 24.000 (+100) genesen. 418 (+2) verstorben, 7-Tages-Inzidenz 40,8 (38,4)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02.06., insg. 24.887 (+47) mit Coronadiagnose, akt. infiz.: 470 (-30), 81 (+6) in Krankenhäusern i. Beh., davon 29 (-3) auf Intensiv, 1.415 (-93) in Quaran., 24.000 (+100) genesen. 418 (+2) verstorben, 7-Tages-Inzidenz 40,8 (38,4)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6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6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6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6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6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3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7" spans="1:16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3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8" spans="1:16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3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9" spans="1:16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3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0" spans="1:16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3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1" spans="1:16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3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2" spans="1:16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3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3" spans="1:16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3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4" spans="1:16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3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5" spans="1:16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3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6" spans="1:16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3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7" spans="1:16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3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8" spans="1:16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3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9" spans="1:16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3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2021-06-02T09:36:47Z</dcterms:modified>
</cp:coreProperties>
</file>