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26BFE1A-2441-FA40-B091-097CEB8B6CE9}" xr6:coauthVersionLast="46" xr6:coauthVersionMax="46" xr10:uidLastSave="{00000000-0000-0000-0000-000000000000}"/>
  <bookViews>
    <workbookView xWindow="12100" yWindow="222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0" i="1" l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0" i="1" l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<sst xmlns="http://schemas.openxmlformats.org/spreadsheetml/2006/main" count="46" uniqueCount="41">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</sst>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2" fontId="6" fillId="0" borderId="0" xfId="0" applyNumberFormat="1" applyFont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1" fontId="5" fillId="3" borderId="0" xfId="0" applyNumberFormat="1" applyFont="1" applyFill="1" applyBorder="1"/>
    <xf numFmtId="0" fontId="0" fillId="3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Tabelle1!$C$7:$C$330</c:f>
              <c:numCache>
                <c:formatCode>0</c:formatCode>
                <c:ptCount val="32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Tabelle1!$D$7:$D$330</c:f>
              <c:numCache>
                <c:formatCode>General</c:formatCode>
                <c:ptCount val="3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Tabelle1!$E$7:$E$330</c:f>
              <c:numCache>
                <c:formatCode>General</c:formatCode>
                <c:ptCount val="3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Tabelle1!$F$7:$F$330</c:f>
              <c:numCache>
                <c:formatCode>General</c:formatCode>
                <c:ptCount val="3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Tabelle1!$N$7:$N$330</c:f>
              <c:numCache>
                <c:formatCode>General</c:formatCode>
                <c:ptCount val="32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Tabelle1!$P$7:$P$330</c:f>
              <c:numCache>
                <c:formatCode>0.0</c:formatCode>
                <c:ptCount val="32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52.26113845664014</c:v>
                </c:pt>
                <c:pt idx="320">
                  <c:v>49.849085912487517</c:v>
                </c:pt>
                <c:pt idx="321">
                  <c:v>45.668194835956307</c:v>
                </c:pt>
                <c:pt idx="322">
                  <c:v>42.291321274142632</c:v>
                </c:pt>
                <c:pt idx="323">
                  <c:v>37.145609179950377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37,1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837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16.427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13.02., insg. 16.427 (+24) Düsseldorfer mit Coronadiagnose, akt. infiz.: 837 (-68), 83 (0) in Krankenhäusern i. Beh., davon 16 (0) auf Intensiv, 973 (0) in Quaran., 15.338 (+88) genesen. 252 (+4) verstorben, 7-Tages-Inzidenz 37,1 (42,3)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0" totalsRowShown="0" headerRowDxfId="17" dataDxfId="16">
  <autoFilter ref="A6:P33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2"/>
  <sheetViews>
    <sheetView tabSelected="1" topLeftCell="O1" zoomScaleNormal="100" workbookViewId="0">
      <selection activeCell="H2" sqref="H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3" t="s">
        <v>33</v>
      </c>
      <c r="I1" s="53"/>
      <c r="J1" s="53"/>
      <c r="K1" s="53"/>
      <c r="L1" s="3" t="s">
        <v>22</v>
      </c>
      <c r="M1" s="5" t="str">
        <f ca="1">"Stand: "&amp;TEXT(TODAY(),"TT.MM.JJJJ")</f>
        <v>Stand: 13.02.2021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13.02.</v>
      </c>
      <c r="U6" s="3" t="s">
        <v>29</v>
      </c>
      <c r="V6" s="3" t="str" cm="1">
        <f t="array" ref="V6">TEXT(INDEX(CD[KH],$S$5),"#.##0")</f>
        <v>83</v>
      </c>
      <c r="W6" s="3" t="str" cm="1">
        <f t="array" ref="W6">TEXT(INDEX(CD[KH],$S$5)-INDEX(CD[KH],$S$5-1),"+#.##0;-#.##0;0")</f>
        <v>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37,1</v>
      </c>
      <c r="T7" s="3" t="str" cm="1">
        <f t="array" ref="T7">TEXT(INDEX(CD[Inzidenz],$S$5-1),"#.##0,0")</f>
        <v>42,3</v>
      </c>
      <c r="U7" s="3" t="s">
        <v>30</v>
      </c>
      <c r="V7" s="3" t="str" cm="1">
        <f t="array" ref="V7">TEXT(INDEX(CD[KH (intensiv)],$S$5),"#.##0")</f>
        <v>16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252</v>
      </c>
      <c r="T8" s="3" t="str" cm="1">
        <f t="array" ref="T8">TEXT(INDEX(CD[Verstorbene],$S$5)-INDEX(CD[Verstorbene],$S$5-1),"+#.##0;-#.##0;0")</f>
        <v>+4</v>
      </c>
      <c r="U8" s="3" t="s">
        <v>31</v>
      </c>
      <c r="V8" s="3" t="str" cm="1">
        <f t="array" ref="V8">TEXT(INDEX(CD[Quarant],$S$5),"#.##0")</f>
        <v>973</v>
      </c>
      <c r="W8" s="3" t="str" cm="1">
        <f t="array" ref="W8">TEXT(INDEX(CD[Quarant],$S$5)-INDEX(CD[Quarant],$S$5-1),"+#.##0;-#.##0;0")</f>
        <v>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837</v>
      </c>
      <c r="T9" s="3" t="str" cm="1">
        <f t="array" ref="T9">TEXT(INDEX(CD[Infiziert],$S$5)-INDEX(CD[Infiziert],$S$5-1),"+#.##0;-#.##0;0")</f>
        <v>-68</v>
      </c>
      <c r="U9" s="3" t="s">
        <v>32</v>
      </c>
      <c r="V9" s="3" t="str" cm="1">
        <f t="array" ref="V9">TEXT(INDEX(CD[Genesen],$S$5),"#.##0")</f>
        <v>15.338</v>
      </c>
      <c r="W9" s="3" t="str" cm="1">
        <f t="array" ref="W9">TEXT(INDEX(CD[Genesen],$S$5)-INDEX(CD[Genesen],$S$5-1),"+#.##0;-#.##0;0")</f>
        <v>+88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16.427</v>
      </c>
      <c r="T10" s="17" t="str" cm="1">
        <f t="array" ref="T10">TEXT(INDEX(CD[Total],$S$5)-INDEX(CD[Total],$S$5-1),"+#.##0;-#.##0;0")</f>
        <v>+24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3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13.02., insg. 16.427 (+24) Düsseldorfer mit Coronadiagnose, akt. infiz.: 837 (-68), 83 (0) in Krankenhäusern i. Beh., davon 16 (0) auf Intensiv, 973 (0) in Quaran., 15.338 (+88) genesen. 252 (+4) verstorben, 7-Tages-Inzidenz 37,1 (42,3)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8">
        <v>15227</v>
      </c>
      <c r="J307" s="50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8">
        <v>15276</v>
      </c>
      <c r="J308" s="50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7">
        <v>15353</v>
      </c>
      <c r="J309" s="50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7">
        <v>15447</v>
      </c>
      <c r="J310" s="50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7">
        <v>15482</v>
      </c>
      <c r="J311" s="50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7">
        <v>15508</v>
      </c>
      <c r="J312" s="50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7">
        <v>15579</v>
      </c>
      <c r="J313" s="50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7">
        <v>15719</v>
      </c>
      <c r="J314" s="49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2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7">
        <v>15744</v>
      </c>
      <c r="J315" s="49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7">
        <v>15841</v>
      </c>
      <c r="J316" s="49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7">
        <v>15907</v>
      </c>
      <c r="J317" s="49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7">
        <v>15939</v>
      </c>
      <c r="J318" s="49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7">
        <v>15948</v>
      </c>
      <c r="J319" s="49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7">
        <v>16018</v>
      </c>
      <c r="J320" s="49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7">
        <v>16080</v>
      </c>
      <c r="J321" s="49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7">
        <v>16140</v>
      </c>
      <c r="J322" s="49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7">
        <v>16196</v>
      </c>
      <c r="J323" s="49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2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7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7">
        <v>14820</v>
      </c>
      <c r="I324" s="47">
        <v>16224</v>
      </c>
      <c r="J324" s="49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7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7">
        <v>14912</v>
      </c>
      <c r="I325" s="47">
        <v>16268</v>
      </c>
      <c r="J325" s="49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7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916</v>
      </c>
      <c r="H326" s="47">
        <v>15010</v>
      </c>
      <c r="I326" s="47">
        <v>16273</v>
      </c>
      <c r="J326" s="49">
        <v>1030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5</v>
      </c>
      <c r="O326" s="24">
        <f>CD[[#This Row],[Genesen]]-H325</f>
        <v>98</v>
      </c>
      <c r="P326" s="38">
        <f t="shared" si="14"/>
        <v>52.26113845664014</v>
      </c>
      <c r="Q326" s="11">
        <v>44236</v>
      </c>
      <c r="R326" s="17"/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7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883</v>
      </c>
      <c r="H327" s="47">
        <v>15102</v>
      </c>
      <c r="I327" s="47">
        <v>16328</v>
      </c>
      <c r="J327" s="49">
        <v>980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55</v>
      </c>
      <c r="O327" s="24">
        <f>CD[[#This Row],[Genesen]]-H326</f>
        <v>92</v>
      </c>
      <c r="P327" s="38">
        <f t="shared" si="14"/>
        <v>49.849085912487517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7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858</v>
      </c>
      <c r="H328" s="47">
        <v>15171</v>
      </c>
      <c r="I328" s="47">
        <v>16364</v>
      </c>
      <c r="J328" s="49">
        <v>945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36</v>
      </c>
      <c r="O328" s="24">
        <f>CD[[#This Row],[Genesen]]-H327</f>
        <v>69</v>
      </c>
      <c r="P328" s="38">
        <f t="shared" si="14"/>
        <v>45.668194835956307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7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822</v>
      </c>
      <c r="H329" s="47">
        <v>15250</v>
      </c>
      <c r="I329" s="47">
        <v>16403</v>
      </c>
      <c r="J329" s="49">
        <v>905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39</v>
      </c>
      <c r="O329" s="24">
        <f>CD[[#This Row],[Genesen]]-H328</f>
        <v>79</v>
      </c>
      <c r="P329" s="38">
        <f t="shared" si="14"/>
        <v>42.291321274142632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6">
        <v>252</v>
      </c>
      <c r="E330" s="51">
        <v>16</v>
      </c>
      <c r="F330" s="23">
        <f>CD[[#This Row],[KH]]-CD[[#This Row],[KH (intensiv)]]</f>
        <v>67</v>
      </c>
      <c r="G330" s="23">
        <f>CD[[#This Row],[Infiziert]]-CD[[#This Row],[KH (nicht intensiv)]]-CD[[#This Row],[KH (intensiv)]]</f>
        <v>754</v>
      </c>
      <c r="H330" s="48">
        <v>15338</v>
      </c>
      <c r="I330" s="48">
        <v>16427</v>
      </c>
      <c r="J330" s="50">
        <v>837</v>
      </c>
      <c r="K330" s="25">
        <v>83</v>
      </c>
      <c r="L330" s="25">
        <v>973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24</v>
      </c>
      <c r="O330" s="24">
        <f>CD[[#This Row],[Genesen]]-H329</f>
        <v>88</v>
      </c>
      <c r="P330" s="38">
        <f t="shared" si="14"/>
        <v>37.145609179950377</v>
      </c>
      <c r="Q330" s="11">
        <v>44240</v>
      </c>
    </row>
    <row r="331" spans="1:18" ht="17" x14ac:dyDescent="0.25">
      <c r="C331" s="42"/>
      <c r="D331" s="42"/>
      <c r="E331" s="42"/>
      <c r="F331" s="44"/>
    </row>
    <row r="332" spans="1:18" ht="17" x14ac:dyDescent="0.25">
      <c r="F332" s="42"/>
    </row>
    <row r="334" spans="1:18" ht="17" x14ac:dyDescent="0.25">
      <c r="D334" s="45"/>
    </row>
    <row r="335" spans="1:18" ht="17" x14ac:dyDescent="0.25">
      <c r="D335" s="42"/>
    </row>
    <row r="336" spans="1:18" ht="17" x14ac:dyDescent="0.25">
      <c r="D336" s="42"/>
    </row>
    <row r="337" spans="4:4" ht="17" x14ac:dyDescent="0.25">
      <c r="D337" s="42"/>
    </row>
    <row r="338" spans="4:4" ht="17" x14ac:dyDescent="0.25">
      <c r="D338" s="42"/>
    </row>
    <row r="339" spans="4:4" ht="17" x14ac:dyDescent="0.25">
      <c r="D339" s="42"/>
    </row>
    <row r="340" spans="4:4" ht="17" x14ac:dyDescent="0.25">
      <c r="D340" s="42"/>
    </row>
    <row r="341" spans="4:4" ht="17" x14ac:dyDescent="0.25">
      <c r="D341" s="42"/>
    </row>
    <row r="342" spans="4:4" ht="17" x14ac:dyDescent="0.25">
      <c r="D342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2021-02-13T11:44:41Z</dcterms:modified>
</cp:coreProperties>
</file>