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31293EF3-1147-9B43-BB23-B2EA4132AE29}" xr6:coauthVersionLast="47" xr6:coauthVersionMax="47" xr10:uidLastSave="{00000000-0000-0000-0000-000000000000}"/>
  <bookViews>
    <workbookView xWindow="1060" yWindow="500" windowWidth="501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9" i="1" l="1"/>
  <c r="E489" i="1"/>
  <c r="F489" i="1" s="1"/>
  <c r="M489" i="1"/>
  <c r="N489" i="1"/>
  <c r="Q489" i="1"/>
  <c r="B488" i="1"/>
  <c r="E488" i="1"/>
  <c r="F488" i="1" s="1"/>
  <c r="L488" i="1" s="1"/>
  <c r="M488" i="1"/>
  <c r="N488" i="1"/>
  <c r="Q488" i="1"/>
  <c r="B487" i="1"/>
  <c r="E487" i="1"/>
  <c r="F487" i="1" s="1"/>
  <c r="M487" i="1"/>
  <c r="N487" i="1"/>
  <c r="Q487" i="1"/>
  <c r="B486" i="1"/>
  <c r="E486" i="1"/>
  <c r="F486" i="1" s="1"/>
  <c r="M486" i="1"/>
  <c r="N486" i="1"/>
  <c r="Q486" i="1"/>
  <c r="B485" i="1"/>
  <c r="E485" i="1"/>
  <c r="F485" i="1" s="1"/>
  <c r="L485" i="1" s="1"/>
  <c r="M485" i="1"/>
  <c r="N485" i="1"/>
  <c r="Q485" i="1"/>
  <c r="B484" i="1"/>
  <c r="E484" i="1"/>
  <c r="F484" i="1" s="1"/>
  <c r="M484" i="1"/>
  <c r="N484" i="1"/>
  <c r="Q484" i="1"/>
  <c r="B483" i="1"/>
  <c r="E483" i="1"/>
  <c r="F483" i="1" s="1"/>
  <c r="M483" i="1"/>
  <c r="N483" i="1"/>
  <c r="Q483" i="1"/>
  <c r="B482" i="1"/>
  <c r="E482" i="1"/>
  <c r="F482" i="1" s="1"/>
  <c r="L482" i="1" s="1"/>
  <c r="M482" i="1"/>
  <c r="N482" i="1"/>
  <c r="Q482" i="1"/>
  <c r="B481" i="1"/>
  <c r="E481" i="1"/>
  <c r="F481" i="1" s="1"/>
  <c r="L481" i="1" s="1"/>
  <c r="M481" i="1"/>
  <c r="N481" i="1"/>
  <c r="Q481" i="1"/>
  <c r="B480" i="1"/>
  <c r="E480" i="1"/>
  <c r="F480" i="1" s="1"/>
  <c r="M480" i="1"/>
  <c r="N480" i="1"/>
  <c r="Q480" i="1"/>
  <c r="B479" i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89" i="1" l="1" a="1"/>
  <c r="P489" i="1" s="1"/>
  <c r="L489" i="1"/>
  <c r="P488" i="1" a="1"/>
  <c r="P488" i="1" s="1"/>
  <c r="P487" i="1" a="1"/>
  <c r="P487" i="1" s="1"/>
  <c r="L487" i="1"/>
  <c r="P486" i="1" a="1"/>
  <c r="P486" i="1" s="1"/>
  <c r="L486" i="1"/>
  <c r="P485" i="1" a="1"/>
  <c r="P485" i="1" s="1"/>
  <c r="L484" i="1"/>
  <c r="P484" i="1" a="1"/>
  <c r="P484" i="1" s="1"/>
  <c r="P483" i="1" a="1"/>
  <c r="P483" i="1" s="1"/>
  <c r="L483" i="1"/>
  <c r="P482" i="1" a="1"/>
  <c r="P482" i="1" s="1"/>
  <c r="P481" i="1" a="1"/>
  <c r="P481" i="1" s="1"/>
  <c r="P480" i="1" a="1"/>
  <c r="P480" i="1" s="1"/>
  <c r="L480" i="1"/>
  <c r="P479" i="1" a="1"/>
  <c r="P479" i="1" s="1"/>
  <c r="L479" i="1"/>
  <c r="P478" i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<sst xmlns="http://schemas.openxmlformats.org/spreadsheetml/2006/main" count="48" uniqueCount="43">
  <si>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</si>
  <si>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</si>
  <si>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</si>
  <si>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</si>
  <si>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</si>
  <si>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</si>
  <si>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</si>
  <si>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</si>
  <si>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</si>
  <si>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</si>
  <si>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</si>
  <si>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</si>
  <si>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</si>
  <si>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</si>
  <si>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</si>
  <si>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</si>
  <si>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</si>
  <si>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</si>
  <si>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</si>
  <si>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</si>
  <si>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</si>
  <si>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</si>
  <si>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</si>
  <si>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</si>
  <si>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</si>
  <si>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</si>
  <si>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</si>
  <si>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</si>
  <si>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</si>
  <si>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</si>
  <si>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</si>
  <si>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</si>
  <si>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</si>
  <si>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</si>
  <si>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</si>
  <si>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</si>
  <si>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</si>
  <si>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</si>
  <si>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</si>
  <si>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</si>
  <si>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</si>
  <si>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</si>
  <si>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22.07., insg. 25.691 (+40) mit Coronadiagnose, akt. infiz.: 300 (0), 0 (-18) in Krankenhäusern i. Beh., davon 0 (-3) auf Intensiv, 0 (-782) in Quaran., 25.000 (+100) genesen. 436 (0) verstorben, 7-Tages-Inzidenz 34,6 (33,0)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</si>
</sst>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7362827503593238E-2"/>
          <c:y val="0.5469846087463281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Tabelle1!$A$7:$A$489</c:f>
              <c:numCache>
                <c:formatCode>d\-mmm</c:formatCode>
                <c:ptCount val="4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</c:numCache>
            </c:numRef>
          </c:cat>
          <c:val>
            <c:numRef>
              <c:f>Tabelle1!$B$7:$B$489</c:f>
              <c:numCache>
                <c:formatCode>0</c:formatCode>
                <c:ptCount val="48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  <c:pt idx="473">
                  <c:v>-430</c:v>
                </c:pt>
                <c:pt idx="474">
                  <c:v>-434</c:v>
                </c:pt>
                <c:pt idx="475">
                  <c:v>-434</c:v>
                </c:pt>
                <c:pt idx="476">
                  <c:v>-434</c:v>
                </c:pt>
                <c:pt idx="477">
                  <c:v>-435</c:v>
                </c:pt>
                <c:pt idx="478">
                  <c:v>-435</c:v>
                </c:pt>
                <c:pt idx="479">
                  <c:v>-435</c:v>
                </c:pt>
                <c:pt idx="480">
                  <c:v>-436</c:v>
                </c:pt>
                <c:pt idx="481">
                  <c:v>-436</c:v>
                </c:pt>
                <c:pt idx="482">
                  <c:v>-436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Tabelle1!$A$7:$A$489</c:f>
              <c:numCache>
                <c:formatCode>d\-mmm</c:formatCode>
                <c:ptCount val="4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</c:numCache>
            </c:numRef>
          </c:cat>
          <c:val>
            <c:numRef>
              <c:f>Tabelle1!$C$7:$C$489</c:f>
              <c:numCache>
                <c:formatCode>General</c:formatCode>
                <c:ptCount val="48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  <c:pt idx="473">
                  <c:v>430</c:v>
                </c:pt>
                <c:pt idx="474">
                  <c:v>434</c:v>
                </c:pt>
                <c:pt idx="475">
                  <c:v>434</c:v>
                </c:pt>
                <c:pt idx="476">
                  <c:v>434</c:v>
                </c:pt>
                <c:pt idx="477">
                  <c:v>435</c:v>
                </c:pt>
                <c:pt idx="478">
                  <c:v>435</c:v>
                </c:pt>
                <c:pt idx="479">
                  <c:v>435</c:v>
                </c:pt>
                <c:pt idx="480">
                  <c:v>436</c:v>
                </c:pt>
                <c:pt idx="481">
                  <c:v>436</c:v>
                </c:pt>
                <c:pt idx="482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Tabelle1!$A$7:$A$489</c:f>
              <c:numCache>
                <c:formatCode>d\-mmm</c:formatCode>
                <c:ptCount val="4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</c:numCache>
            </c:numRef>
          </c:cat>
          <c:val>
            <c:numRef>
              <c:f>Tabelle1!$D$7:$D$489</c:f>
              <c:numCache>
                <c:formatCode>0</c:formatCode>
                <c:ptCount val="48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5</c:v>
                </c:pt>
                <c:pt idx="480">
                  <c:v>4</c:v>
                </c:pt>
                <c:pt idx="48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Tabelle1!$A$7:$A$489</c:f>
              <c:numCache>
                <c:formatCode>d\-mmm</c:formatCode>
                <c:ptCount val="4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</c:numCache>
            </c:numRef>
          </c:cat>
          <c:val>
            <c:numRef>
              <c:f>Tabelle1!$E$7:$E$489</c:f>
              <c:numCache>
                <c:formatCode>General</c:formatCode>
                <c:ptCount val="48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  <c:pt idx="473">
                  <c:v>11</c:v>
                </c:pt>
                <c:pt idx="474">
                  <c:v>10</c:v>
                </c:pt>
                <c:pt idx="475">
                  <c:v>14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12</c:v>
                </c:pt>
                <c:pt idx="480">
                  <c:v>12</c:v>
                </c:pt>
                <c:pt idx="481">
                  <c:v>15</c:v>
                </c:pt>
                <c:pt idx="48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Tabelle1!$M$7:$M$489</c:f>
              <c:numCache>
                <c:formatCode>General</c:formatCode>
                <c:ptCount val="48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  <c:pt idx="473">
                  <c:v>15</c:v>
                </c:pt>
                <c:pt idx="474">
                  <c:v>28</c:v>
                </c:pt>
                <c:pt idx="475">
                  <c:v>0</c:v>
                </c:pt>
                <c:pt idx="476">
                  <c:v>56</c:v>
                </c:pt>
                <c:pt idx="477">
                  <c:v>41</c:v>
                </c:pt>
                <c:pt idx="478">
                  <c:v>25</c:v>
                </c:pt>
                <c:pt idx="479">
                  <c:v>22</c:v>
                </c:pt>
                <c:pt idx="480">
                  <c:v>9</c:v>
                </c:pt>
                <c:pt idx="481">
                  <c:v>52</c:v>
                </c:pt>
                <c:pt idx="482">
                  <c:v>40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Tabelle1!$O$7:$O$489</c:f>
              <c:numCache>
                <c:formatCode>0.0</c:formatCode>
                <c:ptCount val="48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  <c:pt idx="473">
                  <c:v>24</c:v>
                </c:pt>
                <c:pt idx="474">
                  <c:v>24.9</c:v>
                </c:pt>
                <c:pt idx="475">
                  <c:v>23.5</c:v>
                </c:pt>
                <c:pt idx="476">
                  <c:v>28.5</c:v>
                </c:pt>
                <c:pt idx="477">
                  <c:v>31.4</c:v>
                </c:pt>
                <c:pt idx="478">
                  <c:v>28.9</c:v>
                </c:pt>
                <c:pt idx="479">
                  <c:v>30.2</c:v>
                </c:pt>
                <c:pt idx="480">
                  <c:v>29.3</c:v>
                </c:pt>
                <c:pt idx="481">
                  <c:v>33</c:v>
                </c:pt>
                <c:pt idx="482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114095519167606E-2"/>
          <c:y val="0.6875019570110199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22.07.2021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0.80897</cdr:x>
      <cdr:y>0.03076</cdr:y>
    </cdr:from>
    <cdr:to>
      <cdr:x>0.95651</cdr:x>
      <cdr:y>0.12845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08371" y="2681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34,6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0.23763</cdr:x>
      <cdr:y>0.77202</cdr:y>
    </cdr:from>
    <cdr:to>
      <cdr:x>0.38918</cdr:x>
      <cdr:y>0.87863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3644943" y="6731005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0.07534</cdr:x>
      <cdr:y>0.77202</cdr:y>
    </cdr:from>
    <cdr:to>
      <cdr:x>0.22689</cdr:x>
      <cdr:y>0.87863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1155681" y="6731005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25.691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22.07., insg. 25.691 (+40) mit Coronadiagnose, akt. infiz.: 300 (0), 0 (-18) in Krankenhäusern i. Beh., davon 0 (-3) auf Intensiv, 0 (-782) in Quaran., 25.000 (+100) genesen. 436 (0) verstorben, 7-Tages-Inzidenz 34,6 (33,0)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0.81142</cdr:x>
      <cdr:y>0.12089</cdr:y>
    </cdr:from>
    <cdr:to>
      <cdr:x>0.95896</cdr:x>
      <cdr:y>0.16049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45951" y="10540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🟢🟢🟢🟢🟢̎🟢🟢🟢🟢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0.08035</cdr:x>
      <cdr:y>0.71596</cdr:y>
    </cdr:from>
    <cdr:to>
      <cdr:x>0.37594</cdr:x>
      <cdr:y>0.75336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232423" y="6242178"/>
          <a:ext cx="4533918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89" totalsRowShown="0" headerRowDxfId="18" dataDxfId="17">
  <autoFilter ref="A6:Q489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89"/>
  <sheetViews>
    <sheetView tabSelected="1" zoomScaleNormal="100" workbookViewId="0">
      <selection activeCell="R19" sqref="R19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22.07.2021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483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22.07.</v>
      </c>
      <c r="U6" s="3" t="s">
        <v>27</v>
      </c>
      <c r="V6" s="3" t="str" cm="1">
        <f t="array" ref="V6">TEXT(INDEX(CD[KH],$S$5),"#.##0")</f>
        <v>0</v>
      </c>
      <c r="W6" s="3" t="str" cm="1">
        <f t="array" ref="W6">TEXT(INDEX(CD[KH],$S$5)-INDEX(CD[KH],$S$5-1),"+#.##0;-#.##0;0")</f>
        <v>-18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34,6</v>
      </c>
      <c r="T7" s="3" t="str" cm="1">
        <f t="array" ref="T7">TEXT(INDEX(CD[Inzidenz],$S$5-1),"#.##0,0")</f>
        <v>33,0</v>
      </c>
      <c r="U7" s="3" t="s">
        <v>28</v>
      </c>
      <c r="V7" s="3" t="str" cm="1">
        <f t="array" ref="V7">TEXT(INDEX(CD[KH (intensiv)],$S$5),"#.##0")</f>
        <v>0</v>
      </c>
      <c r="W7" s="3" t="str" cm="1">
        <f t="array" ref="W7">TEXT(INDEX(CD[KH (intensiv)],$S$5)-INDEX(CD[KH (intensiv)],$S$5-1),"+#.##0;-#.##0;0")</f>
        <v>-3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436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0</v>
      </c>
      <c r="W8" s="3" t="str" cm="1">
        <f t="array" ref="W8">TEXT(INDEX(CD[Quarant],$S$5)-INDEX(CD[Quarant],$S$5-1),"+#.##0;-#.##0;0")</f>
        <v>-782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25.000</v>
      </c>
      <c r="W9" s="3" t="str" cm="1">
        <f t="array" ref="W9">TEXT(INDEX(CD[Genesen],$S$5)-INDEX(CD[Genesen],$S$5-1),"+#.##0;-#.##0;0")</f>
        <v>+100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25.691</v>
      </c>
      <c r="T10" s="16" t="str" cm="1">
        <f t="array" ref="T10">TEXT(INDEX(CD[Total],$S$5)-INDEX(CD[Total],$S$5-1),"+#.##0;-#.##0;0")</f>
        <v>+40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🟢🟢🟢🟢🟢̎🟢🟢🟢🟢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22.07., insg. 25.691 (+40) mit Coronadiagnose, akt. infiz.: 300 (0), 0 (-18) in Krankenhäusern i. Beh., davon 0 (-3) auf Intensiv, 0 (-782) in Quaran., 25.000 (+100) genesen. 436 (0) verstorben, 7-Tages-Inzidenz 34,6 (33,0)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22.07., insg. 25.691 (+40) mit Coronadiagnose, akt. infiz.: 300 (0), 25.000 (+100) genesen. 436 (0) verstorben, 7-Tages-Inzidenz 34,6 (33,0)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22.07., insg. 25.691 (+40) mit Coronadiagnose, akt. infiz.: 300 (0), 0 (-18) in Krankenhäusern i. Beh., davon 0 (-3) auf Intensiv, 0 (-782) in Quaran., 25.000 (+100) genesen. 436 (0) verstorben, 7-Tages-Inzidenz 34,6 (33,0)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  <row r="480" spans="1:17" x14ac:dyDescent="0.2">
      <c r="A480" s="19">
        <v>44389</v>
      </c>
      <c r="B480" s="24">
        <f>-CD[[#This Row],[Verstorbene]]</f>
        <v>-430</v>
      </c>
      <c r="C480" s="2">
        <v>430</v>
      </c>
      <c r="D480" s="44">
        <v>2</v>
      </c>
      <c r="E480" s="21">
        <f>CD[[#This Row],[KH]]-CD[[#This Row],[KH (intensiv)]]</f>
        <v>11</v>
      </c>
      <c r="F480" s="21">
        <f>CD[[#This Row],[Infiziert]]-CD[[#This Row],[KH (nicht intensiv)]]-CD[[#This Row],[KH (intensiv)]]</f>
        <v>187</v>
      </c>
      <c r="G480" s="20">
        <v>24800</v>
      </c>
      <c r="H480" s="20">
        <v>25418</v>
      </c>
      <c r="I480" s="20">
        <v>200</v>
      </c>
      <c r="J480" s="20">
        <v>13</v>
      </c>
      <c r="K480" s="20">
        <v>508</v>
      </c>
      <c r="L480" s="21">
        <f>CD[[#This Row],[Verstorbene]]+CD[[#This Row],[KH (intensiv)]]+CD[[#This Row],[KH (nicht intensiv)]]+CD[[#This Row],[Infiziert (o. KH)]]+CD[[#This Row],[Genesen]]-CD[[#This Row],[Total]]</f>
        <v>12</v>
      </c>
      <c r="M480" s="22">
        <f>CD[[#This Row],[Total]]-H479</f>
        <v>15</v>
      </c>
      <c r="N480" s="22">
        <f>CD[[#This Row],[Genesen]]-G479</f>
        <v>0</v>
      </c>
      <c r="O480" s="35">
        <v>24</v>
      </c>
      <c r="P480" s="55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0" s="59">
        <f>WEEKDAY(CD[[#This Row],[Datum]]+1,2)</f>
        <v>2</v>
      </c>
    </row>
    <row r="481" spans="1:17" x14ac:dyDescent="0.2">
      <c r="A481" s="19">
        <v>44390</v>
      </c>
      <c r="B481" s="24">
        <f>-CD[[#This Row],[Verstorbene]]</f>
        <v>-434</v>
      </c>
      <c r="C481" s="2">
        <v>434</v>
      </c>
      <c r="D481" s="44">
        <v>2</v>
      </c>
      <c r="E481" s="21">
        <f>CD[[#This Row],[KH]]-CD[[#This Row],[KH (intensiv)]]</f>
        <v>10</v>
      </c>
      <c r="F481" s="21">
        <f>CD[[#This Row],[Infiziert]]-CD[[#This Row],[KH (nicht intensiv)]]-CD[[#This Row],[KH (intensiv)]]</f>
        <v>188</v>
      </c>
      <c r="G481" s="20">
        <v>24800</v>
      </c>
      <c r="H481" s="20">
        <v>25446</v>
      </c>
      <c r="I481" s="20">
        <v>200</v>
      </c>
      <c r="J481" s="20">
        <v>12</v>
      </c>
      <c r="K481" s="20">
        <v>512</v>
      </c>
      <c r="L481" s="21">
        <f>CD[[#This Row],[Verstorbene]]+CD[[#This Row],[KH (intensiv)]]+CD[[#This Row],[KH (nicht intensiv)]]+CD[[#This Row],[Infiziert (o. KH)]]+CD[[#This Row],[Genesen]]-CD[[#This Row],[Total]]</f>
        <v>-12</v>
      </c>
      <c r="M481" s="22">
        <f>CD[[#This Row],[Total]]-H480</f>
        <v>28</v>
      </c>
      <c r="N481" s="22">
        <f>CD[[#This Row],[Genesen]]-G480</f>
        <v>0</v>
      </c>
      <c r="O481" s="35">
        <v>24.9</v>
      </c>
      <c r="P481" s="55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9">
        <f>WEEKDAY(CD[[#This Row],[Datum]]+1,2)</f>
        <v>3</v>
      </c>
    </row>
    <row r="482" spans="1:17" x14ac:dyDescent="0.2">
      <c r="A482" s="19">
        <v>44391</v>
      </c>
      <c r="B482" s="24">
        <f>-CD[[#This Row],[Verstorbene]]</f>
        <v>-434</v>
      </c>
      <c r="C482" s="2">
        <v>434</v>
      </c>
      <c r="D482" s="44">
        <v>2</v>
      </c>
      <c r="E482" s="21">
        <f>CD[[#This Row],[KH]]-CD[[#This Row],[KH (intensiv)]]</f>
        <v>14</v>
      </c>
      <c r="F482" s="21">
        <f>CD[[#This Row],[Infiziert]]-CD[[#This Row],[KH (nicht intensiv)]]-CD[[#This Row],[KH (intensiv)]]</f>
        <v>184</v>
      </c>
      <c r="G482" s="20">
        <v>24800</v>
      </c>
      <c r="H482" s="20">
        <v>25446</v>
      </c>
      <c r="I482" s="20">
        <v>200</v>
      </c>
      <c r="J482" s="20">
        <v>16</v>
      </c>
      <c r="K482" s="20">
        <v>534</v>
      </c>
      <c r="L482" s="21">
        <f>CD[[#This Row],[Verstorbene]]+CD[[#This Row],[KH (intensiv)]]+CD[[#This Row],[KH (nicht intensiv)]]+CD[[#This Row],[Infiziert (o. KH)]]+CD[[#This Row],[Genesen]]-CD[[#This Row],[Total]]</f>
        <v>-12</v>
      </c>
      <c r="M482" s="22">
        <f>CD[[#This Row],[Total]]-H481</f>
        <v>0</v>
      </c>
      <c r="N482" s="22">
        <f>CD[[#This Row],[Genesen]]-G481</f>
        <v>0</v>
      </c>
      <c r="O482" s="35">
        <v>23.5</v>
      </c>
      <c r="P482" s="55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9">
        <f>WEEKDAY(CD[[#This Row],[Datum]]+1,2)</f>
        <v>4</v>
      </c>
    </row>
    <row r="483" spans="1:17" x14ac:dyDescent="0.2">
      <c r="A483" s="19">
        <v>44392</v>
      </c>
      <c r="B483" s="24">
        <f>-CD[[#This Row],[Verstorbene]]</f>
        <v>-434</v>
      </c>
      <c r="C483" s="2">
        <v>434</v>
      </c>
      <c r="D483" s="44">
        <v>4</v>
      </c>
      <c r="E483" s="21">
        <f>CD[[#This Row],[KH]]-CD[[#This Row],[KH (intensiv)]]</f>
        <v>9</v>
      </c>
      <c r="F483" s="21">
        <f>CD[[#This Row],[Infiziert]]-CD[[#This Row],[KH (nicht intensiv)]]-CD[[#This Row],[KH (intensiv)]]</f>
        <v>187</v>
      </c>
      <c r="G483" s="20">
        <v>24800</v>
      </c>
      <c r="H483" s="20">
        <v>25502</v>
      </c>
      <c r="I483" s="20">
        <v>200</v>
      </c>
      <c r="J483" s="20">
        <v>13</v>
      </c>
      <c r="K483" s="20">
        <v>601</v>
      </c>
      <c r="L483" s="21">
        <f>CD[[#This Row],[Verstorbene]]+CD[[#This Row],[KH (intensiv)]]+CD[[#This Row],[KH (nicht intensiv)]]+CD[[#This Row],[Infiziert (o. KH)]]+CD[[#This Row],[Genesen]]-CD[[#This Row],[Total]]</f>
        <v>-68</v>
      </c>
      <c r="M483" s="22">
        <f>CD[[#This Row],[Total]]-H482</f>
        <v>56</v>
      </c>
      <c r="N483" s="22">
        <f>CD[[#This Row],[Genesen]]-G482</f>
        <v>0</v>
      </c>
      <c r="O483" s="35">
        <v>28.5</v>
      </c>
      <c r="P483" s="55" t="str" cm="1">
        <f t="array" ref="P4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3" s="59">
        <f>WEEKDAY(CD[[#This Row],[Datum]]+1,2)</f>
        <v>5</v>
      </c>
    </row>
    <row r="484" spans="1:17" x14ac:dyDescent="0.2">
      <c r="A484" s="19">
        <v>44393</v>
      </c>
      <c r="B484" s="24">
        <f>-CD[[#This Row],[Verstorbene]]</f>
        <v>-435</v>
      </c>
      <c r="C484" s="2">
        <v>435</v>
      </c>
      <c r="D484" s="44">
        <v>4</v>
      </c>
      <c r="E484" s="21">
        <f>CD[[#This Row],[KH]]-CD[[#This Row],[KH (intensiv)]]</f>
        <v>9</v>
      </c>
      <c r="F484" s="21">
        <f>CD[[#This Row],[Infiziert]]-CD[[#This Row],[KH (nicht intensiv)]]-CD[[#This Row],[KH (intensiv)]]</f>
        <v>287</v>
      </c>
      <c r="G484" s="20">
        <v>24800</v>
      </c>
      <c r="H484" s="20">
        <v>25543</v>
      </c>
      <c r="I484" s="20">
        <v>300</v>
      </c>
      <c r="J484" s="20">
        <v>13</v>
      </c>
      <c r="K484" s="20">
        <v>601</v>
      </c>
      <c r="L484" s="21">
        <f>CD[[#This Row],[Verstorbene]]+CD[[#This Row],[KH (intensiv)]]+CD[[#This Row],[KH (nicht intensiv)]]+CD[[#This Row],[Infiziert (o. KH)]]+CD[[#This Row],[Genesen]]-CD[[#This Row],[Total]]</f>
        <v>-8</v>
      </c>
      <c r="M484" s="22">
        <f>CD[[#This Row],[Total]]-H483</f>
        <v>41</v>
      </c>
      <c r="N484" s="22">
        <f>CD[[#This Row],[Genesen]]-G483</f>
        <v>0</v>
      </c>
      <c r="O484" s="35">
        <v>31.4</v>
      </c>
      <c r="P484" s="55" t="str" cm="1">
        <f t="array" ref="P4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4" s="59">
        <f>WEEKDAY(CD[[#This Row],[Datum]]+1,2)</f>
        <v>6</v>
      </c>
    </row>
    <row r="485" spans="1:17" x14ac:dyDescent="0.2">
      <c r="A485" s="19">
        <v>44394</v>
      </c>
      <c r="B485" s="24">
        <f>-CD[[#This Row],[Verstorbene]]</f>
        <v>-435</v>
      </c>
      <c r="C485" s="2">
        <v>435</v>
      </c>
      <c r="D485" s="44">
        <v>4</v>
      </c>
      <c r="E485" s="21">
        <f>CD[[#This Row],[KH]]-CD[[#This Row],[KH (intensiv)]]</f>
        <v>9</v>
      </c>
      <c r="F485" s="21">
        <f>CD[[#This Row],[Infiziert]]-CD[[#This Row],[KH (nicht intensiv)]]-CD[[#This Row],[KH (intensiv)]]</f>
        <v>287</v>
      </c>
      <c r="G485" s="20">
        <v>24800</v>
      </c>
      <c r="H485" s="20">
        <v>25568</v>
      </c>
      <c r="I485" s="20">
        <v>300</v>
      </c>
      <c r="J485" s="20">
        <v>13</v>
      </c>
      <c r="K485" s="20">
        <v>601</v>
      </c>
      <c r="L485" s="21">
        <f>CD[[#This Row],[Verstorbene]]+CD[[#This Row],[KH (intensiv)]]+CD[[#This Row],[KH (nicht intensiv)]]+CD[[#This Row],[Infiziert (o. KH)]]+CD[[#This Row],[Genesen]]-CD[[#This Row],[Total]]</f>
        <v>-33</v>
      </c>
      <c r="M485" s="22">
        <f>CD[[#This Row],[Total]]-H484</f>
        <v>25</v>
      </c>
      <c r="N485" s="22">
        <f>CD[[#This Row],[Genesen]]-G484</f>
        <v>0</v>
      </c>
      <c r="O485" s="35">
        <v>28.9</v>
      </c>
      <c r="P485" s="55" t="str" cm="1">
        <f t="array" ref="P4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5" s="59">
        <f>WEEKDAY(CD[[#This Row],[Datum]]+1,2)</f>
        <v>7</v>
      </c>
    </row>
    <row r="486" spans="1:17" x14ac:dyDescent="0.2">
      <c r="A486" s="19">
        <v>44395</v>
      </c>
      <c r="B486" s="24">
        <f>-CD[[#This Row],[Verstorbene]]</f>
        <v>-435</v>
      </c>
      <c r="C486" s="2">
        <v>435</v>
      </c>
      <c r="D486" s="44">
        <v>5</v>
      </c>
      <c r="E486" s="21">
        <f>CD[[#This Row],[KH]]-CD[[#This Row],[KH (intensiv)]]</f>
        <v>12</v>
      </c>
      <c r="F486" s="21">
        <f>CD[[#This Row],[Infiziert]]-CD[[#This Row],[KH (nicht intensiv)]]-CD[[#This Row],[KH (intensiv)]]</f>
        <v>283</v>
      </c>
      <c r="G486" s="20">
        <v>24900</v>
      </c>
      <c r="H486" s="20">
        <v>25590</v>
      </c>
      <c r="I486" s="20">
        <v>300</v>
      </c>
      <c r="J486" s="20">
        <v>17</v>
      </c>
      <c r="K486" s="20">
        <v>728</v>
      </c>
      <c r="L486" s="21">
        <f>CD[[#This Row],[Verstorbene]]+CD[[#This Row],[KH (intensiv)]]+CD[[#This Row],[KH (nicht intensiv)]]+CD[[#This Row],[Infiziert (o. KH)]]+CD[[#This Row],[Genesen]]-CD[[#This Row],[Total]]</f>
        <v>45</v>
      </c>
      <c r="M486" s="22">
        <f>CD[[#This Row],[Total]]-H485</f>
        <v>22</v>
      </c>
      <c r="N486" s="22">
        <f>CD[[#This Row],[Genesen]]-G485</f>
        <v>100</v>
      </c>
      <c r="O486" s="35">
        <v>30.2</v>
      </c>
      <c r="P486" s="55" t="str" cm="1">
        <f t="array" ref="P4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6" s="59">
        <f>WEEKDAY(CD[[#This Row],[Datum]]+1,2)</f>
        <v>1</v>
      </c>
    </row>
    <row r="487" spans="1:17" x14ac:dyDescent="0.2">
      <c r="A487" s="19">
        <v>44396</v>
      </c>
      <c r="B487" s="24">
        <f>-CD[[#This Row],[Verstorbene]]</f>
        <v>-436</v>
      </c>
      <c r="C487" s="2">
        <v>436</v>
      </c>
      <c r="D487" s="44">
        <v>4</v>
      </c>
      <c r="E487" s="21">
        <f>CD[[#This Row],[KH]]-CD[[#This Row],[KH (intensiv)]]</f>
        <v>12</v>
      </c>
      <c r="F487" s="21">
        <f>CD[[#This Row],[Infiziert]]-CD[[#This Row],[KH (nicht intensiv)]]-CD[[#This Row],[KH (intensiv)]]</f>
        <v>284</v>
      </c>
      <c r="G487" s="20">
        <v>24900</v>
      </c>
      <c r="H487" s="20">
        <v>25599</v>
      </c>
      <c r="I487" s="20">
        <v>300</v>
      </c>
      <c r="J487" s="20">
        <v>16</v>
      </c>
      <c r="K487" s="20">
        <v>777</v>
      </c>
      <c r="L487" s="21">
        <f>CD[[#This Row],[Verstorbene]]+CD[[#This Row],[KH (intensiv)]]+CD[[#This Row],[KH (nicht intensiv)]]+CD[[#This Row],[Infiziert (o. KH)]]+CD[[#This Row],[Genesen]]-CD[[#This Row],[Total]]</f>
        <v>37</v>
      </c>
      <c r="M487" s="22">
        <f>CD[[#This Row],[Total]]-H486</f>
        <v>9</v>
      </c>
      <c r="N487" s="22">
        <f>CD[[#This Row],[Genesen]]-G486</f>
        <v>0</v>
      </c>
      <c r="O487" s="35">
        <v>29.3</v>
      </c>
      <c r="P487" s="55" t="str" cm="1">
        <f t="array" ref="P4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7" s="59">
        <f>WEEKDAY(CD[[#This Row],[Datum]]+1,2)</f>
        <v>2</v>
      </c>
    </row>
    <row r="488" spans="1:17" x14ac:dyDescent="0.2">
      <c r="A488" s="19">
        <v>44397</v>
      </c>
      <c r="B488" s="24">
        <f>-CD[[#This Row],[Verstorbene]]</f>
        <v>-436</v>
      </c>
      <c r="C488" s="2">
        <v>436</v>
      </c>
      <c r="D488" s="44">
        <v>3</v>
      </c>
      <c r="E488" s="21">
        <f>CD[[#This Row],[KH]]-CD[[#This Row],[KH (intensiv)]]</f>
        <v>15</v>
      </c>
      <c r="F488" s="21">
        <f>CD[[#This Row],[Infiziert]]-CD[[#This Row],[KH (nicht intensiv)]]-CD[[#This Row],[KH (intensiv)]]</f>
        <v>282</v>
      </c>
      <c r="G488" s="20">
        <v>24900</v>
      </c>
      <c r="H488" s="20">
        <v>25651</v>
      </c>
      <c r="I488" s="20">
        <v>300</v>
      </c>
      <c r="J488" s="20">
        <v>18</v>
      </c>
      <c r="K488" s="20">
        <v>782</v>
      </c>
      <c r="L488" s="21">
        <f>CD[[#This Row],[Verstorbene]]+CD[[#This Row],[KH (intensiv)]]+CD[[#This Row],[KH (nicht intensiv)]]+CD[[#This Row],[Infiziert (o. KH)]]+CD[[#This Row],[Genesen]]-CD[[#This Row],[Total]]</f>
        <v>-15</v>
      </c>
      <c r="M488" s="22">
        <f>CD[[#This Row],[Total]]-H487</f>
        <v>52</v>
      </c>
      <c r="N488" s="22">
        <f>CD[[#This Row],[Genesen]]-G487</f>
        <v>0</v>
      </c>
      <c r="O488" s="35">
        <v>33</v>
      </c>
      <c r="P488" s="55" t="str" cm="1">
        <f t="array" ref="P4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8" s="59">
        <f>WEEKDAY(CD[[#This Row],[Datum]]+1,2)</f>
        <v>3</v>
      </c>
    </row>
    <row r="489" spans="1:17" x14ac:dyDescent="0.2">
      <c r="A489" s="19">
        <v>44398</v>
      </c>
      <c r="B489" s="24">
        <f>-CD[[#This Row],[Verstorbene]]</f>
        <v>-436</v>
      </c>
      <c r="C489" s="2">
        <v>436</v>
      </c>
      <c r="D489" s="44"/>
      <c r="E489" s="21">
        <f>CD[[#This Row],[KH]]-CD[[#This Row],[KH (intensiv)]]</f>
        <v>0</v>
      </c>
      <c r="F489" s="21">
        <f>CD[[#This Row],[Infiziert]]-CD[[#This Row],[KH (nicht intensiv)]]-CD[[#This Row],[KH (intensiv)]]</f>
        <v>300</v>
      </c>
      <c r="G489" s="20">
        <v>25000</v>
      </c>
      <c r="H489" s="20">
        <v>25691</v>
      </c>
      <c r="I489" s="20">
        <v>300</v>
      </c>
      <c r="J489" s="20"/>
      <c r="K489" s="20"/>
      <c r="L489" s="21">
        <f>CD[[#This Row],[Verstorbene]]+CD[[#This Row],[KH (intensiv)]]+CD[[#This Row],[KH (nicht intensiv)]]+CD[[#This Row],[Infiziert (o. KH)]]+CD[[#This Row],[Genesen]]-CD[[#This Row],[Total]]</f>
        <v>45</v>
      </c>
      <c r="M489" s="22">
        <f>CD[[#This Row],[Total]]-H488</f>
        <v>40</v>
      </c>
      <c r="N489" s="22">
        <f>CD[[#This Row],[Genesen]]-G488</f>
        <v>100</v>
      </c>
      <c r="O489" s="35">
        <v>34.6</v>
      </c>
      <c r="P489" s="55" t="str" cm="1">
        <f t="array" ref="P4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9" s="59">
        <f>WEEKDAY(CD[[#This Row],[Datum]]+1,2)</f>
        <v>4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2021-07-22T08:43:27Z</dcterms:modified>
</cp:coreProperties>
</file>