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897A9954-B383-534A-8205-DD6549B9AC63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8" i="1" l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P308" i="1" s="1"/>
  <c r="O302" i="1"/>
  <c r="C301" i="1"/>
  <c r="F301" i="1"/>
  <c r="G301" i="1" s="1"/>
  <c r="N301" i="1"/>
  <c r="P307" i="1" s="1"/>
  <c r="O301" i="1"/>
  <c r="C300" i="1"/>
  <c r="F300" i="1"/>
  <c r="G300" i="1" s="1"/>
  <c r="N300" i="1"/>
  <c r="P306" i="1" s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R13" i="1" s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07" i="1" l="1"/>
  <c r="P305" i="1"/>
  <c r="P303" i="1"/>
  <c r="P304" i="1"/>
  <c r="T7" i="1" s="1" a="1"/>
  <c r="T7" i="1" s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<sst xmlns="http://schemas.openxmlformats.org/spreadsheetml/2006/main" count="36" uniqueCount="34">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</sst>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Tabelle1!$A$7:$A$308</c:f>
              <c:numCache>
                <c:formatCode>d\-mmm</c:formatCode>
                <c:ptCount val="30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</c:numCache>
            </c:numRef>
          </c:cat>
          <c:val>
            <c:numRef>
              <c:f>Tabelle1!$C$7:$C$308</c:f>
              <c:numCache>
                <c:formatCode>0</c:formatCode>
                <c:ptCount val="30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Tabelle1!$A$7:$A$308</c:f>
              <c:numCache>
                <c:formatCode>d\-mmm</c:formatCode>
                <c:ptCount val="30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</c:numCache>
            </c:numRef>
          </c:cat>
          <c:val>
            <c:numRef>
              <c:f>Tabelle1!$D$7:$D$308</c:f>
              <c:numCache>
                <c:formatCode>General</c:formatCode>
                <c:ptCount val="30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Tabelle1!$A$7:$A$308</c:f>
              <c:numCache>
                <c:formatCode>d\-mmm</c:formatCode>
                <c:ptCount val="30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</c:numCache>
            </c:numRef>
          </c:cat>
          <c:val>
            <c:numRef>
              <c:f>Tabelle1!$E$7:$E$308</c:f>
              <c:numCache>
                <c:formatCode>General</c:formatCode>
                <c:ptCount val="30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Tabelle1!$A$7:$A$308</c:f>
              <c:numCache>
                <c:formatCode>d\-mmm</c:formatCode>
                <c:ptCount val="30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</c:numCache>
            </c:numRef>
          </c:cat>
          <c:val>
            <c:numRef>
              <c:f>Tabelle1!$F$7:$F$308</c:f>
              <c:numCache>
                <c:formatCode>General</c:formatCode>
                <c:ptCount val="30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Tabelle1!$N$7:$N$308</c:f>
              <c:numCache>
                <c:formatCode>General</c:formatCode>
                <c:ptCount val="30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Tabelle1!$P$7:$P$308</c:f>
              <c:numCache>
                <c:formatCode>0.0</c:formatCode>
                <c:ptCount val="302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85,3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171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346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15.348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22.01., insg. 15.348 (+124) Düsseldorfer mit Coronadiagnose, akt. infiz.: 346 (+11), 139 (+1) in Krankenhäusern i. Beh., davon 30 (+3) auf Intensiv, 1.105 (-68) in Quaran., 14.831 (+111) genesen. 171 (+2) verstorben, 7-Tages-Inzidenz 85,3 (80,0)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08" totalsRowShown="0" headerRowDxfId="17" dataDxfId="16">
  <autoFilter ref="A6:P308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L1" zoomScaleNormal="100" workbookViewId="0">
      <selection activeCell="R13" sqref="R1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22.01.2021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302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22.01.</v>
      </c>
      <c r="U6" s="3" t="s">
        <v>29</v>
      </c>
      <c r="V6" s="3" t="str" cm="1">
        <f t="array" ref="V6">TEXT(INDEX(CD[KH],$S$5),"#.##0")</f>
        <v>139</v>
      </c>
      <c r="W6" s="3" t="str" cm="1">
        <f t="array" ref="W6">TEXT(INDEX(CD[KH],$S$5)-INDEX(CD[KH],$S$5-1),"+#.##0;-#.##0;0")</f>
        <v>+1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85,3</v>
      </c>
      <c r="T7" s="3" t="str" cm="1">
        <f t="array" ref="T7">TEXT(INDEX(CD[Inzidenz],$S$5-1),"#.##0,0")</f>
        <v>80,0</v>
      </c>
      <c r="U7" s="3" t="s">
        <v>30</v>
      </c>
      <c r="V7" s="3" t="str" cm="1">
        <f t="array" ref="V7">TEXT(INDEX(CD[KH (intensiv)],$S$5),"#.##0")</f>
        <v>30</v>
      </c>
      <c r="W7" s="3" t="str" cm="1">
        <f t="array" ref="W7">TEXT(INDEX(CD[KH (intensiv)],$S$5)-INDEX(CD[KH (intensiv)],$S$5-1),"+#.##0;-#.##0;0")</f>
        <v>+3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171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1.105</v>
      </c>
      <c r="W8" s="3" t="str" cm="1">
        <f t="array" ref="W8">TEXT(INDEX(CD[Quarant],$S$5)-INDEX(CD[Quarant],$S$5-1),"+#.##0;-#.##0;0")</f>
        <v>-68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346</v>
      </c>
      <c r="T9" s="3" t="str" cm="1">
        <f t="array" ref="T9">TEXT(INDEX(CD[Infiziert],$S$5)-INDEX(CD[Infiziert],$S$5-1),"+#.##0;-#.##0;0")</f>
        <v>+11</v>
      </c>
      <c r="U9" s="3" t="s">
        <v>32</v>
      </c>
      <c r="V9" s="3" t="str" cm="1">
        <f t="array" ref="V9">TEXT(INDEX(CD[Genesen],$S$5),"#.##0")</f>
        <v>14.831</v>
      </c>
      <c r="W9" s="3" t="str" cm="1">
        <f t="array" ref="W9">TEXT(INDEX(CD[Genesen],$S$5)-INDEX(CD[Genesen],$S$5-1),"+#.##0;-#.##0;0")</f>
        <v>+111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15.348</v>
      </c>
      <c r="T10" s="17" t="str" cm="1">
        <f t="array" ref="T10">TEXT(INDEX(CD[Total],$S$5)-INDEX(CD[Total],$S$5-1),"+#.##0;-#.##0;0")</f>
        <v>+124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22.01., insg. 15.348 (+124) Düsseldorfer mit Coronadiagnose, akt. infiz.: 346 (+11), 139 (+1) in Krankenhäusern i. Beh., davon 30 (+3) auf Intensiv, 1.105 (-68) in Quaran., 14.831 (+111) genesen. 171 (+2) verstorben, 7-Tages-Inzidenz 85,3 (80,0)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>SUM(N298:N304)/$P$1</f>
        <v>86.233188785660218</v>
      </c>
      <c r="Q304" s="11">
        <v>44214</v>
      </c>
    </row>
    <row r="305" spans="1:17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>SUM(N299:N305)/$P$1</f>
        <v>85.61391992544003</v>
      </c>
      <c r="Q305" s="11">
        <v>44215</v>
      </c>
    </row>
    <row r="306" spans="1:17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>SUM(N300:N306)/$P$1</f>
        <v>77.253790312467586</v>
      </c>
      <c r="Q306" s="11">
        <v>44216</v>
      </c>
    </row>
    <row r="307" spans="1:17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>SUM(N301:N307)/$P$1</f>
        <v>80.040500183458406</v>
      </c>
      <c r="Q307" s="11">
        <v>44217</v>
      </c>
    </row>
    <row r="308" spans="1:17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>SUM(N302:N308)/$P$1</f>
        <v>85.304285495329935</v>
      </c>
      <c r="Q308" s="11">
        <v>44218</v>
      </c>
    </row>
    <row r="309" spans="1:17" ht="17" x14ac:dyDescent="0.25">
      <c r="C309" s="42"/>
      <c r="Q309" s="11">
        <v>44219</v>
      </c>
    </row>
    <row r="310" spans="1:17" x14ac:dyDescent="0.2">
      <c r="C310" s="43"/>
      <c r="Q310" s="11">
        <v>44220</v>
      </c>
    </row>
    <row r="311" spans="1:17" ht="17" x14ac:dyDescent="0.25">
      <c r="C311" s="42"/>
      <c r="Q311" s="11">
        <v>44221</v>
      </c>
    </row>
    <row r="312" spans="1:17" ht="17" x14ac:dyDescent="0.25">
      <c r="C312" s="42"/>
      <c r="Q312" s="11">
        <v>44222</v>
      </c>
    </row>
    <row r="313" spans="1:17" x14ac:dyDescent="0.2">
      <c r="Q313" s="11">
        <v>44223</v>
      </c>
    </row>
    <row r="314" spans="1:17" x14ac:dyDescent="0.2">
      <c r="Q314" s="11">
        <v>44224</v>
      </c>
    </row>
    <row r="315" spans="1:17" x14ac:dyDescent="0.2">
      <c r="Q315" s="11">
        <v>44225</v>
      </c>
    </row>
    <row r="316" spans="1:17" x14ac:dyDescent="0.2">
      <c r="Q316" s="11">
        <v>44226</v>
      </c>
    </row>
    <row r="317" spans="1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2021-01-22T09:08:47Z</dcterms:modified>
</cp:coreProperties>
</file>