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C2E31C0-0C48-AF49-A0D2-8E2865045DB7}" xr6:coauthVersionLast="45" xr6:coauthVersionMax="45" xr10:uidLastSave="{00000000-0000-0000-0000-000000000000}"/>
  <bookViews>
    <workbookView xWindow="0" yWindow="500" windowWidth="4680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46" i="1" l="1"/>
  <c r="D246" i="1"/>
  <c r="G246" i="1"/>
  <c r="H246" i="1" s="1"/>
  <c r="O246" i="1"/>
  <c r="P246" i="1"/>
  <c r="N246" i="1" l="1"/>
  <c r="D245" i="1"/>
  <c r="G245" i="1"/>
  <c r="H245" i="1" s="1"/>
  <c r="N245" i="1" s="1"/>
  <c r="O245" i="1"/>
  <c r="P245" i="1"/>
  <c r="D244" i="1" l="1"/>
  <c r="G244" i="1"/>
  <c r="H244" i="1" s="1"/>
  <c r="O244" i="1"/>
  <c r="P244" i="1"/>
  <c r="N244" i="1" l="1"/>
  <c r="D243" i="1"/>
  <c r="G243" i="1"/>
  <c r="O243" i="1"/>
  <c r="P243" i="1"/>
  <c r="H243" i="1" l="1"/>
  <c r="N243" i="1" s="1"/>
  <c r="D242" i="1"/>
  <c r="G242" i="1"/>
  <c r="H242" i="1" s="1"/>
  <c r="N242" i="1" s="1"/>
  <c r="O242" i="1"/>
  <c r="P242" i="1"/>
  <c r="D241" i="1" l="1"/>
  <c r="G241" i="1"/>
  <c r="H241" i="1" s="1"/>
  <c r="O241" i="1"/>
  <c r="P241" i="1"/>
  <c r="N241" i="1" l="1"/>
  <c r="D240" i="1"/>
  <c r="G240" i="1"/>
  <c r="H240" i="1" s="1"/>
  <c r="O240" i="1"/>
  <c r="P240" i="1"/>
  <c r="N240" i="1" l="1"/>
  <c r="D239" i="1"/>
  <c r="G239" i="1"/>
  <c r="H239" i="1" s="1"/>
  <c r="O239" i="1"/>
  <c r="Q245" i="1" s="1"/>
  <c r="P239" i="1"/>
  <c r="N239" i="1" l="1"/>
  <c r="D238" i="1"/>
  <c r="G238" i="1"/>
  <c r="H238" i="1" s="1"/>
  <c r="O238" i="1"/>
  <c r="Q244" i="1" s="1"/>
  <c r="P238" i="1"/>
  <c r="N238" i="1" l="1"/>
  <c r="D237" i="1"/>
  <c r="G237" i="1"/>
  <c r="H237" i="1" s="1"/>
  <c r="N237" i="1" s="1"/>
  <c r="O237" i="1"/>
  <c r="Q243" i="1" s="1"/>
  <c r="P237" i="1"/>
  <c r="D236" i="1" l="1"/>
  <c r="G236" i="1"/>
  <c r="H236" i="1" s="1"/>
  <c r="O236" i="1"/>
  <c r="Q242" i="1" s="1"/>
  <c r="P236" i="1"/>
  <c r="N236" i="1" l="1"/>
  <c r="D235" i="1"/>
  <c r="G235" i="1"/>
  <c r="H235" i="1" s="1"/>
  <c r="N235" i="1" s="1"/>
  <c r="O235" i="1"/>
  <c r="Q241" i="1" s="1"/>
  <c r="P235" i="1"/>
  <c r="D234" i="1" l="1"/>
  <c r="G234" i="1"/>
  <c r="H234" i="1" s="1"/>
  <c r="O234" i="1"/>
  <c r="Q240" i="1" s="1"/>
  <c r="P234" i="1"/>
  <c r="N234" i="1" l="1"/>
  <c r="D233" i="1"/>
  <c r="G233" i="1"/>
  <c r="H233" i="1" s="1"/>
  <c r="N233" i="1" s="1"/>
  <c r="O233" i="1"/>
  <c r="Q239" i="1" s="1"/>
  <c r="P233" i="1"/>
  <c r="D232" i="1" l="1"/>
  <c r="G232" i="1"/>
  <c r="H232" i="1" s="1"/>
  <c r="O232" i="1"/>
  <c r="Q238" i="1" s="1"/>
  <c r="P232" i="1"/>
  <c r="N232" i="1" l="1"/>
  <c r="D231" i="1"/>
  <c r="G231" i="1"/>
  <c r="O231" i="1"/>
  <c r="Q237" i="1" s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T3" i="1" s="1" a="1"/>
  <c r="T3" i="1" s="1"/>
  <c r="N1" i="1"/>
  <c r="T5" i="1" l="1" a="1"/>
  <c r="T5" i="1" s="1"/>
  <c r="T4" i="1" a="1"/>
  <c r="T4" i="1" s="1"/>
  <c r="T2" i="1" a="1"/>
  <c r="T2" i="1" s="1"/>
  <c r="N226" i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 s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<sst xmlns="http://schemas.openxmlformats.org/spreadsheetml/2006/main" count="31" uniqueCount="29">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</sst>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7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  <xf numFmtId="1" fontId="5" fillId="0" borderId="0" xfId="0" applyNumberFormat="1" applyFont="1"/>
    <xf numFmtId="0" fontId="8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Tabelle1!$D$4:$D$246</c:f>
              <c:numCache>
                <c:formatCode>0</c:formatCode>
                <c:ptCount val="24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Tabelle1!$E$4:$E$246</c:f>
              <c:numCache>
                <c:formatCode>General</c:formatCode>
                <c:ptCount val="24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Tabelle1!$F$4:$F$246</c:f>
              <c:numCache>
                <c:formatCode>General</c:formatCode>
                <c:ptCount val="24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Tabelle1!$G$4:$G$246</c:f>
              <c:numCache>
                <c:formatCode>General</c:formatCode>
                <c:ptCount val="24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Tabelle1!$H$4:$H$246</c:f>
              <c:numCache>
                <c:formatCode>General</c:formatCode>
                <c:ptCount val="243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Tabelle1!$I$4:$I$246</c:f>
              <c:numCache>
                <c:formatCode>General</c:formatCode>
                <c:ptCount val="243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  <c:pt idx="240">
                  <c:v>8311</c:v>
                </c:pt>
                <c:pt idx="241">
                  <c:v>8445</c:v>
                </c:pt>
                <c:pt idx="242">
                  <c:v>8550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Tabelle1!$Q$4:$Q$246</c:f>
              <c:numCache>
                <c:formatCode>0.0</c:formatCode>
                <c:ptCount val="24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Tabelle1!$F$4:$F$246</c:f>
              <c:numCache>
                <c:formatCode>General</c:formatCode>
                <c:ptCount val="24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Tabelle1!$G$4:$G$246</c:f>
              <c:numCache>
                <c:formatCode>General</c:formatCode>
                <c:ptCount val="24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Tabelle1!$H$4:$H$246</c:f>
              <c:numCache>
                <c:formatCode>General</c:formatCode>
                <c:ptCount val="243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Tabelle1!$I$4:$I$246</c:f>
              <c:numCache>
                <c:formatCode>General</c:formatCode>
                <c:ptCount val="243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  <c:pt idx="240">
                  <c:v>8311</c:v>
                </c:pt>
                <c:pt idx="241">
                  <c:v>8445</c:v>
                </c:pt>
                <c:pt idx="242">
                  <c:v>8550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Tabelle1!$M$4:$M$246</c:f>
              <c:numCache>
                <c:formatCode>General</c:formatCode>
                <c:ptCount val="243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  <c:pt idx="234">
                  <c:v>3951</c:v>
                </c:pt>
                <c:pt idx="235">
                  <c:v>4259</c:v>
                </c:pt>
                <c:pt idx="236">
                  <c:v>4347</c:v>
                </c:pt>
                <c:pt idx="237">
                  <c:v>4568</c:v>
                </c:pt>
                <c:pt idx="238">
                  <c:v>4786</c:v>
                </c:pt>
                <c:pt idx="239">
                  <c:v>4829</c:v>
                </c:pt>
                <c:pt idx="240">
                  <c:v>4329</c:v>
                </c:pt>
                <c:pt idx="241">
                  <c:v>4353</c:v>
                </c:pt>
                <c:pt idx="242">
                  <c:v>4399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10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Tabelle1!$F$4:$F$246</c:f>
              <c:numCache>
                <c:formatCode>General</c:formatCode>
                <c:ptCount val="24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Tabelle1!$G$4:$G$246</c:f>
              <c:numCache>
                <c:formatCode>General</c:formatCode>
                <c:ptCount val="24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Tabelle1!$H$4:$H$246</c:f>
              <c:numCache>
                <c:formatCode>General</c:formatCode>
                <c:ptCount val="243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Tabelle1!$Q$4:$Q$246</c:f>
              <c:numCache>
                <c:formatCode>0.0</c:formatCode>
                <c:ptCount val="24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Tabelle1!$D$4:$D$246</c:f>
              <c:numCache>
                <c:formatCode>0</c:formatCode>
                <c:ptCount val="24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Tabelle1!$E$4:$E$246</c:f>
              <c:numCache>
                <c:formatCode>General</c:formatCode>
                <c:ptCount val="24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Tabelle1!$F$4:$F$246</c:f>
              <c:numCache>
                <c:formatCode>General</c:formatCode>
                <c:ptCount val="24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Tabelle1!$B$4:$B$246</c:f>
              <c:numCache>
                <c:formatCode>d\-mmm</c:formatCode>
                <c:ptCount val="24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</c:numCache>
            </c:numRef>
          </c:cat>
          <c:val>
            <c:numRef>
              <c:f>Tabelle1!$G$4:$G$246</c:f>
              <c:numCache>
                <c:formatCode>General</c:formatCode>
                <c:ptCount val="24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Tabelle1!$O$4:$O$246</c:f>
              <c:numCache>
                <c:formatCode>General</c:formatCode>
                <c:ptCount val="24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Tabelle1!$Q$4:$Q$246</c:f>
              <c:numCache>
                <c:formatCode>0.0</c:formatCode>
                <c:ptCount val="24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90311</xdr:rowOff>
    </xdr:from>
    <xdr:to>
      <xdr:col>36</xdr:col>
      <xdr:colOff>486221</xdr:colOff>
      <xdr:row>281</xdr:row>
      <xdr:rowOff>105038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24.11.2020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136,1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0.0356</cdr:x>
      <cdr:y>0.77057</cdr:y>
    </cdr:from>
    <cdr:to>
      <cdr:x>0.21005</cdr:x>
      <cdr:y>0.87718</cdr:y>
    </cdr:to>
    <cdr:sp macro="" textlink="Tabelle1!$T$3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46100" y="6718300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90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46" totalsRowShown="0">
  <autoFilter ref="B3:Q246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F1" zoomScaleNormal="100" workbookViewId="0">
      <selection activeCell="Y7" sqref="Y7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24.11.2020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243</v>
      </c>
    </row>
    <row r="2" spans="1:20">
      <c r="S2" s="20" t="s">
        <v>25</v>
      </c>
      <c r="T2" s="26" cm="1">
        <f t="array" ref="T2">INDEX(CD[Inzidenz],$T$1)</f>
        <v>136.08433203338478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  <c r="S3" t="s">
        <v>26</v>
      </c>
      <c r="T3" s="35" cm="1">
        <f t="array" ref="T3">INDEX(CD[Verstorbene],$T$1)</f>
        <v>90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  <c r="S4" t="s">
        <v>27</v>
      </c>
      <c r="T4" s="35" cm="1">
        <f t="array" ref="T4">INDEX(CD[Infiziert],$T$1)</f>
        <v>906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  <c r="S5" t="s">
        <v>28</v>
      </c>
      <c r="T5" s="35" cm="1">
        <f t="array" ref="T5">INDEX(CD[Total],$T$1)</f>
        <v>9546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46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>
      <c r="B238" s="7">
        <v>44150</v>
      </c>
      <c r="C238" s="8">
        <v>0.91666666666666663</v>
      </c>
      <c r="D238" s="17">
        <f>-CD[[#This Row],[Verstorbene]]</f>
        <v>-75</v>
      </c>
      <c r="E238" s="9">
        <v>75</v>
      </c>
      <c r="F238" s="10">
        <v>31</v>
      </c>
      <c r="G238" s="11">
        <f>CD[[#This Row],[KH]]-CD[[#This Row],[KH (intensiv)]]</f>
        <v>145</v>
      </c>
      <c r="H238" s="11">
        <f>CD[[#This Row],[Infiziert]]-CD[[#This Row],[KH (nicht intensiv)]]-CD[[#This Row],[KH (intensiv)]]</f>
        <v>814</v>
      </c>
      <c r="I238" s="10">
        <v>7517</v>
      </c>
      <c r="J238" s="10">
        <v>8582</v>
      </c>
      <c r="K238" s="10">
        <v>990</v>
      </c>
      <c r="L238" s="10">
        <v>176</v>
      </c>
      <c r="M238" s="10">
        <v>3951</v>
      </c>
      <c r="N238" s="11">
        <f>CD[[#This Row],[Verstorbene]]+CD[[#This Row],[KH (intensiv)]]+CD[[#This Row],[KH (nicht intensiv)]]+CD[[#This Row],[Infiziert (o. KH)]]+CD[[#This Row],[Genesen]]-CD[[#This Row],[Total]]</f>
        <v>0</v>
      </c>
      <c r="O238" s="12">
        <f>CD[[#This Row],[Total]]-J237</f>
        <v>141</v>
      </c>
      <c r="P238" s="12">
        <f>CD[[#This Row],[Genesen]]-I237</f>
        <v>214</v>
      </c>
      <c r="Q238" s="20">
        <f t="shared" si="4"/>
        <v>170.45375377560484</v>
      </c>
      <c r="R238" s="2">
        <v>44151</v>
      </c>
    </row>
    <row r="239" spans="2:18">
      <c r="B239" s="7">
        <v>44151</v>
      </c>
      <c r="C239" s="8">
        <v>0.91666666666666663</v>
      </c>
      <c r="D239" s="17">
        <f>-CD[[#This Row],[Verstorbene]]</f>
        <v>-83</v>
      </c>
      <c r="E239" s="9">
        <v>83</v>
      </c>
      <c r="F239" s="10">
        <v>36</v>
      </c>
      <c r="G239" s="11">
        <f>CD[[#This Row],[KH]]-CD[[#This Row],[KH (intensiv)]]</f>
        <v>144</v>
      </c>
      <c r="H239" s="11">
        <f>CD[[#This Row],[Infiziert]]-CD[[#This Row],[KH (nicht intensiv)]]-CD[[#This Row],[KH (intensiv)]]</f>
        <v>879</v>
      </c>
      <c r="I239" s="10">
        <v>7525</v>
      </c>
      <c r="J239" s="10">
        <v>8667</v>
      </c>
      <c r="K239" s="10">
        <v>1059</v>
      </c>
      <c r="L239" s="10">
        <v>180</v>
      </c>
      <c r="M239" s="10">
        <v>4259</v>
      </c>
      <c r="N239" s="11">
        <f>CD[[#This Row],[Verstorbene]]+CD[[#This Row],[KH (intensiv)]]+CD[[#This Row],[KH (nicht intensiv)]]+CD[[#This Row],[Infiziert (o. KH)]]+CD[[#This Row],[Genesen]]-CD[[#This Row],[Total]]</f>
        <v>0</v>
      </c>
      <c r="O239" s="12">
        <f>CD[[#This Row],[Total]]-J238</f>
        <v>85</v>
      </c>
      <c r="P239" s="12">
        <f>CD[[#This Row],[Genesen]]-I238</f>
        <v>8</v>
      </c>
      <c r="Q239" s="20">
        <f t="shared" si="4"/>
        <v>166.27368896911861</v>
      </c>
      <c r="R239" s="2">
        <v>44152</v>
      </c>
    </row>
    <row r="240" spans="2:18">
      <c r="B240" s="7">
        <v>44152</v>
      </c>
      <c r="C240" s="8">
        <v>0.91666666666666663</v>
      </c>
      <c r="D240" s="17">
        <f>-CD[[#This Row],[Verstorbene]]</f>
        <v>-84</v>
      </c>
      <c r="E240" s="9">
        <v>84</v>
      </c>
      <c r="F240" s="10">
        <v>36</v>
      </c>
      <c r="G240" s="11">
        <f>CD[[#This Row],[KH]]-CD[[#This Row],[KH (intensiv)]]</f>
        <v>156</v>
      </c>
      <c r="H240" s="11">
        <f>CD[[#This Row],[Infiziert]]-CD[[#This Row],[KH (nicht intensiv)]]-CD[[#This Row],[KH (intensiv)]]</f>
        <v>843</v>
      </c>
      <c r="I240" s="10">
        <v>7691</v>
      </c>
      <c r="J240" s="10">
        <v>8810</v>
      </c>
      <c r="K240" s="10">
        <v>1035</v>
      </c>
      <c r="L240" s="10">
        <v>192</v>
      </c>
      <c r="M240" s="10">
        <v>4347</v>
      </c>
      <c r="N240" s="11">
        <f>CD[[#This Row],[Verstorbene]]+CD[[#This Row],[KH (intensiv)]]+CD[[#This Row],[KH (nicht intensiv)]]+CD[[#This Row],[Infiziert (o. KH)]]+CD[[#This Row],[Genesen]]-CD[[#This Row],[Total]]</f>
        <v>0</v>
      </c>
      <c r="O240" s="12">
        <f>CD[[#This Row],[Total]]-J239</f>
        <v>143</v>
      </c>
      <c r="P240" s="12">
        <f>CD[[#This Row],[Genesen]]-I239</f>
        <v>166</v>
      </c>
      <c r="Q240" s="20">
        <f t="shared" si="4"/>
        <v>166.8929578293388</v>
      </c>
      <c r="R240" s="2">
        <v>44153</v>
      </c>
    </row>
    <row r="241" spans="2:18">
      <c r="B241" s="7">
        <v>44153</v>
      </c>
      <c r="C241" s="8">
        <v>0.91666666666666663</v>
      </c>
      <c r="D241" s="17">
        <f>-CD[[#This Row],[Verstorbene]]</f>
        <v>-87</v>
      </c>
      <c r="E241" s="9">
        <v>87</v>
      </c>
      <c r="F241" s="10">
        <v>36</v>
      </c>
      <c r="G241" s="11">
        <f>CD[[#This Row],[KH]]-CD[[#This Row],[KH (intensiv)]]</f>
        <v>141</v>
      </c>
      <c r="H241" s="11">
        <f>CD[[#This Row],[Infiziert]]-CD[[#This Row],[KH (nicht intensiv)]]-CD[[#This Row],[KH (intensiv)]]</f>
        <v>906</v>
      </c>
      <c r="I241" s="10">
        <v>7829</v>
      </c>
      <c r="J241" s="10">
        <v>8999</v>
      </c>
      <c r="K241" s="10">
        <v>1083</v>
      </c>
      <c r="L241" s="10">
        <v>177</v>
      </c>
      <c r="M241" s="10">
        <v>4568</v>
      </c>
      <c r="N241" s="11">
        <f>CD[[#This Row],[Verstorbene]]+CD[[#This Row],[KH (intensiv)]]+CD[[#This Row],[KH (nicht intensiv)]]+CD[[#This Row],[Infiziert (o. KH)]]+CD[[#This Row],[Genesen]]-CD[[#This Row],[Total]]</f>
        <v>0</v>
      </c>
      <c r="O241" s="12">
        <f>CD[[#This Row],[Total]]-J240</f>
        <v>189</v>
      </c>
      <c r="P241" s="12">
        <f>CD[[#This Row],[Genesen]]-I240</f>
        <v>138</v>
      </c>
      <c r="Q241" s="20">
        <f t="shared" si="4"/>
        <v>168.75076440999933</v>
      </c>
      <c r="R241" s="2">
        <v>44154</v>
      </c>
    </row>
    <row r="242" spans="2:18" ht="17">
      <c r="B242" s="7">
        <v>44154</v>
      </c>
      <c r="C242" s="8">
        <v>0.91666666666666663</v>
      </c>
      <c r="D242" s="17">
        <f>-CD[[#This Row],[Verstorbene]]</f>
        <v>-88</v>
      </c>
      <c r="E242" s="33">
        <v>88</v>
      </c>
      <c r="F242" s="10">
        <v>32</v>
      </c>
      <c r="G242" s="11">
        <f>CD[[#This Row],[KH]]-CD[[#This Row],[KH (intensiv)]]</f>
        <v>148</v>
      </c>
      <c r="H242" s="11">
        <f>CD[[#This Row],[Infiziert]]-CD[[#This Row],[KH (nicht intensiv)]]-CD[[#This Row],[KH (intensiv)]]</f>
        <v>975</v>
      </c>
      <c r="I242" s="10">
        <v>7935</v>
      </c>
      <c r="J242" s="10">
        <v>9178</v>
      </c>
      <c r="K242" s="10">
        <v>1155</v>
      </c>
      <c r="L242" s="10">
        <v>180</v>
      </c>
      <c r="M242" s="10">
        <v>4786</v>
      </c>
      <c r="N242" s="11">
        <f>CD[[#This Row],[Verstorbene]]+CD[[#This Row],[KH (intensiv)]]+CD[[#This Row],[KH (nicht intensiv)]]+CD[[#This Row],[Infiziert (o. KH)]]+CD[[#This Row],[Genesen]]-CD[[#This Row],[Total]]</f>
        <v>0</v>
      </c>
      <c r="O242" s="12">
        <f>CD[[#This Row],[Total]]-J241</f>
        <v>179</v>
      </c>
      <c r="P242" s="12">
        <f>CD[[#This Row],[Genesen]]-I241</f>
        <v>106</v>
      </c>
      <c r="Q242" s="20">
        <f t="shared" si="4"/>
        <v>170.14411934549474</v>
      </c>
      <c r="R242" s="2">
        <v>44155</v>
      </c>
    </row>
    <row r="243" spans="2:18" ht="17">
      <c r="B243" s="7">
        <v>44155</v>
      </c>
      <c r="C243" s="8">
        <v>0.91666666666666663</v>
      </c>
      <c r="D243" s="17">
        <f>-CD[[#This Row],[Verstorbene]]</f>
        <v>-89</v>
      </c>
      <c r="E243" s="33">
        <v>89</v>
      </c>
      <c r="F243" s="10">
        <v>33</v>
      </c>
      <c r="G243" s="11">
        <f>CD[[#This Row],[KH]]-CD[[#This Row],[KH (intensiv)]]</f>
        <v>145</v>
      </c>
      <c r="H243" s="11">
        <f>CD[[#This Row],[Infiziert]]-CD[[#This Row],[KH (nicht intensiv)]]-CD[[#This Row],[KH (intensiv)]]</f>
        <v>923</v>
      </c>
      <c r="I243" s="10">
        <v>8118</v>
      </c>
      <c r="J243" s="10">
        <v>9308</v>
      </c>
      <c r="K243" s="10">
        <v>1101</v>
      </c>
      <c r="L243" s="10">
        <v>178</v>
      </c>
      <c r="M243" s="10">
        <v>4829</v>
      </c>
      <c r="N243" s="11">
        <f>CD[[#This Row],[Verstorbene]]+CD[[#This Row],[KH (intensiv)]]+CD[[#This Row],[KH (nicht intensiv)]]+CD[[#This Row],[Infiziert (o. KH)]]+CD[[#This Row],[Genesen]]-CD[[#This Row],[Total]]</f>
        <v>0</v>
      </c>
      <c r="O243" s="12">
        <f>CD[[#This Row],[Total]]-J242</f>
        <v>130</v>
      </c>
      <c r="P243" s="12">
        <f>CD[[#This Row],[Genesen]]-I242</f>
        <v>183</v>
      </c>
      <c r="Q243" s="20">
        <f t="shared" si="4"/>
        <v>159.30691429164159</v>
      </c>
      <c r="R243" s="2">
        <v>44156</v>
      </c>
    </row>
    <row r="244" spans="2:18" ht="17">
      <c r="B244" s="7">
        <v>44156</v>
      </c>
      <c r="C244" s="8">
        <v>0.91666666666666663</v>
      </c>
      <c r="D244" s="17">
        <f>-CD[[#This Row],[Verstorbene]]</f>
        <v>-89</v>
      </c>
      <c r="E244" s="33">
        <v>89</v>
      </c>
      <c r="F244" s="10">
        <v>37</v>
      </c>
      <c r="G244" s="11">
        <f>CD[[#This Row],[KH]]-CD[[#This Row],[KH (intensiv)]]</f>
        <v>144</v>
      </c>
      <c r="H244" s="11">
        <f>CD[[#This Row],[Infiziert]]-CD[[#This Row],[KH (nicht intensiv)]]-CD[[#This Row],[KH (intensiv)]]</f>
        <v>834</v>
      </c>
      <c r="I244" s="10">
        <v>8311</v>
      </c>
      <c r="J244" s="10">
        <v>9415</v>
      </c>
      <c r="K244" s="10">
        <v>1015</v>
      </c>
      <c r="L244" s="10">
        <v>181</v>
      </c>
      <c r="M244" s="10">
        <v>4329</v>
      </c>
      <c r="N244" s="11">
        <f>CD[[#This Row],[Verstorbene]]+CD[[#This Row],[KH (intensiv)]]+CD[[#This Row],[KH (nicht intensiv)]]+CD[[#This Row],[Infiziert (o. KH)]]+CD[[#This Row],[Genesen]]-CD[[#This Row],[Total]]</f>
        <v>0</v>
      </c>
      <c r="O244" s="12">
        <f>CD[[#This Row],[Total]]-J243</f>
        <v>107</v>
      </c>
      <c r="P244" s="12">
        <f>CD[[#This Row],[Genesen]]-I243</f>
        <v>193</v>
      </c>
      <c r="Q244" s="20">
        <f t="shared" si="4"/>
        <v>150.7919674636141</v>
      </c>
      <c r="R244" s="2">
        <v>44157</v>
      </c>
    </row>
    <row r="245" spans="2:18">
      <c r="B245" s="7">
        <v>44157</v>
      </c>
      <c r="C245" s="8">
        <v>0.91666666666666663</v>
      </c>
      <c r="D245" s="17">
        <f>-CD[[#This Row],[Verstorbene]]</f>
        <v>-89</v>
      </c>
      <c r="E245" s="9">
        <v>89</v>
      </c>
      <c r="F245" s="10">
        <v>39</v>
      </c>
      <c r="G245" s="11">
        <f>CD[[#This Row],[KH]]-CD[[#This Row],[KH (intensiv)]]</f>
        <v>152</v>
      </c>
      <c r="H245" s="11">
        <f>CD[[#This Row],[Infiziert]]-CD[[#This Row],[KH (nicht intensiv)]]-CD[[#This Row],[KH (intensiv)]]</f>
        <v>777</v>
      </c>
      <c r="I245" s="10">
        <v>8445</v>
      </c>
      <c r="J245" s="10">
        <v>9502</v>
      </c>
      <c r="K245" s="10">
        <v>968</v>
      </c>
      <c r="L245" s="10">
        <v>191</v>
      </c>
      <c r="M245" s="10">
        <v>4353</v>
      </c>
      <c r="N245" s="11">
        <f>CD[[#This Row],[Verstorbene]]+CD[[#This Row],[KH (intensiv)]]+CD[[#This Row],[KH (nicht intensiv)]]+CD[[#This Row],[Infiziert (o. KH)]]+CD[[#This Row],[Genesen]]-CD[[#This Row],[Total]]</f>
        <v>0</v>
      </c>
      <c r="O245" s="12">
        <f>CD[[#This Row],[Total]]-J244</f>
        <v>87</v>
      </c>
      <c r="P245" s="12">
        <f>CD[[#This Row],[Genesen]]-I244</f>
        <v>134</v>
      </c>
      <c r="Q245" s="20">
        <f t="shared" si="4"/>
        <v>142.43183785064164</v>
      </c>
      <c r="R245" s="2">
        <v>44158</v>
      </c>
    </row>
    <row r="246" spans="2:18">
      <c r="B246" s="7">
        <v>44158</v>
      </c>
      <c r="C246" s="8">
        <v>0.91666666666666663</v>
      </c>
      <c r="D246" s="17">
        <f>-CD[[#This Row],[Verstorbene]]</f>
        <v>-90</v>
      </c>
      <c r="E246" s="9">
        <v>90</v>
      </c>
      <c r="F246" s="10">
        <v>46</v>
      </c>
      <c r="G246" s="11">
        <f>CD[[#This Row],[KH]]-CD[[#This Row],[KH (intensiv)]]</f>
        <v>163</v>
      </c>
      <c r="H246" s="11">
        <f>CD[[#This Row],[Infiziert]]-CD[[#This Row],[KH (nicht intensiv)]]-CD[[#This Row],[KH (intensiv)]]</f>
        <v>697</v>
      </c>
      <c r="I246" s="10">
        <v>8550</v>
      </c>
      <c r="J246" s="10">
        <v>9546</v>
      </c>
      <c r="K246" s="10">
        <v>906</v>
      </c>
      <c r="L246" s="10">
        <v>209</v>
      </c>
      <c r="M246" s="10">
        <v>4399</v>
      </c>
      <c r="N246" s="11">
        <f>CD[[#This Row],[Verstorbene]]+CD[[#This Row],[KH (intensiv)]]+CD[[#This Row],[KH (nicht intensiv)]]+CD[[#This Row],[Infiziert (o. KH)]]+CD[[#This Row],[Genesen]]-CD[[#This Row],[Total]]</f>
        <v>0</v>
      </c>
      <c r="O246" s="12">
        <f>CD[[#This Row],[Total]]-J245</f>
        <v>44</v>
      </c>
      <c r="P246" s="12">
        <f>CD[[#This Row],[Genesen]]-I245</f>
        <v>105</v>
      </c>
      <c r="Q246" s="20">
        <f t="shared" si="4"/>
        <v>136.08433203338478</v>
      </c>
      <c r="R246" s="2">
        <v>44159</v>
      </c>
    </row>
    <row r="247" spans="2:18">
      <c r="R247" s="2">
        <v>44160</v>
      </c>
    </row>
    <row r="248" spans="2:18">
      <c r="R248" s="2">
        <v>44161</v>
      </c>
    </row>
    <row r="249" spans="2:18">
      <c r="E249" s="36"/>
      <c r="R249" s="2">
        <v>44162</v>
      </c>
    </row>
    <row r="250" spans="2:18">
      <c r="E250" s="36"/>
      <c r="F250" s="36"/>
      <c r="G250" s="36"/>
      <c r="R250" s="2">
        <v>44163</v>
      </c>
    </row>
    <row r="251" spans="2:18">
      <c r="E251" s="36"/>
      <c r="F251" s="36"/>
      <c r="G251" s="36"/>
      <c r="R251" s="2">
        <v>44164</v>
      </c>
    </row>
    <row r="252" spans="2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2020-11-24T10:08:27Z</dcterms:modified>
</cp:coreProperties>
</file>