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10F0F8EE-4282-9B4F-92E1-B414B18DE66F}" xr6:coauthVersionLast="47" xr6:coauthVersionMax="47" xr10:uidLastSave="{00000000-0000-0000-0000-000000000000}"/>
  <bookViews>
    <workbookView xWindow="1080" yWindow="500" windowWidth="50120" windowHeight="28300" xr2:uid="{D96A2E1C-F68D-7A4E-A558-DE7788A0A4F9}"/>
  </bookViews>
  <sheets>
    <sheet name="Covid 19 DUS" sheetId="1" r:id="rId1"/>
    <sheet name="Jahresverglei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92" i="1" l="1"/>
  <c r="E492" i="1"/>
  <c r="F492" i="1" s="1"/>
  <c r="M492" i="1"/>
  <c r="N492" i="1"/>
  <c r="Q492" i="1"/>
  <c r="B491" i="1"/>
  <c r="E491" i="1"/>
  <c r="F491" i="1" s="1"/>
  <c r="M491" i="1"/>
  <c r="N491" i="1"/>
  <c r="Q491" i="1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J67" i="2"/>
  <c r="J68" i="2"/>
  <c r="J69" i="2"/>
  <c r="J70" i="2"/>
  <c r="J71" i="2"/>
  <c r="J72" i="2"/>
  <c r="J73" i="2"/>
  <c r="G13" i="2"/>
  <c r="F37" i="2"/>
  <c r="B490" i="1"/>
  <c r="E490" i="1"/>
  <c r="F490" i="1" s="1"/>
  <c r="L490" i="1" s="1"/>
  <c r="M490" i="1"/>
  <c r="N490" i="1"/>
  <c r="Q490" i="1"/>
  <c r="B489" i="1"/>
  <c r="E489" i="1"/>
  <c r="F489" i="1" s="1"/>
  <c r="M489" i="1"/>
  <c r="N489" i="1"/>
  <c r="Q489" i="1"/>
  <c r="B488" i="1"/>
  <c r="E488" i="1"/>
  <c r="F488" i="1" s="1"/>
  <c r="L488" i="1" s="1"/>
  <c r="M488" i="1"/>
  <c r="N488" i="1"/>
  <c r="Q488" i="1"/>
  <c r="B487" i="1"/>
  <c r="E487" i="1"/>
  <c r="F487" i="1" s="1"/>
  <c r="M487" i="1"/>
  <c r="N487" i="1"/>
  <c r="Q487" i="1"/>
  <c r="B486" i="1"/>
  <c r="E486" i="1"/>
  <c r="F486" i="1" s="1"/>
  <c r="M486" i="1"/>
  <c r="P492" i="1" s="1" a="1"/>
  <c r="P492" i="1" s="1"/>
  <c r="J66" i="2" s="1"/>
  <c r="N486" i="1"/>
  <c r="Q486" i="1"/>
  <c r="B485" i="1"/>
  <c r="E485" i="1"/>
  <c r="F485" i="1" s="1"/>
  <c r="L485" i="1" s="1"/>
  <c r="M485" i="1"/>
  <c r="P491" i="1" s="1" a="1"/>
  <c r="P491" i="1" s="1"/>
  <c r="J65" i="2" s="1"/>
  <c r="N485" i="1"/>
  <c r="Q485" i="1"/>
  <c r="B484" i="1"/>
  <c r="E484" i="1"/>
  <c r="F484" i="1" s="1"/>
  <c r="M484" i="1"/>
  <c r="N484" i="1"/>
  <c r="Q484" i="1"/>
  <c r="B483" i="1"/>
  <c r="E483" i="1"/>
  <c r="F483" i="1" s="1"/>
  <c r="M483" i="1"/>
  <c r="N483" i="1"/>
  <c r="Q483" i="1"/>
  <c r="B482" i="1"/>
  <c r="E482" i="1"/>
  <c r="F482" i="1" s="1"/>
  <c r="L482" i="1" s="1"/>
  <c r="M482" i="1"/>
  <c r="N482" i="1"/>
  <c r="Q482" i="1"/>
  <c r="B481" i="1"/>
  <c r="E481" i="1"/>
  <c r="F481" i="1" s="1"/>
  <c r="L481" i="1" s="1"/>
  <c r="M481" i="1"/>
  <c r="N481" i="1"/>
  <c r="Q481" i="1"/>
  <c r="B480" i="1"/>
  <c r="E480" i="1"/>
  <c r="F480" i="1" s="1"/>
  <c r="M480" i="1"/>
  <c r="N480" i="1"/>
  <c r="Q480" i="1"/>
  <c r="B479" i="1"/>
  <c r="E479" i="1"/>
  <c r="F479" i="1" s="1"/>
  <c r="M479" i="1"/>
  <c r="N479" i="1"/>
  <c r="Q479" i="1"/>
  <c r="B478" i="1"/>
  <c r="E478" i="1"/>
  <c r="F478" i="1" s="1"/>
  <c r="L478" i="1" s="1"/>
  <c r="M478" i="1"/>
  <c r="N478" i="1"/>
  <c r="Q478" i="1"/>
  <c r="B477" i="1"/>
  <c r="E477" i="1"/>
  <c r="F477" i="1" s="1"/>
  <c r="L477" i="1" s="1"/>
  <c r="M477" i="1"/>
  <c r="N477" i="1"/>
  <c r="Q477" i="1"/>
  <c r="B476" i="1"/>
  <c r="E476" i="1"/>
  <c r="F476" i="1" s="1"/>
  <c r="L476" i="1" s="1"/>
  <c r="M476" i="1"/>
  <c r="N476" i="1"/>
  <c r="Q476" i="1"/>
  <c r="B475" i="1"/>
  <c r="E475" i="1"/>
  <c r="F475" i="1" s="1"/>
  <c r="L475" i="1" s="1"/>
  <c r="M475" i="1"/>
  <c r="N475" i="1"/>
  <c r="Q475" i="1"/>
  <c r="B474" i="1"/>
  <c r="E474" i="1"/>
  <c r="F474" i="1" s="1"/>
  <c r="L474" i="1" s="1"/>
  <c r="M474" i="1"/>
  <c r="N474" i="1"/>
  <c r="Q474" i="1"/>
  <c r="B473" i="1"/>
  <c r="E473" i="1"/>
  <c r="F473" i="1" s="1"/>
  <c r="L473" i="1" s="1"/>
  <c r="M473" i="1"/>
  <c r="N473" i="1"/>
  <c r="Q473" i="1"/>
  <c r="B472" i="1"/>
  <c r="E472" i="1"/>
  <c r="F472" i="1" s="1"/>
  <c r="L472" i="1" s="1"/>
  <c r="M472" i="1"/>
  <c r="N472" i="1"/>
  <c r="Q472" i="1"/>
  <c r="B471" i="1"/>
  <c r="E471" i="1"/>
  <c r="F471" i="1" s="1"/>
  <c r="M471" i="1"/>
  <c r="N471" i="1"/>
  <c r="Q471" i="1"/>
  <c r="B470" i="1"/>
  <c r="E470" i="1"/>
  <c r="F470" i="1" s="1"/>
  <c r="M470" i="1"/>
  <c r="N470" i="1"/>
  <c r="Q470" i="1"/>
  <c r="P470" i="1" s="1" a="1"/>
  <c r="P470" i="1" s="1"/>
  <c r="J44" i="2" s="1"/>
  <c r="B469" i="1"/>
  <c r="E469" i="1"/>
  <c r="F469" i="1" s="1"/>
  <c r="L469" i="1" s="1"/>
  <c r="M469" i="1"/>
  <c r="N469" i="1"/>
  <c r="Q469" i="1"/>
  <c r="B468" i="1"/>
  <c r="E468" i="1"/>
  <c r="F468" i="1" s="1"/>
  <c r="M468" i="1"/>
  <c r="N468" i="1"/>
  <c r="Q468" i="1"/>
  <c r="B467" i="1"/>
  <c r="E467" i="1"/>
  <c r="F467" i="1" s="1"/>
  <c r="L467" i="1" s="1"/>
  <c r="M467" i="1"/>
  <c r="N467" i="1"/>
  <c r="Q467" i="1"/>
  <c r="B466" i="1"/>
  <c r="E466" i="1"/>
  <c r="F466" i="1" s="1"/>
  <c r="L466" i="1" s="1"/>
  <c r="M466" i="1"/>
  <c r="N466" i="1"/>
  <c r="Q466" i="1"/>
  <c r="B465" i="1"/>
  <c r="E465" i="1"/>
  <c r="F465" i="1" s="1"/>
  <c r="L465" i="1" s="1"/>
  <c r="M465" i="1"/>
  <c r="N465" i="1"/>
  <c r="Q465" i="1"/>
  <c r="B464" i="1"/>
  <c r="E464" i="1"/>
  <c r="F464" i="1" s="1"/>
  <c r="L464" i="1" s="1"/>
  <c r="M464" i="1"/>
  <c r="N464" i="1"/>
  <c r="Q464" i="1"/>
  <c r="B463" i="1"/>
  <c r="E463" i="1"/>
  <c r="F463" i="1" s="1"/>
  <c r="L463" i="1" s="1"/>
  <c r="M463" i="1"/>
  <c r="N463" i="1"/>
  <c r="Q463" i="1"/>
  <c r="B462" i="1"/>
  <c r="E462" i="1"/>
  <c r="F462" i="1" s="1"/>
  <c r="L462" i="1" s="1"/>
  <c r="M462" i="1"/>
  <c r="N462" i="1"/>
  <c r="Q462" i="1"/>
  <c r="B461" i="1"/>
  <c r="E461" i="1"/>
  <c r="F461" i="1" s="1"/>
  <c r="M461" i="1"/>
  <c r="N461" i="1"/>
  <c r="Q461" i="1"/>
  <c r="B460" i="1"/>
  <c r="E460" i="1"/>
  <c r="F460" i="1" s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 s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I44" i="2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D53" i="2" s="1"/>
  <c r="Q299" i="1"/>
  <c r="P299" i="1" s="1" a="1"/>
  <c r="P299" i="1" s="1"/>
  <c r="D54" i="2" s="1"/>
  <c r="Q300" i="1"/>
  <c r="P300" i="1" s="1" a="1"/>
  <c r="P300" i="1" s="1"/>
  <c r="D55" i="2" s="1"/>
  <c r="Q301" i="1"/>
  <c r="P301" i="1" s="1" a="1"/>
  <c r="P301" i="1" s="1"/>
  <c r="D56" i="2" s="1"/>
  <c r="Q302" i="1"/>
  <c r="P302" i="1" s="1" a="1"/>
  <c r="P302" i="1" s="1"/>
  <c r="D57" i="2" s="1"/>
  <c r="Q303" i="1"/>
  <c r="P303" i="1" s="1" a="1"/>
  <c r="P303" i="1" s="1"/>
  <c r="D58" i="2" s="1"/>
  <c r="Q304" i="1"/>
  <c r="P304" i="1" s="1" a="1"/>
  <c r="P304" i="1" s="1"/>
  <c r="D59" i="2" s="1"/>
  <c r="Q305" i="1"/>
  <c r="P305" i="1" s="1" a="1"/>
  <c r="P305" i="1" s="1"/>
  <c r="D60" i="2" s="1"/>
  <c r="Q306" i="1"/>
  <c r="P306" i="1" s="1" a="1"/>
  <c r="P306" i="1" s="1"/>
  <c r="D61" i="2" s="1"/>
  <c r="Q307" i="1"/>
  <c r="P307" i="1" s="1" a="1"/>
  <c r="P307" i="1" s="1"/>
  <c r="D62" i="2" s="1"/>
  <c r="Q308" i="1"/>
  <c r="P308" i="1" s="1" a="1"/>
  <c r="P308" i="1" s="1"/>
  <c r="D63" i="2" s="1"/>
  <c r="Q309" i="1"/>
  <c r="P309" i="1" s="1" a="1"/>
  <c r="P309" i="1" s="1"/>
  <c r="D64" i="2" s="1"/>
  <c r="Q310" i="1"/>
  <c r="P310" i="1" s="1" a="1"/>
  <c r="P310" i="1" s="1"/>
  <c r="D65" i="2" s="1"/>
  <c r="Q311" i="1"/>
  <c r="P311" i="1" s="1" a="1"/>
  <c r="P311" i="1" s="1"/>
  <c r="D66" i="2" s="1"/>
  <c r="Q312" i="1"/>
  <c r="P312" i="1" s="1" a="1"/>
  <c r="P312" i="1" s="1"/>
  <c r="D67" i="2" s="1"/>
  <c r="Q313" i="1"/>
  <c r="P313" i="1" s="1" a="1"/>
  <c r="P313" i="1" s="1"/>
  <c r="D68" i="2" s="1"/>
  <c r="Q314" i="1"/>
  <c r="P314" i="1" s="1" a="1"/>
  <c r="P314" i="1" s="1"/>
  <c r="D69" i="2" s="1"/>
  <c r="Q315" i="1"/>
  <c r="P315" i="1" s="1" a="1"/>
  <c r="P315" i="1" s="1"/>
  <c r="D70" i="2" s="1"/>
  <c r="Q316" i="1"/>
  <c r="P316" i="1" s="1" a="1"/>
  <c r="P316" i="1" s="1"/>
  <c r="D71" i="2" s="1"/>
  <c r="Q317" i="1"/>
  <c r="P317" i="1" s="1" a="1"/>
  <c r="P317" i="1" s="1"/>
  <c r="D72" i="2" s="1"/>
  <c r="Q318" i="1"/>
  <c r="P318" i="1" s="1" a="1"/>
  <c r="P318" i="1" s="1"/>
  <c r="D73" i="2" s="1"/>
  <c r="Q319" i="1"/>
  <c r="P319" i="1" s="1" a="1"/>
  <c r="P319" i="1" s="1"/>
  <c r="E43" i="2" s="1"/>
  <c r="Q320" i="1"/>
  <c r="P320" i="1" s="1" a="1"/>
  <c r="P320" i="1" s="1"/>
  <c r="E44" i="2" s="1"/>
  <c r="Q321" i="1"/>
  <c r="P321" i="1" s="1" a="1"/>
  <c r="P321" i="1" s="1"/>
  <c r="E45" i="2" s="1"/>
  <c r="Q322" i="1"/>
  <c r="P322" i="1" s="1" a="1"/>
  <c r="P322" i="1" s="1"/>
  <c r="E46" i="2" s="1"/>
  <c r="Q323" i="1"/>
  <c r="P323" i="1" s="1" a="1"/>
  <c r="P323" i="1" s="1"/>
  <c r="E47" i="2" s="1"/>
  <c r="Q324" i="1"/>
  <c r="P324" i="1" s="1" a="1"/>
  <c r="P324" i="1" s="1"/>
  <c r="E48" i="2" s="1"/>
  <c r="Q325" i="1"/>
  <c r="P325" i="1" s="1" a="1"/>
  <c r="P325" i="1" s="1"/>
  <c r="E49" i="2" s="1"/>
  <c r="Q326" i="1"/>
  <c r="P326" i="1" s="1" a="1"/>
  <c r="P326" i="1" s="1"/>
  <c r="E50" i="2" s="1"/>
  <c r="Q327" i="1"/>
  <c r="P327" i="1" s="1" a="1"/>
  <c r="P327" i="1" s="1"/>
  <c r="E51" i="2" s="1"/>
  <c r="Q328" i="1"/>
  <c r="P328" i="1" s="1" a="1"/>
  <c r="P328" i="1" s="1"/>
  <c r="E52" i="2" s="1"/>
  <c r="Q329" i="1"/>
  <c r="P329" i="1" s="1" a="1"/>
  <c r="P329" i="1" s="1"/>
  <c r="E53" i="2" s="1"/>
  <c r="Q330" i="1"/>
  <c r="P330" i="1" s="1" a="1"/>
  <c r="P330" i="1" s="1"/>
  <c r="E54" i="2" s="1"/>
  <c r="Q331" i="1"/>
  <c r="P331" i="1" s="1" a="1"/>
  <c r="P331" i="1" s="1"/>
  <c r="E55" i="2" s="1"/>
  <c r="Q332" i="1"/>
  <c r="P332" i="1" s="1" a="1"/>
  <c r="P332" i="1" s="1"/>
  <c r="E56" i="2" s="1"/>
  <c r="Q333" i="1"/>
  <c r="P333" i="1" s="1" a="1"/>
  <c r="P333" i="1" s="1"/>
  <c r="E57" i="2" s="1"/>
  <c r="Q334" i="1"/>
  <c r="P334" i="1" s="1" a="1"/>
  <c r="P334" i="1" s="1"/>
  <c r="E58" i="2" s="1"/>
  <c r="Q335" i="1"/>
  <c r="P335" i="1" s="1" a="1"/>
  <c r="P335" i="1" s="1"/>
  <c r="E59" i="2" s="1"/>
  <c r="Q336" i="1"/>
  <c r="P336" i="1" s="1" a="1"/>
  <c r="P336" i="1" s="1"/>
  <c r="E60" i="2" s="1"/>
  <c r="Q337" i="1"/>
  <c r="P337" i="1" s="1" a="1"/>
  <c r="P337" i="1" s="1"/>
  <c r="E61" i="2" s="1"/>
  <c r="Q338" i="1"/>
  <c r="P338" i="1" s="1" a="1"/>
  <c r="P338" i="1" s="1"/>
  <c r="E62" i="2" s="1"/>
  <c r="Q339" i="1"/>
  <c r="P339" i="1" s="1" a="1"/>
  <c r="P339" i="1" s="1"/>
  <c r="E63" i="2" s="1"/>
  <c r="Q340" i="1"/>
  <c r="P340" i="1" s="1" a="1"/>
  <c r="P340" i="1" s="1"/>
  <c r="E64" i="2" s="1"/>
  <c r="Q341" i="1"/>
  <c r="P341" i="1" s="1" a="1"/>
  <c r="P341" i="1" s="1"/>
  <c r="E65" i="2" s="1"/>
  <c r="Q342" i="1"/>
  <c r="P342" i="1" s="1" a="1"/>
  <c r="P342" i="1" s="1"/>
  <c r="E66" i="2" s="1"/>
  <c r="Q343" i="1"/>
  <c r="P343" i="1" s="1" a="1"/>
  <c r="P343" i="1" s="1"/>
  <c r="E67" i="2" s="1"/>
  <c r="Q344" i="1"/>
  <c r="P344" i="1" s="1" a="1"/>
  <c r="P344" i="1" s="1"/>
  <c r="E68" i="2" s="1"/>
  <c r="Q345" i="1"/>
  <c r="P345" i="1" s="1" a="1"/>
  <c r="P345" i="1" s="1"/>
  <c r="E69" i="2" s="1"/>
  <c r="Q346" i="1"/>
  <c r="P346" i="1" s="1" a="1"/>
  <c r="P346" i="1" s="1"/>
  <c r="E70" i="2" s="1"/>
  <c r="Q347" i="1"/>
  <c r="P347" i="1" s="1" a="1"/>
  <c r="P347" i="1" s="1"/>
  <c r="F43" i="2" s="1"/>
  <c r="Q348" i="1"/>
  <c r="P348" i="1" s="1" a="1"/>
  <c r="P348" i="1" s="1"/>
  <c r="F44" i="2" s="1"/>
  <c r="Q349" i="1"/>
  <c r="P349" i="1" s="1" a="1"/>
  <c r="P349" i="1" s="1"/>
  <c r="F45" i="2" s="1"/>
  <c r="Q350" i="1"/>
  <c r="P350" i="1" s="1" a="1"/>
  <c r="P350" i="1" s="1"/>
  <c r="F46" i="2" s="1"/>
  <c r="Q351" i="1"/>
  <c r="P351" i="1" s="1" a="1"/>
  <c r="P351" i="1" s="1"/>
  <c r="F47" i="2" s="1"/>
  <c r="Q352" i="1"/>
  <c r="P352" i="1" s="1" a="1"/>
  <c r="P352" i="1" s="1"/>
  <c r="F48" i="2" s="1"/>
  <c r="Q353" i="1"/>
  <c r="P353" i="1" s="1" a="1"/>
  <c r="P353" i="1" s="1"/>
  <c r="F49" i="2" s="1"/>
  <c r="Q354" i="1"/>
  <c r="P354" i="1" s="1" a="1"/>
  <c r="P354" i="1" s="1"/>
  <c r="F50" i="2" s="1"/>
  <c r="Q355" i="1"/>
  <c r="P355" i="1" s="1" a="1"/>
  <c r="P355" i="1" s="1"/>
  <c r="F51" i="2" s="1"/>
  <c r="Q356" i="1"/>
  <c r="P356" i="1" s="1" a="1"/>
  <c r="P356" i="1" s="1"/>
  <c r="F52" i="2" s="1"/>
  <c r="Q357" i="1"/>
  <c r="P357" i="1" s="1" a="1"/>
  <c r="P357" i="1" s="1"/>
  <c r="F53" i="2" s="1"/>
  <c r="Q358" i="1"/>
  <c r="P358" i="1" s="1" a="1"/>
  <c r="P358" i="1" s="1"/>
  <c r="F54" i="2" s="1"/>
  <c r="Q359" i="1"/>
  <c r="P359" i="1" s="1" a="1"/>
  <c r="P359" i="1" s="1"/>
  <c r="F55" i="2" s="1"/>
  <c r="Q360" i="1"/>
  <c r="P360" i="1" s="1" a="1"/>
  <c r="P360" i="1" s="1"/>
  <c r="F56" i="2" s="1"/>
  <c r="Q361" i="1"/>
  <c r="P361" i="1" s="1" a="1"/>
  <c r="P361" i="1" s="1"/>
  <c r="F57" i="2" s="1"/>
  <c r="Q362" i="1"/>
  <c r="P362" i="1" s="1" a="1"/>
  <c r="P362" i="1" s="1"/>
  <c r="F58" i="2" s="1"/>
  <c r="Q363" i="1"/>
  <c r="P363" i="1" s="1" a="1"/>
  <c r="P363" i="1" s="1"/>
  <c r="F59" i="2" s="1"/>
  <c r="Q364" i="1"/>
  <c r="P364" i="1" s="1" a="1"/>
  <c r="P364" i="1" s="1"/>
  <c r="F60" i="2" s="1"/>
  <c r="Q365" i="1"/>
  <c r="P365" i="1" s="1" a="1"/>
  <c r="P365" i="1" s="1"/>
  <c r="F61" i="2" s="1"/>
  <c r="Q366" i="1"/>
  <c r="P366" i="1" s="1" a="1"/>
  <c r="P366" i="1" s="1"/>
  <c r="F62" i="2" s="1"/>
  <c r="Q367" i="1"/>
  <c r="P367" i="1" s="1" a="1"/>
  <c r="P367" i="1" s="1"/>
  <c r="F63" i="2" s="1"/>
  <c r="Q368" i="1"/>
  <c r="P368" i="1" s="1" a="1"/>
  <c r="P368" i="1" s="1"/>
  <c r="F64" i="2" s="1"/>
  <c r="Q369" i="1"/>
  <c r="P369" i="1" s="1" a="1"/>
  <c r="P369" i="1" s="1"/>
  <c r="F65" i="2" s="1"/>
  <c r="Q370" i="1"/>
  <c r="P370" i="1" s="1" a="1"/>
  <c r="P370" i="1" s="1"/>
  <c r="F66" i="2" s="1"/>
  <c r="Q371" i="1"/>
  <c r="P371" i="1" s="1" a="1"/>
  <c r="P371" i="1" s="1"/>
  <c r="F67" i="2" s="1"/>
  <c r="Q372" i="1"/>
  <c r="P372" i="1" s="1" a="1"/>
  <c r="P372" i="1" s="1"/>
  <c r="F68" i="2" s="1"/>
  <c r="Q373" i="1"/>
  <c r="P373" i="1" s="1" a="1"/>
  <c r="P373" i="1" s="1"/>
  <c r="F69" i="2" s="1"/>
  <c r="Q374" i="1"/>
  <c r="P374" i="1" s="1" a="1"/>
  <c r="P374" i="1" s="1"/>
  <c r="F70" i="2" s="1"/>
  <c r="Q375" i="1"/>
  <c r="P375" i="1" s="1" a="1"/>
  <c r="P375" i="1" s="1"/>
  <c r="F71" i="2" s="1"/>
  <c r="Q376" i="1"/>
  <c r="P376" i="1" s="1" a="1"/>
  <c r="P376" i="1" s="1"/>
  <c r="F72" i="2" s="1"/>
  <c r="Q377" i="1"/>
  <c r="P377" i="1" s="1" a="1"/>
  <c r="P377" i="1" s="1"/>
  <c r="F73" i="2" s="1"/>
  <c r="Q378" i="1"/>
  <c r="P378" i="1" s="1" a="1"/>
  <c r="P378" i="1" s="1"/>
  <c r="G43" i="2" s="1"/>
  <c r="Q379" i="1"/>
  <c r="P379" i="1" s="1" a="1"/>
  <c r="P379" i="1" s="1"/>
  <c r="G44" i="2" s="1"/>
  <c r="Q380" i="1"/>
  <c r="P380" i="1" s="1" a="1"/>
  <c r="P380" i="1" s="1"/>
  <c r="G45" i="2" s="1"/>
  <c r="Q381" i="1"/>
  <c r="P381" i="1" s="1" a="1"/>
  <c r="P381" i="1" s="1"/>
  <c r="G46" i="2" s="1"/>
  <c r="Q382" i="1"/>
  <c r="P382" i="1" s="1" a="1"/>
  <c r="P382" i="1" s="1"/>
  <c r="G47" i="2" s="1"/>
  <c r="Q383" i="1"/>
  <c r="P383" i="1" s="1" a="1"/>
  <c r="P383" i="1" s="1"/>
  <c r="G48" i="2" s="1"/>
  <c r="Q384" i="1"/>
  <c r="P384" i="1" s="1" a="1"/>
  <c r="P384" i="1" s="1"/>
  <c r="G49" i="2" s="1"/>
  <c r="Q385" i="1"/>
  <c r="P385" i="1" s="1" a="1"/>
  <c r="P385" i="1" s="1"/>
  <c r="G50" i="2" s="1"/>
  <c r="Q386" i="1"/>
  <c r="P386" i="1" s="1" a="1"/>
  <c r="P386" i="1" s="1"/>
  <c r="G51" i="2" s="1"/>
  <c r="Q387" i="1"/>
  <c r="P387" i="1" s="1" a="1"/>
  <c r="P387" i="1" s="1"/>
  <c r="G52" i="2" s="1"/>
  <c r="Q388" i="1"/>
  <c r="Q389" i="1"/>
  <c r="P389" i="1" s="1" a="1"/>
  <c r="P389" i="1" s="1"/>
  <c r="G54" i="2" s="1"/>
  <c r="Q390" i="1"/>
  <c r="P390" i="1" s="1" a="1"/>
  <c r="P390" i="1" s="1"/>
  <c r="G55" i="2" s="1"/>
  <c r="Q391" i="1"/>
  <c r="P391" i="1" s="1" a="1"/>
  <c r="P391" i="1" s="1"/>
  <c r="G56" i="2" s="1"/>
  <c r="Q392" i="1"/>
  <c r="P392" i="1" s="1" a="1"/>
  <c r="P392" i="1" s="1"/>
  <c r="G57" i="2" s="1"/>
  <c r="Q393" i="1"/>
  <c r="P393" i="1" s="1" a="1"/>
  <c r="P393" i="1" s="1"/>
  <c r="G58" i="2" s="1"/>
  <c r="Q394" i="1"/>
  <c r="P394" i="1" s="1" a="1"/>
  <c r="P394" i="1" s="1"/>
  <c r="G59" i="2" s="1"/>
  <c r="Q395" i="1"/>
  <c r="P395" i="1" s="1" a="1"/>
  <c r="P395" i="1" s="1"/>
  <c r="G60" i="2" s="1"/>
  <c r="Q396" i="1"/>
  <c r="P396" i="1" s="1" a="1"/>
  <c r="P396" i="1" s="1"/>
  <c r="G61" i="2" s="1"/>
  <c r="Q397" i="1"/>
  <c r="P397" i="1" s="1" a="1"/>
  <c r="P397" i="1" s="1"/>
  <c r="G62" i="2" s="1"/>
  <c r="Q398" i="1"/>
  <c r="P398" i="1" s="1" a="1"/>
  <c r="P398" i="1" s="1"/>
  <c r="G63" i="2" s="1"/>
  <c r="Q399" i="1"/>
  <c r="P399" i="1" s="1" a="1"/>
  <c r="P399" i="1" s="1"/>
  <c r="G64" i="2" s="1"/>
  <c r="Q400" i="1"/>
  <c r="P400" i="1" s="1" a="1"/>
  <c r="P400" i="1" s="1"/>
  <c r="G65" i="2" s="1"/>
  <c r="Q401" i="1"/>
  <c r="P401" i="1" s="1" a="1"/>
  <c r="P401" i="1" s="1"/>
  <c r="G66" i="2" s="1"/>
  <c r="Q402" i="1"/>
  <c r="P402" i="1" s="1" a="1"/>
  <c r="P402" i="1" s="1"/>
  <c r="G67" i="2" s="1"/>
  <c r="Q403" i="1"/>
  <c r="P403" i="1" s="1" a="1"/>
  <c r="P403" i="1" s="1"/>
  <c r="G68" i="2" s="1"/>
  <c r="Q404" i="1"/>
  <c r="P404" i="1" s="1" a="1"/>
  <c r="P404" i="1" s="1"/>
  <c r="G69" i="2" s="1"/>
  <c r="Q405" i="1"/>
  <c r="P405" i="1" s="1" a="1"/>
  <c r="P405" i="1" s="1"/>
  <c r="G70" i="2" s="1"/>
  <c r="Q406" i="1"/>
  <c r="P406" i="1" s="1" a="1"/>
  <c r="P406" i="1" s="1"/>
  <c r="G71" i="2" s="1"/>
  <c r="Q407" i="1"/>
  <c r="P407" i="1" s="1" a="1"/>
  <c r="P407" i="1" s="1"/>
  <c r="G72" i="2" s="1"/>
  <c r="Q408" i="1"/>
  <c r="P408" i="1" s="1" a="1"/>
  <c r="P408" i="1" s="1"/>
  <c r="H43" i="2" s="1"/>
  <c r="Q409" i="1"/>
  <c r="P409" i="1" s="1" a="1"/>
  <c r="P409" i="1" s="1"/>
  <c r="H44" i="2" s="1"/>
  <c r="Q410" i="1"/>
  <c r="P410" i="1" s="1" a="1"/>
  <c r="P410" i="1" s="1"/>
  <c r="H45" i="2" s="1"/>
  <c r="Q411" i="1"/>
  <c r="P411" i="1" s="1" a="1"/>
  <c r="P411" i="1" s="1"/>
  <c r="H46" i="2" s="1"/>
  <c r="Q412" i="1"/>
  <c r="P412" i="1" s="1" a="1"/>
  <c r="P412" i="1" s="1"/>
  <c r="H47" i="2" s="1"/>
  <c r="Q413" i="1"/>
  <c r="P413" i="1" s="1" a="1"/>
  <c r="P413" i="1" s="1"/>
  <c r="H48" i="2" s="1"/>
  <c r="Q414" i="1"/>
  <c r="P414" i="1" s="1" a="1"/>
  <c r="P414" i="1" s="1"/>
  <c r="H49" i="2" s="1"/>
  <c r="Q415" i="1"/>
  <c r="P415" i="1" s="1" a="1"/>
  <c r="P415" i="1" s="1"/>
  <c r="H50" i="2" s="1"/>
  <c r="Q416" i="1"/>
  <c r="P416" i="1" s="1" a="1"/>
  <c r="P416" i="1" s="1"/>
  <c r="H51" i="2" s="1"/>
  <c r="Q417" i="1"/>
  <c r="P417" i="1" s="1" a="1"/>
  <c r="P417" i="1" s="1"/>
  <c r="H52" i="2" s="1"/>
  <c r="Q418" i="1"/>
  <c r="P418" i="1" s="1" a="1"/>
  <c r="P418" i="1" s="1"/>
  <c r="H53" i="2" s="1"/>
  <c r="Q419" i="1"/>
  <c r="P419" i="1" s="1" a="1"/>
  <c r="P419" i="1" s="1"/>
  <c r="H54" i="2" s="1"/>
  <c r="Q420" i="1"/>
  <c r="P420" i="1" s="1" a="1"/>
  <c r="P420" i="1" s="1"/>
  <c r="H55" i="2" s="1"/>
  <c r="Q421" i="1"/>
  <c r="P421" i="1" s="1" a="1"/>
  <c r="P421" i="1" s="1"/>
  <c r="H56" i="2" s="1"/>
  <c r="Q422" i="1"/>
  <c r="P422" i="1" s="1" a="1"/>
  <c r="P422" i="1" s="1"/>
  <c r="H57" i="2" s="1"/>
  <c r="Q423" i="1"/>
  <c r="P423" i="1" s="1" a="1"/>
  <c r="P423" i="1" s="1"/>
  <c r="H58" i="2" s="1"/>
  <c r="Q424" i="1"/>
  <c r="P424" i="1" s="1" a="1"/>
  <c r="P424" i="1" s="1"/>
  <c r="H59" i="2" s="1"/>
  <c r="Q425" i="1"/>
  <c r="P425" i="1" s="1" a="1"/>
  <c r="P425" i="1" s="1"/>
  <c r="H60" i="2" s="1"/>
  <c r="Q426" i="1"/>
  <c r="P426" i="1" s="1" a="1"/>
  <c r="P426" i="1" s="1"/>
  <c r="H61" i="2" s="1"/>
  <c r="Q427" i="1"/>
  <c r="P427" i="1" s="1" a="1"/>
  <c r="P427" i="1" s="1"/>
  <c r="H62" i="2" s="1"/>
  <c r="Q428" i="1"/>
  <c r="P428" i="1" s="1" a="1"/>
  <c r="P428" i="1" s="1"/>
  <c r="H63" i="2" s="1"/>
  <c r="Q429" i="1"/>
  <c r="P429" i="1" s="1" a="1"/>
  <c r="P429" i="1" s="1"/>
  <c r="H64" i="2" s="1"/>
  <c r="Q430" i="1"/>
  <c r="P430" i="1" s="1" a="1"/>
  <c r="P430" i="1" s="1"/>
  <c r="H65" i="2" s="1"/>
  <c r="Q431" i="1"/>
  <c r="P431" i="1" s="1" a="1"/>
  <c r="P431" i="1" s="1"/>
  <c r="H66" i="2" s="1"/>
  <c r="Q432" i="1"/>
  <c r="P432" i="1" s="1" a="1"/>
  <c r="P432" i="1" s="1"/>
  <c r="H67" i="2" s="1"/>
  <c r="Q433" i="1"/>
  <c r="P433" i="1" s="1" a="1"/>
  <c r="P433" i="1" s="1"/>
  <c r="H68" i="2" s="1"/>
  <c r="Q434" i="1"/>
  <c r="Q435" i="1"/>
  <c r="P435" i="1" s="1" a="1"/>
  <c r="P435" i="1" s="1"/>
  <c r="H70" i="2" s="1"/>
  <c r="Q436" i="1"/>
  <c r="P436" i="1" s="1" a="1"/>
  <c r="P436" i="1" s="1"/>
  <c r="H71" i="2" s="1"/>
  <c r="Q437" i="1"/>
  <c r="P437" i="1" s="1" a="1"/>
  <c r="P437" i="1" s="1"/>
  <c r="H72" i="2" s="1"/>
  <c r="Q438" i="1"/>
  <c r="P438" i="1" s="1" a="1"/>
  <c r="P438" i="1" s="1"/>
  <c r="H73" i="2" s="1"/>
  <c r="Q439" i="1"/>
  <c r="P439" i="1" s="1" a="1"/>
  <c r="P439" i="1" s="1"/>
  <c r="I43" i="2" s="1"/>
  <c r="Q441" i="1"/>
  <c r="P441" i="1" s="1" a="1"/>
  <c r="P441" i="1" s="1"/>
  <c r="I45" i="2" s="1"/>
  <c r="Q442" i="1"/>
  <c r="P442" i="1" s="1" a="1"/>
  <c r="P442" i="1" s="1"/>
  <c r="I46" i="2" s="1"/>
  <c r="Q443" i="1"/>
  <c r="P443" i="1" s="1" a="1"/>
  <c r="P443" i="1" s="1"/>
  <c r="I47" i="2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I52" i="2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92" i="1" l="1"/>
  <c r="L491" i="1"/>
  <c r="P490" i="1" a="1"/>
  <c r="P490" i="1" s="1"/>
  <c r="J64" i="2" s="1"/>
  <c r="P489" i="1" a="1"/>
  <c r="P489" i="1" s="1"/>
  <c r="J63" i="2" s="1"/>
  <c r="L489" i="1"/>
  <c r="P488" i="1" a="1"/>
  <c r="P488" i="1" s="1"/>
  <c r="J62" i="2" s="1"/>
  <c r="P487" i="1" a="1"/>
  <c r="P487" i="1" s="1"/>
  <c r="J61" i="2" s="1"/>
  <c r="L487" i="1"/>
  <c r="P486" i="1" a="1"/>
  <c r="P486" i="1" s="1"/>
  <c r="J60" i="2" s="1"/>
  <c r="L486" i="1"/>
  <c r="P485" i="1" a="1"/>
  <c r="P485" i="1" s="1"/>
  <c r="J59" i="2" s="1"/>
  <c r="L484" i="1"/>
  <c r="P484" i="1" a="1"/>
  <c r="P484" i="1" s="1"/>
  <c r="J58" i="2" s="1"/>
  <c r="P483" i="1" a="1"/>
  <c r="P483" i="1" s="1"/>
  <c r="J57" i="2" s="1"/>
  <c r="L483" i="1"/>
  <c r="P482" i="1" a="1"/>
  <c r="P482" i="1" s="1"/>
  <c r="J56" i="2" s="1"/>
  <c r="P481" i="1" a="1"/>
  <c r="P481" i="1" s="1"/>
  <c r="J55" i="2" s="1"/>
  <c r="P480" i="1" a="1"/>
  <c r="P480" i="1" s="1"/>
  <c r="J54" i="2" s="1"/>
  <c r="L480" i="1"/>
  <c r="P479" i="1" a="1"/>
  <c r="P479" i="1" s="1"/>
  <c r="J53" i="2" s="1"/>
  <c r="L479" i="1"/>
  <c r="P478" i="1" a="1"/>
  <c r="P478" i="1" s="1"/>
  <c r="J52" i="2" s="1"/>
  <c r="P477" i="1" a="1"/>
  <c r="P477" i="1" s="1"/>
  <c r="J51" i="2" s="1"/>
  <c r="P476" i="1" a="1"/>
  <c r="P476" i="1" s="1"/>
  <c r="J50" i="2" s="1"/>
  <c r="P475" i="1" a="1"/>
  <c r="P475" i="1" s="1"/>
  <c r="J49" i="2" s="1"/>
  <c r="P474" i="1" a="1"/>
  <c r="P474" i="1" s="1"/>
  <c r="J48" i="2" s="1"/>
  <c r="P473" i="1" a="1"/>
  <c r="P473" i="1" s="1"/>
  <c r="J47" i="2" s="1"/>
  <c r="P472" i="1" a="1"/>
  <c r="P472" i="1" s="1"/>
  <c r="J46" i="2" s="1"/>
  <c r="L471" i="1"/>
  <c r="P471" i="1" a="1"/>
  <c r="P471" i="1" s="1"/>
  <c r="J45" i="2" s="1"/>
  <c r="L470" i="1"/>
  <c r="P469" i="1" a="1"/>
  <c r="P469" i="1" s="1"/>
  <c r="J43" i="2" s="1"/>
  <c r="P468" i="1" a="1"/>
  <c r="P468" i="1" s="1"/>
  <c r="I72" i="2" s="1"/>
  <c r="L468" i="1"/>
  <c r="P467" i="1" a="1"/>
  <c r="P467" i="1" s="1"/>
  <c r="I71" i="2" s="1"/>
  <c r="P466" i="1" a="1"/>
  <c r="P466" i="1" s="1"/>
  <c r="I70" i="2" s="1"/>
  <c r="P465" i="1" a="1"/>
  <c r="P465" i="1" s="1"/>
  <c r="I69" i="2" s="1"/>
  <c r="P464" i="1" a="1"/>
  <c r="P464" i="1" s="1"/>
  <c r="I68" i="2" s="1"/>
  <c r="P463" i="1" a="1"/>
  <c r="P463" i="1" s="1"/>
  <c r="I67" i="2" s="1"/>
  <c r="P462" i="1" a="1"/>
  <c r="P462" i="1" s="1"/>
  <c r="I66" i="2" s="1"/>
  <c r="P461" i="1" a="1"/>
  <c r="P461" i="1" s="1"/>
  <c r="I65" i="2" s="1"/>
  <c r="L461" i="1"/>
  <c r="P460" i="1" a="1"/>
  <c r="P460" i="1" s="1"/>
  <c r="I64" i="2" s="1"/>
  <c r="P459" i="1" a="1"/>
  <c r="P459" i="1" s="1"/>
  <c r="I63" i="2" s="1"/>
  <c r="P458" i="1" a="1"/>
  <c r="P458" i="1" s="1"/>
  <c r="I62" i="2" s="1"/>
  <c r="P446" i="1" a="1"/>
  <c r="P446" i="1" s="1"/>
  <c r="I50" i="2" s="1"/>
  <c r="L457" i="1"/>
  <c r="P457" i="1" a="1"/>
  <c r="P457" i="1" s="1"/>
  <c r="I61" i="2" s="1"/>
  <c r="P7" i="1" a="1"/>
  <c r="P7" i="1" s="1"/>
  <c r="F33" i="2" s="1"/>
  <c r="P445" i="1" a="1"/>
  <c r="P445" i="1" s="1"/>
  <c r="I49" i="2" s="1"/>
  <c r="P447" i="1" a="1"/>
  <c r="P447" i="1" s="1"/>
  <c r="I51" i="2" s="1"/>
  <c r="P456" i="1" a="1"/>
  <c r="P456" i="1" s="1"/>
  <c r="I60" i="2" s="1"/>
  <c r="P455" i="1" a="1"/>
  <c r="P455" i="1" s="1"/>
  <c r="I59" i="2" s="1"/>
  <c r="P449" i="1" a="1"/>
  <c r="P449" i="1" s="1"/>
  <c r="I53" i="2" s="1"/>
  <c r="P454" i="1" a="1"/>
  <c r="P454" i="1" s="1"/>
  <c r="I58" i="2" s="1"/>
  <c r="P453" i="1" a="1"/>
  <c r="P453" i="1" s="1"/>
  <c r="I57" i="2" s="1"/>
  <c r="P444" i="1" a="1"/>
  <c r="P444" i="1" s="1"/>
  <c r="I48" i="2" s="1"/>
  <c r="P452" i="1" a="1"/>
  <c r="P452" i="1" s="1"/>
  <c r="I56" i="2" s="1"/>
  <c r="P451" i="1" a="1"/>
  <c r="P451" i="1" s="1"/>
  <c r="I55" i="2" s="1"/>
  <c r="P450" i="1" a="1"/>
  <c r="P450" i="1" s="1"/>
  <c r="I54" i="2" s="1"/>
  <c r="L447" i="1"/>
  <c r="L445" i="1"/>
  <c r="L444" i="1"/>
  <c r="L436" i="1"/>
  <c r="O434" i="1"/>
  <c r="P434" i="1" s="1" a="1"/>
  <c r="P434" i="1" s="1"/>
  <c r="H69" i="2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G53" i="2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H22" i="2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D52" i="2" s="1"/>
  <c r="L297" i="1"/>
  <c r="O296" i="1"/>
  <c r="P296" i="1" s="1" a="1"/>
  <c r="P296" i="1" s="1"/>
  <c r="D51" i="2" s="1"/>
  <c r="O295" i="1"/>
  <c r="P295" i="1" s="1" a="1"/>
  <c r="P295" i="1" s="1"/>
  <c r="D50" i="2" s="1"/>
  <c r="L296" i="1"/>
  <c r="O292" i="1"/>
  <c r="P292" i="1" s="1" a="1"/>
  <c r="P292" i="1" s="1"/>
  <c r="D47" i="2" s="1"/>
  <c r="O294" i="1"/>
  <c r="P294" i="1" s="1" a="1"/>
  <c r="P294" i="1" s="1"/>
  <c r="D49" i="2" s="1"/>
  <c r="L295" i="1"/>
  <c r="O293" i="1"/>
  <c r="P293" i="1" s="1" a="1"/>
  <c r="P293" i="1" s="1"/>
  <c r="D48" i="2" s="1"/>
  <c r="L293" i="1"/>
  <c r="L292" i="1"/>
  <c r="O289" i="1"/>
  <c r="P289" i="1" s="1" a="1"/>
  <c r="P289" i="1" s="1"/>
  <c r="D44" i="2" s="1"/>
  <c r="O290" i="1"/>
  <c r="P290" i="1" s="1" a="1"/>
  <c r="P290" i="1" s="1"/>
  <c r="D45" i="2" s="1"/>
  <c r="O291" i="1"/>
  <c r="P291" i="1" s="1" a="1"/>
  <c r="P291" i="1" s="1"/>
  <c r="D46" i="2" s="1"/>
  <c r="O288" i="1"/>
  <c r="P288" i="1" s="1" a="1"/>
  <c r="P288" i="1" s="1"/>
  <c r="D43" i="2" s="1"/>
  <c r="L290" i="1"/>
  <c r="O287" i="1"/>
  <c r="P287" i="1" s="1" a="1"/>
  <c r="P287" i="1" s="1"/>
  <c r="O40" i="2" s="1"/>
  <c r="L289" i="1"/>
  <c r="L288" i="1"/>
  <c r="O286" i="1"/>
  <c r="P286" i="1" s="1" a="1"/>
  <c r="P286" i="1" s="1"/>
  <c r="O39" i="2" s="1"/>
  <c r="L286" i="1"/>
  <c r="O285" i="1"/>
  <c r="P285" i="1" s="1" a="1"/>
  <c r="P285" i="1" s="1"/>
  <c r="O38" i="2" s="1"/>
  <c r="O284" i="1"/>
  <c r="P284" i="1" s="1" a="1"/>
  <c r="P284" i="1" s="1"/>
  <c r="O37" i="2" s="1"/>
  <c r="O283" i="1"/>
  <c r="P283" i="1" s="1" a="1"/>
  <c r="P283" i="1" s="1"/>
  <c r="O36" i="2" s="1"/>
  <c r="O282" i="1"/>
  <c r="P282" i="1" s="1" a="1"/>
  <c r="P282" i="1" s="1"/>
  <c r="O35" i="2" s="1"/>
  <c r="O281" i="1"/>
  <c r="P281" i="1" s="1" a="1"/>
  <c r="P281" i="1" s="1"/>
  <c r="O34" i="2" s="1"/>
  <c r="O276" i="1"/>
  <c r="P276" i="1" s="1" a="1"/>
  <c r="P276" i="1" s="1"/>
  <c r="O29" i="2" s="1"/>
  <c r="O277" i="1"/>
  <c r="P277" i="1" s="1" a="1"/>
  <c r="P277" i="1" s="1"/>
  <c r="O30" i="2" s="1"/>
  <c r="O280" i="1"/>
  <c r="P280" i="1" s="1" a="1"/>
  <c r="P280" i="1" s="1"/>
  <c r="O33" i="2" s="1"/>
  <c r="O279" i="1"/>
  <c r="P279" i="1" s="1" a="1"/>
  <c r="P279" i="1" s="1"/>
  <c r="O32" i="2" s="1"/>
  <c r="L279" i="1"/>
  <c r="L278" i="1"/>
  <c r="O278" i="1"/>
  <c r="P278" i="1" s="1" a="1"/>
  <c r="P278" i="1" s="1"/>
  <c r="O31" i="2" s="1"/>
  <c r="O275" i="1"/>
  <c r="P275" i="1" s="1" a="1"/>
  <c r="P275" i="1" s="1"/>
  <c r="O28" i="2" s="1"/>
  <c r="L277" i="1"/>
  <c r="L276" i="1"/>
  <c r="O274" i="1"/>
  <c r="P274" i="1" s="1" a="1"/>
  <c r="P274" i="1" s="1"/>
  <c r="O27" i="2" s="1"/>
  <c r="O260" i="1"/>
  <c r="P260" i="1" s="1" a="1"/>
  <c r="P260" i="1" s="1"/>
  <c r="O13" i="2" s="1"/>
  <c r="O271" i="1"/>
  <c r="P271" i="1" s="1" a="1"/>
  <c r="P271" i="1" s="1"/>
  <c r="O24" i="2" s="1"/>
  <c r="O272" i="1"/>
  <c r="P272" i="1" s="1" a="1"/>
  <c r="P272" i="1" s="1"/>
  <c r="O25" i="2" s="1"/>
  <c r="O273" i="1"/>
  <c r="P273" i="1" s="1" a="1"/>
  <c r="P273" i="1" s="1"/>
  <c r="O26" i="2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10" i="2" s="1"/>
  <c r="O270" i="1"/>
  <c r="P270" i="1" s="1" a="1"/>
  <c r="P270" i="1" s="1"/>
  <c r="O23" i="2" s="1"/>
  <c r="O268" i="1"/>
  <c r="P268" i="1" s="1" a="1"/>
  <c r="P268" i="1" s="1"/>
  <c r="O21" i="2" s="1"/>
  <c r="L270" i="1"/>
  <c r="O269" i="1"/>
  <c r="P269" i="1" s="1" a="1"/>
  <c r="P269" i="1" s="1"/>
  <c r="O22" i="2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O20" i="2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K34" i="2" s="1"/>
  <c r="O151" i="1"/>
  <c r="P151" i="1" s="1" a="1"/>
  <c r="P151" i="1" s="1"/>
  <c r="K26" i="2" s="1"/>
  <c r="O143" i="1"/>
  <c r="P143" i="1" s="1" a="1"/>
  <c r="P143" i="1" s="1"/>
  <c r="K18" i="2" s="1"/>
  <c r="O135" i="1"/>
  <c r="P135" i="1" s="1" a="1"/>
  <c r="P135" i="1" s="1"/>
  <c r="K10" i="2" s="1"/>
  <c r="O262" i="1"/>
  <c r="P262" i="1" s="1" a="1"/>
  <c r="P262" i="1" s="1"/>
  <c r="O15" i="2" s="1"/>
  <c r="O266" i="1"/>
  <c r="P266" i="1" s="1" a="1"/>
  <c r="P266" i="1" s="1"/>
  <c r="O19" i="2" s="1"/>
  <c r="L34" i="1"/>
  <c r="L233" i="1"/>
  <c r="O259" i="1"/>
  <c r="P259" i="1" s="1" a="1"/>
  <c r="P259" i="1" s="1"/>
  <c r="O12" i="2" s="1"/>
  <c r="O254" i="1"/>
  <c r="P254" i="1" s="1" a="1"/>
  <c r="P254" i="1" s="1"/>
  <c r="N37" i="2" s="1"/>
  <c r="O246" i="1"/>
  <c r="P246" i="1" s="1" a="1"/>
  <c r="P246" i="1" s="1"/>
  <c r="N29" i="2" s="1"/>
  <c r="O238" i="1"/>
  <c r="P238" i="1" s="1" a="1"/>
  <c r="P238" i="1" s="1"/>
  <c r="N21" i="2" s="1"/>
  <c r="O230" i="1"/>
  <c r="P230" i="1" s="1" a="1"/>
  <c r="P230" i="1" s="1"/>
  <c r="N13" i="2" s="1"/>
  <c r="O222" i="1"/>
  <c r="P222" i="1" s="1" a="1"/>
  <c r="P222" i="1" s="1"/>
  <c r="M36" i="2" s="1"/>
  <c r="O214" i="1"/>
  <c r="P214" i="1" s="1" a="1"/>
  <c r="P214" i="1" s="1"/>
  <c r="M28" i="2" s="1"/>
  <c r="O206" i="1"/>
  <c r="P206" i="1" s="1" a="1"/>
  <c r="P206" i="1" s="1"/>
  <c r="M20" i="2" s="1"/>
  <c r="O197" i="1"/>
  <c r="P197" i="1" s="1" a="1"/>
  <c r="P197" i="1" s="1"/>
  <c r="M11" i="2" s="1"/>
  <c r="O190" i="1"/>
  <c r="P190" i="1" s="1" a="1"/>
  <c r="P190" i="1" s="1"/>
  <c r="L34" i="2" s="1"/>
  <c r="O181" i="1"/>
  <c r="P181" i="1" s="1" a="1"/>
  <c r="P181" i="1" s="1"/>
  <c r="L25" i="2" s="1"/>
  <c r="O173" i="1"/>
  <c r="P173" i="1" s="1" a="1"/>
  <c r="P173" i="1" s="1"/>
  <c r="L17" i="2" s="1"/>
  <c r="O165" i="1"/>
  <c r="P165" i="1" s="1" a="1"/>
  <c r="P165" i="1" s="1"/>
  <c r="K40" i="2" s="1"/>
  <c r="O157" i="1"/>
  <c r="P157" i="1" s="1" a="1"/>
  <c r="P157" i="1" s="1"/>
  <c r="K32" i="2" s="1"/>
  <c r="O149" i="1"/>
  <c r="P149" i="1" s="1" a="1"/>
  <c r="P149" i="1" s="1"/>
  <c r="K24" i="2" s="1"/>
  <c r="O141" i="1"/>
  <c r="P141" i="1" s="1" a="1"/>
  <c r="P141" i="1" s="1"/>
  <c r="K16" i="2" s="1"/>
  <c r="O132" i="1"/>
  <c r="P132" i="1" s="1" a="1"/>
  <c r="P132" i="1" s="1"/>
  <c r="J38" i="2" s="1"/>
  <c r="O124" i="1"/>
  <c r="P124" i="1" s="1" a="1"/>
  <c r="P124" i="1" s="1"/>
  <c r="J30" i="2" s="1"/>
  <c r="O117" i="1"/>
  <c r="P117" i="1" s="1" a="1"/>
  <c r="P117" i="1" s="1"/>
  <c r="J23" i="2" s="1"/>
  <c r="O109" i="1"/>
  <c r="P109" i="1" s="1" a="1"/>
  <c r="P109" i="1" s="1"/>
  <c r="J15" i="2" s="1"/>
  <c r="O101" i="1"/>
  <c r="P101" i="1" s="1" a="1"/>
  <c r="P101" i="1" s="1"/>
  <c r="I37" i="2" s="1"/>
  <c r="O93" i="1"/>
  <c r="P93" i="1" s="1" a="1"/>
  <c r="P93" i="1" s="1"/>
  <c r="I29" i="2" s="1"/>
  <c r="O85" i="1"/>
  <c r="P85" i="1" s="1" a="1"/>
  <c r="P85" i="1" s="1"/>
  <c r="I21" i="2" s="1"/>
  <c r="O77" i="1"/>
  <c r="P77" i="1" s="1" a="1"/>
  <c r="P77" i="1" s="1"/>
  <c r="I13" i="2" s="1"/>
  <c r="O69" i="1"/>
  <c r="P69" i="1" s="1" a="1"/>
  <c r="P69" i="1" s="1"/>
  <c r="H36" i="2" s="1"/>
  <c r="O61" i="1"/>
  <c r="P61" i="1" s="1" a="1"/>
  <c r="P61" i="1" s="1"/>
  <c r="H28" i="2" s="1"/>
  <c r="O45" i="1"/>
  <c r="P45" i="1" s="1" a="1"/>
  <c r="P45" i="1" s="1"/>
  <c r="H12" i="2" s="1"/>
  <c r="O37" i="1"/>
  <c r="P37" i="1" s="1" a="1"/>
  <c r="P37" i="1" s="1"/>
  <c r="G34" i="2" s="1"/>
  <c r="O29" i="1"/>
  <c r="P29" i="1" s="1" a="1"/>
  <c r="P29" i="1" s="1"/>
  <c r="G26" i="2" s="1"/>
  <c r="O21" i="1"/>
  <c r="P21" i="1" s="1" a="1"/>
  <c r="P21" i="1" s="1"/>
  <c r="G18" i="2" s="1"/>
  <c r="O11" i="1"/>
  <c r="P11" i="1" s="1" a="1"/>
  <c r="P11" i="1" s="1"/>
  <c r="F38" i="2" s="1"/>
  <c r="O247" i="1"/>
  <c r="P247" i="1" s="1" a="1"/>
  <c r="P247" i="1" s="1"/>
  <c r="N30" i="2" s="1"/>
  <c r="O239" i="1"/>
  <c r="P239" i="1" s="1" a="1"/>
  <c r="P239" i="1" s="1"/>
  <c r="N22" i="2" s="1"/>
  <c r="O231" i="1"/>
  <c r="P231" i="1" s="1" a="1"/>
  <c r="P231" i="1" s="1"/>
  <c r="N14" i="2" s="1"/>
  <c r="O223" i="1"/>
  <c r="P223" i="1" s="1" a="1"/>
  <c r="P223" i="1" s="1"/>
  <c r="M37" i="2" s="1"/>
  <c r="O215" i="1"/>
  <c r="P215" i="1" s="1" a="1"/>
  <c r="P215" i="1" s="1"/>
  <c r="M29" i="2" s="1"/>
  <c r="O207" i="1"/>
  <c r="P207" i="1" s="1" a="1"/>
  <c r="P207" i="1" s="1"/>
  <c r="M21" i="2" s="1"/>
  <c r="O199" i="1"/>
  <c r="P199" i="1" s="1" a="1"/>
  <c r="P199" i="1" s="1"/>
  <c r="M13" i="2" s="1"/>
  <c r="O183" i="1"/>
  <c r="P183" i="1" s="1" a="1"/>
  <c r="P183" i="1" s="1"/>
  <c r="L27" i="2" s="1"/>
  <c r="O127" i="1"/>
  <c r="P127" i="1" s="1" a="1"/>
  <c r="P127" i="1" s="1"/>
  <c r="J33" i="2" s="1"/>
  <c r="O119" i="1"/>
  <c r="P119" i="1" s="1" a="1"/>
  <c r="P119" i="1" s="1"/>
  <c r="J25" i="2" s="1"/>
  <c r="O111" i="1"/>
  <c r="P111" i="1" s="1" a="1"/>
  <c r="P111" i="1" s="1"/>
  <c r="J17" i="2" s="1"/>
  <c r="O103" i="1"/>
  <c r="P103" i="1" s="1" a="1"/>
  <c r="P103" i="1" s="1"/>
  <c r="I39" i="2" s="1"/>
  <c r="O95" i="1"/>
  <c r="P95" i="1" s="1" a="1"/>
  <c r="P95" i="1" s="1"/>
  <c r="I31" i="2" s="1"/>
  <c r="O87" i="1"/>
  <c r="P87" i="1" s="1" a="1"/>
  <c r="P87" i="1" s="1"/>
  <c r="I23" i="2" s="1"/>
  <c r="O79" i="1"/>
  <c r="P79" i="1" s="1" a="1"/>
  <c r="P79" i="1" s="1"/>
  <c r="I15" i="2" s="1"/>
  <c r="O71" i="1"/>
  <c r="P71" i="1" s="1" a="1"/>
  <c r="P71" i="1" s="1"/>
  <c r="H38" i="2" s="1"/>
  <c r="O63" i="1"/>
  <c r="P63" i="1" s="1" a="1"/>
  <c r="P63" i="1" s="1"/>
  <c r="H30" i="2" s="1"/>
  <c r="O47" i="1"/>
  <c r="P47" i="1" s="1" a="1"/>
  <c r="P47" i="1" s="1"/>
  <c r="H14" i="2" s="1"/>
  <c r="O39" i="1"/>
  <c r="P39" i="1" s="1" a="1"/>
  <c r="P39" i="1" s="1"/>
  <c r="G36" i="2" s="1"/>
  <c r="O31" i="1"/>
  <c r="P31" i="1" s="1" a="1"/>
  <c r="P31" i="1" s="1"/>
  <c r="G28" i="2" s="1"/>
  <c r="O23" i="1"/>
  <c r="P23" i="1" s="1" a="1"/>
  <c r="P23" i="1" s="1"/>
  <c r="G20" i="2" s="1"/>
  <c r="O15" i="1"/>
  <c r="P15" i="1" s="1" a="1"/>
  <c r="P15" i="1" s="1"/>
  <c r="G11" i="2" s="1"/>
  <c r="O263" i="1"/>
  <c r="P263" i="1" s="1" a="1"/>
  <c r="P263" i="1" s="1"/>
  <c r="O16" i="2" s="1"/>
  <c r="L174" i="1"/>
  <c r="L219" i="1"/>
  <c r="L215" i="1"/>
  <c r="L106" i="1"/>
  <c r="L114" i="1"/>
  <c r="L254" i="1"/>
  <c r="O253" i="1"/>
  <c r="P253" i="1" s="1" a="1"/>
  <c r="P253" i="1" s="1"/>
  <c r="N36" i="2" s="1"/>
  <c r="O245" i="1"/>
  <c r="P245" i="1" s="1" a="1"/>
  <c r="P245" i="1" s="1"/>
  <c r="N28" i="2" s="1"/>
  <c r="O237" i="1"/>
  <c r="P237" i="1" s="1" a="1"/>
  <c r="P237" i="1" s="1"/>
  <c r="N20" i="2" s="1"/>
  <c r="O229" i="1"/>
  <c r="P229" i="1" s="1" a="1"/>
  <c r="P229" i="1" s="1"/>
  <c r="N12" i="2" s="1"/>
  <c r="O221" i="1"/>
  <c r="P221" i="1" s="1" a="1"/>
  <c r="P221" i="1" s="1"/>
  <c r="M35" i="2" s="1"/>
  <c r="O213" i="1"/>
  <c r="P213" i="1" s="1" a="1"/>
  <c r="P213" i="1" s="1"/>
  <c r="M27" i="2" s="1"/>
  <c r="O205" i="1"/>
  <c r="P205" i="1" s="1" a="1"/>
  <c r="P205" i="1" s="1"/>
  <c r="M19" i="2" s="1"/>
  <c r="O189" i="1"/>
  <c r="P189" i="1" s="1" a="1"/>
  <c r="P189" i="1" s="1"/>
  <c r="L33" i="2" s="1"/>
  <c r="L55" i="1"/>
  <c r="L39" i="1"/>
  <c r="L137" i="1"/>
  <c r="L141" i="1"/>
  <c r="L185" i="1"/>
  <c r="O252" i="1"/>
  <c r="P252" i="1" s="1" a="1"/>
  <c r="P252" i="1" s="1"/>
  <c r="N35" i="2" s="1"/>
  <c r="O244" i="1"/>
  <c r="P244" i="1" s="1" a="1"/>
  <c r="P244" i="1" s="1"/>
  <c r="N27" i="2" s="1"/>
  <c r="O236" i="1"/>
  <c r="P236" i="1" s="1" a="1"/>
  <c r="P236" i="1" s="1"/>
  <c r="N19" i="2" s="1"/>
  <c r="O228" i="1"/>
  <c r="P228" i="1" s="1" a="1"/>
  <c r="P228" i="1" s="1"/>
  <c r="N11" i="2" s="1"/>
  <c r="O220" i="1"/>
  <c r="P220" i="1" s="1" a="1"/>
  <c r="P220" i="1" s="1"/>
  <c r="M34" i="2" s="1"/>
  <c r="O212" i="1"/>
  <c r="P212" i="1" s="1" a="1"/>
  <c r="P212" i="1" s="1"/>
  <c r="M26" i="2" s="1"/>
  <c r="O204" i="1"/>
  <c r="P204" i="1" s="1" a="1"/>
  <c r="P204" i="1" s="1"/>
  <c r="M18" i="2" s="1"/>
  <c r="O195" i="1"/>
  <c r="P195" i="1" s="1" a="1"/>
  <c r="P195" i="1" s="1"/>
  <c r="L39" i="2" s="1"/>
  <c r="O187" i="1"/>
  <c r="P187" i="1" s="1" a="1"/>
  <c r="P187" i="1" s="1"/>
  <c r="L31" i="2" s="1"/>
  <c r="O179" i="1"/>
  <c r="P179" i="1" s="1" a="1"/>
  <c r="P179" i="1" s="1"/>
  <c r="L23" i="2" s="1"/>
  <c r="O171" i="1"/>
  <c r="P171" i="1" s="1" a="1"/>
  <c r="P171" i="1" s="1"/>
  <c r="L15" i="2" s="1"/>
  <c r="O163" i="1"/>
  <c r="P163" i="1" s="1" a="1"/>
  <c r="P163" i="1" s="1"/>
  <c r="K38" i="2" s="1"/>
  <c r="O156" i="1"/>
  <c r="P156" i="1" s="1" a="1"/>
  <c r="P156" i="1" s="1"/>
  <c r="K31" i="2" s="1"/>
  <c r="O148" i="1"/>
  <c r="P148" i="1" s="1" a="1"/>
  <c r="P148" i="1" s="1"/>
  <c r="K23" i="2" s="1"/>
  <c r="O140" i="1"/>
  <c r="P140" i="1" s="1" a="1"/>
  <c r="P140" i="1" s="1"/>
  <c r="K15" i="2" s="1"/>
  <c r="O116" i="1"/>
  <c r="P116" i="1" s="1" a="1"/>
  <c r="P116" i="1" s="1"/>
  <c r="J22" i="2" s="1"/>
  <c r="O108" i="1"/>
  <c r="P108" i="1" s="1" a="1"/>
  <c r="P108" i="1" s="1"/>
  <c r="J14" i="2" s="1"/>
  <c r="O100" i="1"/>
  <c r="P100" i="1" s="1" a="1"/>
  <c r="P100" i="1" s="1"/>
  <c r="I36" i="2" s="1"/>
  <c r="O92" i="1"/>
  <c r="P92" i="1" s="1" a="1"/>
  <c r="P92" i="1" s="1"/>
  <c r="I28" i="2" s="1"/>
  <c r="O84" i="1"/>
  <c r="P84" i="1" s="1" a="1"/>
  <c r="P84" i="1" s="1"/>
  <c r="I20" i="2" s="1"/>
  <c r="O76" i="1"/>
  <c r="P76" i="1" s="1" a="1"/>
  <c r="P76" i="1" s="1"/>
  <c r="I12" i="2" s="1"/>
  <c r="O68" i="1"/>
  <c r="P68" i="1" s="1" a="1"/>
  <c r="P68" i="1" s="1"/>
  <c r="H35" i="2" s="1"/>
  <c r="O60" i="1"/>
  <c r="P60" i="1" s="1" a="1"/>
  <c r="P60" i="1" s="1"/>
  <c r="H27" i="2" s="1"/>
  <c r="O44" i="1"/>
  <c r="P44" i="1" s="1" a="1"/>
  <c r="P44" i="1" s="1"/>
  <c r="H11" i="2" s="1"/>
  <c r="O36" i="1"/>
  <c r="P36" i="1" s="1" a="1"/>
  <c r="P36" i="1" s="1"/>
  <c r="G33" i="2" s="1"/>
  <c r="O28" i="1"/>
  <c r="P28" i="1" s="1" a="1"/>
  <c r="P28" i="1" s="1"/>
  <c r="G25" i="2" s="1"/>
  <c r="O20" i="1"/>
  <c r="P20" i="1" s="1" a="1"/>
  <c r="P20" i="1" s="1"/>
  <c r="G17" i="2" s="1"/>
  <c r="O261" i="1"/>
  <c r="P261" i="1" s="1" a="1"/>
  <c r="P261" i="1" s="1"/>
  <c r="O14" i="2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N34" i="2" s="1"/>
  <c r="O243" i="1"/>
  <c r="P243" i="1" s="1" a="1"/>
  <c r="P243" i="1" s="1"/>
  <c r="N26" i="2" s="1"/>
  <c r="O235" i="1"/>
  <c r="P235" i="1" s="1" a="1"/>
  <c r="P235" i="1" s="1"/>
  <c r="N18" i="2" s="1"/>
  <c r="O227" i="1"/>
  <c r="P227" i="1" s="1" a="1"/>
  <c r="P227" i="1" s="1"/>
  <c r="N10" i="2" s="1"/>
  <c r="O219" i="1"/>
  <c r="P219" i="1" s="1" a="1"/>
  <c r="P219" i="1" s="1"/>
  <c r="M33" i="2" s="1"/>
  <c r="O211" i="1"/>
  <c r="P211" i="1" s="1" a="1"/>
  <c r="P211" i="1" s="1"/>
  <c r="M25" i="2" s="1"/>
  <c r="O203" i="1"/>
  <c r="P203" i="1" s="1" a="1"/>
  <c r="P203" i="1" s="1"/>
  <c r="M17" i="2" s="1"/>
  <c r="O155" i="1"/>
  <c r="P155" i="1" s="1" a="1"/>
  <c r="P155" i="1" s="1"/>
  <c r="K30" i="2" s="1"/>
  <c r="O147" i="1"/>
  <c r="P147" i="1" s="1" a="1"/>
  <c r="P147" i="1" s="1"/>
  <c r="K22" i="2" s="1"/>
  <c r="O139" i="1"/>
  <c r="P139" i="1" s="1" a="1"/>
  <c r="P139" i="1" s="1"/>
  <c r="K14" i="2" s="1"/>
  <c r="O131" i="1"/>
  <c r="P131" i="1" s="1" a="1"/>
  <c r="P131" i="1" s="1"/>
  <c r="J37" i="2" s="1"/>
  <c r="O123" i="1"/>
  <c r="P123" i="1" s="1" a="1"/>
  <c r="P123" i="1" s="1"/>
  <c r="J29" i="2" s="1"/>
  <c r="O115" i="1"/>
  <c r="P115" i="1" s="1" a="1"/>
  <c r="P115" i="1" s="1"/>
  <c r="J21" i="2" s="1"/>
  <c r="O107" i="1"/>
  <c r="P107" i="1" s="1" a="1"/>
  <c r="P107" i="1" s="1"/>
  <c r="J13" i="2" s="1"/>
  <c r="O99" i="1"/>
  <c r="P99" i="1" s="1" a="1"/>
  <c r="P99" i="1" s="1"/>
  <c r="I35" i="2" s="1"/>
  <c r="O91" i="1"/>
  <c r="P91" i="1" s="1" a="1"/>
  <c r="P91" i="1" s="1"/>
  <c r="I27" i="2" s="1"/>
  <c r="O83" i="1"/>
  <c r="P83" i="1" s="1" a="1"/>
  <c r="P83" i="1" s="1"/>
  <c r="I19" i="2" s="1"/>
  <c r="O75" i="1"/>
  <c r="P75" i="1" s="1" a="1"/>
  <c r="P75" i="1" s="1"/>
  <c r="I11" i="2" s="1"/>
  <c r="O67" i="1"/>
  <c r="P67" i="1" s="1" a="1"/>
  <c r="P67" i="1" s="1"/>
  <c r="H34" i="2" s="1"/>
  <c r="O59" i="1"/>
  <c r="P59" i="1" s="1" a="1"/>
  <c r="P59" i="1" s="1"/>
  <c r="H26" i="2" s="1"/>
  <c r="O51" i="1"/>
  <c r="P51" i="1" s="1" a="1"/>
  <c r="P51" i="1" s="1"/>
  <c r="H18" i="2" s="1"/>
  <c r="O43" i="1"/>
  <c r="P43" i="1" s="1" a="1"/>
  <c r="P43" i="1" s="1"/>
  <c r="H10" i="2" s="1"/>
  <c r="O35" i="1"/>
  <c r="P35" i="1" s="1" a="1"/>
  <c r="P35" i="1" s="1"/>
  <c r="G32" i="2" s="1"/>
  <c r="O27" i="1"/>
  <c r="P27" i="1" s="1" a="1"/>
  <c r="P27" i="1" s="1"/>
  <c r="G24" i="2" s="1"/>
  <c r="O19" i="1"/>
  <c r="P19" i="1" s="1" a="1"/>
  <c r="P19" i="1" s="1"/>
  <c r="G16" i="2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N38" i="2" s="1"/>
  <c r="O250" i="1"/>
  <c r="P250" i="1" s="1" a="1"/>
  <c r="P250" i="1" s="1"/>
  <c r="N33" i="2" s="1"/>
  <c r="O242" i="1"/>
  <c r="P242" i="1" s="1" a="1"/>
  <c r="P242" i="1" s="1"/>
  <c r="N25" i="2" s="1"/>
  <c r="O234" i="1"/>
  <c r="P234" i="1" s="1" a="1"/>
  <c r="P234" i="1" s="1"/>
  <c r="N17" i="2" s="1"/>
  <c r="O226" i="1"/>
  <c r="P226" i="1" s="1" a="1"/>
  <c r="P226" i="1" s="1"/>
  <c r="M40" i="2" s="1"/>
  <c r="O218" i="1"/>
  <c r="P218" i="1" s="1" a="1"/>
  <c r="P218" i="1" s="1"/>
  <c r="M32" i="2" s="1"/>
  <c r="O210" i="1"/>
  <c r="P210" i="1" s="1" a="1"/>
  <c r="P210" i="1" s="1"/>
  <c r="M24" i="2" s="1"/>
  <c r="O202" i="1"/>
  <c r="P202" i="1" s="1" a="1"/>
  <c r="P202" i="1" s="1"/>
  <c r="M16" i="2" s="1"/>
  <c r="O193" i="1"/>
  <c r="P193" i="1" s="1" a="1"/>
  <c r="P193" i="1" s="1"/>
  <c r="L37" i="2" s="1"/>
  <c r="O186" i="1"/>
  <c r="P186" i="1" s="1" a="1"/>
  <c r="P186" i="1" s="1"/>
  <c r="L30" i="2" s="1"/>
  <c r="O177" i="1"/>
  <c r="P177" i="1" s="1" a="1"/>
  <c r="P177" i="1" s="1"/>
  <c r="L21" i="2" s="1"/>
  <c r="O169" i="1"/>
  <c r="P169" i="1" s="1" a="1"/>
  <c r="P169" i="1" s="1"/>
  <c r="L13" i="2" s="1"/>
  <c r="O161" i="1"/>
  <c r="P161" i="1" s="1" a="1"/>
  <c r="P161" i="1" s="1"/>
  <c r="K36" i="2" s="1"/>
  <c r="O153" i="1"/>
  <c r="P153" i="1" s="1" a="1"/>
  <c r="P153" i="1" s="1"/>
  <c r="K28" i="2" s="1"/>
  <c r="O145" i="1"/>
  <c r="P145" i="1" s="1" a="1"/>
  <c r="P145" i="1" s="1"/>
  <c r="K20" i="2" s="1"/>
  <c r="O137" i="1"/>
  <c r="P137" i="1" s="1" a="1"/>
  <c r="P137" i="1" s="1"/>
  <c r="K12" i="2" s="1"/>
  <c r="O128" i="1"/>
  <c r="P128" i="1" s="1" a="1"/>
  <c r="P128" i="1" s="1"/>
  <c r="J34" i="2" s="1"/>
  <c r="O120" i="1"/>
  <c r="P120" i="1" s="1" a="1"/>
  <c r="P120" i="1" s="1"/>
  <c r="J26" i="2" s="1"/>
  <c r="O113" i="1"/>
  <c r="P113" i="1" s="1" a="1"/>
  <c r="P113" i="1" s="1"/>
  <c r="J19" i="2" s="1"/>
  <c r="O105" i="1"/>
  <c r="P105" i="1" s="1" a="1"/>
  <c r="P105" i="1" s="1"/>
  <c r="J11" i="2" s="1"/>
  <c r="O97" i="1"/>
  <c r="P97" i="1" s="1" a="1"/>
  <c r="P97" i="1" s="1"/>
  <c r="I33" i="2" s="1"/>
  <c r="O89" i="1"/>
  <c r="P89" i="1" s="1" a="1"/>
  <c r="P89" i="1" s="1"/>
  <c r="I25" i="2" s="1"/>
  <c r="O81" i="1"/>
  <c r="P81" i="1" s="1" a="1"/>
  <c r="P81" i="1" s="1"/>
  <c r="I17" i="2" s="1"/>
  <c r="O73" i="1"/>
  <c r="P73" i="1" s="1" a="1"/>
  <c r="P73" i="1" s="1"/>
  <c r="H40" i="2" s="1"/>
  <c r="O65" i="1"/>
  <c r="P65" i="1" s="1" a="1"/>
  <c r="P65" i="1" s="1"/>
  <c r="H32" i="2" s="1"/>
  <c r="O49" i="1"/>
  <c r="P49" i="1" s="1" a="1"/>
  <c r="P49" i="1" s="1"/>
  <c r="H16" i="2" s="1"/>
  <c r="O41" i="1"/>
  <c r="P41" i="1" s="1" a="1"/>
  <c r="P41" i="1" s="1"/>
  <c r="G38" i="2" s="1"/>
  <c r="O33" i="1"/>
  <c r="P33" i="1" s="1" a="1"/>
  <c r="P33" i="1" s="1"/>
  <c r="G30" i="2" s="1"/>
  <c r="O25" i="1"/>
  <c r="P25" i="1" s="1" a="1"/>
  <c r="P25" i="1" s="1"/>
  <c r="G22" i="2" s="1"/>
  <c r="O17" i="1"/>
  <c r="P17" i="1" s="1" a="1"/>
  <c r="P17" i="1" s="1"/>
  <c r="G14" i="2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N32" i="2" s="1"/>
  <c r="O241" i="1"/>
  <c r="P241" i="1" s="1" a="1"/>
  <c r="P241" i="1" s="1"/>
  <c r="N24" i="2" s="1"/>
  <c r="O233" i="1"/>
  <c r="P233" i="1" s="1" a="1"/>
  <c r="P233" i="1" s="1"/>
  <c r="N16" i="2" s="1"/>
  <c r="O225" i="1"/>
  <c r="P225" i="1" s="1" a="1"/>
  <c r="P225" i="1" s="1"/>
  <c r="M39" i="2" s="1"/>
  <c r="O217" i="1"/>
  <c r="P217" i="1" s="1" a="1"/>
  <c r="P217" i="1" s="1"/>
  <c r="M31" i="2" s="1"/>
  <c r="O209" i="1"/>
  <c r="P209" i="1" s="1" a="1"/>
  <c r="P209" i="1" s="1"/>
  <c r="M23" i="2" s="1"/>
  <c r="O201" i="1"/>
  <c r="P201" i="1" s="1" a="1"/>
  <c r="P201" i="1" s="1"/>
  <c r="M15" i="2" s="1"/>
  <c r="O185" i="1"/>
  <c r="P185" i="1" s="1" a="1"/>
  <c r="P185" i="1" s="1"/>
  <c r="L29" i="2" s="1"/>
  <c r="L132" i="1"/>
  <c r="L19" i="1"/>
  <c r="L82" i="1"/>
  <c r="F223" i="1"/>
  <c r="L223" i="1" s="1"/>
  <c r="O256" i="1"/>
  <c r="P256" i="1" s="1" a="1"/>
  <c r="P256" i="1" s="1"/>
  <c r="N39" i="2" s="1"/>
  <c r="O248" i="1"/>
  <c r="P248" i="1" s="1" a="1"/>
  <c r="P248" i="1" s="1"/>
  <c r="N31" i="2" s="1"/>
  <c r="O240" i="1"/>
  <c r="P240" i="1" s="1" a="1"/>
  <c r="P240" i="1" s="1"/>
  <c r="N23" i="2" s="1"/>
  <c r="O232" i="1"/>
  <c r="P232" i="1" s="1" a="1"/>
  <c r="P232" i="1" s="1"/>
  <c r="N15" i="2" s="1"/>
  <c r="O224" i="1"/>
  <c r="P224" i="1" s="1" a="1"/>
  <c r="P224" i="1" s="1"/>
  <c r="M38" i="2" s="1"/>
  <c r="O216" i="1"/>
  <c r="P216" i="1" s="1" a="1"/>
  <c r="P216" i="1" s="1"/>
  <c r="M30" i="2" s="1"/>
  <c r="O208" i="1"/>
  <c r="P208" i="1" s="1" a="1"/>
  <c r="P208" i="1" s="1"/>
  <c r="M22" i="2" s="1"/>
  <c r="O200" i="1"/>
  <c r="P200" i="1" s="1" a="1"/>
  <c r="P200" i="1" s="1"/>
  <c r="M14" i="2" s="1"/>
  <c r="O191" i="1"/>
  <c r="P191" i="1" s="1" a="1"/>
  <c r="P191" i="1" s="1"/>
  <c r="L35" i="2" s="1"/>
  <c r="O184" i="1"/>
  <c r="P184" i="1" s="1" a="1"/>
  <c r="P184" i="1" s="1"/>
  <c r="L28" i="2" s="1"/>
  <c r="O175" i="1"/>
  <c r="P175" i="1" s="1" a="1"/>
  <c r="P175" i="1" s="1"/>
  <c r="L19" i="2" s="1"/>
  <c r="O167" i="1"/>
  <c r="P167" i="1" s="1" a="1"/>
  <c r="P167" i="1" s="1"/>
  <c r="L11" i="2" s="1"/>
  <c r="O160" i="1"/>
  <c r="P160" i="1" s="1" a="1"/>
  <c r="P160" i="1" s="1"/>
  <c r="K35" i="2" s="1"/>
  <c r="O152" i="1"/>
  <c r="P152" i="1" s="1" a="1"/>
  <c r="P152" i="1" s="1"/>
  <c r="K27" i="2" s="1"/>
  <c r="O144" i="1"/>
  <c r="P144" i="1" s="1" a="1"/>
  <c r="P144" i="1" s="1"/>
  <c r="K19" i="2" s="1"/>
  <c r="O136" i="1"/>
  <c r="P136" i="1" s="1" a="1"/>
  <c r="P136" i="1" s="1"/>
  <c r="K11" i="2" s="1"/>
  <c r="O112" i="1"/>
  <c r="P112" i="1" s="1" a="1"/>
  <c r="P112" i="1" s="1"/>
  <c r="J18" i="2" s="1"/>
  <c r="O104" i="1"/>
  <c r="P104" i="1" s="1" a="1"/>
  <c r="P104" i="1" s="1"/>
  <c r="J10" i="2" s="1"/>
  <c r="O96" i="1"/>
  <c r="P96" i="1" s="1" a="1"/>
  <c r="P96" i="1" s="1"/>
  <c r="I32" i="2" s="1"/>
  <c r="O88" i="1"/>
  <c r="P88" i="1" s="1" a="1"/>
  <c r="P88" i="1" s="1"/>
  <c r="I24" i="2" s="1"/>
  <c r="O80" i="1"/>
  <c r="P80" i="1" s="1" a="1"/>
  <c r="P80" i="1" s="1"/>
  <c r="I16" i="2" s="1"/>
  <c r="O72" i="1"/>
  <c r="P72" i="1" s="1" a="1"/>
  <c r="P72" i="1" s="1"/>
  <c r="H39" i="2" s="1"/>
  <c r="O64" i="1"/>
  <c r="P64" i="1" s="1" a="1"/>
  <c r="P64" i="1" s="1"/>
  <c r="H31" i="2" s="1"/>
  <c r="O48" i="1"/>
  <c r="P48" i="1" s="1" a="1"/>
  <c r="P48" i="1" s="1"/>
  <c r="H15" i="2" s="1"/>
  <c r="O40" i="1"/>
  <c r="P40" i="1" s="1" a="1"/>
  <c r="P40" i="1" s="1"/>
  <c r="G37" i="2" s="1"/>
  <c r="O32" i="1"/>
  <c r="P32" i="1" s="1" a="1"/>
  <c r="P32" i="1" s="1"/>
  <c r="G29" i="2" s="1"/>
  <c r="O24" i="1"/>
  <c r="P24" i="1" s="1" a="1"/>
  <c r="P24" i="1" s="1"/>
  <c r="G21" i="2" s="1"/>
  <c r="O16" i="1"/>
  <c r="P16" i="1" s="1" a="1"/>
  <c r="P16" i="1" s="1"/>
  <c r="G12" i="2" s="1"/>
  <c r="L265" i="1"/>
  <c r="O265" i="1"/>
  <c r="P265" i="1" s="1" a="1"/>
  <c r="P265" i="1" s="1"/>
  <c r="O18" i="2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M12" i="2" s="1"/>
  <c r="O194" i="1"/>
  <c r="P194" i="1" s="1" a="1"/>
  <c r="P194" i="1" s="1"/>
  <c r="L38" i="2" s="1"/>
  <c r="O182" i="1"/>
  <c r="P182" i="1" s="1" a="1"/>
  <c r="P182" i="1" s="1"/>
  <c r="L26" i="2" s="1"/>
  <c r="O178" i="1"/>
  <c r="P178" i="1" s="1" a="1"/>
  <c r="P178" i="1" s="1"/>
  <c r="L22" i="2" s="1"/>
  <c r="O174" i="1"/>
  <c r="P174" i="1" s="1" a="1"/>
  <c r="P174" i="1" s="1"/>
  <c r="L18" i="2" s="1"/>
  <c r="O170" i="1"/>
  <c r="P170" i="1" s="1" a="1"/>
  <c r="P170" i="1" s="1"/>
  <c r="L14" i="2" s="1"/>
  <c r="O166" i="1"/>
  <c r="P166" i="1" s="1" a="1"/>
  <c r="P166" i="1" s="1"/>
  <c r="L10" i="2" s="1"/>
  <c r="O162" i="1"/>
  <c r="P162" i="1" s="1" a="1"/>
  <c r="P162" i="1" s="1"/>
  <c r="K37" i="2" s="1"/>
  <c r="O158" i="1"/>
  <c r="P158" i="1" s="1" a="1"/>
  <c r="P158" i="1" s="1"/>
  <c r="K33" i="2" s="1"/>
  <c r="O154" i="1"/>
  <c r="P154" i="1" s="1" a="1"/>
  <c r="P154" i="1" s="1"/>
  <c r="K29" i="2" s="1"/>
  <c r="O150" i="1"/>
  <c r="P150" i="1" s="1" a="1"/>
  <c r="P150" i="1" s="1"/>
  <c r="K25" i="2" s="1"/>
  <c r="O146" i="1"/>
  <c r="P146" i="1" s="1" a="1"/>
  <c r="P146" i="1" s="1"/>
  <c r="K21" i="2" s="1"/>
  <c r="O142" i="1"/>
  <c r="P142" i="1" s="1" a="1"/>
  <c r="P142" i="1" s="1"/>
  <c r="K17" i="2" s="1"/>
  <c r="O138" i="1"/>
  <c r="P138" i="1" s="1" a="1"/>
  <c r="P138" i="1" s="1"/>
  <c r="K13" i="2" s="1"/>
  <c r="O134" i="1"/>
  <c r="P134" i="1" s="1" a="1"/>
  <c r="P134" i="1" s="1"/>
  <c r="J40" i="2" s="1"/>
  <c r="O130" i="1"/>
  <c r="P130" i="1" s="1" a="1"/>
  <c r="P130" i="1" s="1"/>
  <c r="J36" i="2" s="1"/>
  <c r="O126" i="1"/>
  <c r="P126" i="1" s="1" a="1"/>
  <c r="P126" i="1" s="1"/>
  <c r="J32" i="2" s="1"/>
  <c r="O122" i="1"/>
  <c r="P122" i="1" s="1" a="1"/>
  <c r="P122" i="1" s="1"/>
  <c r="J28" i="2" s="1"/>
  <c r="O118" i="1"/>
  <c r="P118" i="1" s="1" a="1"/>
  <c r="P118" i="1" s="1"/>
  <c r="J24" i="2" s="1"/>
  <c r="O114" i="1"/>
  <c r="P114" i="1" s="1" a="1"/>
  <c r="P114" i="1" s="1"/>
  <c r="J20" i="2" s="1"/>
  <c r="O110" i="1"/>
  <c r="P110" i="1" s="1" a="1"/>
  <c r="P110" i="1" s="1"/>
  <c r="J16" i="2" s="1"/>
  <c r="O106" i="1"/>
  <c r="P106" i="1" s="1" a="1"/>
  <c r="P106" i="1" s="1"/>
  <c r="J12" i="2" s="1"/>
  <c r="O102" i="1"/>
  <c r="P102" i="1" s="1" a="1"/>
  <c r="P102" i="1" s="1"/>
  <c r="I38" i="2" s="1"/>
  <c r="O98" i="1"/>
  <c r="P98" i="1" s="1" a="1"/>
  <c r="P98" i="1" s="1"/>
  <c r="I34" i="2" s="1"/>
  <c r="O94" i="1"/>
  <c r="P94" i="1" s="1" a="1"/>
  <c r="P94" i="1" s="1"/>
  <c r="I30" i="2" s="1"/>
  <c r="O90" i="1"/>
  <c r="P90" i="1" s="1" a="1"/>
  <c r="P90" i="1" s="1"/>
  <c r="I26" i="2" s="1"/>
  <c r="O86" i="1"/>
  <c r="P86" i="1" s="1" a="1"/>
  <c r="P86" i="1" s="1"/>
  <c r="I22" i="2" s="1"/>
  <c r="O82" i="1"/>
  <c r="P82" i="1" s="1" a="1"/>
  <c r="P82" i="1" s="1"/>
  <c r="I18" i="2" s="1"/>
  <c r="O78" i="1"/>
  <c r="P78" i="1" s="1" a="1"/>
  <c r="P78" i="1" s="1"/>
  <c r="I14" i="2" s="1"/>
  <c r="O74" i="1"/>
  <c r="P74" i="1" s="1" a="1"/>
  <c r="P74" i="1" s="1"/>
  <c r="I10" i="2" s="1"/>
  <c r="O70" i="1"/>
  <c r="P70" i="1" s="1" a="1"/>
  <c r="P70" i="1" s="1"/>
  <c r="H37" i="2" s="1"/>
  <c r="O66" i="1"/>
  <c r="P66" i="1" s="1" a="1"/>
  <c r="P66" i="1" s="1"/>
  <c r="H33" i="2" s="1"/>
  <c r="O62" i="1"/>
  <c r="P62" i="1" s="1" a="1"/>
  <c r="P62" i="1" s="1"/>
  <c r="H29" i="2" s="1"/>
  <c r="O50" i="1"/>
  <c r="P50" i="1" s="1" a="1"/>
  <c r="P50" i="1" s="1"/>
  <c r="H17" i="2" s="1"/>
  <c r="O46" i="1"/>
  <c r="P46" i="1" s="1" a="1"/>
  <c r="P46" i="1" s="1"/>
  <c r="H13" i="2" s="1"/>
  <c r="O42" i="1"/>
  <c r="P42" i="1" s="1" a="1"/>
  <c r="P42" i="1" s="1"/>
  <c r="G39" i="2" s="1"/>
  <c r="O38" i="1"/>
  <c r="P38" i="1" s="1" a="1"/>
  <c r="P38" i="1" s="1"/>
  <c r="G35" i="2" s="1"/>
  <c r="O34" i="1"/>
  <c r="P34" i="1" s="1" a="1"/>
  <c r="P34" i="1" s="1"/>
  <c r="G31" i="2" s="1"/>
  <c r="O30" i="1"/>
  <c r="P30" i="1" s="1" a="1"/>
  <c r="P30" i="1" s="1"/>
  <c r="G27" i="2" s="1"/>
  <c r="O26" i="1"/>
  <c r="P26" i="1" s="1" a="1"/>
  <c r="P26" i="1" s="1"/>
  <c r="G23" i="2" s="1"/>
  <c r="O22" i="1"/>
  <c r="P22" i="1" s="1" a="1"/>
  <c r="P22" i="1" s="1"/>
  <c r="G19" i="2" s="1"/>
  <c r="O18" i="1"/>
  <c r="P18" i="1" s="1" a="1"/>
  <c r="P18" i="1" s="1"/>
  <c r="G15" i="2" s="1"/>
  <c r="O14" i="1"/>
  <c r="P14" i="1" s="1" a="1"/>
  <c r="P14" i="1" s="1"/>
  <c r="G10" i="2" s="1"/>
  <c r="O10" i="1"/>
  <c r="P10" i="1" s="1" a="1"/>
  <c r="P10" i="1" s="1"/>
  <c r="F36" i="2" s="1"/>
  <c r="L232" i="1"/>
  <c r="L240" i="1"/>
  <c r="L248" i="1"/>
  <c r="L234" i="1"/>
  <c r="L242" i="1"/>
  <c r="L250" i="1"/>
  <c r="O133" i="1"/>
  <c r="P133" i="1" s="1" a="1"/>
  <c r="P133" i="1" s="1"/>
  <c r="J39" i="2" s="1"/>
  <c r="O129" i="1"/>
  <c r="P129" i="1" s="1" a="1"/>
  <c r="P129" i="1" s="1"/>
  <c r="J35" i="2" s="1"/>
  <c r="O125" i="1"/>
  <c r="P125" i="1" s="1" a="1"/>
  <c r="P125" i="1" s="1"/>
  <c r="J31" i="2" s="1"/>
  <c r="O121" i="1"/>
  <c r="P121" i="1" s="1" a="1"/>
  <c r="P121" i="1" s="1"/>
  <c r="J27" i="2" s="1"/>
  <c r="O13" i="1"/>
  <c r="P13" i="1" s="1" a="1"/>
  <c r="P13" i="1" s="1"/>
  <c r="F40" i="2" s="1"/>
  <c r="O9" i="1"/>
  <c r="P9" i="1" s="1" a="1"/>
  <c r="P9" i="1" s="1"/>
  <c r="F35" i="2" s="1"/>
  <c r="L225" i="1"/>
  <c r="L255" i="1"/>
  <c r="O258" i="1"/>
  <c r="P258" i="1" s="1" a="1"/>
  <c r="P258" i="1" s="1"/>
  <c r="O11" i="2" s="1"/>
  <c r="O196" i="1"/>
  <c r="P196" i="1" s="1" a="1"/>
  <c r="P196" i="1" s="1"/>
  <c r="M10" i="2" s="1"/>
  <c r="O192" i="1"/>
  <c r="P192" i="1" s="1" a="1"/>
  <c r="P192" i="1" s="1"/>
  <c r="L36" i="2" s="1"/>
  <c r="O188" i="1"/>
  <c r="P188" i="1" s="1" a="1"/>
  <c r="P188" i="1" s="1"/>
  <c r="L32" i="2" s="1"/>
  <c r="O180" i="1"/>
  <c r="P180" i="1" s="1" a="1"/>
  <c r="P180" i="1" s="1"/>
  <c r="L24" i="2" s="1"/>
  <c r="O176" i="1"/>
  <c r="P176" i="1" s="1" a="1"/>
  <c r="P176" i="1" s="1"/>
  <c r="L20" i="2" s="1"/>
  <c r="O172" i="1"/>
  <c r="P172" i="1" s="1" a="1"/>
  <c r="P172" i="1" s="1"/>
  <c r="L16" i="2" s="1"/>
  <c r="O168" i="1"/>
  <c r="P168" i="1" s="1" a="1"/>
  <c r="P168" i="1" s="1"/>
  <c r="L12" i="2" s="1"/>
  <c r="O164" i="1"/>
  <c r="P164" i="1" s="1" a="1"/>
  <c r="P164" i="1" s="1"/>
  <c r="K39" i="2" s="1"/>
  <c r="O12" i="1"/>
  <c r="P12" i="1" s="1" a="1"/>
  <c r="P12" i="1" s="1"/>
  <c r="F39" i="2" s="1"/>
  <c r="O8" i="1"/>
  <c r="P8" i="1" s="1" a="1"/>
  <c r="P8" i="1" s="1"/>
  <c r="F34" i="2" s="1"/>
  <c r="O264" i="1"/>
  <c r="P264" i="1" s="1" a="1"/>
  <c r="P264" i="1" s="1"/>
  <c r="O17" i="2" s="1"/>
  <c r="L264" i="1"/>
  <c r="V10" i="1" l="1" a="1"/>
  <c r="V10" i="1" s="1"/>
  <c r="O58" i="1"/>
  <c r="P58" i="1" s="1" a="1"/>
  <c r="P58" i="1" s="1"/>
  <c r="H25" i="2" s="1"/>
  <c r="O54" i="1"/>
  <c r="P54" i="1" s="1" a="1"/>
  <c r="P54" i="1" s="1"/>
  <c r="H21" i="2" s="1"/>
  <c r="O57" i="1"/>
  <c r="P57" i="1" s="1" a="1"/>
  <c r="P57" i="1" s="1"/>
  <c r="H24" i="2" s="1"/>
  <c r="O56" i="1"/>
  <c r="P56" i="1" s="1" a="1"/>
  <c r="P56" i="1" s="1"/>
  <c r="H23" i="2" s="1"/>
  <c r="O52" i="1"/>
  <c r="P52" i="1" s="1" a="1"/>
  <c r="P52" i="1" s="1"/>
  <c r="H19" i="2" s="1"/>
  <c r="O53" i="1"/>
  <c r="P53" i="1" s="1" a="1"/>
  <c r="P53" i="1" s="1"/>
  <c r="H20" i="2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<sst xmlns="http://schemas.openxmlformats.org/spreadsheetml/2006/main" count="74" uniqueCount="57">
  <si>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</si>
  <si>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</si>
  <si>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</si>
  <si>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</si>
  <si>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</si>
  <si>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</si>
  <si>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</si>
  <si>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</si>
  <si>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</si>
  <si>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</si>
  <si>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</si>
  <si>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</si>
  <si>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</si>
  <si>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</si>
  <si>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</si>
  <si>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</si>
  <si>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</si>
  <si>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</si>
  <si>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</si>
  <si>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</si>
  <si>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</si>
  <si>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</si>
  <si>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</si>
  <si>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</si>
  <si>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</si>
  <si>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</si>
  <si>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</si>
  <si>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</si>
  <si>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</si>
  <si>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</si>
  <si>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</si>
  <si>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</si>
  <si>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</si>
  <si>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</si>
  <si>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</si>
  <si>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</si>
  <si>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</si>
  <si>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</si>
  <si>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</si>
  <si>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</si>
  <si>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</si>
  <si>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</si>
  <si>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2020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</si>
  <si>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</si>
  <si>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</si>
  <si>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</si>
  <si>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</si>
  <si>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</si>
  <si>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</si>
  <si>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</si>
  <si>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</si>
  <si>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</si>
  <si>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</si>
  <si>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</si>
  <si>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</si>
  <si>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2021</t>
  </si>
  <si>
    <t>25.07., insg. 25.813 (+16) mit Coronadiagnose, akt. infiz.: 300 (0), 25.000 (0) genesen. 438 (0) verstorben, 7-Tages-Inzidenz 39,9 (40,8) #CoronaD (Krankenhaus/Quarantäne-Zahlen werden Mo-Fr aktualisiert)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</si>
</sst>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3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43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3.7362827503593238E-2"/>
          <c:y val="0.5469846087463281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'Covid 19 DUS'!$B$6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'Covid 19 DUS'!$A$7:$A$492</c:f>
              <c:numCache>
                <c:formatCode>d\-mmm</c:formatCode>
                <c:ptCount val="48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  <c:pt idx="479">
                  <c:v>44395</c:v>
                </c:pt>
                <c:pt idx="480">
                  <c:v>44396</c:v>
                </c:pt>
                <c:pt idx="481">
                  <c:v>44397</c:v>
                </c:pt>
                <c:pt idx="482">
                  <c:v>44398</c:v>
                </c:pt>
                <c:pt idx="483">
                  <c:v>44399</c:v>
                </c:pt>
                <c:pt idx="484">
                  <c:v>44400</c:v>
                </c:pt>
                <c:pt idx="485">
                  <c:v>44401</c:v>
                </c:pt>
              </c:numCache>
            </c:numRef>
          </c:cat>
          <c:val>
            <c:numRef>
              <c:f>'Covid 19 DUS'!$B$7:$B$492</c:f>
              <c:numCache>
                <c:formatCode>0</c:formatCode>
                <c:ptCount val="48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  <c:pt idx="455">
                  <c:v>-425</c:v>
                </c:pt>
                <c:pt idx="456">
                  <c:v>-426</c:v>
                </c:pt>
                <c:pt idx="457">
                  <c:v>-426</c:v>
                </c:pt>
                <c:pt idx="458">
                  <c:v>-426</c:v>
                </c:pt>
                <c:pt idx="459">
                  <c:v>-426</c:v>
                </c:pt>
                <c:pt idx="460">
                  <c:v>-426</c:v>
                </c:pt>
                <c:pt idx="461">
                  <c:v>-427</c:v>
                </c:pt>
                <c:pt idx="462">
                  <c:v>-427</c:v>
                </c:pt>
                <c:pt idx="463">
                  <c:v>-427</c:v>
                </c:pt>
                <c:pt idx="464">
                  <c:v>-427</c:v>
                </c:pt>
                <c:pt idx="465">
                  <c:v>-427</c:v>
                </c:pt>
                <c:pt idx="466">
                  <c:v>-429</c:v>
                </c:pt>
                <c:pt idx="467">
                  <c:v>-429</c:v>
                </c:pt>
                <c:pt idx="468">
                  <c:v>-429</c:v>
                </c:pt>
                <c:pt idx="469">
                  <c:v>-429</c:v>
                </c:pt>
                <c:pt idx="470">
                  <c:v>-430</c:v>
                </c:pt>
                <c:pt idx="471">
                  <c:v>-430</c:v>
                </c:pt>
                <c:pt idx="472">
                  <c:v>-430</c:v>
                </c:pt>
                <c:pt idx="473">
                  <c:v>-430</c:v>
                </c:pt>
                <c:pt idx="474">
                  <c:v>-434</c:v>
                </c:pt>
                <c:pt idx="475">
                  <c:v>-434</c:v>
                </c:pt>
                <c:pt idx="476">
                  <c:v>-434</c:v>
                </c:pt>
                <c:pt idx="477">
                  <c:v>-435</c:v>
                </c:pt>
                <c:pt idx="478">
                  <c:v>-435</c:v>
                </c:pt>
                <c:pt idx="479">
                  <c:v>-435</c:v>
                </c:pt>
                <c:pt idx="480">
                  <c:v>-436</c:v>
                </c:pt>
                <c:pt idx="481">
                  <c:v>-436</c:v>
                </c:pt>
                <c:pt idx="482">
                  <c:v>-436</c:v>
                </c:pt>
                <c:pt idx="483">
                  <c:v>-437</c:v>
                </c:pt>
                <c:pt idx="484">
                  <c:v>-438</c:v>
                </c:pt>
                <c:pt idx="485">
                  <c:v>-438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'Covid 19 DUS'!$C$6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'Covid 19 DUS'!$A$7:$A$492</c:f>
              <c:numCache>
                <c:formatCode>d\-mmm</c:formatCode>
                <c:ptCount val="48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  <c:pt idx="479">
                  <c:v>44395</c:v>
                </c:pt>
                <c:pt idx="480">
                  <c:v>44396</c:v>
                </c:pt>
                <c:pt idx="481">
                  <c:v>44397</c:v>
                </c:pt>
                <c:pt idx="482">
                  <c:v>44398</c:v>
                </c:pt>
                <c:pt idx="483">
                  <c:v>44399</c:v>
                </c:pt>
                <c:pt idx="484">
                  <c:v>44400</c:v>
                </c:pt>
                <c:pt idx="485">
                  <c:v>44401</c:v>
                </c:pt>
              </c:numCache>
            </c:numRef>
          </c:cat>
          <c:val>
            <c:numRef>
              <c:f>'Covid 19 DUS'!$C$7:$C$492</c:f>
              <c:numCache>
                <c:formatCode>General</c:formatCode>
                <c:ptCount val="48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  <c:pt idx="455">
                  <c:v>425</c:v>
                </c:pt>
                <c:pt idx="456">
                  <c:v>426</c:v>
                </c:pt>
                <c:pt idx="457">
                  <c:v>426</c:v>
                </c:pt>
                <c:pt idx="458">
                  <c:v>426</c:v>
                </c:pt>
                <c:pt idx="459">
                  <c:v>426</c:v>
                </c:pt>
                <c:pt idx="460">
                  <c:v>426</c:v>
                </c:pt>
                <c:pt idx="461">
                  <c:v>427</c:v>
                </c:pt>
                <c:pt idx="462">
                  <c:v>427</c:v>
                </c:pt>
                <c:pt idx="463">
                  <c:v>427</c:v>
                </c:pt>
                <c:pt idx="464">
                  <c:v>427</c:v>
                </c:pt>
                <c:pt idx="465">
                  <c:v>427</c:v>
                </c:pt>
                <c:pt idx="466">
                  <c:v>429</c:v>
                </c:pt>
                <c:pt idx="467">
                  <c:v>429</c:v>
                </c:pt>
                <c:pt idx="468">
                  <c:v>429</c:v>
                </c:pt>
                <c:pt idx="469">
                  <c:v>429</c:v>
                </c:pt>
                <c:pt idx="470">
                  <c:v>430</c:v>
                </c:pt>
                <c:pt idx="471">
                  <c:v>430</c:v>
                </c:pt>
                <c:pt idx="472">
                  <c:v>430</c:v>
                </c:pt>
                <c:pt idx="473">
                  <c:v>430</c:v>
                </c:pt>
                <c:pt idx="474">
                  <c:v>434</c:v>
                </c:pt>
                <c:pt idx="475">
                  <c:v>434</c:v>
                </c:pt>
                <c:pt idx="476">
                  <c:v>434</c:v>
                </c:pt>
                <c:pt idx="477">
                  <c:v>435</c:v>
                </c:pt>
                <c:pt idx="478">
                  <c:v>435</c:v>
                </c:pt>
                <c:pt idx="479">
                  <c:v>435</c:v>
                </c:pt>
                <c:pt idx="480">
                  <c:v>436</c:v>
                </c:pt>
                <c:pt idx="481">
                  <c:v>436</c:v>
                </c:pt>
                <c:pt idx="482">
                  <c:v>436</c:v>
                </c:pt>
                <c:pt idx="483">
                  <c:v>437</c:v>
                </c:pt>
                <c:pt idx="484">
                  <c:v>438</c:v>
                </c:pt>
                <c:pt idx="485">
                  <c:v>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'Covid 19 DUS'!$D$6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'Covid 19 DUS'!$A$7:$A$492</c:f>
              <c:numCache>
                <c:formatCode>d\-mmm</c:formatCode>
                <c:ptCount val="48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  <c:pt idx="479">
                  <c:v>44395</c:v>
                </c:pt>
                <c:pt idx="480">
                  <c:v>44396</c:v>
                </c:pt>
                <c:pt idx="481">
                  <c:v>44397</c:v>
                </c:pt>
                <c:pt idx="482">
                  <c:v>44398</c:v>
                </c:pt>
                <c:pt idx="483">
                  <c:v>44399</c:v>
                </c:pt>
                <c:pt idx="484">
                  <c:v>44400</c:v>
                </c:pt>
                <c:pt idx="485">
                  <c:v>44401</c:v>
                </c:pt>
              </c:numCache>
            </c:numRef>
          </c:cat>
          <c:val>
            <c:numRef>
              <c:f>'Covid 19 DUS'!$D$7:$D$492</c:f>
              <c:numCache>
                <c:formatCode>0</c:formatCode>
                <c:ptCount val="48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5</c:v>
                </c:pt>
                <c:pt idx="458">
                  <c:v>4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2</c:v>
                </c:pt>
                <c:pt idx="465">
                  <c:v>2</c:v>
                </c:pt>
                <c:pt idx="466">
                  <c:v>3</c:v>
                </c:pt>
                <c:pt idx="467">
                  <c:v>2</c:v>
                </c:pt>
                <c:pt idx="468">
                  <c:v>3</c:v>
                </c:pt>
                <c:pt idx="469">
                  <c:v>3</c:v>
                </c:pt>
                <c:pt idx="470">
                  <c:v>2</c:v>
                </c:pt>
                <c:pt idx="471">
                  <c:v>3</c:v>
                </c:pt>
                <c:pt idx="472">
                  <c:v>3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5</c:v>
                </c:pt>
                <c:pt idx="480">
                  <c:v>4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  <c:pt idx="48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'Covid 19 DUS'!$E$6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'Covid 19 DUS'!$A$7:$A$492</c:f>
              <c:numCache>
                <c:formatCode>d\-mmm</c:formatCode>
                <c:ptCount val="48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  <c:pt idx="479">
                  <c:v>44395</c:v>
                </c:pt>
                <c:pt idx="480">
                  <c:v>44396</c:v>
                </c:pt>
                <c:pt idx="481">
                  <c:v>44397</c:v>
                </c:pt>
                <c:pt idx="482">
                  <c:v>44398</c:v>
                </c:pt>
                <c:pt idx="483">
                  <c:v>44399</c:v>
                </c:pt>
                <c:pt idx="484">
                  <c:v>44400</c:v>
                </c:pt>
                <c:pt idx="485">
                  <c:v>44401</c:v>
                </c:pt>
              </c:numCache>
            </c:numRef>
          </c:cat>
          <c:val>
            <c:numRef>
              <c:f>'Covid 19 DUS'!$E$7:$E$492</c:f>
              <c:numCache>
                <c:formatCode>General</c:formatCode>
                <c:ptCount val="48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  <c:pt idx="455">
                  <c:v>15</c:v>
                </c:pt>
                <c:pt idx="456">
                  <c:v>10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10</c:v>
                </c:pt>
                <c:pt idx="461">
                  <c:v>10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8</c:v>
                </c:pt>
                <c:pt idx="467">
                  <c:v>4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9</c:v>
                </c:pt>
                <c:pt idx="473">
                  <c:v>11</c:v>
                </c:pt>
                <c:pt idx="474">
                  <c:v>10</c:v>
                </c:pt>
                <c:pt idx="475">
                  <c:v>14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12</c:v>
                </c:pt>
                <c:pt idx="480">
                  <c:v>12</c:v>
                </c:pt>
                <c:pt idx="481">
                  <c:v>15</c:v>
                </c:pt>
                <c:pt idx="482">
                  <c:v>14</c:v>
                </c:pt>
                <c:pt idx="483">
                  <c:v>13</c:v>
                </c:pt>
                <c:pt idx="484">
                  <c:v>13</c:v>
                </c:pt>
                <c:pt idx="48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'Covid 19 DUS'!$M$6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'Covid 19 DUS'!$A$7:$A$228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'Covid 19 DUS'!$M$7:$M$492</c:f>
              <c:numCache>
                <c:formatCode>General</c:formatCode>
                <c:ptCount val="486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  <c:pt idx="455">
                  <c:v>7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  <c:pt idx="459">
                  <c:v>5</c:v>
                </c:pt>
                <c:pt idx="460">
                  <c:v>11</c:v>
                </c:pt>
                <c:pt idx="461">
                  <c:v>21</c:v>
                </c:pt>
                <c:pt idx="462">
                  <c:v>13</c:v>
                </c:pt>
                <c:pt idx="463">
                  <c:v>10</c:v>
                </c:pt>
                <c:pt idx="464">
                  <c:v>14</c:v>
                </c:pt>
                <c:pt idx="465">
                  <c:v>7</c:v>
                </c:pt>
                <c:pt idx="466">
                  <c:v>3</c:v>
                </c:pt>
                <c:pt idx="467">
                  <c:v>25</c:v>
                </c:pt>
                <c:pt idx="468">
                  <c:v>7</c:v>
                </c:pt>
                <c:pt idx="469">
                  <c:v>0</c:v>
                </c:pt>
                <c:pt idx="470">
                  <c:v>46</c:v>
                </c:pt>
                <c:pt idx="471">
                  <c:v>43</c:v>
                </c:pt>
                <c:pt idx="472">
                  <c:v>15</c:v>
                </c:pt>
                <c:pt idx="473">
                  <c:v>15</c:v>
                </c:pt>
                <c:pt idx="474">
                  <c:v>28</c:v>
                </c:pt>
                <c:pt idx="475">
                  <c:v>0</c:v>
                </c:pt>
                <c:pt idx="476">
                  <c:v>56</c:v>
                </c:pt>
                <c:pt idx="477">
                  <c:v>41</c:v>
                </c:pt>
                <c:pt idx="478">
                  <c:v>25</c:v>
                </c:pt>
                <c:pt idx="479">
                  <c:v>22</c:v>
                </c:pt>
                <c:pt idx="480">
                  <c:v>9</c:v>
                </c:pt>
                <c:pt idx="481">
                  <c:v>52</c:v>
                </c:pt>
                <c:pt idx="482">
                  <c:v>40</c:v>
                </c:pt>
                <c:pt idx="483">
                  <c:v>60</c:v>
                </c:pt>
                <c:pt idx="484">
                  <c:v>46</c:v>
                </c:pt>
                <c:pt idx="485">
                  <c:v>16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'Covid 19 DUS'!$O$6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'Covid 19 DUS'!$A$7:$A$228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'Covid 19 DUS'!$O$7:$O$492</c:f>
              <c:numCache>
                <c:formatCode>0.0</c:formatCode>
                <c:ptCount val="486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  <c:pt idx="455">
                  <c:v>5.6</c:v>
                </c:pt>
                <c:pt idx="456">
                  <c:v>5.5</c:v>
                </c:pt>
                <c:pt idx="457">
                  <c:v>5.8</c:v>
                </c:pt>
                <c:pt idx="458">
                  <c:v>5.5</c:v>
                </c:pt>
                <c:pt idx="459">
                  <c:v>6.1</c:v>
                </c:pt>
                <c:pt idx="460">
                  <c:v>6.3</c:v>
                </c:pt>
                <c:pt idx="461">
                  <c:v>9</c:v>
                </c:pt>
                <c:pt idx="462">
                  <c:v>10.5</c:v>
                </c:pt>
                <c:pt idx="463">
                  <c:v>10.9</c:v>
                </c:pt>
                <c:pt idx="464">
                  <c:v>12.4</c:v>
                </c:pt>
                <c:pt idx="465">
                  <c:v>13.2</c:v>
                </c:pt>
                <c:pt idx="466">
                  <c:v>12.9</c:v>
                </c:pt>
                <c:pt idx="467">
                  <c:v>14.8</c:v>
                </c:pt>
                <c:pt idx="468">
                  <c:v>11.9</c:v>
                </c:pt>
                <c:pt idx="469">
                  <c:v>10.8</c:v>
                </c:pt>
                <c:pt idx="470">
                  <c:v>16.399999999999999</c:v>
                </c:pt>
                <c:pt idx="471">
                  <c:v>21.1</c:v>
                </c:pt>
                <c:pt idx="472">
                  <c:v>22.4</c:v>
                </c:pt>
                <c:pt idx="473">
                  <c:v>24</c:v>
                </c:pt>
                <c:pt idx="474">
                  <c:v>24.9</c:v>
                </c:pt>
                <c:pt idx="475">
                  <c:v>23.5</c:v>
                </c:pt>
                <c:pt idx="476">
                  <c:v>28.5</c:v>
                </c:pt>
                <c:pt idx="477">
                  <c:v>31.4</c:v>
                </c:pt>
                <c:pt idx="478">
                  <c:v>28.9</c:v>
                </c:pt>
                <c:pt idx="479">
                  <c:v>30.2</c:v>
                </c:pt>
                <c:pt idx="480">
                  <c:v>29.3</c:v>
                </c:pt>
                <c:pt idx="481">
                  <c:v>33</c:v>
                </c:pt>
                <c:pt idx="482">
                  <c:v>34.6</c:v>
                </c:pt>
                <c:pt idx="483">
                  <c:v>39.1</c:v>
                </c:pt>
                <c:pt idx="484">
                  <c:v>40.799999999999997</c:v>
                </c:pt>
                <c:pt idx="485">
                  <c:v>39.9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3114095519167606E-2"/>
          <c:y val="0.6875019570110199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0.75836</cdr:x>
      <cdr:y>0.90379</cdr:y>
    </cdr:from>
    <cdr:to>
      <cdr:x>0.84708</cdr:x>
      <cdr:y>0.93479</cdr:y>
    </cdr:to>
    <cdr:sp macro="" textlink="'Covid 19 DUS'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1632203" y="7879832"/>
          <a:ext cx="1360835" cy="270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25.07.2021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0.80897</cdr:x>
      <cdr:y>0.03076</cdr:y>
    </cdr:from>
    <cdr:to>
      <cdr:x>0.95651</cdr:x>
      <cdr:y>0.12845</cdr:y>
    </cdr:to>
    <cdr:sp macro="" textlink="'Covid 19 DUS'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08371" y="268188"/>
          <a:ext cx="2263048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39,9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'Covid 19 DUS'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438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0.23763</cdr:x>
      <cdr:y>0.77202</cdr:y>
    </cdr:from>
    <cdr:to>
      <cdr:x>0.38918</cdr:x>
      <cdr:y>0.87863</cdr:y>
    </cdr:to>
    <cdr:sp macro="" textlink="'Covid 19 DUS'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3644943" y="6731005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300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0.07534</cdr:x>
      <cdr:y>0.77202</cdr:y>
    </cdr:from>
    <cdr:to>
      <cdr:x>0.22689</cdr:x>
      <cdr:y>0.87863</cdr:y>
    </cdr:to>
    <cdr:sp macro="" textlink="'Covid 19 DUS'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1155681" y="6731005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25.813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'Covid 19 DUS'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25.07., insg. 25.813 (+16) mit Coronadiagnose, akt. infiz.: 300 (0), 25.000 (0) genesen. 438 (0) verstorben, 7-Tages-Inzidenz 39,9 (40,8) #CoronaD (Krankenhaus/Quarantäne-Zahlen werden Mo-Fr aktualisiert)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0.81142</cdr:x>
      <cdr:y>0.12089</cdr:y>
    </cdr:from>
    <cdr:to>
      <cdr:x>0.95896</cdr:x>
      <cdr:y>0.16049</cdr:y>
    </cdr:to>
    <cdr:sp macro="" textlink="'Covid 19 DUS'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2445951" y="1054001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🟢🟢̎🟢🟢🟢🟢🟡🟡🟡̎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0.08035</cdr:x>
      <cdr:y>0.71596</cdr:y>
    </cdr:from>
    <cdr:to>
      <cdr:x>0.37594</cdr:x>
      <cdr:y>0.75336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232423" y="6242178"/>
          <a:ext cx="4533918" cy="326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92" totalsRowShown="0" headerRowDxfId="42" dataDxfId="41">
  <autoFilter ref="A6:Q492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40"/>
    <tableColumn id="15" xr3:uid="{5DEA0637-0CD7-5E40-93E8-D2FDBBF10BBF}" name="-" dataDxfId="39" dataCellStyle="Berechnung">
      <calculatedColumnFormula>-CD[[#This Row],[Verstorbene]]</calculatedColumnFormula>
    </tableColumn>
    <tableColumn id="7" xr3:uid="{EA3D9586-212A-714B-B0ED-6174B2513977}" name="Verstorbene" dataDxfId="38" dataCellStyle="Prozent"/>
    <tableColumn id="6" xr3:uid="{01F7AF16-AE3B-1243-AB3E-B5B0FBD88570}" name="KH (intensiv)" dataDxfId="37"/>
    <tableColumn id="10" xr3:uid="{EDCFCBC3-499F-7B4B-A1B8-AD74F5595DC2}" name="KH (nicht intensiv)" dataDxfId="36" dataCellStyle="Berechnung">
      <calculatedColumnFormula>CD[[#This Row],[KH]]-CD[[#This Row],[KH (intensiv)]]</calculatedColumnFormula>
    </tableColumn>
    <tableColumn id="11" xr3:uid="{3FAC6758-BCAA-6B49-86C1-C0FCC859A21E}" name="Infiziert (o. KH)" dataDxfId="35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34"/>
    <tableColumn id="3" xr3:uid="{C65277E7-2430-ED44-AB6C-BFCCE27CB693}" name="Total" dataDxfId="33"/>
    <tableColumn id="4" xr3:uid="{1CD6F802-8EA9-5848-9617-8BE50E00D214}" name="Infiziert" dataDxfId="32"/>
    <tableColumn id="5" xr3:uid="{E4A14757-C5C2-DD47-B5CB-F989349FBEF5}" name="KH" dataDxfId="31"/>
    <tableColumn id="9" xr3:uid="{C1B308FD-7C02-3746-89E7-BB3C9EAF8959}" name="Quarant" dataDxfId="30"/>
    <tableColumn id="12" xr3:uid="{EEE16BFE-C675-8441-8B35-8E15840ADA66}" name="Check" dataDxfId="29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8">
      <calculatedColumnFormula>CD[[#This Row],[Total]]-H6</calculatedColumnFormula>
    </tableColumn>
    <tableColumn id="14" xr3:uid="{E5DF8CEE-C5CB-244C-9B33-996ED6D6C5CD}" name="Neu Gen" dataDxfId="27">
      <calculatedColumnFormula>CD[[#This Row],[Genesen]]-G6</calculatedColumnFormula>
    </tableColumn>
    <tableColumn id="16" xr3:uid="{D3F147B6-DEB5-844F-84AC-F7A519A6EB35}" name="Inzidenz" dataDxfId="26">
      <calculatedColumnFormula>SUM(M1:M7)/$O$1</calculatedColumnFormula>
    </tableColumn>
    <tableColumn id="2" xr3:uid="{5C02CE11-598F-F04E-B352-DBE9468A946E}" name="Status" dataDxfId="25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24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0F3585-4292-DA4D-8B3F-839CD4482DAD}" name="Tabelle2" displayName="Tabelle2" ref="C9:O40" totalsRowShown="0">
  <tableColumns count="13">
    <tableColumn id="1" xr3:uid="{B3674B5C-3AA2-AE41-B00D-91DC1E3A719B}" name="2020"/>
    <tableColumn id="2" xr3:uid="{2FDBB99B-A8A6-6044-97E6-B477DC3F430B}" name="1" dataDxfId="23"/>
    <tableColumn id="3" xr3:uid="{B8996176-93CA-7346-B954-DD40E716E7E9}" name="2" dataDxfId="22"/>
    <tableColumn id="4" xr3:uid="{AC55267A-3DFD-8F4C-9EBA-916278EBA1C5}" name="3" dataDxfId="21">
      <calculatedColumnFormula>INDEX(CD[Status],MATCH(DATE(Tabelle2[[#Headers],[2020]],F$9,Tabelle2[[#This Row],[2020]]),CD[Datum],0))</calculatedColumnFormula>
    </tableColumn>
    <tableColumn id="5" xr3:uid="{E2B24A68-CB1E-0F4D-B81C-E8A30C234EA2}" name="4" dataDxfId="20">
      <calculatedColumnFormula>INDEX(CD[Status],MATCH(DATE(Tabelle2[[#Headers],[2020]],G$9,Tabelle2[[#This Row],[2020]]),CD[Datum],0))</calculatedColumnFormula>
    </tableColumn>
    <tableColumn id="6" xr3:uid="{AF918A98-705D-564E-ACCD-85648E9BECCE}" name="5" dataDxfId="19">
      <calculatedColumnFormula>INDEX(CD[Status],MATCH(DATE(Tabelle2[[#Headers],[2020]],H$9,Tabelle2[[#This Row],[2020]]),CD[Datum],0))</calculatedColumnFormula>
    </tableColumn>
    <tableColumn id="7" xr3:uid="{FE8837BE-B61E-3143-88E6-ED1AE8FC1BA9}" name="6" dataDxfId="18">
      <calculatedColumnFormula>INDEX(CD[Status],MATCH(DATE(Tabelle2[[#Headers],[2020]],I$9,Tabelle2[[#This Row],[2020]]),CD[Datum],0))</calculatedColumnFormula>
    </tableColumn>
    <tableColumn id="8" xr3:uid="{FDD019D6-C181-D54B-B8BC-E5E5CDEA51E4}" name="7" dataDxfId="17">
      <calculatedColumnFormula>INDEX(CD[Status],MATCH(DATE(Tabelle2[[#Headers],[2020]],J$9,Tabelle2[[#This Row],[2020]]),CD[Datum],0))</calculatedColumnFormula>
    </tableColumn>
    <tableColumn id="9" xr3:uid="{4D05944A-E952-B24C-BFCD-62E8EF3A9623}" name="8" dataDxfId="16">
      <calculatedColumnFormula>INDEX(CD[Status],MATCH(DATE(Tabelle2[[#Headers],[2020]],K$9,Tabelle2[[#This Row],[2020]]),CD[Datum],0))</calculatedColumnFormula>
    </tableColumn>
    <tableColumn id="10" xr3:uid="{9CB88FF4-4855-A543-AD9C-22B585587EE7}" name="9" dataDxfId="15">
      <calculatedColumnFormula>INDEX(CD[Status],MATCH(DATE(Tabelle2[[#Headers],[2020]],L$9,Tabelle2[[#This Row],[2020]]),CD[Datum],0))</calculatedColumnFormula>
    </tableColumn>
    <tableColumn id="11" xr3:uid="{85C5EC40-F0FE-BF44-A0F6-928B424B82FC}" name="10" dataDxfId="14">
      <calculatedColumnFormula>INDEX(CD[Status],MATCH(DATE(Tabelle2[[#Headers],[2020]],M$9,Tabelle2[[#This Row],[2020]]),CD[Datum],0))</calculatedColumnFormula>
    </tableColumn>
    <tableColumn id="12" xr3:uid="{D82F8939-8613-3342-82F5-CB5B32829D9F}" name="11" dataDxfId="13">
      <calculatedColumnFormula>INDEX(CD[Status],MATCH(DATE(Tabelle2[[#Headers],[2020]],N$9,Tabelle2[[#This Row],[2020]]),CD[Datum],0))</calculatedColumnFormula>
    </tableColumn>
    <tableColumn id="13" xr3:uid="{C5745AF3-1310-D24C-8F47-6034325735E4}" name="12" dataDxfId="12">
      <calculatedColumnFormula>INDEX(CD[Status],MATCH(DATE(Tabelle2[[#Headers],[2020]],O$9,Tabelle2[[#This Row],[2020]]),CD[Datum],0))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5D89DC-7CD3-EC44-A302-4307438F07C8}" name="Tabelle24" displayName="Tabelle24" ref="C42:O73" totalsRowShown="0">
  <tableColumns count="13">
    <tableColumn id="1" xr3:uid="{97FF2BEC-5024-D648-A702-CD188EEABAEC}" name="2021"/>
    <tableColumn id="2" xr3:uid="{A2FA736D-74E1-AC44-880B-567FDEB2A306}" name="1" dataDxfId="11">
      <calculatedColumnFormula>INDEX(CD[Status],MATCH(DATE(Tabelle24[[#Headers],[2021]],D$42,Tabelle24[[#This Row],[2021]]),CD[Datum],0))</calculatedColumnFormula>
    </tableColumn>
    <tableColumn id="3" xr3:uid="{2F796C82-752B-F548-A3E3-BE716D6A4AE8}" name="2" dataDxfId="10">
      <calculatedColumnFormula>INDEX(CD[Status],MATCH(DATE(Tabelle24[[#Headers],[2021]],E$42,Tabelle24[[#This Row],[2021]]),CD[Datum],0))</calculatedColumnFormula>
    </tableColumn>
    <tableColumn id="4" xr3:uid="{59DFCEAE-800A-9044-9422-61970D615394}" name="3" dataDxfId="9">
      <calculatedColumnFormula>INDEX(CD[Status],MATCH(DATE(Tabelle24[[#Headers],[2021]],F$42,Tabelle24[[#This Row],[2021]]),CD[Datum],0))</calculatedColumnFormula>
    </tableColumn>
    <tableColumn id="5" xr3:uid="{8C5BBF7D-B641-D444-9CCE-727E8535370A}" name="4" dataDxfId="8">
      <calculatedColumnFormula>INDEX(CD[Status],MATCH(DATE(Tabelle24[[#Headers],[2021]],G$42,Tabelle24[[#This Row],[2021]]),CD[Datum],0))</calculatedColumnFormula>
    </tableColumn>
    <tableColumn id="6" xr3:uid="{3CC6409C-D5DA-4C44-BE16-6DBE5915FFC9}" name="5" dataDxfId="7">
      <calculatedColumnFormula>INDEX(CD[Status],MATCH(DATE(Tabelle24[[#Headers],[2021]],H$42,Tabelle24[[#This Row],[2021]]),CD[Datum],0))</calculatedColumnFormula>
    </tableColumn>
    <tableColumn id="7" xr3:uid="{8F867DE3-7A01-9F4C-8578-C11BF981117A}" name="6" dataDxfId="6">
      <calculatedColumnFormula>INDEX(CD[Status],MATCH(DATE(Tabelle24[[#Headers],[2021]],I$42,Tabelle24[[#This Row],[2021]]),CD[Datum],0))</calculatedColumnFormula>
    </tableColumn>
    <tableColumn id="8" xr3:uid="{B0C8129B-5988-4046-B73A-B5FAB22E59F9}" name="7" dataDxfId="5">
      <calculatedColumnFormula>INDEX(CD[Status],MATCH(DATE(Tabelle24[[#Headers],[2021]],J$42,Tabelle24[[#This Row],[2021]]),CD[Datum],0))</calculatedColumnFormula>
    </tableColumn>
    <tableColumn id="9" xr3:uid="{15757FE1-8B59-094F-84BF-051C7EC09B0A}" name="8" dataDxfId="4">
      <calculatedColumnFormula>INDEX(CD[Status],MATCH(DATE(Tabelle24[[#Headers],[2021]],K$42,Tabelle24[[#This Row],[2021]]),CD[Datum],0))</calculatedColumnFormula>
    </tableColumn>
    <tableColumn id="10" xr3:uid="{179B412A-D8DB-4345-81E1-FA055D84DCF0}" name="9" dataDxfId="3">
      <calculatedColumnFormula>INDEX(CD[Status],MATCH(DATE(Tabelle24[[#Headers],[2021]],L$42,Tabelle24[[#This Row],[2021]]),CD[Datum],0))</calculatedColumnFormula>
    </tableColumn>
    <tableColumn id="11" xr3:uid="{115A1797-A72E-8843-B807-21C5F94895E5}" name="10" dataDxfId="2">
      <calculatedColumnFormula>INDEX(CD[Status],MATCH(DATE(Tabelle24[[#Headers],[2021]],M$42,Tabelle24[[#This Row],[2021]]),CD[Datum],0))</calculatedColumnFormula>
    </tableColumn>
    <tableColumn id="12" xr3:uid="{A0C258FF-9159-824B-8DCB-11C0F7E9974B}" name="11" dataDxfId="1">
      <calculatedColumnFormula>INDEX(CD[Status],MATCH(DATE(Tabelle24[[#Headers],[2021]],N$42,Tabelle24[[#This Row],[2021]]),CD[Datum],0))</calculatedColumnFormula>
    </tableColumn>
    <tableColumn id="13" xr3:uid="{1033A87B-4C66-6744-AE27-580BBA338306}" name="12" dataDxfId="0">
      <calculatedColumnFormula>INDEX(CD[Status],MATCH(DATE(Tabelle24[[#Headers],[2021]],O$42,Tabelle24[[#This Row],[2021]]),CD[Datum],0))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92"/>
  <sheetViews>
    <sheetView tabSelected="1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2" t="s">
        <v>31</v>
      </c>
      <c r="H1" s="62"/>
      <c r="I1" s="62"/>
      <c r="J1" s="62"/>
      <c r="K1" s="3" t="s">
        <v>20</v>
      </c>
      <c r="L1" s="5" t="str">
        <f ca="1">"Stand: "&amp;TEXT(TODAY(),"TT.MM.JJJJ")</f>
        <v>Stand: 25.07.2021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486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25.07.</v>
      </c>
      <c r="U6" s="3" t="s">
        <v>27</v>
      </c>
      <c r="V6" s="3" t="str" cm="1">
        <f t="array" ref="V6">TEXT(INDEX(CD[KH],$S$5),"#.##0")</f>
        <v>16</v>
      </c>
      <c r="W6" s="3" t="str" cm="1">
        <f t="array" ref="W6">TEXT(INDEX(CD[KH],$S$5)-INDEX(CD[KH],$S$5-1),"+#.##0;-#.##0;0")</f>
        <v>0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39,9</v>
      </c>
      <c r="T7" s="3" t="str" cm="1">
        <f t="array" ref="T7">TEXT(INDEX(CD[Inzidenz],$S$5-1),"#.##0,0")</f>
        <v>40,8</v>
      </c>
      <c r="U7" s="3" t="s">
        <v>28</v>
      </c>
      <c r="V7" s="3" t="str" cm="1">
        <f t="array" ref="V7">TEXT(INDEX(CD[KH (intensiv)],$S$5),"#.##0")</f>
        <v>3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438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919</v>
      </c>
      <c r="W8" s="3" t="str" cm="1">
        <f t="array" ref="W8">TEXT(INDEX(CD[Quarant],$S$5)-INDEX(CD[Quarant],$S$5-1),"+#.##0;-#.##0;0")</f>
        <v>0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300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25.000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25.813</v>
      </c>
      <c r="T10" s="16" t="str" cm="1">
        <f t="array" ref="T10">TEXT(INDEX(CD[Total],$S$5)-INDEX(CD[Total],$S$5-1),"+#.##0;-#.##0;0")</f>
        <v>+16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🟢🟢̎🟢🟢🟢🟢🟡🟡🟡̎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25.07., insg. 25.813 (+16) mit Coronadiagnose, akt. infiz.: 300 (0), 16 (0) in Krankenhäusern i. Beh., davon 3 (0) auf Intensiv, 919 (0) in Quaran., 25.000 (0) genesen. 438 (0) verstorben, 7-Tages-Inzidenz 39,9 (40,8)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25.07., insg. 25.813 (+16) mit Coronadiagnose, akt. infiz.: 300 (0), 25.000 (0) genesen. 438 (0) verstorben, 7-Tages-Inzidenz 39,9 (40,8)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25.07., insg. 25.813 (+16) mit Coronadiagnose, akt. infiz.: 300 (0), 25.000 (0) genesen. 438 (0) verstorben, 7-Tages-Inzidenz 39,9 (40,8) #CoronaD (Krankenhaus/Quarantäne-Zahlen werden Mo-Fr aktualisiert)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56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  <row r="462" spans="1:17" x14ac:dyDescent="0.2">
      <c r="A462" s="19">
        <v>44371</v>
      </c>
      <c r="B462" s="24">
        <f>-CD[[#This Row],[Verstorbene]]</f>
        <v>-425</v>
      </c>
      <c r="C462" s="2">
        <v>425</v>
      </c>
      <c r="D462" s="44">
        <v>3</v>
      </c>
      <c r="E462" s="21">
        <f>CD[[#This Row],[KH]]-CD[[#This Row],[KH (intensiv)]]</f>
        <v>15</v>
      </c>
      <c r="F462" s="21">
        <f>CD[[#This Row],[Infiziert]]-CD[[#This Row],[KH (nicht intensiv)]]-CD[[#This Row],[KH (intensiv)]]</f>
        <v>82</v>
      </c>
      <c r="G462" s="20">
        <v>24700</v>
      </c>
      <c r="H462" s="20">
        <v>25170</v>
      </c>
      <c r="I462" s="20">
        <v>100</v>
      </c>
      <c r="J462" s="20">
        <v>18</v>
      </c>
      <c r="K462" s="20">
        <v>226</v>
      </c>
      <c r="L462" s="21">
        <f>CD[[#This Row],[Verstorbene]]+CD[[#This Row],[KH (intensiv)]]+CD[[#This Row],[KH (nicht intensiv)]]+CD[[#This Row],[Infiziert (o. KH)]]+CD[[#This Row],[Genesen]]-CD[[#This Row],[Total]]</f>
        <v>55</v>
      </c>
      <c r="M462" s="22">
        <f>CD[[#This Row],[Total]]-H461</f>
        <v>7</v>
      </c>
      <c r="N462" s="22">
        <f>CD[[#This Row],[Genesen]]-G461</f>
        <v>100</v>
      </c>
      <c r="O462" s="35">
        <v>5.6</v>
      </c>
      <c r="P462" s="55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9">
        <f>WEEKDAY(CD[[#This Row],[Datum]]+1,2)</f>
        <v>5</v>
      </c>
    </row>
    <row r="463" spans="1:17" x14ac:dyDescent="0.2">
      <c r="A463" s="19">
        <v>44372</v>
      </c>
      <c r="B463" s="24">
        <f>-CD[[#This Row],[Verstorbene]]</f>
        <v>-426</v>
      </c>
      <c r="C463" s="2">
        <v>426</v>
      </c>
      <c r="D463" s="44">
        <v>3</v>
      </c>
      <c r="E463" s="21">
        <f>CD[[#This Row],[KH]]-CD[[#This Row],[KH (intensiv)]]</f>
        <v>10</v>
      </c>
      <c r="F463" s="21">
        <f>CD[[#This Row],[Infiziert]]-CD[[#This Row],[KH (nicht intensiv)]]-CD[[#This Row],[KH (intensiv)]]</f>
        <v>87</v>
      </c>
      <c r="G463" s="20">
        <v>24700</v>
      </c>
      <c r="H463" s="20">
        <v>25176</v>
      </c>
      <c r="I463" s="20">
        <v>100</v>
      </c>
      <c r="J463" s="20">
        <v>13</v>
      </c>
      <c r="K463" s="20">
        <v>221</v>
      </c>
      <c r="L463" s="21">
        <f>CD[[#This Row],[Verstorbene]]+CD[[#This Row],[KH (intensiv)]]+CD[[#This Row],[KH (nicht intensiv)]]+CD[[#This Row],[Infiziert (o. KH)]]+CD[[#This Row],[Genesen]]-CD[[#This Row],[Total]]</f>
        <v>50</v>
      </c>
      <c r="M463" s="22">
        <f>CD[[#This Row],[Total]]-H462</f>
        <v>6</v>
      </c>
      <c r="N463" s="22">
        <f>CD[[#This Row],[Genesen]]-G462</f>
        <v>0</v>
      </c>
      <c r="O463" s="35">
        <v>5.5</v>
      </c>
      <c r="P463" s="55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9">
        <f>WEEKDAY(CD[[#This Row],[Datum]]+1,2)</f>
        <v>6</v>
      </c>
    </row>
    <row r="464" spans="1:17" x14ac:dyDescent="0.2">
      <c r="A464" s="19">
        <v>44373</v>
      </c>
      <c r="B464" s="24">
        <f>-CD[[#This Row],[Verstorbene]]</f>
        <v>-426</v>
      </c>
      <c r="C464" s="2">
        <v>426</v>
      </c>
      <c r="D464" s="44">
        <v>5</v>
      </c>
      <c r="E464" s="21">
        <f>CD[[#This Row],[KH]]-CD[[#This Row],[KH (intensiv)]]</f>
        <v>11</v>
      </c>
      <c r="F464" s="21">
        <f>CD[[#This Row],[Infiziert]]-CD[[#This Row],[KH (nicht intensiv)]]-CD[[#This Row],[KH (intensiv)]]</f>
        <v>84</v>
      </c>
      <c r="G464" s="20">
        <v>24700</v>
      </c>
      <c r="H464" s="20">
        <v>25182</v>
      </c>
      <c r="I464" s="20">
        <v>100</v>
      </c>
      <c r="J464" s="20">
        <v>16</v>
      </c>
      <c r="K464" s="20">
        <v>222</v>
      </c>
      <c r="L464" s="21">
        <f>CD[[#This Row],[Verstorbene]]+CD[[#This Row],[KH (intensiv)]]+CD[[#This Row],[KH (nicht intensiv)]]+CD[[#This Row],[Infiziert (o. KH)]]+CD[[#This Row],[Genesen]]-CD[[#This Row],[Total]]</f>
        <v>44</v>
      </c>
      <c r="M464" s="22">
        <f>CD[[#This Row],[Total]]-H463</f>
        <v>6</v>
      </c>
      <c r="N464" s="22">
        <f>CD[[#This Row],[Genesen]]-G463</f>
        <v>0</v>
      </c>
      <c r="O464" s="35">
        <v>5.8</v>
      </c>
      <c r="P464" s="55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4" s="59">
        <f>WEEKDAY(CD[[#This Row],[Datum]]+1,2)</f>
        <v>7</v>
      </c>
    </row>
    <row r="465" spans="1:17" x14ac:dyDescent="0.2">
      <c r="A465" s="19">
        <v>44374</v>
      </c>
      <c r="B465" s="24">
        <f>-CD[[#This Row],[Verstorbene]]</f>
        <v>-426</v>
      </c>
      <c r="C465" s="2">
        <v>426</v>
      </c>
      <c r="D465" s="44">
        <v>4</v>
      </c>
      <c r="E465" s="21">
        <f>CD[[#This Row],[KH]]-CD[[#This Row],[KH (intensiv)]]</f>
        <v>11</v>
      </c>
      <c r="F465" s="21">
        <f>CD[[#This Row],[Infiziert]]-CD[[#This Row],[KH (nicht intensiv)]]-CD[[#This Row],[KH (intensiv)]]</f>
        <v>85</v>
      </c>
      <c r="G465" s="20">
        <v>24700</v>
      </c>
      <c r="H465" s="20">
        <v>25183</v>
      </c>
      <c r="I465" s="20">
        <v>100</v>
      </c>
      <c r="J465" s="20">
        <v>15</v>
      </c>
      <c r="K465" s="20">
        <v>216</v>
      </c>
      <c r="L465" s="21">
        <f>CD[[#This Row],[Verstorbene]]+CD[[#This Row],[KH (intensiv)]]+CD[[#This Row],[KH (nicht intensiv)]]+CD[[#This Row],[Infiziert (o. KH)]]+CD[[#This Row],[Genesen]]-CD[[#This Row],[Total]]</f>
        <v>43</v>
      </c>
      <c r="M465" s="22">
        <f>CD[[#This Row],[Total]]-H464</f>
        <v>1</v>
      </c>
      <c r="N465" s="22">
        <f>CD[[#This Row],[Genesen]]-G464</f>
        <v>0</v>
      </c>
      <c r="O465" s="35">
        <v>5.5</v>
      </c>
      <c r="P465" s="55" t="str" cm="1">
        <f t="array" ref="P4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5" s="59">
        <f>WEEKDAY(CD[[#This Row],[Datum]]+1,2)</f>
        <v>1</v>
      </c>
    </row>
    <row r="466" spans="1:17" x14ac:dyDescent="0.2">
      <c r="A466" s="19">
        <v>44375</v>
      </c>
      <c r="B466" s="24">
        <f>-CD[[#This Row],[Verstorbene]]</f>
        <v>-426</v>
      </c>
      <c r="C466" s="2">
        <v>426</v>
      </c>
      <c r="D466" s="44">
        <v>3</v>
      </c>
      <c r="E466" s="21">
        <f>CD[[#This Row],[KH]]-CD[[#This Row],[KH (intensiv)]]</f>
        <v>11</v>
      </c>
      <c r="F466" s="21">
        <f>CD[[#This Row],[Infiziert]]-CD[[#This Row],[KH (nicht intensiv)]]-CD[[#This Row],[KH (intensiv)]]</f>
        <v>86</v>
      </c>
      <c r="G466" s="20">
        <v>24700</v>
      </c>
      <c r="H466" s="20">
        <v>25188</v>
      </c>
      <c r="I466" s="20">
        <v>100</v>
      </c>
      <c r="J466" s="20">
        <v>14</v>
      </c>
      <c r="K466" s="20">
        <v>220</v>
      </c>
      <c r="L466" s="21">
        <f>CD[[#This Row],[Verstorbene]]+CD[[#This Row],[KH (intensiv)]]+CD[[#This Row],[KH (nicht intensiv)]]+CD[[#This Row],[Infiziert (o. KH)]]+CD[[#This Row],[Genesen]]-CD[[#This Row],[Total]]</f>
        <v>38</v>
      </c>
      <c r="M466" s="22">
        <f>CD[[#This Row],[Total]]-H465</f>
        <v>5</v>
      </c>
      <c r="N466" s="22">
        <f>CD[[#This Row],[Genesen]]-G465</f>
        <v>0</v>
      </c>
      <c r="O466" s="35">
        <v>6.1</v>
      </c>
      <c r="P466" s="55" t="str" cm="1">
        <f t="array" ref="P4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6" s="59">
        <f>WEEKDAY(CD[[#This Row],[Datum]]+1,2)</f>
        <v>2</v>
      </c>
    </row>
    <row r="467" spans="1:17" x14ac:dyDescent="0.2">
      <c r="A467" s="19">
        <v>44376</v>
      </c>
      <c r="B467" s="24">
        <f>-CD[[#This Row],[Verstorbene]]</f>
        <v>-426</v>
      </c>
      <c r="C467" s="2">
        <v>426</v>
      </c>
      <c r="D467" s="44">
        <v>3</v>
      </c>
      <c r="E467" s="21">
        <f>CD[[#This Row],[KH]]-CD[[#This Row],[KH (intensiv)]]</f>
        <v>10</v>
      </c>
      <c r="F467" s="21">
        <f>CD[[#This Row],[Infiziert]]-CD[[#This Row],[KH (nicht intensiv)]]-CD[[#This Row],[KH (intensiv)]]</f>
        <v>87</v>
      </c>
      <c r="G467" s="20">
        <v>24700</v>
      </c>
      <c r="H467" s="20">
        <v>25199</v>
      </c>
      <c r="I467" s="20">
        <v>100</v>
      </c>
      <c r="J467" s="20">
        <v>13</v>
      </c>
      <c r="K467" s="20">
        <v>235</v>
      </c>
      <c r="L467" s="21">
        <f>CD[[#This Row],[Verstorbene]]+CD[[#This Row],[KH (intensiv)]]+CD[[#This Row],[KH (nicht intensiv)]]+CD[[#This Row],[Infiziert (o. KH)]]+CD[[#This Row],[Genesen]]-CD[[#This Row],[Total]]</f>
        <v>27</v>
      </c>
      <c r="M467" s="22">
        <f>CD[[#This Row],[Total]]-H466</f>
        <v>11</v>
      </c>
      <c r="N467" s="22">
        <f>CD[[#This Row],[Genesen]]-G466</f>
        <v>0</v>
      </c>
      <c r="O467" s="35">
        <v>6.3</v>
      </c>
      <c r="P467" s="55" t="str" cm="1">
        <f t="array" ref="P4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7" s="59">
        <f>WEEKDAY(CD[[#This Row],[Datum]]+1,2)</f>
        <v>3</v>
      </c>
    </row>
    <row r="468" spans="1:17" x14ac:dyDescent="0.2">
      <c r="A468" s="19">
        <v>44377</v>
      </c>
      <c r="B468" s="24">
        <f>-CD[[#This Row],[Verstorbene]]</f>
        <v>-427</v>
      </c>
      <c r="C468" s="2">
        <v>427</v>
      </c>
      <c r="D468" s="44">
        <v>3</v>
      </c>
      <c r="E468" s="21">
        <f>CD[[#This Row],[KH]]-CD[[#This Row],[KH (intensiv)]]</f>
        <v>10</v>
      </c>
      <c r="F468" s="21">
        <f>CD[[#This Row],[Infiziert]]-CD[[#This Row],[KH (nicht intensiv)]]-CD[[#This Row],[KH (intensiv)]]</f>
        <v>87</v>
      </c>
      <c r="G468" s="20">
        <v>24700</v>
      </c>
      <c r="H468" s="20">
        <v>25220</v>
      </c>
      <c r="I468" s="20">
        <v>100</v>
      </c>
      <c r="J468" s="20">
        <v>13</v>
      </c>
      <c r="K468" s="20">
        <v>222</v>
      </c>
      <c r="L468" s="21">
        <f>CD[[#This Row],[Verstorbene]]+CD[[#This Row],[KH (intensiv)]]+CD[[#This Row],[KH (nicht intensiv)]]+CD[[#This Row],[Infiziert (o. KH)]]+CD[[#This Row],[Genesen]]-CD[[#This Row],[Total]]</f>
        <v>7</v>
      </c>
      <c r="M468" s="22">
        <f>CD[[#This Row],[Total]]-H467</f>
        <v>21</v>
      </c>
      <c r="N468" s="22">
        <f>CD[[#This Row],[Genesen]]-G467</f>
        <v>0</v>
      </c>
      <c r="O468" s="35">
        <v>9</v>
      </c>
      <c r="P468" s="55" t="str" cm="1">
        <f t="array" ref="P4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8" s="59">
        <f>WEEKDAY(CD[[#This Row],[Datum]]+1,2)</f>
        <v>4</v>
      </c>
    </row>
    <row r="469" spans="1:17" x14ac:dyDescent="0.2">
      <c r="A469" s="19">
        <v>44378</v>
      </c>
      <c r="B469" s="24">
        <f>-CD[[#This Row],[Verstorbene]]</f>
        <v>-427</v>
      </c>
      <c r="C469" s="2">
        <v>427</v>
      </c>
      <c r="D469" s="44">
        <v>3</v>
      </c>
      <c r="E469" s="21">
        <f>CD[[#This Row],[KH]]-CD[[#This Row],[KH (intensiv)]]</f>
        <v>7</v>
      </c>
      <c r="F469" s="21">
        <f>CD[[#This Row],[Infiziert]]-CD[[#This Row],[KH (nicht intensiv)]]-CD[[#This Row],[KH (intensiv)]]</f>
        <v>90</v>
      </c>
      <c r="G469" s="20">
        <v>24700</v>
      </c>
      <c r="H469" s="20">
        <v>25233</v>
      </c>
      <c r="I469" s="20">
        <v>100</v>
      </c>
      <c r="J469" s="20">
        <v>10</v>
      </c>
      <c r="K469" s="20">
        <v>243</v>
      </c>
      <c r="L469" s="21">
        <f>CD[[#This Row],[Verstorbene]]+CD[[#This Row],[KH (intensiv)]]+CD[[#This Row],[KH (nicht intensiv)]]+CD[[#This Row],[Infiziert (o. KH)]]+CD[[#This Row],[Genesen]]-CD[[#This Row],[Total]]</f>
        <v>-6</v>
      </c>
      <c r="M469" s="22">
        <f>CD[[#This Row],[Total]]-H468</f>
        <v>13</v>
      </c>
      <c r="N469" s="22">
        <f>CD[[#This Row],[Genesen]]-G468</f>
        <v>0</v>
      </c>
      <c r="O469" s="35">
        <v>10.5</v>
      </c>
      <c r="P469" s="55" t="str" cm="1">
        <f t="array" ref="P4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9" s="59">
        <f>WEEKDAY(CD[[#This Row],[Datum]]+1,2)</f>
        <v>5</v>
      </c>
    </row>
    <row r="470" spans="1:17" x14ac:dyDescent="0.2">
      <c r="A470" s="19">
        <v>44379</v>
      </c>
      <c r="B470" s="24">
        <f>-CD[[#This Row],[Verstorbene]]</f>
        <v>-427</v>
      </c>
      <c r="C470" s="2">
        <v>427</v>
      </c>
      <c r="D470" s="44">
        <v>3</v>
      </c>
      <c r="E470" s="21">
        <f>CD[[#This Row],[KH]]-CD[[#This Row],[KH (intensiv)]]</f>
        <v>7</v>
      </c>
      <c r="F470" s="21">
        <f>CD[[#This Row],[Infiziert]]-CD[[#This Row],[KH (nicht intensiv)]]-CD[[#This Row],[KH (intensiv)]]</f>
        <v>90</v>
      </c>
      <c r="G470" s="20">
        <v>24700</v>
      </c>
      <c r="H470" s="20">
        <v>25243</v>
      </c>
      <c r="I470" s="20">
        <v>100</v>
      </c>
      <c r="J470" s="20">
        <v>10</v>
      </c>
      <c r="K470" s="20">
        <v>296</v>
      </c>
      <c r="L470" s="21">
        <f>CD[[#This Row],[Verstorbene]]+CD[[#This Row],[KH (intensiv)]]+CD[[#This Row],[KH (nicht intensiv)]]+CD[[#This Row],[Infiziert (o. KH)]]+CD[[#This Row],[Genesen]]-CD[[#This Row],[Total]]</f>
        <v>-16</v>
      </c>
      <c r="M470" s="22">
        <f>CD[[#This Row],[Total]]-H469</f>
        <v>10</v>
      </c>
      <c r="N470" s="22">
        <f>CD[[#This Row],[Genesen]]-G469</f>
        <v>0</v>
      </c>
      <c r="O470" s="35">
        <v>10.9</v>
      </c>
      <c r="P470" s="55" t="str" cm="1">
        <f t="array" ref="P4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0" s="59">
        <f>WEEKDAY(CD[[#This Row],[Datum]]+1,2)</f>
        <v>6</v>
      </c>
    </row>
    <row r="471" spans="1:17" x14ac:dyDescent="0.2">
      <c r="A471" s="19">
        <v>44380</v>
      </c>
      <c r="B471" s="24">
        <f>-CD[[#This Row],[Verstorbene]]</f>
        <v>-427</v>
      </c>
      <c r="C471" s="2">
        <v>427</v>
      </c>
      <c r="D471" s="44">
        <v>2</v>
      </c>
      <c r="E471" s="21">
        <f>CD[[#This Row],[KH]]-CD[[#This Row],[KH (intensiv)]]</f>
        <v>7</v>
      </c>
      <c r="F471" s="21">
        <f>CD[[#This Row],[Infiziert]]-CD[[#This Row],[KH (nicht intensiv)]]-CD[[#This Row],[KH (intensiv)]]</f>
        <v>91</v>
      </c>
      <c r="G471" s="20">
        <v>24700</v>
      </c>
      <c r="H471" s="20">
        <v>25257</v>
      </c>
      <c r="I471" s="20">
        <v>100</v>
      </c>
      <c r="J471" s="20">
        <v>9</v>
      </c>
      <c r="K471" s="20">
        <v>287</v>
      </c>
      <c r="L471" s="21">
        <f>CD[[#This Row],[Verstorbene]]+CD[[#This Row],[KH (intensiv)]]+CD[[#This Row],[KH (nicht intensiv)]]+CD[[#This Row],[Infiziert (o. KH)]]+CD[[#This Row],[Genesen]]-CD[[#This Row],[Total]]</f>
        <v>-30</v>
      </c>
      <c r="M471" s="22">
        <f>CD[[#This Row],[Total]]-H470</f>
        <v>14</v>
      </c>
      <c r="N471" s="22">
        <f>CD[[#This Row],[Genesen]]-G470</f>
        <v>0</v>
      </c>
      <c r="O471" s="35">
        <v>12.4</v>
      </c>
      <c r="P471" s="55" t="str" cm="1">
        <f t="array" ref="P4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1" s="59">
        <f>WEEKDAY(CD[[#This Row],[Datum]]+1,2)</f>
        <v>7</v>
      </c>
    </row>
    <row r="472" spans="1:17" x14ac:dyDescent="0.2">
      <c r="A472" s="19">
        <v>44381</v>
      </c>
      <c r="B472" s="24">
        <f>-CD[[#This Row],[Verstorbene]]</f>
        <v>-427</v>
      </c>
      <c r="C472" s="2">
        <v>427</v>
      </c>
      <c r="D472" s="44">
        <v>2</v>
      </c>
      <c r="E472" s="21">
        <f>CD[[#This Row],[KH]]-CD[[#This Row],[KH (intensiv)]]</f>
        <v>7</v>
      </c>
      <c r="F472" s="21">
        <f>CD[[#This Row],[Infiziert]]-CD[[#This Row],[KH (nicht intensiv)]]-CD[[#This Row],[KH (intensiv)]]</f>
        <v>91</v>
      </c>
      <c r="G472" s="20">
        <v>24700</v>
      </c>
      <c r="H472" s="20">
        <v>25264</v>
      </c>
      <c r="I472" s="20">
        <v>100</v>
      </c>
      <c r="J472" s="20">
        <v>9</v>
      </c>
      <c r="K472" s="20">
        <v>301</v>
      </c>
      <c r="L472" s="21">
        <f>CD[[#This Row],[Verstorbene]]+CD[[#This Row],[KH (intensiv)]]+CD[[#This Row],[KH (nicht intensiv)]]+CD[[#This Row],[Infiziert (o. KH)]]+CD[[#This Row],[Genesen]]-CD[[#This Row],[Total]]</f>
        <v>-37</v>
      </c>
      <c r="M472" s="22">
        <f>CD[[#This Row],[Total]]-H471</f>
        <v>7</v>
      </c>
      <c r="N472" s="22">
        <f>CD[[#This Row],[Genesen]]-G471</f>
        <v>0</v>
      </c>
      <c r="O472" s="35">
        <v>13.2</v>
      </c>
      <c r="P472" s="55" t="str" cm="1">
        <f t="array" ref="P4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2" s="59">
        <f>WEEKDAY(CD[[#This Row],[Datum]]+1,2)</f>
        <v>1</v>
      </c>
    </row>
    <row r="473" spans="1:17" x14ac:dyDescent="0.2">
      <c r="A473" s="19">
        <v>44382</v>
      </c>
      <c r="B473" s="24">
        <f>-CD[[#This Row],[Verstorbene]]</f>
        <v>-429</v>
      </c>
      <c r="C473" s="2">
        <v>429</v>
      </c>
      <c r="D473" s="44">
        <v>3</v>
      </c>
      <c r="E473" s="21">
        <f>CD[[#This Row],[KH]]-CD[[#This Row],[KH (intensiv)]]</f>
        <v>8</v>
      </c>
      <c r="F473" s="21">
        <f>CD[[#This Row],[Infiziert]]-CD[[#This Row],[KH (nicht intensiv)]]-CD[[#This Row],[KH (intensiv)]]</f>
        <v>89</v>
      </c>
      <c r="G473" s="20">
        <v>24700</v>
      </c>
      <c r="H473" s="20">
        <v>25267</v>
      </c>
      <c r="I473" s="20">
        <v>100</v>
      </c>
      <c r="J473" s="20">
        <v>11</v>
      </c>
      <c r="K473" s="20">
        <v>336</v>
      </c>
      <c r="L473" s="21">
        <f>CD[[#This Row],[Verstorbene]]+CD[[#This Row],[KH (intensiv)]]+CD[[#This Row],[KH (nicht intensiv)]]+CD[[#This Row],[Infiziert (o. KH)]]+CD[[#This Row],[Genesen]]-CD[[#This Row],[Total]]</f>
        <v>-38</v>
      </c>
      <c r="M473" s="22">
        <f>CD[[#This Row],[Total]]-H472</f>
        <v>3</v>
      </c>
      <c r="N473" s="22">
        <f>CD[[#This Row],[Genesen]]-G472</f>
        <v>0</v>
      </c>
      <c r="O473" s="35">
        <v>12.9</v>
      </c>
      <c r="P473" s="55" t="str" cm="1">
        <f t="array" ref="P4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3" s="59">
        <f>WEEKDAY(CD[[#This Row],[Datum]]+1,2)</f>
        <v>2</v>
      </c>
    </row>
    <row r="474" spans="1:17" x14ac:dyDescent="0.2">
      <c r="A474" s="19">
        <v>44383</v>
      </c>
      <c r="B474" s="24">
        <f>-CD[[#This Row],[Verstorbene]]</f>
        <v>-429</v>
      </c>
      <c r="C474" s="2">
        <v>429</v>
      </c>
      <c r="D474" s="44">
        <v>2</v>
      </c>
      <c r="E474" s="21">
        <f>CD[[#This Row],[KH]]-CD[[#This Row],[KH (intensiv)]]</f>
        <v>4</v>
      </c>
      <c r="F474" s="21">
        <f>CD[[#This Row],[Infiziert]]-CD[[#This Row],[KH (nicht intensiv)]]-CD[[#This Row],[KH (intensiv)]]</f>
        <v>94</v>
      </c>
      <c r="G474" s="20">
        <v>24700</v>
      </c>
      <c r="H474" s="20">
        <v>25292</v>
      </c>
      <c r="I474" s="20">
        <v>100</v>
      </c>
      <c r="J474" s="20">
        <v>6</v>
      </c>
      <c r="K474" s="20">
        <v>340</v>
      </c>
      <c r="L474" s="21">
        <f>CD[[#This Row],[Verstorbene]]+CD[[#This Row],[KH (intensiv)]]+CD[[#This Row],[KH (nicht intensiv)]]+CD[[#This Row],[Infiziert (o. KH)]]+CD[[#This Row],[Genesen]]-CD[[#This Row],[Total]]</f>
        <v>-63</v>
      </c>
      <c r="M474" s="22">
        <f>CD[[#This Row],[Total]]-H473</f>
        <v>25</v>
      </c>
      <c r="N474" s="22">
        <f>CD[[#This Row],[Genesen]]-G473</f>
        <v>0</v>
      </c>
      <c r="O474" s="35">
        <v>14.8</v>
      </c>
      <c r="P474" s="55" t="str" cm="1">
        <f t="array" ref="P4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4" s="59">
        <f>WEEKDAY(CD[[#This Row],[Datum]]+1,2)</f>
        <v>3</v>
      </c>
    </row>
    <row r="475" spans="1:17" x14ac:dyDescent="0.2">
      <c r="A475" s="19">
        <v>44384</v>
      </c>
      <c r="B475" s="24">
        <f>-CD[[#This Row],[Verstorbene]]</f>
        <v>-429</v>
      </c>
      <c r="C475" s="2">
        <v>429</v>
      </c>
      <c r="D475" s="44">
        <v>3</v>
      </c>
      <c r="E475" s="21">
        <f>CD[[#This Row],[KH]]-CD[[#This Row],[KH (intensiv)]]</f>
        <v>6</v>
      </c>
      <c r="F475" s="21">
        <f>CD[[#This Row],[Infiziert]]-CD[[#This Row],[KH (nicht intensiv)]]-CD[[#This Row],[KH (intensiv)]]</f>
        <v>91</v>
      </c>
      <c r="G475" s="20">
        <v>24800</v>
      </c>
      <c r="H475" s="20">
        <v>25299</v>
      </c>
      <c r="I475" s="20">
        <v>100</v>
      </c>
      <c r="J475" s="20">
        <v>9</v>
      </c>
      <c r="K475" s="20">
        <v>368</v>
      </c>
      <c r="L475" s="21">
        <f>CD[[#This Row],[Verstorbene]]+CD[[#This Row],[KH (intensiv)]]+CD[[#This Row],[KH (nicht intensiv)]]+CD[[#This Row],[Infiziert (o. KH)]]+CD[[#This Row],[Genesen]]-CD[[#This Row],[Total]]</f>
        <v>30</v>
      </c>
      <c r="M475" s="22">
        <f>CD[[#This Row],[Total]]-H474</f>
        <v>7</v>
      </c>
      <c r="N475" s="22">
        <f>CD[[#This Row],[Genesen]]-G474</f>
        <v>100</v>
      </c>
      <c r="O475" s="35">
        <v>11.9</v>
      </c>
      <c r="P475" s="55" t="str" cm="1">
        <f t="array" ref="P4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5" s="59">
        <f>WEEKDAY(CD[[#This Row],[Datum]]+1,2)</f>
        <v>4</v>
      </c>
    </row>
    <row r="476" spans="1:17" x14ac:dyDescent="0.2">
      <c r="A476" s="19">
        <v>44385</v>
      </c>
      <c r="B476" s="24">
        <f>-CD[[#This Row],[Verstorbene]]</f>
        <v>-429</v>
      </c>
      <c r="C476" s="2">
        <v>429</v>
      </c>
      <c r="D476" s="44">
        <v>3</v>
      </c>
      <c r="E476" s="21">
        <f>CD[[#This Row],[KH]]-CD[[#This Row],[KH (intensiv)]]</f>
        <v>6</v>
      </c>
      <c r="F476" s="21">
        <f>CD[[#This Row],[Infiziert]]-CD[[#This Row],[KH (nicht intensiv)]]-CD[[#This Row],[KH (intensiv)]]</f>
        <v>91</v>
      </c>
      <c r="G476" s="20">
        <v>24800</v>
      </c>
      <c r="H476" s="20">
        <v>25299</v>
      </c>
      <c r="I476" s="20">
        <v>100</v>
      </c>
      <c r="J476" s="20">
        <v>9</v>
      </c>
      <c r="K476" s="20">
        <v>393</v>
      </c>
      <c r="L476" s="21">
        <f>CD[[#This Row],[Verstorbene]]+CD[[#This Row],[KH (intensiv)]]+CD[[#This Row],[KH (nicht intensiv)]]+CD[[#This Row],[Infiziert (o. KH)]]+CD[[#This Row],[Genesen]]-CD[[#This Row],[Total]]</f>
        <v>30</v>
      </c>
      <c r="M476" s="22">
        <f>CD[[#This Row],[Total]]-H475</f>
        <v>0</v>
      </c>
      <c r="N476" s="22">
        <f>CD[[#This Row],[Genesen]]-G475</f>
        <v>0</v>
      </c>
      <c r="O476" s="35">
        <v>10.8</v>
      </c>
      <c r="P476" s="55" t="str" cm="1">
        <f t="array" ref="P4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6" s="59">
        <f>WEEKDAY(CD[[#This Row],[Datum]]+1,2)</f>
        <v>5</v>
      </c>
    </row>
    <row r="477" spans="1:17" x14ac:dyDescent="0.2">
      <c r="A477" s="19">
        <v>44386</v>
      </c>
      <c r="B477" s="24">
        <f>-CD[[#This Row],[Verstorbene]]</f>
        <v>-430</v>
      </c>
      <c r="C477" s="2">
        <v>430</v>
      </c>
      <c r="D477" s="44">
        <v>2</v>
      </c>
      <c r="E477" s="21">
        <f>CD[[#This Row],[KH]]-CD[[#This Row],[KH (intensiv)]]</f>
        <v>6</v>
      </c>
      <c r="F477" s="21">
        <f>CD[[#This Row],[Infiziert]]-CD[[#This Row],[KH (nicht intensiv)]]-CD[[#This Row],[KH (intensiv)]]</f>
        <v>92</v>
      </c>
      <c r="G477" s="20">
        <v>24800</v>
      </c>
      <c r="H477" s="20">
        <v>25345</v>
      </c>
      <c r="I477" s="20">
        <v>100</v>
      </c>
      <c r="J477" s="20">
        <v>8</v>
      </c>
      <c r="K477" s="20">
        <v>443</v>
      </c>
      <c r="L477" s="21">
        <f>CD[[#This Row],[Verstorbene]]+CD[[#This Row],[KH (intensiv)]]+CD[[#This Row],[KH (nicht intensiv)]]+CD[[#This Row],[Infiziert (o. KH)]]+CD[[#This Row],[Genesen]]-CD[[#This Row],[Total]]</f>
        <v>-15</v>
      </c>
      <c r="M477" s="22">
        <f>CD[[#This Row],[Total]]-H476</f>
        <v>46</v>
      </c>
      <c r="N477" s="22">
        <f>CD[[#This Row],[Genesen]]-G476</f>
        <v>0</v>
      </c>
      <c r="O477" s="35">
        <v>16.399999999999999</v>
      </c>
      <c r="P477" s="55" t="str" cm="1">
        <f t="array" ref="P4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7" s="59">
        <f>WEEKDAY(CD[[#This Row],[Datum]]+1,2)</f>
        <v>6</v>
      </c>
    </row>
    <row r="478" spans="1:17" x14ac:dyDescent="0.2">
      <c r="A478" s="19">
        <v>44387</v>
      </c>
      <c r="B478" s="24">
        <f>-CD[[#This Row],[Verstorbene]]</f>
        <v>-430</v>
      </c>
      <c r="C478" s="2">
        <v>430</v>
      </c>
      <c r="D478" s="44">
        <v>3</v>
      </c>
      <c r="E478" s="21">
        <f>CD[[#This Row],[KH]]-CD[[#This Row],[KH (intensiv)]]</f>
        <v>6</v>
      </c>
      <c r="F478" s="21">
        <f>CD[[#This Row],[Infiziert]]-CD[[#This Row],[KH (nicht intensiv)]]-CD[[#This Row],[KH (intensiv)]]</f>
        <v>191</v>
      </c>
      <c r="G478" s="20">
        <v>24800</v>
      </c>
      <c r="H478" s="20">
        <v>25388</v>
      </c>
      <c r="I478" s="20">
        <v>200</v>
      </c>
      <c r="J478" s="20">
        <v>9</v>
      </c>
      <c r="K478" s="20">
        <v>411</v>
      </c>
      <c r="L478" s="21">
        <f>CD[[#This Row],[Verstorbene]]+CD[[#This Row],[KH (intensiv)]]+CD[[#This Row],[KH (nicht intensiv)]]+CD[[#This Row],[Infiziert (o. KH)]]+CD[[#This Row],[Genesen]]-CD[[#This Row],[Total]]</f>
        <v>42</v>
      </c>
      <c r="M478" s="22">
        <f>CD[[#This Row],[Total]]-H477</f>
        <v>43</v>
      </c>
      <c r="N478" s="22">
        <f>CD[[#This Row],[Genesen]]-G477</f>
        <v>0</v>
      </c>
      <c r="O478" s="35">
        <v>21.1</v>
      </c>
      <c r="P478" s="55" t="str" cm="1">
        <f t="array" ref="P4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8" s="59">
        <f>WEEKDAY(CD[[#This Row],[Datum]]+1,2)</f>
        <v>7</v>
      </c>
    </row>
    <row r="479" spans="1:17" x14ac:dyDescent="0.2">
      <c r="A479" s="19">
        <v>44388</v>
      </c>
      <c r="B479" s="24">
        <f>-CD[[#This Row],[Verstorbene]]</f>
        <v>-430</v>
      </c>
      <c r="C479" s="2">
        <v>430</v>
      </c>
      <c r="D479" s="44">
        <v>3</v>
      </c>
      <c r="E479" s="21">
        <f>CD[[#This Row],[KH]]-CD[[#This Row],[KH (intensiv)]]</f>
        <v>9</v>
      </c>
      <c r="F479" s="21">
        <f>CD[[#This Row],[Infiziert]]-CD[[#This Row],[KH (nicht intensiv)]]-CD[[#This Row],[KH (intensiv)]]</f>
        <v>188</v>
      </c>
      <c r="G479" s="20">
        <v>24800</v>
      </c>
      <c r="H479" s="20">
        <v>25403</v>
      </c>
      <c r="I479" s="20">
        <v>200</v>
      </c>
      <c r="J479" s="20">
        <v>12</v>
      </c>
      <c r="K479" s="20">
        <v>455</v>
      </c>
      <c r="L479" s="21">
        <f>CD[[#This Row],[Verstorbene]]+CD[[#This Row],[KH (intensiv)]]+CD[[#This Row],[KH (nicht intensiv)]]+CD[[#This Row],[Infiziert (o. KH)]]+CD[[#This Row],[Genesen]]-CD[[#This Row],[Total]]</f>
        <v>27</v>
      </c>
      <c r="M479" s="22">
        <f>CD[[#This Row],[Total]]-H478</f>
        <v>15</v>
      </c>
      <c r="N479" s="22">
        <f>CD[[#This Row],[Genesen]]-G478</f>
        <v>0</v>
      </c>
      <c r="O479" s="35">
        <v>22.4</v>
      </c>
      <c r="P479" s="55" t="str" cm="1">
        <f t="array" ref="P4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9" s="59">
        <f>WEEKDAY(CD[[#This Row],[Datum]]+1,2)</f>
        <v>1</v>
      </c>
    </row>
    <row r="480" spans="1:17" x14ac:dyDescent="0.2">
      <c r="A480" s="19">
        <v>44389</v>
      </c>
      <c r="B480" s="24">
        <f>-CD[[#This Row],[Verstorbene]]</f>
        <v>-430</v>
      </c>
      <c r="C480" s="2">
        <v>430</v>
      </c>
      <c r="D480" s="44">
        <v>2</v>
      </c>
      <c r="E480" s="21">
        <f>CD[[#This Row],[KH]]-CD[[#This Row],[KH (intensiv)]]</f>
        <v>11</v>
      </c>
      <c r="F480" s="21">
        <f>CD[[#This Row],[Infiziert]]-CD[[#This Row],[KH (nicht intensiv)]]-CD[[#This Row],[KH (intensiv)]]</f>
        <v>187</v>
      </c>
      <c r="G480" s="20">
        <v>24800</v>
      </c>
      <c r="H480" s="20">
        <v>25418</v>
      </c>
      <c r="I480" s="20">
        <v>200</v>
      </c>
      <c r="J480" s="20">
        <v>13</v>
      </c>
      <c r="K480" s="20">
        <v>508</v>
      </c>
      <c r="L480" s="21">
        <f>CD[[#This Row],[Verstorbene]]+CD[[#This Row],[KH (intensiv)]]+CD[[#This Row],[KH (nicht intensiv)]]+CD[[#This Row],[Infiziert (o. KH)]]+CD[[#This Row],[Genesen]]-CD[[#This Row],[Total]]</f>
        <v>12</v>
      </c>
      <c r="M480" s="22">
        <f>CD[[#This Row],[Total]]-H479</f>
        <v>15</v>
      </c>
      <c r="N480" s="22">
        <f>CD[[#This Row],[Genesen]]-G479</f>
        <v>0</v>
      </c>
      <c r="O480" s="35">
        <v>24</v>
      </c>
      <c r="P480" s="55" t="str" cm="1">
        <f t="array" ref="P4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0" s="59">
        <f>WEEKDAY(CD[[#This Row],[Datum]]+1,2)</f>
        <v>2</v>
      </c>
    </row>
    <row r="481" spans="1:17" x14ac:dyDescent="0.2">
      <c r="A481" s="19">
        <v>44390</v>
      </c>
      <c r="B481" s="24">
        <f>-CD[[#This Row],[Verstorbene]]</f>
        <v>-434</v>
      </c>
      <c r="C481" s="2">
        <v>434</v>
      </c>
      <c r="D481" s="44">
        <v>2</v>
      </c>
      <c r="E481" s="21">
        <f>CD[[#This Row],[KH]]-CD[[#This Row],[KH (intensiv)]]</f>
        <v>10</v>
      </c>
      <c r="F481" s="21">
        <f>CD[[#This Row],[Infiziert]]-CD[[#This Row],[KH (nicht intensiv)]]-CD[[#This Row],[KH (intensiv)]]</f>
        <v>188</v>
      </c>
      <c r="G481" s="20">
        <v>24800</v>
      </c>
      <c r="H481" s="20">
        <v>25446</v>
      </c>
      <c r="I481" s="20">
        <v>200</v>
      </c>
      <c r="J481" s="20">
        <v>12</v>
      </c>
      <c r="K481" s="20">
        <v>512</v>
      </c>
      <c r="L481" s="21">
        <f>CD[[#This Row],[Verstorbene]]+CD[[#This Row],[KH (intensiv)]]+CD[[#This Row],[KH (nicht intensiv)]]+CD[[#This Row],[Infiziert (o. KH)]]+CD[[#This Row],[Genesen]]-CD[[#This Row],[Total]]</f>
        <v>-12</v>
      </c>
      <c r="M481" s="22">
        <f>CD[[#This Row],[Total]]-H480</f>
        <v>28</v>
      </c>
      <c r="N481" s="22">
        <f>CD[[#This Row],[Genesen]]-G480</f>
        <v>0</v>
      </c>
      <c r="O481" s="35">
        <v>24.9</v>
      </c>
      <c r="P481" s="55" t="str" cm="1">
        <f t="array" ref="P4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1" s="59">
        <f>WEEKDAY(CD[[#This Row],[Datum]]+1,2)</f>
        <v>3</v>
      </c>
    </row>
    <row r="482" spans="1:17" x14ac:dyDescent="0.2">
      <c r="A482" s="19">
        <v>44391</v>
      </c>
      <c r="B482" s="24">
        <f>-CD[[#This Row],[Verstorbene]]</f>
        <v>-434</v>
      </c>
      <c r="C482" s="2">
        <v>434</v>
      </c>
      <c r="D482" s="44">
        <v>2</v>
      </c>
      <c r="E482" s="21">
        <f>CD[[#This Row],[KH]]-CD[[#This Row],[KH (intensiv)]]</f>
        <v>14</v>
      </c>
      <c r="F482" s="21">
        <f>CD[[#This Row],[Infiziert]]-CD[[#This Row],[KH (nicht intensiv)]]-CD[[#This Row],[KH (intensiv)]]</f>
        <v>184</v>
      </c>
      <c r="G482" s="20">
        <v>24800</v>
      </c>
      <c r="H482" s="20">
        <v>25446</v>
      </c>
      <c r="I482" s="20">
        <v>200</v>
      </c>
      <c r="J482" s="20">
        <v>16</v>
      </c>
      <c r="K482" s="20">
        <v>534</v>
      </c>
      <c r="L482" s="21">
        <f>CD[[#This Row],[Verstorbene]]+CD[[#This Row],[KH (intensiv)]]+CD[[#This Row],[KH (nicht intensiv)]]+CD[[#This Row],[Infiziert (o. KH)]]+CD[[#This Row],[Genesen]]-CD[[#This Row],[Total]]</f>
        <v>-12</v>
      </c>
      <c r="M482" s="22">
        <f>CD[[#This Row],[Total]]-H481</f>
        <v>0</v>
      </c>
      <c r="N482" s="22">
        <f>CD[[#This Row],[Genesen]]-G481</f>
        <v>0</v>
      </c>
      <c r="O482" s="35">
        <v>23.5</v>
      </c>
      <c r="P482" s="55" t="str" cm="1">
        <f t="array" ref="P4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2" s="59">
        <f>WEEKDAY(CD[[#This Row],[Datum]]+1,2)</f>
        <v>4</v>
      </c>
    </row>
    <row r="483" spans="1:17" x14ac:dyDescent="0.2">
      <c r="A483" s="19">
        <v>44392</v>
      </c>
      <c r="B483" s="24">
        <f>-CD[[#This Row],[Verstorbene]]</f>
        <v>-434</v>
      </c>
      <c r="C483" s="2">
        <v>434</v>
      </c>
      <c r="D483" s="44">
        <v>4</v>
      </c>
      <c r="E483" s="21">
        <f>CD[[#This Row],[KH]]-CD[[#This Row],[KH (intensiv)]]</f>
        <v>9</v>
      </c>
      <c r="F483" s="21">
        <f>CD[[#This Row],[Infiziert]]-CD[[#This Row],[KH (nicht intensiv)]]-CD[[#This Row],[KH (intensiv)]]</f>
        <v>187</v>
      </c>
      <c r="G483" s="20">
        <v>24800</v>
      </c>
      <c r="H483" s="20">
        <v>25502</v>
      </c>
      <c r="I483" s="20">
        <v>200</v>
      </c>
      <c r="J483" s="20">
        <v>13</v>
      </c>
      <c r="K483" s="20">
        <v>601</v>
      </c>
      <c r="L483" s="21">
        <f>CD[[#This Row],[Verstorbene]]+CD[[#This Row],[KH (intensiv)]]+CD[[#This Row],[KH (nicht intensiv)]]+CD[[#This Row],[Infiziert (o. KH)]]+CD[[#This Row],[Genesen]]-CD[[#This Row],[Total]]</f>
        <v>-68</v>
      </c>
      <c r="M483" s="22">
        <f>CD[[#This Row],[Total]]-H482</f>
        <v>56</v>
      </c>
      <c r="N483" s="22">
        <f>CD[[#This Row],[Genesen]]-G482</f>
        <v>0</v>
      </c>
      <c r="O483" s="35">
        <v>28.5</v>
      </c>
      <c r="P483" s="55" t="str" cm="1">
        <f t="array" ref="P4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3" s="59">
        <f>WEEKDAY(CD[[#This Row],[Datum]]+1,2)</f>
        <v>5</v>
      </c>
    </row>
    <row r="484" spans="1:17" x14ac:dyDescent="0.2">
      <c r="A484" s="19">
        <v>44393</v>
      </c>
      <c r="B484" s="24">
        <f>-CD[[#This Row],[Verstorbene]]</f>
        <v>-435</v>
      </c>
      <c r="C484" s="2">
        <v>435</v>
      </c>
      <c r="D484" s="44">
        <v>4</v>
      </c>
      <c r="E484" s="21">
        <f>CD[[#This Row],[KH]]-CD[[#This Row],[KH (intensiv)]]</f>
        <v>9</v>
      </c>
      <c r="F484" s="21">
        <f>CD[[#This Row],[Infiziert]]-CD[[#This Row],[KH (nicht intensiv)]]-CD[[#This Row],[KH (intensiv)]]</f>
        <v>287</v>
      </c>
      <c r="G484" s="20">
        <v>24800</v>
      </c>
      <c r="H484" s="20">
        <v>25543</v>
      </c>
      <c r="I484" s="20">
        <v>300</v>
      </c>
      <c r="J484" s="20">
        <v>13</v>
      </c>
      <c r="K484" s="20">
        <v>601</v>
      </c>
      <c r="L484" s="21">
        <f>CD[[#This Row],[Verstorbene]]+CD[[#This Row],[KH (intensiv)]]+CD[[#This Row],[KH (nicht intensiv)]]+CD[[#This Row],[Infiziert (o. KH)]]+CD[[#This Row],[Genesen]]-CD[[#This Row],[Total]]</f>
        <v>-8</v>
      </c>
      <c r="M484" s="22">
        <f>CD[[#This Row],[Total]]-H483</f>
        <v>41</v>
      </c>
      <c r="N484" s="22">
        <f>CD[[#This Row],[Genesen]]-G483</f>
        <v>0</v>
      </c>
      <c r="O484" s="35">
        <v>31.4</v>
      </c>
      <c r="P484" s="55" t="str" cm="1">
        <f t="array" ref="P4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4" s="59">
        <f>WEEKDAY(CD[[#This Row],[Datum]]+1,2)</f>
        <v>6</v>
      </c>
    </row>
    <row r="485" spans="1:17" x14ac:dyDescent="0.2">
      <c r="A485" s="19">
        <v>44394</v>
      </c>
      <c r="B485" s="24">
        <f>-CD[[#This Row],[Verstorbene]]</f>
        <v>-435</v>
      </c>
      <c r="C485" s="2">
        <v>435</v>
      </c>
      <c r="D485" s="44">
        <v>4</v>
      </c>
      <c r="E485" s="21">
        <f>CD[[#This Row],[KH]]-CD[[#This Row],[KH (intensiv)]]</f>
        <v>9</v>
      </c>
      <c r="F485" s="21">
        <f>CD[[#This Row],[Infiziert]]-CD[[#This Row],[KH (nicht intensiv)]]-CD[[#This Row],[KH (intensiv)]]</f>
        <v>287</v>
      </c>
      <c r="G485" s="20">
        <v>24800</v>
      </c>
      <c r="H485" s="20">
        <v>25568</v>
      </c>
      <c r="I485" s="20">
        <v>300</v>
      </c>
      <c r="J485" s="20">
        <v>13</v>
      </c>
      <c r="K485" s="20">
        <v>601</v>
      </c>
      <c r="L485" s="21">
        <f>CD[[#This Row],[Verstorbene]]+CD[[#This Row],[KH (intensiv)]]+CD[[#This Row],[KH (nicht intensiv)]]+CD[[#This Row],[Infiziert (o. KH)]]+CD[[#This Row],[Genesen]]-CD[[#This Row],[Total]]</f>
        <v>-33</v>
      </c>
      <c r="M485" s="22">
        <f>CD[[#This Row],[Total]]-H484</f>
        <v>25</v>
      </c>
      <c r="N485" s="22">
        <f>CD[[#This Row],[Genesen]]-G484</f>
        <v>0</v>
      </c>
      <c r="O485" s="35">
        <v>28.9</v>
      </c>
      <c r="P485" s="55" t="str" cm="1">
        <f t="array" ref="P4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85" s="59">
        <f>WEEKDAY(CD[[#This Row],[Datum]]+1,2)</f>
        <v>7</v>
      </c>
    </row>
    <row r="486" spans="1:17" x14ac:dyDescent="0.2">
      <c r="A486" s="19">
        <v>44395</v>
      </c>
      <c r="B486" s="24">
        <f>-CD[[#This Row],[Verstorbene]]</f>
        <v>-435</v>
      </c>
      <c r="C486" s="2">
        <v>435</v>
      </c>
      <c r="D486" s="44">
        <v>5</v>
      </c>
      <c r="E486" s="21">
        <f>CD[[#This Row],[KH]]-CD[[#This Row],[KH (intensiv)]]</f>
        <v>12</v>
      </c>
      <c r="F486" s="21">
        <f>CD[[#This Row],[Infiziert]]-CD[[#This Row],[KH (nicht intensiv)]]-CD[[#This Row],[KH (intensiv)]]</f>
        <v>283</v>
      </c>
      <c r="G486" s="20">
        <v>24900</v>
      </c>
      <c r="H486" s="20">
        <v>25590</v>
      </c>
      <c r="I486" s="20">
        <v>300</v>
      </c>
      <c r="J486" s="20">
        <v>17</v>
      </c>
      <c r="K486" s="20">
        <v>728</v>
      </c>
      <c r="L486" s="21">
        <f>CD[[#This Row],[Verstorbene]]+CD[[#This Row],[KH (intensiv)]]+CD[[#This Row],[KH (nicht intensiv)]]+CD[[#This Row],[Infiziert (o. KH)]]+CD[[#This Row],[Genesen]]-CD[[#This Row],[Total]]</f>
        <v>45</v>
      </c>
      <c r="M486" s="22">
        <f>CD[[#This Row],[Total]]-H485</f>
        <v>22</v>
      </c>
      <c r="N486" s="22">
        <f>CD[[#This Row],[Genesen]]-G485</f>
        <v>100</v>
      </c>
      <c r="O486" s="35">
        <v>30.2</v>
      </c>
      <c r="P486" s="55" t="str" cm="1">
        <f t="array" ref="P4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6" s="59">
        <f>WEEKDAY(CD[[#This Row],[Datum]]+1,2)</f>
        <v>1</v>
      </c>
    </row>
    <row r="487" spans="1:17" x14ac:dyDescent="0.2">
      <c r="A487" s="19">
        <v>44396</v>
      </c>
      <c r="B487" s="24">
        <f>-CD[[#This Row],[Verstorbene]]</f>
        <v>-436</v>
      </c>
      <c r="C487" s="2">
        <v>436</v>
      </c>
      <c r="D487" s="44">
        <v>4</v>
      </c>
      <c r="E487" s="21">
        <f>CD[[#This Row],[KH]]-CD[[#This Row],[KH (intensiv)]]</f>
        <v>12</v>
      </c>
      <c r="F487" s="21">
        <f>CD[[#This Row],[Infiziert]]-CD[[#This Row],[KH (nicht intensiv)]]-CD[[#This Row],[KH (intensiv)]]</f>
        <v>284</v>
      </c>
      <c r="G487" s="20">
        <v>24900</v>
      </c>
      <c r="H487" s="20">
        <v>25599</v>
      </c>
      <c r="I487" s="20">
        <v>300</v>
      </c>
      <c r="J487" s="20">
        <v>16</v>
      </c>
      <c r="K487" s="20">
        <v>777</v>
      </c>
      <c r="L487" s="21">
        <f>CD[[#This Row],[Verstorbene]]+CD[[#This Row],[KH (intensiv)]]+CD[[#This Row],[KH (nicht intensiv)]]+CD[[#This Row],[Infiziert (o. KH)]]+CD[[#This Row],[Genesen]]-CD[[#This Row],[Total]]</f>
        <v>37</v>
      </c>
      <c r="M487" s="22">
        <f>CD[[#This Row],[Total]]-H486</f>
        <v>9</v>
      </c>
      <c r="N487" s="22">
        <f>CD[[#This Row],[Genesen]]-G486</f>
        <v>0</v>
      </c>
      <c r="O487" s="35">
        <v>29.3</v>
      </c>
      <c r="P487" s="55" t="str" cm="1">
        <f t="array" ref="P4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7" s="59">
        <f>WEEKDAY(CD[[#This Row],[Datum]]+1,2)</f>
        <v>2</v>
      </c>
    </row>
    <row r="488" spans="1:17" x14ac:dyDescent="0.2">
      <c r="A488" s="19">
        <v>44397</v>
      </c>
      <c r="B488" s="24">
        <f>-CD[[#This Row],[Verstorbene]]</f>
        <v>-436</v>
      </c>
      <c r="C488" s="2">
        <v>436</v>
      </c>
      <c r="D488" s="44">
        <v>3</v>
      </c>
      <c r="E488" s="21">
        <f>CD[[#This Row],[KH]]-CD[[#This Row],[KH (intensiv)]]</f>
        <v>15</v>
      </c>
      <c r="F488" s="21">
        <f>CD[[#This Row],[Infiziert]]-CD[[#This Row],[KH (nicht intensiv)]]-CD[[#This Row],[KH (intensiv)]]</f>
        <v>282</v>
      </c>
      <c r="G488" s="20">
        <v>24900</v>
      </c>
      <c r="H488" s="20">
        <v>25651</v>
      </c>
      <c r="I488" s="20">
        <v>300</v>
      </c>
      <c r="J488" s="20">
        <v>18</v>
      </c>
      <c r="K488" s="20">
        <v>782</v>
      </c>
      <c r="L488" s="21">
        <f>CD[[#This Row],[Verstorbene]]+CD[[#This Row],[KH (intensiv)]]+CD[[#This Row],[KH (nicht intensiv)]]+CD[[#This Row],[Infiziert (o. KH)]]+CD[[#This Row],[Genesen]]-CD[[#This Row],[Total]]</f>
        <v>-15</v>
      </c>
      <c r="M488" s="22">
        <f>CD[[#This Row],[Total]]-H487</f>
        <v>52</v>
      </c>
      <c r="N488" s="22">
        <f>CD[[#This Row],[Genesen]]-G487</f>
        <v>0</v>
      </c>
      <c r="O488" s="35">
        <v>33</v>
      </c>
      <c r="P488" s="55" t="str" cm="1">
        <f t="array" ref="P4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8" s="59">
        <f>WEEKDAY(CD[[#This Row],[Datum]]+1,2)</f>
        <v>3</v>
      </c>
    </row>
    <row r="489" spans="1:17" x14ac:dyDescent="0.2">
      <c r="A489" s="19">
        <v>44398</v>
      </c>
      <c r="B489" s="24">
        <f>-CD[[#This Row],[Verstorbene]]</f>
        <v>-436</v>
      </c>
      <c r="C489" s="2">
        <v>436</v>
      </c>
      <c r="D489" s="44">
        <v>3</v>
      </c>
      <c r="E489" s="21">
        <f>CD[[#This Row],[KH]]-CD[[#This Row],[KH (intensiv)]]</f>
        <v>14</v>
      </c>
      <c r="F489" s="21">
        <f>CD[[#This Row],[Infiziert]]-CD[[#This Row],[KH (nicht intensiv)]]-CD[[#This Row],[KH (intensiv)]]</f>
        <v>283</v>
      </c>
      <c r="G489" s="20">
        <v>25000</v>
      </c>
      <c r="H489" s="20">
        <v>25691</v>
      </c>
      <c r="I489" s="20">
        <v>300</v>
      </c>
      <c r="J489" s="20">
        <v>17</v>
      </c>
      <c r="K489" s="20">
        <v>855</v>
      </c>
      <c r="L489" s="21">
        <f>CD[[#This Row],[Verstorbene]]+CD[[#This Row],[KH (intensiv)]]+CD[[#This Row],[KH (nicht intensiv)]]+CD[[#This Row],[Infiziert (o. KH)]]+CD[[#This Row],[Genesen]]-CD[[#This Row],[Total]]</f>
        <v>45</v>
      </c>
      <c r="M489" s="22">
        <f>CD[[#This Row],[Total]]-H488</f>
        <v>40</v>
      </c>
      <c r="N489" s="22">
        <f>CD[[#This Row],[Genesen]]-G488</f>
        <v>100</v>
      </c>
      <c r="O489" s="35">
        <v>34.6</v>
      </c>
      <c r="P489" s="55" t="str" cm="1">
        <f t="array" ref="P4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9" s="59">
        <f>WEEKDAY(CD[[#This Row],[Datum]]+1,2)</f>
        <v>4</v>
      </c>
    </row>
    <row r="490" spans="1:17" x14ac:dyDescent="0.2">
      <c r="A490" s="19">
        <v>44399</v>
      </c>
      <c r="B490" s="24">
        <f>-CD[[#This Row],[Verstorbene]]</f>
        <v>-437</v>
      </c>
      <c r="C490" s="2">
        <v>437</v>
      </c>
      <c r="D490" s="44">
        <v>3</v>
      </c>
      <c r="E490" s="21">
        <f>CD[[#This Row],[KH]]-CD[[#This Row],[KH (intensiv)]]</f>
        <v>13</v>
      </c>
      <c r="F490" s="21">
        <f>CD[[#This Row],[Infiziert]]-CD[[#This Row],[KH (nicht intensiv)]]-CD[[#This Row],[KH (intensiv)]]</f>
        <v>284</v>
      </c>
      <c r="G490" s="20">
        <v>25000</v>
      </c>
      <c r="H490" s="20">
        <v>25751</v>
      </c>
      <c r="I490" s="20">
        <v>300</v>
      </c>
      <c r="J490" s="20">
        <v>16</v>
      </c>
      <c r="K490" s="20">
        <v>919</v>
      </c>
      <c r="L490" s="21">
        <f>CD[[#This Row],[Verstorbene]]+CD[[#This Row],[KH (intensiv)]]+CD[[#This Row],[KH (nicht intensiv)]]+CD[[#This Row],[Infiziert (o. KH)]]+CD[[#This Row],[Genesen]]-CD[[#This Row],[Total]]</f>
        <v>-14</v>
      </c>
      <c r="M490" s="22">
        <f>CD[[#This Row],[Total]]-H489</f>
        <v>60</v>
      </c>
      <c r="N490" s="22">
        <f>CD[[#This Row],[Genesen]]-G489</f>
        <v>0</v>
      </c>
      <c r="O490" s="35">
        <v>39.1</v>
      </c>
      <c r="P490" s="55" t="str" cm="1">
        <f t="array" ref="P4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90" s="59">
        <f>WEEKDAY(CD[[#This Row],[Datum]]+1,2)</f>
        <v>5</v>
      </c>
    </row>
    <row r="491" spans="1:17" x14ac:dyDescent="0.2">
      <c r="A491" s="19">
        <v>44400</v>
      </c>
      <c r="B491" s="24">
        <f>-CD[[#This Row],[Verstorbene]]</f>
        <v>-438</v>
      </c>
      <c r="C491" s="2">
        <v>438</v>
      </c>
      <c r="D491" s="44">
        <v>3</v>
      </c>
      <c r="E491" s="21">
        <f>CD[[#This Row],[KH]]-CD[[#This Row],[KH (intensiv)]]</f>
        <v>13</v>
      </c>
      <c r="F491" s="21">
        <f>CD[[#This Row],[Infiziert]]-CD[[#This Row],[KH (nicht intensiv)]]-CD[[#This Row],[KH (intensiv)]]</f>
        <v>284</v>
      </c>
      <c r="G491" s="20">
        <v>25000</v>
      </c>
      <c r="H491" s="20">
        <v>25797</v>
      </c>
      <c r="I491" s="20">
        <v>300</v>
      </c>
      <c r="J491" s="20">
        <v>16</v>
      </c>
      <c r="K491" s="20">
        <v>919</v>
      </c>
      <c r="L491" s="21">
        <f>CD[[#This Row],[Verstorbene]]+CD[[#This Row],[KH (intensiv)]]+CD[[#This Row],[KH (nicht intensiv)]]+CD[[#This Row],[Infiziert (o. KH)]]+CD[[#This Row],[Genesen]]-CD[[#This Row],[Total]]</f>
        <v>-59</v>
      </c>
      <c r="M491" s="22">
        <f>CD[[#This Row],[Total]]-H490</f>
        <v>46</v>
      </c>
      <c r="N491" s="22">
        <f>CD[[#This Row],[Genesen]]-G490</f>
        <v>0</v>
      </c>
      <c r="O491" s="35">
        <v>40.799999999999997</v>
      </c>
      <c r="P491" s="55" t="str" cm="1">
        <f t="array" ref="P4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91" s="59">
        <f>WEEKDAY(CD[[#This Row],[Datum]]+1,2)</f>
        <v>6</v>
      </c>
    </row>
    <row r="492" spans="1:17" x14ac:dyDescent="0.2">
      <c r="A492" s="19">
        <v>44401</v>
      </c>
      <c r="B492" s="24">
        <f>-CD[[#This Row],[Verstorbene]]</f>
        <v>-438</v>
      </c>
      <c r="C492" s="2">
        <v>438</v>
      </c>
      <c r="D492" s="44">
        <v>3</v>
      </c>
      <c r="E492" s="21">
        <f>CD[[#This Row],[KH]]-CD[[#This Row],[KH (intensiv)]]</f>
        <v>13</v>
      </c>
      <c r="F492" s="21">
        <f>CD[[#This Row],[Infiziert]]-CD[[#This Row],[KH (nicht intensiv)]]-CD[[#This Row],[KH (intensiv)]]</f>
        <v>284</v>
      </c>
      <c r="G492" s="20">
        <v>25000</v>
      </c>
      <c r="H492" s="20">
        <v>25813</v>
      </c>
      <c r="I492" s="20">
        <v>300</v>
      </c>
      <c r="J492" s="20">
        <v>16</v>
      </c>
      <c r="K492" s="20">
        <v>919</v>
      </c>
      <c r="L492" s="21">
        <f>CD[[#This Row],[Verstorbene]]+CD[[#This Row],[KH (intensiv)]]+CD[[#This Row],[KH (nicht intensiv)]]+CD[[#This Row],[Infiziert (o. KH)]]+CD[[#This Row],[Genesen]]-CD[[#This Row],[Total]]</f>
        <v>-75</v>
      </c>
      <c r="M492" s="22">
        <f>CD[[#This Row],[Total]]-H491</f>
        <v>16</v>
      </c>
      <c r="N492" s="22">
        <f>CD[[#This Row],[Genesen]]-G491</f>
        <v>0</v>
      </c>
      <c r="O492" s="35">
        <v>39.9</v>
      </c>
      <c r="P492" s="55" t="str" cm="1">
        <f t="array" ref="P4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92" s="59">
        <f>WEEKDAY(CD[[#This Row],[Datum]]+1,2)</f>
        <v>7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C2AB-7361-3849-B6DA-CA0229B5D392}">
  <dimension ref="C9:Q73"/>
  <sheetViews>
    <sheetView topLeftCell="A3" workbookViewId="0">
      <selection activeCell="P64" sqref="P64"/>
    </sheetView>
  </sheetViews>
  <sheetFormatPr baseColWidth="10" defaultRowHeight="16" x14ac:dyDescent="0.2"/>
  <cols>
    <col min="3" max="3" width="5.1640625" customWidth="1"/>
    <col min="4" max="15" width="4.6640625" style="60" customWidth="1"/>
  </cols>
  <sheetData>
    <row r="9" spans="3:15" x14ac:dyDescent="0.2">
      <c r="C9" t="s">
        <v>42</v>
      </c>
      <c r="D9" s="60" t="s">
        <v>43</v>
      </c>
      <c r="E9" s="60" t="s">
        <v>44</v>
      </c>
      <c r="F9" s="60" t="s">
        <v>45</v>
      </c>
      <c r="G9" s="60" t="s">
        <v>46</v>
      </c>
      <c r="H9" s="60" t="s">
        <v>47</v>
      </c>
      <c r="I9" s="60" t="s">
        <v>48</v>
      </c>
      <c r="J9" s="60" t="s">
        <v>49</v>
      </c>
      <c r="K9" s="60" t="s">
        <v>50</v>
      </c>
      <c r="L9" s="60" t="s">
        <v>51</v>
      </c>
      <c r="M9" s="60" t="s">
        <v>52</v>
      </c>
      <c r="N9" s="60" t="s">
        <v>53</v>
      </c>
      <c r="O9" s="60" t="s">
        <v>54</v>
      </c>
    </row>
    <row r="10" spans="3:15" x14ac:dyDescent="0.2">
      <c r="C10">
        <v>1</v>
      </c>
      <c r="G10" s="60" t="str">
        <f>INDEX(CD[Status],MATCH(DATE(Tabelle2[[#Headers],[2020]],G$9,Tabelle2[[#This Row],[2020]]),CD[Datum],0))</f>
        <v>🟡</v>
      </c>
      <c r="H10" s="60" t="str">
        <f>INDEX(CD[Status],MATCH(DATE(Tabelle2[[#Headers],[2020]],H$9,Tabelle2[[#This Row],[2020]]),CD[Datum],0))</f>
        <v>🟢</v>
      </c>
      <c r="I10" s="60" t="str">
        <f>INDEX(CD[Status],MATCH(DATE(Tabelle2[[#Headers],[2020]],I$9,Tabelle2[[#This Row],[2020]]),CD[Datum],0))</f>
        <v>🟢</v>
      </c>
      <c r="J10" s="60" t="str">
        <f>INDEX(CD[Status],MATCH(DATE(Tabelle2[[#Headers],[2020]],J$9,Tabelle2[[#This Row],[2020]]),CD[Datum],0))</f>
        <v>🟢</v>
      </c>
      <c r="K10" s="60" t="str">
        <f>INDEX(CD[Status],MATCH(DATE(Tabelle2[[#Headers],[2020]],K$9,Tabelle2[[#This Row],[2020]]),CD[Datum],0))</f>
        <v>🟢̎</v>
      </c>
      <c r="L10" s="60" t="str">
        <f>INDEX(CD[Status],MATCH(DATE(Tabelle2[[#Headers],[2020]],L$9,Tabelle2[[#This Row],[2020]]),CD[Datum],0))</f>
        <v>🟢</v>
      </c>
      <c r="M10" s="60" t="str">
        <f>INDEX(CD[Status],MATCH(DATE(Tabelle2[[#Headers],[2020]],M$9,Tabelle2[[#This Row],[2020]]),CD[Datum],0))</f>
        <v>🟢</v>
      </c>
      <c r="N10" s="60" t="str">
        <f>INDEX(CD[Status],MATCH(DATE(Tabelle2[[#Headers],[2020]],N$9,Tabelle2[[#This Row],[2020]]),CD[Datum],0))</f>
        <v>🔵</v>
      </c>
      <c r="O10" s="60" t="str">
        <f>INDEX(CD[Status],MATCH(DATE(Tabelle2[[#Headers],[2020]],O$9,Tabelle2[[#This Row],[2020]]),CD[Datum],0))</f>
        <v>🔴</v>
      </c>
    </row>
    <row r="11" spans="3:15" x14ac:dyDescent="0.2">
      <c r="C11">
        <v>2</v>
      </c>
      <c r="G11" s="60" t="str">
        <f>INDEX(CD[Status],MATCH(DATE(Tabelle2[[#Headers],[2020]],G$9,Tabelle2[[#This Row],[2020]]),CD[Datum],0))</f>
        <v>🟡</v>
      </c>
      <c r="H11" s="60" t="str">
        <f>INDEX(CD[Status],MATCH(DATE(Tabelle2[[#Headers],[2020]],H$9,Tabelle2[[#This Row],[2020]]),CD[Datum],0))</f>
        <v>🟢̎</v>
      </c>
      <c r="I11" s="60" t="str">
        <f>INDEX(CD[Status],MATCH(DATE(Tabelle2[[#Headers],[2020]],I$9,Tabelle2[[#This Row],[2020]]),CD[Datum],0))</f>
        <v>⚪️</v>
      </c>
      <c r="J11" s="60" t="str">
        <f>INDEX(CD[Status],MATCH(DATE(Tabelle2[[#Headers],[2020]],J$9,Tabelle2[[#This Row],[2020]]),CD[Datum],0))</f>
        <v>🟢</v>
      </c>
      <c r="K11" s="60" t="str">
        <f>INDEX(CD[Status],MATCH(DATE(Tabelle2[[#Headers],[2020]],K$9,Tabelle2[[#This Row],[2020]]),CD[Datum],0))</f>
        <v>🟢</v>
      </c>
      <c r="L11" s="60" t="str">
        <f>INDEX(CD[Status],MATCH(DATE(Tabelle2[[#Headers],[2020]],L$9,Tabelle2[[#This Row],[2020]]),CD[Datum],0))</f>
        <v>🟢</v>
      </c>
      <c r="M11" s="60" t="str">
        <f>INDEX(CD[Status],MATCH(DATE(Tabelle2[[#Headers],[2020]],M$9,Tabelle2[[#This Row],[2020]]),CD[Datum],0))</f>
        <v>🟢</v>
      </c>
      <c r="N11" s="60" t="str">
        <f>INDEX(CD[Status],MATCH(DATE(Tabelle2[[#Headers],[2020]],N$9,Tabelle2[[#This Row],[2020]]),CD[Datum],0))</f>
        <v>🔵</v>
      </c>
      <c r="O11" s="60" t="str">
        <f>INDEX(CD[Status],MATCH(DATE(Tabelle2[[#Headers],[2020]],O$9,Tabelle2[[#This Row],[2020]]),CD[Datum],0))</f>
        <v>🔴</v>
      </c>
    </row>
    <row r="12" spans="3:15" x14ac:dyDescent="0.2">
      <c r="C12">
        <v>3</v>
      </c>
      <c r="G12" s="60" t="str">
        <f>INDEX(CD[Status],MATCH(DATE(Tabelle2[[#Headers],[2020]],G$9,Tabelle2[[#This Row],[2020]]),CD[Datum],0))</f>
        <v>🟡</v>
      </c>
      <c r="H12" s="60" t="str">
        <f>INDEX(CD[Status],MATCH(DATE(Tabelle2[[#Headers],[2020]],H$9,Tabelle2[[#This Row],[2020]]),CD[Datum],0))</f>
        <v>🟢</v>
      </c>
      <c r="I12" s="60" t="str">
        <f>INDEX(CD[Status],MATCH(DATE(Tabelle2[[#Headers],[2020]],I$9,Tabelle2[[#This Row],[2020]]),CD[Datum],0))</f>
        <v>⚪️</v>
      </c>
      <c r="J12" s="60" t="str">
        <f>INDEX(CD[Status],MATCH(DATE(Tabelle2[[#Headers],[2020]],J$9,Tabelle2[[#This Row],[2020]]),CD[Datum],0))</f>
        <v>🟢</v>
      </c>
      <c r="K12" s="60" t="str">
        <f>INDEX(CD[Status],MATCH(DATE(Tabelle2[[#Headers],[2020]],K$9,Tabelle2[[#This Row],[2020]]),CD[Datum],0))</f>
        <v>🟢</v>
      </c>
      <c r="L12" s="60" t="str">
        <f>INDEX(CD[Status],MATCH(DATE(Tabelle2[[#Headers],[2020]],L$9,Tabelle2[[#This Row],[2020]]),CD[Datum],0))</f>
        <v>🟢</v>
      </c>
      <c r="M12" s="60" t="str">
        <f>INDEX(CD[Status],MATCH(DATE(Tabelle2[[#Headers],[2020]],M$9,Tabelle2[[#This Row],[2020]]),CD[Datum],0))</f>
        <v>🟢̎</v>
      </c>
      <c r="N12" s="60" t="str">
        <f>INDEX(CD[Status],MATCH(DATE(Tabelle2[[#Headers],[2020]],N$9,Tabelle2[[#This Row],[2020]]),CD[Datum],0))</f>
        <v>🔵</v>
      </c>
      <c r="O12" s="60" t="str">
        <f>INDEX(CD[Status],MATCH(DATE(Tabelle2[[#Headers],[2020]],O$9,Tabelle2[[#This Row],[2020]]),CD[Datum],0))</f>
        <v>🔴</v>
      </c>
    </row>
    <row r="13" spans="3:15" x14ac:dyDescent="0.2">
      <c r="C13">
        <v>4</v>
      </c>
      <c r="G13" s="60" t="e">
        <f>INDEX(CD[Status],MATCH(DATE(Tabelle2[[#Headers],[2020]],G$9,Tabelle2[[#This Row],[2020]]),CD[Datum],0))</f>
        <v>#N/A</v>
      </c>
      <c r="H13" s="60" t="str">
        <f>INDEX(CD[Status],MATCH(DATE(Tabelle2[[#Headers],[2020]],H$9,Tabelle2[[#This Row],[2020]]),CD[Datum],0))</f>
        <v>🟢</v>
      </c>
      <c r="I13" s="60" t="str">
        <f>INDEX(CD[Status],MATCH(DATE(Tabelle2[[#Headers],[2020]],I$9,Tabelle2[[#This Row],[2020]]),CD[Datum],0))</f>
        <v>⚪️</v>
      </c>
      <c r="J13" s="60" t="str">
        <f>INDEX(CD[Status],MATCH(DATE(Tabelle2[[#Headers],[2020]],J$9,Tabelle2[[#This Row],[2020]]),CD[Datum],0))</f>
        <v>🟢̎</v>
      </c>
      <c r="K13" s="60" t="str">
        <f>INDEX(CD[Status],MATCH(DATE(Tabelle2[[#Headers],[2020]],K$9,Tabelle2[[#This Row],[2020]]),CD[Datum],0))</f>
        <v>🟢</v>
      </c>
      <c r="L13" s="60" t="str">
        <f>INDEX(CD[Status],MATCH(DATE(Tabelle2[[#Headers],[2020]],L$9,Tabelle2[[#This Row],[2020]]),CD[Datum],0))</f>
        <v>🟢</v>
      </c>
      <c r="M13" s="60" t="str">
        <f>INDEX(CD[Status],MATCH(DATE(Tabelle2[[#Headers],[2020]],M$9,Tabelle2[[#This Row],[2020]]),CD[Datum],0))</f>
        <v>🟢</v>
      </c>
      <c r="N13" s="60" t="str">
        <f>INDEX(CD[Status],MATCH(DATE(Tabelle2[[#Headers],[2020]],N$9,Tabelle2[[#This Row],[2020]]),CD[Datum],0))</f>
        <v>🔵</v>
      </c>
      <c r="O13" s="60" t="str">
        <f>INDEX(CD[Status],MATCH(DATE(Tabelle2[[#Headers],[2020]],O$9,Tabelle2[[#This Row],[2020]]),CD[Datum],0))</f>
        <v>🔴</v>
      </c>
    </row>
    <row r="14" spans="3:15" x14ac:dyDescent="0.2">
      <c r="C14">
        <v>5</v>
      </c>
      <c r="G14" s="60" t="str">
        <f>INDEX(CD[Status],MATCH(DATE(Tabelle2[[#Headers],[2020]],G$9,Tabelle2[[#This Row],[2020]]),CD[Datum],0))</f>
        <v>🟡</v>
      </c>
      <c r="H14" s="60" t="str">
        <f>INDEX(CD[Status],MATCH(DATE(Tabelle2[[#Headers],[2020]],H$9,Tabelle2[[#This Row],[2020]]),CD[Datum],0))</f>
        <v>🟢</v>
      </c>
      <c r="I14" s="60" t="str">
        <f>INDEX(CD[Status],MATCH(DATE(Tabelle2[[#Headers],[2020]],I$9,Tabelle2[[#This Row],[2020]]),CD[Datum],0))</f>
        <v>⚪️</v>
      </c>
      <c r="J14" s="60" t="str">
        <f>INDEX(CD[Status],MATCH(DATE(Tabelle2[[#Headers],[2020]],J$9,Tabelle2[[#This Row],[2020]]),CD[Datum],0))</f>
        <v>🟢</v>
      </c>
      <c r="K14" s="60" t="str">
        <f>INDEX(CD[Status],MATCH(DATE(Tabelle2[[#Headers],[2020]],K$9,Tabelle2[[#This Row],[2020]]),CD[Datum],0))</f>
        <v>🟢</v>
      </c>
      <c r="L14" s="60" t="str">
        <f>INDEX(CD[Status],MATCH(DATE(Tabelle2[[#Headers],[2020]],L$9,Tabelle2[[#This Row],[2020]]),CD[Datum],0))</f>
        <v>🟢̎</v>
      </c>
      <c r="M14" s="60" t="str">
        <f>INDEX(CD[Status],MATCH(DATE(Tabelle2[[#Headers],[2020]],M$9,Tabelle2[[#This Row],[2020]]),CD[Datum],0))</f>
        <v>🟢</v>
      </c>
      <c r="N14" s="60" t="str">
        <f>INDEX(CD[Status],MATCH(DATE(Tabelle2[[#Headers],[2020]],N$9,Tabelle2[[#This Row],[2020]]),CD[Datum],0))</f>
        <v>🔵</v>
      </c>
      <c r="O14" s="60" t="str">
        <f>INDEX(CD[Status],MATCH(DATE(Tabelle2[[#Headers],[2020]],O$9,Tabelle2[[#This Row],[2020]]),CD[Datum],0))</f>
        <v>🔴̎</v>
      </c>
    </row>
    <row r="15" spans="3:15" x14ac:dyDescent="0.2">
      <c r="C15">
        <v>6</v>
      </c>
      <c r="G15" s="60" t="str">
        <f>INDEX(CD[Status],MATCH(DATE(Tabelle2[[#Headers],[2020]],G$9,Tabelle2[[#This Row],[2020]]),CD[Datum],0))</f>
        <v>🟡</v>
      </c>
      <c r="H15" s="60" t="str">
        <f>INDEX(CD[Status],MATCH(DATE(Tabelle2[[#Headers],[2020]],H$9,Tabelle2[[#This Row],[2020]]),CD[Datum],0))</f>
        <v>🟢</v>
      </c>
      <c r="I15" s="60" t="str">
        <f>INDEX(CD[Status],MATCH(DATE(Tabelle2[[#Headers],[2020]],I$9,Tabelle2[[#This Row],[2020]]),CD[Datum],0))</f>
        <v>⚪️̎</v>
      </c>
      <c r="J15" s="60" t="str">
        <f>INDEX(CD[Status],MATCH(DATE(Tabelle2[[#Headers],[2020]],J$9,Tabelle2[[#This Row],[2020]]),CD[Datum],0))</f>
        <v>🟢</v>
      </c>
      <c r="K15" s="60" t="str">
        <f>INDEX(CD[Status],MATCH(DATE(Tabelle2[[#Headers],[2020]],K$9,Tabelle2[[#This Row],[2020]]),CD[Datum],0))</f>
        <v>🟢</v>
      </c>
      <c r="L15" s="60" t="str">
        <f>INDEX(CD[Status],MATCH(DATE(Tabelle2[[#Headers],[2020]],L$9,Tabelle2[[#This Row],[2020]]),CD[Datum],0))</f>
        <v>🟢</v>
      </c>
      <c r="M15" s="60" t="str">
        <f>INDEX(CD[Status],MATCH(DATE(Tabelle2[[#Headers],[2020]],M$9,Tabelle2[[#This Row],[2020]]),CD[Datum],0))</f>
        <v>🟢</v>
      </c>
      <c r="N15" s="60" t="str">
        <f>INDEX(CD[Status],MATCH(DATE(Tabelle2[[#Headers],[2020]],N$9,Tabelle2[[#This Row],[2020]]),CD[Datum],0))</f>
        <v>🔵</v>
      </c>
      <c r="O15" s="60" t="str">
        <f>INDEX(CD[Status],MATCH(DATE(Tabelle2[[#Headers],[2020]],O$9,Tabelle2[[#This Row],[2020]]),CD[Datum],0))</f>
        <v>🔴</v>
      </c>
    </row>
    <row r="16" spans="3:15" x14ac:dyDescent="0.2">
      <c r="C16">
        <v>7</v>
      </c>
      <c r="G16" s="60" t="str">
        <f>INDEX(CD[Status],MATCH(DATE(Tabelle2[[#Headers],[2020]],G$9,Tabelle2[[#This Row],[2020]]),CD[Datum],0))</f>
        <v>🟡</v>
      </c>
      <c r="H16" s="60" t="str">
        <f>INDEX(CD[Status],MATCH(DATE(Tabelle2[[#Headers],[2020]],H$9,Tabelle2[[#This Row],[2020]]),CD[Datum],0))</f>
        <v>🟢</v>
      </c>
      <c r="I16" s="60" t="str">
        <f>INDEX(CD[Status],MATCH(DATE(Tabelle2[[#Headers],[2020]],I$9,Tabelle2[[#This Row],[2020]]),CD[Datum],0))</f>
        <v>⚪️</v>
      </c>
      <c r="J16" s="60" t="str">
        <f>INDEX(CD[Status],MATCH(DATE(Tabelle2[[#Headers],[2020]],J$9,Tabelle2[[#This Row],[2020]]),CD[Datum],0))</f>
        <v>🟢</v>
      </c>
      <c r="K16" s="60" t="str">
        <f>INDEX(CD[Status],MATCH(DATE(Tabelle2[[#Headers],[2020]],K$9,Tabelle2[[#This Row],[2020]]),CD[Datum],0))</f>
        <v>🟢</v>
      </c>
      <c r="L16" s="60" t="str">
        <f>INDEX(CD[Status],MATCH(DATE(Tabelle2[[#Headers],[2020]],L$9,Tabelle2[[#This Row],[2020]]),CD[Datum],0))</f>
        <v>🟢</v>
      </c>
      <c r="M16" s="60" t="str">
        <f>INDEX(CD[Status],MATCH(DATE(Tabelle2[[#Headers],[2020]],M$9,Tabelle2[[#This Row],[2020]]),CD[Datum],0))</f>
        <v>🟢</v>
      </c>
      <c r="N16" s="60" t="str">
        <f>INDEX(CD[Status],MATCH(DATE(Tabelle2[[#Headers],[2020]],N$9,Tabelle2[[#This Row],[2020]]),CD[Datum],0))</f>
        <v>🔵̎</v>
      </c>
      <c r="O16" s="60" t="str">
        <f>INDEX(CD[Status],MATCH(DATE(Tabelle2[[#Headers],[2020]],O$9,Tabelle2[[#This Row],[2020]]),CD[Datum],0))</f>
        <v>🔴</v>
      </c>
    </row>
    <row r="17" spans="3:15" x14ac:dyDescent="0.2">
      <c r="C17">
        <v>8</v>
      </c>
      <c r="G17" s="60" t="str">
        <f>INDEX(CD[Status],MATCH(DATE(Tabelle2[[#Headers],[2020]],G$9,Tabelle2[[#This Row],[2020]]),CD[Datum],0))</f>
        <v>🟡</v>
      </c>
      <c r="H17" s="60" t="str">
        <f>INDEX(CD[Status],MATCH(DATE(Tabelle2[[#Headers],[2020]],H$9,Tabelle2[[#This Row],[2020]]),CD[Datum],0))</f>
        <v>🟢</v>
      </c>
      <c r="I17" s="60" t="str">
        <f>INDEX(CD[Status],MATCH(DATE(Tabelle2[[#Headers],[2020]],I$9,Tabelle2[[#This Row],[2020]]),CD[Datum],0))</f>
        <v>⚪️</v>
      </c>
      <c r="J17" s="60" t="str">
        <f>INDEX(CD[Status],MATCH(DATE(Tabelle2[[#Headers],[2020]],J$9,Tabelle2[[#This Row],[2020]]),CD[Datum],0))</f>
        <v>🟢</v>
      </c>
      <c r="K17" s="60" t="str">
        <f>INDEX(CD[Status],MATCH(DATE(Tabelle2[[#Headers],[2020]],K$9,Tabelle2[[#This Row],[2020]]),CD[Datum],0))</f>
        <v>🟢̎</v>
      </c>
      <c r="L17" s="60" t="str">
        <f>INDEX(CD[Status],MATCH(DATE(Tabelle2[[#Headers],[2020]],L$9,Tabelle2[[#This Row],[2020]]),CD[Datum],0))</f>
        <v>🟢</v>
      </c>
      <c r="M17" s="60" t="str">
        <f>INDEX(CD[Status],MATCH(DATE(Tabelle2[[#Headers],[2020]],M$9,Tabelle2[[#This Row],[2020]]),CD[Datum],0))</f>
        <v>🟢</v>
      </c>
      <c r="N17" s="60" t="str">
        <f>INDEX(CD[Status],MATCH(DATE(Tabelle2[[#Headers],[2020]],N$9,Tabelle2[[#This Row],[2020]]),CD[Datum],0))</f>
        <v>🔵</v>
      </c>
      <c r="O17" s="60" t="str">
        <f>INDEX(CD[Status],MATCH(DATE(Tabelle2[[#Headers],[2020]],O$9,Tabelle2[[#This Row],[2020]]),CD[Datum],0))</f>
        <v>🔴</v>
      </c>
    </row>
    <row r="18" spans="3:15" x14ac:dyDescent="0.2">
      <c r="C18">
        <v>9</v>
      </c>
      <c r="G18" s="60" t="str">
        <f>INDEX(CD[Status],MATCH(DATE(Tabelle2[[#Headers],[2020]],G$9,Tabelle2[[#This Row],[2020]]),CD[Datum],0))</f>
        <v>🟡</v>
      </c>
      <c r="H18" s="60" t="str">
        <f>INDEX(CD[Status],MATCH(DATE(Tabelle2[[#Headers],[2020]],H$9,Tabelle2[[#This Row],[2020]]),CD[Datum],0))</f>
        <v>🟢̎</v>
      </c>
      <c r="I18" s="60" t="str">
        <f>INDEX(CD[Status],MATCH(DATE(Tabelle2[[#Headers],[2020]],I$9,Tabelle2[[#This Row],[2020]]),CD[Datum],0))</f>
        <v>🟢</v>
      </c>
      <c r="J18" s="60" t="str">
        <f>INDEX(CD[Status],MATCH(DATE(Tabelle2[[#Headers],[2020]],J$9,Tabelle2[[#This Row],[2020]]),CD[Datum],0))</f>
        <v>🟢</v>
      </c>
      <c r="K18" s="60" t="str">
        <f>INDEX(CD[Status],MATCH(DATE(Tabelle2[[#Headers],[2020]],K$9,Tabelle2[[#This Row],[2020]]),CD[Datum],0))</f>
        <v>🟢</v>
      </c>
      <c r="L18" s="60" t="str">
        <f>INDEX(CD[Status],MATCH(DATE(Tabelle2[[#Headers],[2020]],L$9,Tabelle2[[#This Row],[2020]]),CD[Datum],0))</f>
        <v>🟢</v>
      </c>
      <c r="M18" s="60" t="str">
        <f>INDEX(CD[Status],MATCH(DATE(Tabelle2[[#Headers],[2020]],M$9,Tabelle2[[#This Row],[2020]]),CD[Datum],0))</f>
        <v>🟡</v>
      </c>
      <c r="N18" s="60" t="str">
        <f>INDEX(CD[Status],MATCH(DATE(Tabelle2[[#Headers],[2020]],N$9,Tabelle2[[#This Row],[2020]]),CD[Datum],0))</f>
        <v>🔵</v>
      </c>
      <c r="O18" s="60" t="str">
        <f>INDEX(CD[Status],MATCH(DATE(Tabelle2[[#Headers],[2020]],O$9,Tabelle2[[#This Row],[2020]]),CD[Datum],0))</f>
        <v>🔴</v>
      </c>
    </row>
    <row r="19" spans="3:15" x14ac:dyDescent="0.2">
      <c r="C19">
        <v>10</v>
      </c>
      <c r="G19" s="60" t="str">
        <f>INDEX(CD[Status],MATCH(DATE(Tabelle2[[#Headers],[2020]],G$9,Tabelle2[[#This Row],[2020]]),CD[Datum],0))</f>
        <v>🟢</v>
      </c>
      <c r="H19" s="60" t="str">
        <f>INDEX(CD[Status],MATCH(DATE(Tabelle2[[#Headers],[2020]],H$9,Tabelle2[[#This Row],[2020]]),CD[Datum],0))</f>
        <v>🟢</v>
      </c>
      <c r="I19" s="60" t="str">
        <f>INDEX(CD[Status],MATCH(DATE(Tabelle2[[#Headers],[2020]],I$9,Tabelle2[[#This Row],[2020]]),CD[Datum],0))</f>
        <v>🟢</v>
      </c>
      <c r="J19" s="60" t="str">
        <f>INDEX(CD[Status],MATCH(DATE(Tabelle2[[#Headers],[2020]],J$9,Tabelle2[[#This Row],[2020]]),CD[Datum],0))</f>
        <v>⚪️</v>
      </c>
      <c r="K19" s="60" t="str">
        <f>INDEX(CD[Status],MATCH(DATE(Tabelle2[[#Headers],[2020]],K$9,Tabelle2[[#This Row],[2020]]),CD[Datum],0))</f>
        <v>🟢</v>
      </c>
      <c r="L19" s="60" t="str">
        <f>INDEX(CD[Status],MATCH(DATE(Tabelle2[[#Headers],[2020]],L$9,Tabelle2[[#This Row],[2020]]),CD[Datum],0))</f>
        <v>🟢</v>
      </c>
      <c r="M19" s="60" t="str">
        <f>INDEX(CD[Status],MATCH(DATE(Tabelle2[[#Headers],[2020]],M$9,Tabelle2[[#This Row],[2020]]),CD[Datum],0))</f>
        <v>🟡̎</v>
      </c>
      <c r="N19" s="60" t="str">
        <f>INDEX(CD[Status],MATCH(DATE(Tabelle2[[#Headers],[2020]],N$9,Tabelle2[[#This Row],[2020]]),CD[Datum],0))</f>
        <v>🟣</v>
      </c>
      <c r="O19" s="60" t="str">
        <f>INDEX(CD[Status],MATCH(DATE(Tabelle2[[#Headers],[2020]],O$9,Tabelle2[[#This Row],[2020]]),CD[Datum],0))</f>
        <v>🔴</v>
      </c>
    </row>
    <row r="20" spans="3:15" x14ac:dyDescent="0.2">
      <c r="C20">
        <v>11</v>
      </c>
      <c r="G20" s="60" t="str">
        <f>INDEX(CD[Status],MATCH(DATE(Tabelle2[[#Headers],[2020]],G$9,Tabelle2[[#This Row],[2020]]),CD[Datum],0))</f>
        <v>🟢̎</v>
      </c>
      <c r="H20" s="60" t="str">
        <f>INDEX(CD[Status],MATCH(DATE(Tabelle2[[#Headers],[2020]],H$9,Tabelle2[[#This Row],[2020]]),CD[Datum],0))</f>
        <v>🟢</v>
      </c>
      <c r="I20" s="60" t="str">
        <f>INDEX(CD[Status],MATCH(DATE(Tabelle2[[#Headers],[2020]],I$9,Tabelle2[[#This Row],[2020]]),CD[Datum],0))</f>
        <v>🟢</v>
      </c>
      <c r="J20" s="60" t="str">
        <f>INDEX(CD[Status],MATCH(DATE(Tabelle2[[#Headers],[2020]],J$9,Tabelle2[[#This Row],[2020]]),CD[Datum],0))</f>
        <v>⚪️̎</v>
      </c>
      <c r="K20" s="60" t="str">
        <f>INDEX(CD[Status],MATCH(DATE(Tabelle2[[#Headers],[2020]],K$9,Tabelle2[[#This Row],[2020]]),CD[Datum],0))</f>
        <v>🟢</v>
      </c>
      <c r="L20" s="60" t="str">
        <f>INDEX(CD[Status],MATCH(DATE(Tabelle2[[#Headers],[2020]],L$9,Tabelle2[[#This Row],[2020]]),CD[Datum],0))</f>
        <v>🟢</v>
      </c>
      <c r="M20" s="60" t="str">
        <f>INDEX(CD[Status],MATCH(DATE(Tabelle2[[#Headers],[2020]],M$9,Tabelle2[[#This Row],[2020]]),CD[Datum],0))</f>
        <v>🟠</v>
      </c>
      <c r="N20" s="60" t="str">
        <f>INDEX(CD[Status],MATCH(DATE(Tabelle2[[#Headers],[2020]],N$9,Tabelle2[[#This Row],[2020]]),CD[Datum],0))</f>
        <v>🔵</v>
      </c>
      <c r="O20" s="60" t="str">
        <f>INDEX(CD[Status],MATCH(DATE(Tabelle2[[#Headers],[2020]],O$9,Tabelle2[[#This Row],[2020]]),CD[Datum],0))</f>
        <v>🔴</v>
      </c>
    </row>
    <row r="21" spans="3:15" x14ac:dyDescent="0.2">
      <c r="C21">
        <v>12</v>
      </c>
      <c r="G21" s="60" t="str">
        <f>INDEX(CD[Status],MATCH(DATE(Tabelle2[[#Headers],[2020]],G$9,Tabelle2[[#This Row],[2020]]),CD[Datum],0))</f>
        <v>🟢</v>
      </c>
      <c r="H21" s="60" t="str">
        <f>INDEX(CD[Status],MATCH(DATE(Tabelle2[[#Headers],[2020]],H$9,Tabelle2[[#This Row],[2020]]),CD[Datum],0))</f>
        <v>🟢</v>
      </c>
      <c r="I21" s="60" t="str">
        <f>INDEX(CD[Status],MATCH(DATE(Tabelle2[[#Headers],[2020]],I$9,Tabelle2[[#This Row],[2020]]),CD[Datum],0))</f>
        <v>⚪️</v>
      </c>
      <c r="J21" s="60" t="str">
        <f>INDEX(CD[Status],MATCH(DATE(Tabelle2[[#Headers],[2020]],J$9,Tabelle2[[#This Row],[2020]]),CD[Datum],0))</f>
        <v>⚪️</v>
      </c>
      <c r="K21" s="60" t="str">
        <f>INDEX(CD[Status],MATCH(DATE(Tabelle2[[#Headers],[2020]],K$9,Tabelle2[[#This Row],[2020]]),CD[Datum],0))</f>
        <v>🟢</v>
      </c>
      <c r="L21" s="60" t="str">
        <f>INDEX(CD[Status],MATCH(DATE(Tabelle2[[#Headers],[2020]],L$9,Tabelle2[[#This Row],[2020]]),CD[Datum],0))</f>
        <v>🟢̎</v>
      </c>
      <c r="M21" s="60" t="str">
        <f>INDEX(CD[Status],MATCH(DATE(Tabelle2[[#Headers],[2020]],M$9,Tabelle2[[#This Row],[2020]]),CD[Datum],0))</f>
        <v>🟠</v>
      </c>
      <c r="N21" s="60" t="str">
        <f>INDEX(CD[Status],MATCH(DATE(Tabelle2[[#Headers],[2020]],N$9,Tabelle2[[#This Row],[2020]]),CD[Datum],0))</f>
        <v>🔵</v>
      </c>
      <c r="O21" s="60" t="str">
        <f>INDEX(CD[Status],MATCH(DATE(Tabelle2[[#Headers],[2020]],O$9,Tabelle2[[#This Row],[2020]]),CD[Datum],0))</f>
        <v>🔴̎</v>
      </c>
    </row>
    <row r="22" spans="3:15" x14ac:dyDescent="0.2">
      <c r="C22">
        <v>13</v>
      </c>
      <c r="G22" s="60" t="str">
        <f>INDEX(CD[Status],MATCH(DATE(Tabelle2[[#Headers],[2020]],G$9,Tabelle2[[#This Row],[2020]]),CD[Datum],0))</f>
        <v>🟢</v>
      </c>
      <c r="H22" s="60" t="str">
        <f>INDEX(CD[Status],MATCH(DATE(Tabelle2[[#Headers],[2020]],H$9,Tabelle2[[#This Row],[2020]]),CD[Datum],0))</f>
        <v>🟢</v>
      </c>
      <c r="I22" s="60" t="str">
        <f>INDEX(CD[Status],MATCH(DATE(Tabelle2[[#Headers],[2020]],I$9,Tabelle2[[#This Row],[2020]]),CD[Datum],0))</f>
        <v>⚪️̎</v>
      </c>
      <c r="J22" s="60" t="str">
        <f>INDEX(CD[Status],MATCH(DATE(Tabelle2[[#Headers],[2020]],J$9,Tabelle2[[#This Row],[2020]]),CD[Datum],0))</f>
        <v>⚪️</v>
      </c>
      <c r="K22" s="60" t="str">
        <f>INDEX(CD[Status],MATCH(DATE(Tabelle2[[#Headers],[2020]],K$9,Tabelle2[[#This Row],[2020]]),CD[Datum],0))</f>
        <v>🟢</v>
      </c>
      <c r="L22" s="60" t="str">
        <f>INDEX(CD[Status],MATCH(DATE(Tabelle2[[#Headers],[2020]],L$9,Tabelle2[[#This Row],[2020]]),CD[Datum],0))</f>
        <v>🟢</v>
      </c>
      <c r="M22" s="60" t="str">
        <f>INDEX(CD[Status],MATCH(DATE(Tabelle2[[#Headers],[2020]],M$9,Tabelle2[[#This Row],[2020]]),CD[Datum],0))</f>
        <v>🟠</v>
      </c>
      <c r="N22" s="60" t="str">
        <f>INDEX(CD[Status],MATCH(DATE(Tabelle2[[#Headers],[2020]],N$9,Tabelle2[[#This Row],[2020]]),CD[Datum],0))</f>
        <v>🔵</v>
      </c>
      <c r="O22" s="60" t="str">
        <f>INDEX(CD[Status],MATCH(DATE(Tabelle2[[#Headers],[2020]],O$9,Tabelle2[[#This Row],[2020]]),CD[Datum],0))</f>
        <v>🔴</v>
      </c>
    </row>
    <row r="23" spans="3:15" x14ac:dyDescent="0.2">
      <c r="C23">
        <v>14</v>
      </c>
      <c r="G23" s="60" t="str">
        <f>INDEX(CD[Status],MATCH(DATE(Tabelle2[[#Headers],[2020]],G$9,Tabelle2[[#This Row],[2020]]),CD[Datum],0))</f>
        <v>🟢</v>
      </c>
      <c r="H23" s="60" t="str">
        <f>INDEX(CD[Status],MATCH(DATE(Tabelle2[[#Headers],[2020]],H$9,Tabelle2[[#This Row],[2020]]),CD[Datum],0))</f>
        <v>🟢</v>
      </c>
      <c r="I23" s="60" t="str">
        <f>INDEX(CD[Status],MATCH(DATE(Tabelle2[[#Headers],[2020]],I$9,Tabelle2[[#This Row],[2020]]),CD[Datum],0))</f>
        <v>🟢</v>
      </c>
      <c r="J23" s="60" t="str">
        <f>INDEX(CD[Status],MATCH(DATE(Tabelle2[[#Headers],[2020]],J$9,Tabelle2[[#This Row],[2020]]),CD[Datum],0))</f>
        <v>⚪️</v>
      </c>
      <c r="K23" s="60" t="str">
        <f>INDEX(CD[Status],MATCH(DATE(Tabelle2[[#Headers],[2020]],K$9,Tabelle2[[#This Row],[2020]]),CD[Datum],0))</f>
        <v>🟢</v>
      </c>
      <c r="L23" s="60" t="str">
        <f>INDEX(CD[Status],MATCH(DATE(Tabelle2[[#Headers],[2020]],L$9,Tabelle2[[#This Row],[2020]]),CD[Datum],0))</f>
        <v>🟢</v>
      </c>
      <c r="M23" s="60" t="str">
        <f>INDEX(CD[Status],MATCH(DATE(Tabelle2[[#Headers],[2020]],M$9,Tabelle2[[#This Row],[2020]]),CD[Datum],0))</f>
        <v>🟠</v>
      </c>
      <c r="N23" s="60" t="str">
        <f>INDEX(CD[Status],MATCH(DATE(Tabelle2[[#Headers],[2020]],N$9,Tabelle2[[#This Row],[2020]]),CD[Datum],0))</f>
        <v>🔵̎</v>
      </c>
      <c r="O23" s="60" t="str">
        <f>INDEX(CD[Status],MATCH(DATE(Tabelle2[[#Headers],[2020]],O$9,Tabelle2[[#This Row],[2020]]),CD[Datum],0))</f>
        <v>🔴</v>
      </c>
    </row>
    <row r="24" spans="3:15" x14ac:dyDescent="0.2">
      <c r="C24">
        <v>15</v>
      </c>
      <c r="G24" s="60" t="str">
        <f>INDEX(CD[Status],MATCH(DATE(Tabelle2[[#Headers],[2020]],G$9,Tabelle2[[#This Row],[2020]]),CD[Datum],0))</f>
        <v>🟢</v>
      </c>
      <c r="H24" s="60" t="str">
        <f>INDEX(CD[Status],MATCH(DATE(Tabelle2[[#Headers],[2020]],H$9,Tabelle2[[#This Row],[2020]]),CD[Datum],0))</f>
        <v>🟢</v>
      </c>
      <c r="I24" s="60" t="str">
        <f>INDEX(CD[Status],MATCH(DATE(Tabelle2[[#Headers],[2020]],I$9,Tabelle2[[#This Row],[2020]]),CD[Datum],0))</f>
        <v>🟢</v>
      </c>
      <c r="J24" s="60" t="str">
        <f>INDEX(CD[Status],MATCH(DATE(Tabelle2[[#Headers],[2020]],J$9,Tabelle2[[#This Row],[2020]]),CD[Datum],0))</f>
        <v>⚪️</v>
      </c>
      <c r="K24" s="60" t="str">
        <f>INDEX(CD[Status],MATCH(DATE(Tabelle2[[#Headers],[2020]],K$9,Tabelle2[[#This Row],[2020]]),CD[Datum],0))</f>
        <v>🟢̎</v>
      </c>
      <c r="L24" s="60" t="str">
        <f>INDEX(CD[Status],MATCH(DATE(Tabelle2[[#Headers],[2020]],L$9,Tabelle2[[#This Row],[2020]]),CD[Datum],0))</f>
        <v>🟢</v>
      </c>
      <c r="M24" s="60" t="str">
        <f>INDEX(CD[Status],MATCH(DATE(Tabelle2[[#Headers],[2020]],M$9,Tabelle2[[#This Row],[2020]]),CD[Datum],0))</f>
        <v>🟠</v>
      </c>
      <c r="N24" s="60" t="str">
        <f>INDEX(CD[Status],MATCH(DATE(Tabelle2[[#Headers],[2020]],N$9,Tabelle2[[#This Row],[2020]]),CD[Datum],0))</f>
        <v>🔵</v>
      </c>
      <c r="O24" s="60" t="str">
        <f>INDEX(CD[Status],MATCH(DATE(Tabelle2[[#Headers],[2020]],O$9,Tabelle2[[#This Row],[2020]]),CD[Datum],0))</f>
        <v>🔴</v>
      </c>
    </row>
    <row r="25" spans="3:15" x14ac:dyDescent="0.2">
      <c r="C25">
        <v>16</v>
      </c>
      <c r="G25" s="60" t="str">
        <f>INDEX(CD[Status],MATCH(DATE(Tabelle2[[#Headers],[2020]],G$9,Tabelle2[[#This Row],[2020]]),CD[Datum],0))</f>
        <v>🟢</v>
      </c>
      <c r="H25" s="60" t="str">
        <f>INDEX(CD[Status],MATCH(DATE(Tabelle2[[#Headers],[2020]],H$9,Tabelle2[[#This Row],[2020]]),CD[Datum],0))</f>
        <v>🟢̎</v>
      </c>
      <c r="I25" s="60" t="str">
        <f>INDEX(CD[Status],MATCH(DATE(Tabelle2[[#Headers],[2020]],I$9,Tabelle2[[#This Row],[2020]]),CD[Datum],0))</f>
        <v>⚪️</v>
      </c>
      <c r="J25" s="60" t="str">
        <f>INDEX(CD[Status],MATCH(DATE(Tabelle2[[#Headers],[2020]],J$9,Tabelle2[[#This Row],[2020]]),CD[Datum],0))</f>
        <v>⚪️</v>
      </c>
      <c r="K25" s="60" t="str">
        <f>INDEX(CD[Status],MATCH(DATE(Tabelle2[[#Headers],[2020]],K$9,Tabelle2[[#This Row],[2020]]),CD[Datum],0))</f>
        <v>🟢</v>
      </c>
      <c r="L25" s="60" t="str">
        <f>INDEX(CD[Status],MATCH(DATE(Tabelle2[[#Headers],[2020]],L$9,Tabelle2[[#This Row],[2020]]),CD[Datum],0))</f>
        <v>🟢</v>
      </c>
      <c r="M25" s="60" t="str">
        <f>INDEX(CD[Status],MATCH(DATE(Tabelle2[[#Headers],[2020]],M$9,Tabelle2[[#This Row],[2020]]),CD[Datum],0))</f>
        <v>🟠</v>
      </c>
      <c r="N25" s="60" t="str">
        <f>INDEX(CD[Status],MATCH(DATE(Tabelle2[[#Headers],[2020]],N$9,Tabelle2[[#This Row],[2020]]),CD[Datum],0))</f>
        <v>🔵</v>
      </c>
      <c r="O25" s="60" t="str">
        <f>INDEX(CD[Status],MATCH(DATE(Tabelle2[[#Headers],[2020]],O$9,Tabelle2[[#This Row],[2020]]),CD[Datum],0))</f>
        <v>🔴</v>
      </c>
    </row>
    <row r="26" spans="3:15" x14ac:dyDescent="0.2">
      <c r="C26">
        <v>17</v>
      </c>
      <c r="G26" s="60" t="str">
        <f>INDEX(CD[Status],MATCH(DATE(Tabelle2[[#Headers],[2020]],G$9,Tabelle2[[#This Row],[2020]]),CD[Datum],0))</f>
        <v>🟢</v>
      </c>
      <c r="H26" s="60" t="str">
        <f>INDEX(CD[Status],MATCH(DATE(Tabelle2[[#Headers],[2020]],H$9,Tabelle2[[#This Row],[2020]]),CD[Datum],0))</f>
        <v>🟢</v>
      </c>
      <c r="I26" s="60" t="str">
        <f>INDEX(CD[Status],MATCH(DATE(Tabelle2[[#Headers],[2020]],I$9,Tabelle2[[#This Row],[2020]]),CD[Datum],0))</f>
        <v>🟢</v>
      </c>
      <c r="J26" s="60" t="str">
        <f>INDEX(CD[Status],MATCH(DATE(Tabelle2[[#Headers],[2020]],J$9,Tabelle2[[#This Row],[2020]]),CD[Datum],0))</f>
        <v>⚪️</v>
      </c>
      <c r="K26" s="60" t="str">
        <f>INDEX(CD[Status],MATCH(DATE(Tabelle2[[#Headers],[2020]],K$9,Tabelle2[[#This Row],[2020]]),CD[Datum],0))</f>
        <v>🟢</v>
      </c>
      <c r="L26" s="60" t="str">
        <f>INDEX(CD[Status],MATCH(DATE(Tabelle2[[#Headers],[2020]],L$9,Tabelle2[[#This Row],[2020]]),CD[Datum],0))</f>
        <v>🟢</v>
      </c>
      <c r="M26" s="60" t="str">
        <f>INDEX(CD[Status],MATCH(DATE(Tabelle2[[#Headers],[2020]],M$9,Tabelle2[[#This Row],[2020]]),CD[Datum],0))</f>
        <v>🟠̎</v>
      </c>
      <c r="N26" s="60" t="str">
        <f>INDEX(CD[Status],MATCH(DATE(Tabelle2[[#Headers],[2020]],N$9,Tabelle2[[#This Row],[2020]]),CD[Datum],0))</f>
        <v>🔵</v>
      </c>
      <c r="O26" s="60" t="str">
        <f>INDEX(CD[Status],MATCH(DATE(Tabelle2[[#Headers],[2020]],O$9,Tabelle2[[#This Row],[2020]]),CD[Datum],0))</f>
        <v>🔴</v>
      </c>
    </row>
    <row r="27" spans="3:15" x14ac:dyDescent="0.2">
      <c r="C27">
        <v>18</v>
      </c>
      <c r="G27" s="60" t="str">
        <f>INDEX(CD[Status],MATCH(DATE(Tabelle2[[#Headers],[2020]],G$9,Tabelle2[[#This Row],[2020]]),CD[Datum],0))</f>
        <v>🟢̎</v>
      </c>
      <c r="H27" s="60" t="str">
        <f>INDEX(CD[Status],MATCH(DATE(Tabelle2[[#Headers],[2020]],H$9,Tabelle2[[#This Row],[2020]]),CD[Datum],0))</f>
        <v>🟢</v>
      </c>
      <c r="I27" s="60" t="str">
        <f>INDEX(CD[Status],MATCH(DATE(Tabelle2[[#Headers],[2020]],I$9,Tabelle2[[#This Row],[2020]]),CD[Datum],0))</f>
        <v>🟢</v>
      </c>
      <c r="J27" s="60" t="str">
        <f>INDEX(CD[Status],MATCH(DATE(Tabelle2[[#Headers],[2020]],J$9,Tabelle2[[#This Row],[2020]]),CD[Datum],0))</f>
        <v>⚪️̎</v>
      </c>
      <c r="K27" s="60" t="str">
        <f>INDEX(CD[Status],MATCH(DATE(Tabelle2[[#Headers],[2020]],K$9,Tabelle2[[#This Row],[2020]]),CD[Datum],0))</f>
        <v>🟢</v>
      </c>
      <c r="L27" s="60" t="str">
        <f>INDEX(CD[Status],MATCH(DATE(Tabelle2[[#Headers],[2020]],L$9,Tabelle2[[#This Row],[2020]]),CD[Datum],0))</f>
        <v>🟢</v>
      </c>
      <c r="M27" s="60" t="str">
        <f>INDEX(CD[Status],MATCH(DATE(Tabelle2[[#Headers],[2020]],M$9,Tabelle2[[#This Row],[2020]]),CD[Datum],0))</f>
        <v>🟠</v>
      </c>
      <c r="N27" s="60" t="str">
        <f>INDEX(CD[Status],MATCH(DATE(Tabelle2[[#Headers],[2020]],N$9,Tabelle2[[#This Row],[2020]]),CD[Datum],0))</f>
        <v>🔵</v>
      </c>
      <c r="O27" s="60" t="str">
        <f>INDEX(CD[Status],MATCH(DATE(Tabelle2[[#Headers],[2020]],O$9,Tabelle2[[#This Row],[2020]]),CD[Datum],0))</f>
        <v>🔴</v>
      </c>
    </row>
    <row r="28" spans="3:15" x14ac:dyDescent="0.2">
      <c r="C28">
        <v>19</v>
      </c>
      <c r="G28" s="60" t="str">
        <f>INDEX(CD[Status],MATCH(DATE(Tabelle2[[#Headers],[2020]],G$9,Tabelle2[[#This Row],[2020]]),CD[Datum],0))</f>
        <v>🟢</v>
      </c>
      <c r="H28" s="60" t="str">
        <f>INDEX(CD[Status],MATCH(DATE(Tabelle2[[#Headers],[2020]],H$9,Tabelle2[[#This Row],[2020]]),CD[Datum],0))</f>
        <v>🟢</v>
      </c>
      <c r="I28" s="60" t="str">
        <f>INDEX(CD[Status],MATCH(DATE(Tabelle2[[#Headers],[2020]],I$9,Tabelle2[[#This Row],[2020]]),CD[Datum],0))</f>
        <v>🟢</v>
      </c>
      <c r="J28" s="60" t="str">
        <f>INDEX(CD[Status],MATCH(DATE(Tabelle2[[#Headers],[2020]],J$9,Tabelle2[[#This Row],[2020]]),CD[Datum],0))</f>
        <v>⚪️</v>
      </c>
      <c r="K28" s="60" t="str">
        <f>INDEX(CD[Status],MATCH(DATE(Tabelle2[[#Headers],[2020]],K$9,Tabelle2[[#This Row],[2020]]),CD[Datum],0))</f>
        <v>🟢</v>
      </c>
      <c r="L28" s="60" t="str">
        <f>INDEX(CD[Status],MATCH(DATE(Tabelle2[[#Headers],[2020]],L$9,Tabelle2[[#This Row],[2020]]),CD[Datum],0))</f>
        <v>🟢̎</v>
      </c>
      <c r="M28" s="60" t="str">
        <f>INDEX(CD[Status],MATCH(DATE(Tabelle2[[#Headers],[2020]],M$9,Tabelle2[[#This Row],[2020]]),CD[Datum],0))</f>
        <v>🟠</v>
      </c>
      <c r="N28" s="60" t="str">
        <f>INDEX(CD[Status],MATCH(DATE(Tabelle2[[#Headers],[2020]],N$9,Tabelle2[[#This Row],[2020]]),CD[Datum],0))</f>
        <v>🔵</v>
      </c>
      <c r="O28" s="60" t="str">
        <f>INDEX(CD[Status],MATCH(DATE(Tabelle2[[#Headers],[2020]],O$9,Tabelle2[[#This Row],[2020]]),CD[Datum],0))</f>
        <v>🔴̎</v>
      </c>
    </row>
    <row r="29" spans="3:15" x14ac:dyDescent="0.2">
      <c r="C29">
        <v>20</v>
      </c>
      <c r="G29" s="60" t="str">
        <f>INDEX(CD[Status],MATCH(DATE(Tabelle2[[#Headers],[2020]],G$9,Tabelle2[[#This Row],[2020]]),CD[Datum],0))</f>
        <v>🟢</v>
      </c>
      <c r="H29" s="60" t="str">
        <f>INDEX(CD[Status],MATCH(DATE(Tabelle2[[#Headers],[2020]],H$9,Tabelle2[[#This Row],[2020]]),CD[Datum],0))</f>
        <v>🟢</v>
      </c>
      <c r="I29" s="60" t="str">
        <f>INDEX(CD[Status],MATCH(DATE(Tabelle2[[#Headers],[2020]],I$9,Tabelle2[[#This Row],[2020]]),CD[Datum],0))</f>
        <v>🟢̎</v>
      </c>
      <c r="J29" s="60" t="str">
        <f>INDEX(CD[Status],MATCH(DATE(Tabelle2[[#Headers],[2020]],J$9,Tabelle2[[#This Row],[2020]]),CD[Datum],0))</f>
        <v>⚪️</v>
      </c>
      <c r="K29" s="60" t="str">
        <f>INDEX(CD[Status],MATCH(DATE(Tabelle2[[#Headers],[2020]],K$9,Tabelle2[[#This Row],[2020]]),CD[Datum],0))</f>
        <v>🟢</v>
      </c>
      <c r="L29" s="60" t="str">
        <f>INDEX(CD[Status],MATCH(DATE(Tabelle2[[#Headers],[2020]],L$9,Tabelle2[[#This Row],[2020]]),CD[Datum],0))</f>
        <v>🟢</v>
      </c>
      <c r="M29" s="60" t="str">
        <f>INDEX(CD[Status],MATCH(DATE(Tabelle2[[#Headers],[2020]],M$9,Tabelle2[[#This Row],[2020]]),CD[Datum],0))</f>
        <v>🟠</v>
      </c>
      <c r="N29" s="60" t="str">
        <f>INDEX(CD[Status],MATCH(DATE(Tabelle2[[#Headers],[2020]],N$9,Tabelle2[[#This Row],[2020]]),CD[Datum],0))</f>
        <v>🔵</v>
      </c>
      <c r="O29" s="60" t="str">
        <f>INDEX(CD[Status],MATCH(DATE(Tabelle2[[#Headers],[2020]],O$9,Tabelle2[[#This Row],[2020]]),CD[Datum],0))</f>
        <v>🔴</v>
      </c>
    </row>
    <row r="30" spans="3:15" x14ac:dyDescent="0.2">
      <c r="C30">
        <v>21</v>
      </c>
      <c r="G30" s="60" t="str">
        <f>INDEX(CD[Status],MATCH(DATE(Tabelle2[[#Headers],[2020]],G$9,Tabelle2[[#This Row],[2020]]),CD[Datum],0))</f>
        <v>🟢</v>
      </c>
      <c r="H30" s="60" t="str">
        <f>INDEX(CD[Status],MATCH(DATE(Tabelle2[[#Headers],[2020]],H$9,Tabelle2[[#This Row],[2020]]),CD[Datum],0))</f>
        <v>🟢</v>
      </c>
      <c r="I30" s="60" t="str">
        <f>INDEX(CD[Status],MATCH(DATE(Tabelle2[[#Headers],[2020]],I$9,Tabelle2[[#This Row],[2020]]),CD[Datum],0))</f>
        <v>🟢</v>
      </c>
      <c r="J30" s="60" t="str">
        <f>INDEX(CD[Status],MATCH(DATE(Tabelle2[[#Headers],[2020]],J$9,Tabelle2[[#This Row],[2020]]),CD[Datum],0))</f>
        <v>⚪️</v>
      </c>
      <c r="K30" s="60" t="str">
        <f>INDEX(CD[Status],MATCH(DATE(Tabelle2[[#Headers],[2020]],K$9,Tabelle2[[#This Row],[2020]]),CD[Datum],0))</f>
        <v>🟢</v>
      </c>
      <c r="L30" s="60" t="str">
        <f>INDEX(CD[Status],MATCH(DATE(Tabelle2[[#Headers],[2020]],L$9,Tabelle2[[#This Row],[2020]]),CD[Datum],0))</f>
        <v>🟢</v>
      </c>
      <c r="M30" s="60" t="str">
        <f>INDEX(CD[Status],MATCH(DATE(Tabelle2[[#Headers],[2020]],M$9,Tabelle2[[#This Row],[2020]]),CD[Datum],0))</f>
        <v>🟠</v>
      </c>
      <c r="N30" s="60" t="str">
        <f>INDEX(CD[Status],MATCH(DATE(Tabelle2[[#Headers],[2020]],N$9,Tabelle2[[#This Row],[2020]]),CD[Datum],0))</f>
        <v>🟣̎</v>
      </c>
      <c r="O30" s="60" t="str">
        <f>INDEX(CD[Status],MATCH(DATE(Tabelle2[[#Headers],[2020]],O$9,Tabelle2[[#This Row],[2020]]),CD[Datum],0))</f>
        <v>🔴</v>
      </c>
    </row>
    <row r="31" spans="3:15" x14ac:dyDescent="0.2">
      <c r="C31">
        <v>22</v>
      </c>
      <c r="G31" s="60" t="str">
        <f>INDEX(CD[Status],MATCH(DATE(Tabelle2[[#Headers],[2020]],G$9,Tabelle2[[#This Row],[2020]]),CD[Datum],0))</f>
        <v>🟢</v>
      </c>
      <c r="H31" s="60" t="str">
        <f>INDEX(CD[Status],MATCH(DATE(Tabelle2[[#Headers],[2020]],H$9,Tabelle2[[#This Row],[2020]]),CD[Datum],0))</f>
        <v>🟢</v>
      </c>
      <c r="I31" s="60" t="str">
        <f>INDEX(CD[Status],MATCH(DATE(Tabelle2[[#Headers],[2020]],I$9,Tabelle2[[#This Row],[2020]]),CD[Datum],0))</f>
        <v>🟢</v>
      </c>
      <c r="J31" s="60" t="str">
        <f>INDEX(CD[Status],MATCH(DATE(Tabelle2[[#Headers],[2020]],J$9,Tabelle2[[#This Row],[2020]]),CD[Datum],0))</f>
        <v>⚪️</v>
      </c>
      <c r="K31" s="60" t="str">
        <f>INDEX(CD[Status],MATCH(DATE(Tabelle2[[#Headers],[2020]],K$9,Tabelle2[[#This Row],[2020]]),CD[Datum],0))</f>
        <v>🟢̎</v>
      </c>
      <c r="L31" s="60" t="str">
        <f>INDEX(CD[Status],MATCH(DATE(Tabelle2[[#Headers],[2020]],L$9,Tabelle2[[#This Row],[2020]]),CD[Datum],0))</f>
        <v>🟢</v>
      </c>
      <c r="M31" s="60" t="str">
        <f>INDEX(CD[Status],MATCH(DATE(Tabelle2[[#Headers],[2020]],M$9,Tabelle2[[#This Row],[2020]]),CD[Datum],0))</f>
        <v>🔴</v>
      </c>
      <c r="N31" s="60" t="str">
        <f>INDEX(CD[Status],MATCH(DATE(Tabelle2[[#Headers],[2020]],N$9,Tabelle2[[#This Row],[2020]]),CD[Datum],0))</f>
        <v>🔴</v>
      </c>
      <c r="O31" s="60" t="str">
        <f>INDEX(CD[Status],MATCH(DATE(Tabelle2[[#Headers],[2020]],O$9,Tabelle2[[#This Row],[2020]]),CD[Datum],0))</f>
        <v>🔴</v>
      </c>
    </row>
    <row r="32" spans="3:15" x14ac:dyDescent="0.2">
      <c r="C32">
        <v>23</v>
      </c>
      <c r="G32" s="60" t="str">
        <f>INDEX(CD[Status],MATCH(DATE(Tabelle2[[#Headers],[2020]],G$9,Tabelle2[[#This Row],[2020]]),CD[Datum],0))</f>
        <v>🟢</v>
      </c>
      <c r="H32" s="60" t="str">
        <f>INDEX(CD[Status],MATCH(DATE(Tabelle2[[#Headers],[2020]],H$9,Tabelle2[[#This Row],[2020]]),CD[Datum],0))</f>
        <v>🟢̎</v>
      </c>
      <c r="I32" s="60" t="str">
        <f>INDEX(CD[Status],MATCH(DATE(Tabelle2[[#Headers],[2020]],I$9,Tabelle2[[#This Row],[2020]]),CD[Datum],0))</f>
        <v>🟢</v>
      </c>
      <c r="J32" s="60" t="str">
        <f>INDEX(CD[Status],MATCH(DATE(Tabelle2[[#Headers],[2020]],J$9,Tabelle2[[#This Row],[2020]]),CD[Datum],0))</f>
        <v>⚪️</v>
      </c>
      <c r="K32" s="60" t="str">
        <f>INDEX(CD[Status],MATCH(DATE(Tabelle2[[#Headers],[2020]],K$9,Tabelle2[[#This Row],[2020]]),CD[Datum],0))</f>
        <v>🟢</v>
      </c>
      <c r="L32" s="60" t="str">
        <f>INDEX(CD[Status],MATCH(DATE(Tabelle2[[#Headers],[2020]],L$9,Tabelle2[[#This Row],[2020]]),CD[Datum],0))</f>
        <v>🟢</v>
      </c>
      <c r="M32" s="60" t="str">
        <f>INDEX(CD[Status],MATCH(DATE(Tabelle2[[#Headers],[2020]],M$9,Tabelle2[[#This Row],[2020]]),CD[Datum],0))</f>
        <v>🔴</v>
      </c>
      <c r="N32" s="60" t="str">
        <f>INDEX(CD[Status],MATCH(DATE(Tabelle2[[#Headers],[2020]],N$9,Tabelle2[[#This Row],[2020]]),CD[Datum],0))</f>
        <v>🔴</v>
      </c>
      <c r="O32" s="60" t="str">
        <f>INDEX(CD[Status],MATCH(DATE(Tabelle2[[#Headers],[2020]],O$9,Tabelle2[[#This Row],[2020]]),CD[Datum],0))</f>
        <v>🔴</v>
      </c>
    </row>
    <row r="33" spans="3:17" x14ac:dyDescent="0.2">
      <c r="C33">
        <v>24</v>
      </c>
      <c r="F33" s="60" t="str">
        <f>INDEX(CD[Status],MATCH(DATE(Tabelle2[[#Headers],[2020]],F$9,Tabelle2[[#This Row],[2020]]),CD[Datum],0))</f>
        <v>⚪️</v>
      </c>
      <c r="G33" s="60" t="str">
        <f>INDEX(CD[Status],MATCH(DATE(Tabelle2[[#Headers],[2020]],G$9,Tabelle2[[#This Row],[2020]]),CD[Datum],0))</f>
        <v>🟢</v>
      </c>
      <c r="H33" s="60" t="str">
        <f>INDEX(CD[Status],MATCH(DATE(Tabelle2[[#Headers],[2020]],H$9,Tabelle2[[#This Row],[2020]]),CD[Datum],0))</f>
        <v>🟢</v>
      </c>
      <c r="I33" s="60" t="str">
        <f>INDEX(CD[Status],MATCH(DATE(Tabelle2[[#Headers],[2020]],I$9,Tabelle2[[#This Row],[2020]]),CD[Datum],0))</f>
        <v>🟢</v>
      </c>
      <c r="J33" s="60" t="str">
        <f>INDEX(CD[Status],MATCH(DATE(Tabelle2[[#Headers],[2020]],J$9,Tabelle2[[#This Row],[2020]]),CD[Datum],0))</f>
        <v>⚪️</v>
      </c>
      <c r="K33" s="60" t="str">
        <f>INDEX(CD[Status],MATCH(DATE(Tabelle2[[#Headers],[2020]],K$9,Tabelle2[[#This Row],[2020]]),CD[Datum],0))</f>
        <v>🟢</v>
      </c>
      <c r="L33" s="60" t="str">
        <f>INDEX(CD[Status],MATCH(DATE(Tabelle2[[#Headers],[2020]],L$9,Tabelle2[[#This Row],[2020]]),CD[Datum],0))</f>
        <v>🟢</v>
      </c>
      <c r="M33" s="60" t="str">
        <f>INDEX(CD[Status],MATCH(DATE(Tabelle2[[#Headers],[2020]],M$9,Tabelle2[[#This Row],[2020]]),CD[Datum],0))</f>
        <v>🔴̎</v>
      </c>
      <c r="N33" s="60" t="str">
        <f>INDEX(CD[Status],MATCH(DATE(Tabelle2[[#Headers],[2020]],N$9,Tabelle2[[#This Row],[2020]]),CD[Datum],0))</f>
        <v>🔴</v>
      </c>
      <c r="O33" s="60" t="str">
        <f>INDEX(CD[Status],MATCH(DATE(Tabelle2[[#Headers],[2020]],O$9,Tabelle2[[#This Row],[2020]]),CD[Datum],0))</f>
        <v>🔴</v>
      </c>
    </row>
    <row r="34" spans="3:17" x14ac:dyDescent="0.2">
      <c r="C34">
        <v>25</v>
      </c>
      <c r="F34" s="60" t="str">
        <f>INDEX(CD[Status],MATCH(DATE(Tabelle2[[#Headers],[2020]],F$9,Tabelle2[[#This Row],[2020]]),CD[Datum],0))</f>
        <v>⚪️</v>
      </c>
      <c r="G34" s="60" t="str">
        <f>INDEX(CD[Status],MATCH(DATE(Tabelle2[[#Headers],[2020]],G$9,Tabelle2[[#This Row],[2020]]),CD[Datum],0))</f>
        <v>🟢̎</v>
      </c>
      <c r="H34" s="60" t="str">
        <f>INDEX(CD[Status],MATCH(DATE(Tabelle2[[#Headers],[2020]],H$9,Tabelle2[[#This Row],[2020]]),CD[Datum],0))</f>
        <v>🟢</v>
      </c>
      <c r="I34" s="60" t="str">
        <f>INDEX(CD[Status],MATCH(DATE(Tabelle2[[#Headers],[2020]],I$9,Tabelle2[[#This Row],[2020]]),CD[Datum],0))</f>
        <v>🟢</v>
      </c>
      <c r="J34" s="60" t="str">
        <f>INDEX(CD[Status],MATCH(DATE(Tabelle2[[#Headers],[2020]],J$9,Tabelle2[[#This Row],[2020]]),CD[Datum],0))</f>
        <v>⚪️̎</v>
      </c>
      <c r="K34" s="60" t="str">
        <f>INDEX(CD[Status],MATCH(DATE(Tabelle2[[#Headers],[2020]],K$9,Tabelle2[[#This Row],[2020]]),CD[Datum],0))</f>
        <v>🟢</v>
      </c>
      <c r="L34" s="60" t="str">
        <f>INDEX(CD[Status],MATCH(DATE(Tabelle2[[#Headers],[2020]],L$9,Tabelle2[[#This Row],[2020]]),CD[Datum],0))</f>
        <v>🟢</v>
      </c>
      <c r="M34" s="60" t="str">
        <f>INDEX(CD[Status],MATCH(DATE(Tabelle2[[#Headers],[2020]],M$9,Tabelle2[[#This Row],[2020]]),CD[Datum],0))</f>
        <v>🔴</v>
      </c>
      <c r="N34" s="60" t="str">
        <f>INDEX(CD[Status],MATCH(DATE(Tabelle2[[#Headers],[2020]],N$9,Tabelle2[[#This Row],[2020]]),CD[Datum],0))</f>
        <v>🔴</v>
      </c>
      <c r="O34" s="60" t="str">
        <f>INDEX(CD[Status],MATCH(DATE(Tabelle2[[#Headers],[2020]],O$9,Tabelle2[[#This Row],[2020]]),CD[Datum],0))</f>
        <v>🔴</v>
      </c>
    </row>
    <row r="35" spans="3:17" x14ac:dyDescent="0.2">
      <c r="C35">
        <v>26</v>
      </c>
      <c r="F35" s="60" t="str">
        <f>INDEX(CD[Status],MATCH(DATE(Tabelle2[[#Headers],[2020]],F$9,Tabelle2[[#This Row],[2020]]),CD[Datum],0))</f>
        <v>⚪️</v>
      </c>
      <c r="G35" s="60" t="str">
        <f>INDEX(CD[Status],MATCH(DATE(Tabelle2[[#Headers],[2020]],G$9,Tabelle2[[#This Row],[2020]]),CD[Datum],0))</f>
        <v>🟢</v>
      </c>
      <c r="H35" s="60" t="str">
        <f>INDEX(CD[Status],MATCH(DATE(Tabelle2[[#Headers],[2020]],H$9,Tabelle2[[#This Row],[2020]]),CD[Datum],0))</f>
        <v>🟢</v>
      </c>
      <c r="I35" s="60" t="str">
        <f>INDEX(CD[Status],MATCH(DATE(Tabelle2[[#Headers],[2020]],I$9,Tabelle2[[#This Row],[2020]]),CD[Datum],0))</f>
        <v>🟢</v>
      </c>
      <c r="J35" s="60" t="str">
        <f>INDEX(CD[Status],MATCH(DATE(Tabelle2[[#Headers],[2020]],J$9,Tabelle2[[#This Row],[2020]]),CD[Datum],0))</f>
        <v>⚪️</v>
      </c>
      <c r="K35" s="60" t="str">
        <f>INDEX(CD[Status],MATCH(DATE(Tabelle2[[#Headers],[2020]],K$9,Tabelle2[[#This Row],[2020]]),CD[Datum],0))</f>
        <v>🟢</v>
      </c>
      <c r="L35" s="60" t="str">
        <f>INDEX(CD[Status],MATCH(DATE(Tabelle2[[#Headers],[2020]],L$9,Tabelle2[[#This Row],[2020]]),CD[Datum],0))</f>
        <v>🟢̎</v>
      </c>
      <c r="M35" s="60" t="str">
        <f>INDEX(CD[Status],MATCH(DATE(Tabelle2[[#Headers],[2020]],M$9,Tabelle2[[#This Row],[2020]]),CD[Datum],0))</f>
        <v>🟣</v>
      </c>
      <c r="N35" s="60" t="str">
        <f>INDEX(CD[Status],MATCH(DATE(Tabelle2[[#Headers],[2020]],N$9,Tabelle2[[#This Row],[2020]]),CD[Datum],0))</f>
        <v>🔴</v>
      </c>
      <c r="O35" s="60" t="str">
        <f>INDEX(CD[Status],MATCH(DATE(Tabelle2[[#Headers],[2020]],O$9,Tabelle2[[#This Row],[2020]]),CD[Datum],0))</f>
        <v>🔴̎</v>
      </c>
    </row>
    <row r="36" spans="3:17" x14ac:dyDescent="0.2">
      <c r="C36">
        <v>27</v>
      </c>
      <c r="F36" s="60" t="str">
        <f>INDEX(CD[Status],MATCH(DATE(Tabelle2[[#Headers],[2020]],F$9,Tabelle2[[#This Row],[2020]]),CD[Datum],0))</f>
        <v>🟢</v>
      </c>
      <c r="G36" s="60" t="str">
        <f>INDEX(CD[Status],MATCH(DATE(Tabelle2[[#Headers],[2020]],G$9,Tabelle2[[#This Row],[2020]]),CD[Datum],0))</f>
        <v>🟢</v>
      </c>
      <c r="H36" s="60" t="str">
        <f>INDEX(CD[Status],MATCH(DATE(Tabelle2[[#Headers],[2020]],H$9,Tabelle2[[#This Row],[2020]]),CD[Datum],0))</f>
        <v>🟢</v>
      </c>
      <c r="I36" s="60" t="str">
        <f>INDEX(CD[Status],MATCH(DATE(Tabelle2[[#Headers],[2020]],I$9,Tabelle2[[#This Row],[2020]]),CD[Datum],0))</f>
        <v>🟢̎</v>
      </c>
      <c r="J36" s="60" t="str">
        <f>INDEX(CD[Status],MATCH(DATE(Tabelle2[[#Headers],[2020]],J$9,Tabelle2[[#This Row],[2020]]),CD[Datum],0))</f>
        <v>⚪️</v>
      </c>
      <c r="K36" s="60" t="str">
        <f>INDEX(CD[Status],MATCH(DATE(Tabelle2[[#Headers],[2020]],K$9,Tabelle2[[#This Row],[2020]]),CD[Datum],0))</f>
        <v>🟢</v>
      </c>
      <c r="L36" s="60" t="str">
        <f>INDEX(CD[Status],MATCH(DATE(Tabelle2[[#Headers],[2020]],L$9,Tabelle2[[#This Row],[2020]]),CD[Datum],0))</f>
        <v>🟢</v>
      </c>
      <c r="M36" s="60" t="str">
        <f>INDEX(CD[Status],MATCH(DATE(Tabelle2[[#Headers],[2020]],M$9,Tabelle2[[#This Row],[2020]]),CD[Datum],0))</f>
        <v>🔵</v>
      </c>
      <c r="N36" s="60" t="str">
        <f>INDEX(CD[Status],MATCH(DATE(Tabelle2[[#Headers],[2020]],N$9,Tabelle2[[#This Row],[2020]]),CD[Datum],0))</f>
        <v>🔴</v>
      </c>
      <c r="O36" s="60" t="str">
        <f>INDEX(CD[Status],MATCH(DATE(Tabelle2[[#Headers],[2020]],O$9,Tabelle2[[#This Row],[2020]]),CD[Datum],0))</f>
        <v>🟠</v>
      </c>
    </row>
    <row r="37" spans="3:17" x14ac:dyDescent="0.2">
      <c r="C37">
        <v>28</v>
      </c>
      <c r="F37" s="60" t="e">
        <f>INDEX(CD[Status],MATCH(DATE(Tabelle2[[#Headers],[2020]],F$9,Tabelle2[[#This Row],[2020]]),CD[Datum],0))</f>
        <v>#N/A</v>
      </c>
      <c r="G37" s="60" t="str">
        <f>INDEX(CD[Status],MATCH(DATE(Tabelle2[[#Headers],[2020]],G$9,Tabelle2[[#This Row],[2020]]),CD[Datum],0))</f>
        <v>🟢</v>
      </c>
      <c r="H37" s="60" t="str">
        <f>INDEX(CD[Status],MATCH(DATE(Tabelle2[[#Headers],[2020]],H$9,Tabelle2[[#This Row],[2020]]),CD[Datum],0))</f>
        <v>🟢</v>
      </c>
      <c r="I37" s="60" t="str">
        <f>INDEX(CD[Status],MATCH(DATE(Tabelle2[[#Headers],[2020]],I$9,Tabelle2[[#This Row],[2020]]),CD[Datum],0))</f>
        <v>🟢</v>
      </c>
      <c r="J37" s="60" t="str">
        <f>INDEX(CD[Status],MATCH(DATE(Tabelle2[[#Headers],[2020]],J$9,Tabelle2[[#This Row],[2020]]),CD[Datum],0))</f>
        <v>⚪️</v>
      </c>
      <c r="K37" s="60" t="str">
        <f>INDEX(CD[Status],MATCH(DATE(Tabelle2[[#Headers],[2020]],K$9,Tabelle2[[#This Row],[2020]]),CD[Datum],0))</f>
        <v>🟢</v>
      </c>
      <c r="L37" s="60" t="str">
        <f>INDEX(CD[Status],MATCH(DATE(Tabelle2[[#Headers],[2020]],L$9,Tabelle2[[#This Row],[2020]]),CD[Datum],0))</f>
        <v>🟢</v>
      </c>
      <c r="M37" s="60" t="str">
        <f>INDEX(CD[Status],MATCH(DATE(Tabelle2[[#Headers],[2020]],M$9,Tabelle2[[#This Row],[2020]]),CD[Datum],0))</f>
        <v>🔵</v>
      </c>
      <c r="N37" s="60" t="str">
        <f>INDEX(CD[Status],MATCH(DATE(Tabelle2[[#Headers],[2020]],N$9,Tabelle2[[#This Row],[2020]]),CD[Datum],0))</f>
        <v>🔴̎</v>
      </c>
      <c r="O37" s="60" t="str">
        <f>INDEX(CD[Status],MATCH(DATE(Tabelle2[[#Headers],[2020]],O$9,Tabelle2[[#This Row],[2020]]),CD[Datum],0))</f>
        <v>🟠</v>
      </c>
    </row>
    <row r="38" spans="3:17" x14ac:dyDescent="0.2">
      <c r="C38">
        <v>29</v>
      </c>
      <c r="F38" s="60" t="str">
        <f>INDEX(CD[Status],MATCH(DATE(Tabelle2[[#Headers],[2020]],F$9,Tabelle2[[#This Row],[2020]]),CD[Datum],0))</f>
        <v>🟢</v>
      </c>
      <c r="G38" s="60" t="str">
        <f>INDEX(CD[Status],MATCH(DATE(Tabelle2[[#Headers],[2020]],G$9,Tabelle2[[#This Row],[2020]]),CD[Datum],0))</f>
        <v>🟢</v>
      </c>
      <c r="H38" s="60" t="str">
        <f>INDEX(CD[Status],MATCH(DATE(Tabelle2[[#Headers],[2020]],H$9,Tabelle2[[#This Row],[2020]]),CD[Datum],0))</f>
        <v>🟢</v>
      </c>
      <c r="I38" s="60" t="str">
        <f>INDEX(CD[Status],MATCH(DATE(Tabelle2[[#Headers],[2020]],I$9,Tabelle2[[#This Row],[2020]]),CD[Datum],0))</f>
        <v>🟢</v>
      </c>
      <c r="J38" s="60" t="str">
        <f>INDEX(CD[Status],MATCH(DATE(Tabelle2[[#Headers],[2020]],J$9,Tabelle2[[#This Row],[2020]]),CD[Datum],0))</f>
        <v>🟢</v>
      </c>
      <c r="K38" s="60" t="str">
        <f>INDEX(CD[Status],MATCH(DATE(Tabelle2[[#Headers],[2020]],K$9,Tabelle2[[#This Row],[2020]]),CD[Datum],0))</f>
        <v>🟢̎</v>
      </c>
      <c r="L38" s="60" t="str">
        <f>INDEX(CD[Status],MATCH(DATE(Tabelle2[[#Headers],[2020]],L$9,Tabelle2[[#This Row],[2020]]),CD[Datum],0))</f>
        <v>🟢</v>
      </c>
      <c r="M38" s="60" t="str">
        <f>INDEX(CD[Status],MATCH(DATE(Tabelle2[[#Headers],[2020]],M$9,Tabelle2[[#This Row],[2020]]),CD[Datum],0))</f>
        <v>🔵</v>
      </c>
      <c r="N38" s="60" t="str">
        <f>INDEX(CD[Status],MATCH(DATE(Tabelle2[[#Headers],[2020]],N$9,Tabelle2[[#This Row],[2020]]),CD[Datum],0))</f>
        <v>🔴</v>
      </c>
      <c r="O38" s="60" t="str">
        <f>INDEX(CD[Status],MATCH(DATE(Tabelle2[[#Headers],[2020]],O$9,Tabelle2[[#This Row],[2020]]),CD[Datum],0))</f>
        <v>🟠</v>
      </c>
    </row>
    <row r="39" spans="3:17" x14ac:dyDescent="0.2">
      <c r="C39">
        <v>30</v>
      </c>
      <c r="F39" s="60" t="str">
        <f>INDEX(CD[Status],MATCH(DATE(Tabelle2[[#Headers],[2020]],F$9,Tabelle2[[#This Row],[2020]]),CD[Datum],0))</f>
        <v>🟢</v>
      </c>
      <c r="G39" s="60" t="str">
        <f>INDEX(CD[Status],MATCH(DATE(Tabelle2[[#Headers],[2020]],G$9,Tabelle2[[#This Row],[2020]]),CD[Datum],0))</f>
        <v>🟢</v>
      </c>
      <c r="H39" s="60" t="str">
        <f>INDEX(CD[Status],MATCH(DATE(Tabelle2[[#Headers],[2020]],H$9,Tabelle2[[#This Row],[2020]]),CD[Datum],0))</f>
        <v>🟢̎</v>
      </c>
      <c r="I39" s="60" t="str">
        <f>INDEX(CD[Status],MATCH(DATE(Tabelle2[[#Headers],[2020]],I$9,Tabelle2[[#This Row],[2020]]),CD[Datum],0))</f>
        <v>🟢</v>
      </c>
      <c r="J39" s="60" t="str">
        <f>INDEX(CD[Status],MATCH(DATE(Tabelle2[[#Headers],[2020]],J$9,Tabelle2[[#This Row],[2020]]),CD[Datum],0))</f>
        <v>🟢</v>
      </c>
      <c r="K39" s="60" t="str">
        <f>INDEX(CD[Status],MATCH(DATE(Tabelle2[[#Headers],[2020]],K$9,Tabelle2[[#This Row],[2020]]),CD[Datum],0))</f>
        <v>🟢</v>
      </c>
      <c r="L39" s="60" t="str">
        <f>INDEX(CD[Status],MATCH(DATE(Tabelle2[[#Headers],[2020]],L$9,Tabelle2[[#This Row],[2020]]),CD[Datum],0))</f>
        <v>🟢</v>
      </c>
      <c r="M39" s="60" t="str">
        <f>INDEX(CD[Status],MATCH(DATE(Tabelle2[[#Headers],[2020]],M$9,Tabelle2[[#This Row],[2020]]),CD[Datum],0))</f>
        <v>🔵</v>
      </c>
      <c r="N39" s="60" t="str">
        <f>INDEX(CD[Status],MATCH(DATE(Tabelle2[[#Headers],[2020]],N$9,Tabelle2[[#This Row],[2020]]),CD[Datum],0))</f>
        <v>🔴</v>
      </c>
      <c r="O39" s="60" t="str">
        <f>INDEX(CD[Status],MATCH(DATE(Tabelle2[[#Headers],[2020]],O$9,Tabelle2[[#This Row],[2020]]),CD[Datum],0))</f>
        <v>🟠</v>
      </c>
    </row>
    <row r="40" spans="3:17" x14ac:dyDescent="0.2">
      <c r="C40">
        <v>31</v>
      </c>
      <c r="F40" s="60" t="str">
        <f>INDEX(CD[Status],MATCH(DATE(Tabelle2[[#Headers],[2020]],F$9,Tabelle2[[#This Row],[2020]]),CD[Datum],0))</f>
        <v>🟢</v>
      </c>
      <c r="H40" s="60" t="str">
        <f>INDEX(CD[Status],MATCH(DATE(Tabelle2[[#Headers],[2020]],H$9,Tabelle2[[#This Row],[2020]]),CD[Datum],0))</f>
        <v>🟢</v>
      </c>
      <c r="J40" s="60" t="str">
        <f>INDEX(CD[Status],MATCH(DATE(Tabelle2[[#Headers],[2020]],J$9,Tabelle2[[#This Row],[2020]]),CD[Datum],0))</f>
        <v>🟢</v>
      </c>
      <c r="K40" s="60" t="str">
        <f>INDEX(CD[Status],MATCH(DATE(Tabelle2[[#Headers],[2020]],K$9,Tabelle2[[#This Row],[2020]]),CD[Datum],0))</f>
        <v>🟢</v>
      </c>
      <c r="M40" s="60" t="str">
        <f>INDEX(CD[Status],MATCH(DATE(Tabelle2[[#Headers],[2020]],M$9,Tabelle2[[#This Row],[2020]]),CD[Datum],0))</f>
        <v>🔵̎</v>
      </c>
      <c r="O40" s="60" t="str">
        <f>INDEX(CD[Status],MATCH(DATE(Tabelle2[[#Headers],[2020]],O$9,Tabelle2[[#This Row],[2020]]),CD[Datum],0))</f>
        <v>🟠</v>
      </c>
      <c r="Q40" s="61"/>
    </row>
    <row r="42" spans="3:17" x14ac:dyDescent="0.2">
      <c r="C42" t="s">
        <v>55</v>
      </c>
      <c r="D42" s="60" t="s">
        <v>43</v>
      </c>
      <c r="E42" s="60" t="s">
        <v>44</v>
      </c>
      <c r="F42" s="60" t="s">
        <v>45</v>
      </c>
      <c r="G42" s="60" t="s">
        <v>46</v>
      </c>
      <c r="H42" s="60" t="s">
        <v>47</v>
      </c>
      <c r="I42" s="60" t="s">
        <v>48</v>
      </c>
      <c r="J42" s="60" t="s">
        <v>49</v>
      </c>
      <c r="K42" s="60" t="s">
        <v>50</v>
      </c>
      <c r="L42" s="60" t="s">
        <v>51</v>
      </c>
      <c r="M42" s="60" t="s">
        <v>52</v>
      </c>
      <c r="N42" s="60" t="s">
        <v>53</v>
      </c>
      <c r="O42" s="60" t="s">
        <v>54</v>
      </c>
    </row>
    <row r="43" spans="3:17" x14ac:dyDescent="0.2">
      <c r="C43">
        <v>1</v>
      </c>
      <c r="D43" s="60" t="str">
        <f>INDEX(CD[Status],MATCH(DATE(Tabelle24[[#Headers],[2021]],D$42,Tabelle24[[#This Row],[2021]]),CD[Datum],0))</f>
        <v>🟠</v>
      </c>
      <c r="E43" s="60" t="str">
        <f>INDEX(CD[Status],MATCH(DATE(Tabelle24[[#Headers],[2021]],E$42,Tabelle24[[#This Row],[2021]]),CD[Datum],0))</f>
        <v>🟠</v>
      </c>
      <c r="F43" s="60" t="str">
        <f>INDEX(CD[Status],MATCH(DATE(Tabelle24[[#Headers],[2021]],F$42,Tabelle24[[#This Row],[2021]]),CD[Datum],0))</f>
        <v>🟡</v>
      </c>
      <c r="G43" s="60" t="str">
        <f>INDEX(CD[Status],MATCH(DATE(Tabelle24[[#Headers],[2021]],G$42,Tabelle24[[#This Row],[2021]]),CD[Datum],0))</f>
        <v>🟠</v>
      </c>
      <c r="H43" s="60" t="str">
        <f>INDEX(CD[Status],MATCH(DATE(Tabelle24[[#Headers],[2021]],H$42,Tabelle24[[#This Row],[2021]]),CD[Datum],0))</f>
        <v>🟣̎</v>
      </c>
      <c r="I43" s="60" t="str">
        <f>INDEX(CD[Status],MATCH(DATE(Tabelle24[[#Headers],[2021]],I$42,Tabelle24[[#This Row],[2021]]),CD[Datum],0))</f>
        <v>🟡</v>
      </c>
      <c r="J43" s="60" t="str">
        <f>INDEX(CD[Status],MATCH(DATE(Tabelle24[[#Headers],[2021]],J$42,Tabelle24[[#This Row],[2021]]),CD[Datum],0))</f>
        <v>🟢</v>
      </c>
      <c r="K43" s="60" t="e">
        <f>INDEX(CD[Status],MATCH(DATE(Tabelle24[[#Headers],[2021]],K$42,Tabelle24[[#This Row],[2021]]),CD[Datum],0))</f>
        <v>#N/A</v>
      </c>
      <c r="L43" s="60" t="e">
        <f>INDEX(CD[Status],MATCH(DATE(Tabelle24[[#Headers],[2021]],L$42,Tabelle24[[#This Row],[2021]]),CD[Datum],0))</f>
        <v>#N/A</v>
      </c>
      <c r="M43" s="60" t="e">
        <f>INDEX(CD[Status],MATCH(DATE(Tabelle24[[#Headers],[2021]],M$42,Tabelle24[[#This Row],[2021]]),CD[Datum],0))</f>
        <v>#N/A</v>
      </c>
      <c r="N43" s="60" t="e">
        <f>INDEX(CD[Status],MATCH(DATE(Tabelle24[[#Headers],[2021]],N$42,Tabelle24[[#This Row],[2021]]),CD[Datum],0))</f>
        <v>#N/A</v>
      </c>
      <c r="O43" s="60" t="e">
        <f>INDEX(CD[Status],MATCH(DATE(Tabelle24[[#Headers],[2021]],O$42,Tabelle24[[#This Row],[2021]]),CD[Datum],0))</f>
        <v>#N/A</v>
      </c>
    </row>
    <row r="44" spans="3:17" x14ac:dyDescent="0.2">
      <c r="C44">
        <v>2</v>
      </c>
      <c r="D44" s="60" t="str">
        <f>INDEX(CD[Status],MATCH(DATE(Tabelle24[[#Headers],[2021]],D$42,Tabelle24[[#This Row],[2021]]),CD[Datum],0))</f>
        <v>🟠̎</v>
      </c>
      <c r="E44" s="60" t="str">
        <f>INDEX(CD[Status],MATCH(DATE(Tabelle24[[#Headers],[2021]],E$42,Tabelle24[[#This Row],[2021]]),CD[Datum],0))</f>
        <v>🟠</v>
      </c>
      <c r="F44" s="60" t="str">
        <f>INDEX(CD[Status],MATCH(DATE(Tabelle24[[#Headers],[2021]],F$42,Tabelle24[[#This Row],[2021]]),CD[Datum],0))</f>
        <v>🟠</v>
      </c>
      <c r="G44" s="60" t="str">
        <f>INDEX(CD[Status],MATCH(DATE(Tabelle24[[#Headers],[2021]],G$42,Tabelle24[[#This Row],[2021]]),CD[Datum],0))</f>
        <v>🔴</v>
      </c>
      <c r="H44" s="60" t="str">
        <f>INDEX(CD[Status],MATCH(DATE(Tabelle24[[#Headers],[2021]],H$42,Tabelle24[[#This Row],[2021]]),CD[Datum],0))</f>
        <v>🔴</v>
      </c>
      <c r="I44" s="60" t="str">
        <f>INDEX(CD[Status],MATCH(DATE(Tabelle24[[#Headers],[2021]],I$42,Tabelle24[[#This Row],[2021]]),CD[Datum],0))</f>
        <v>🟡̎</v>
      </c>
      <c r="J44" s="60" t="str">
        <f>INDEX(CD[Status],MATCH(DATE(Tabelle24[[#Headers],[2021]],J$42,Tabelle24[[#This Row],[2021]]),CD[Datum],0))</f>
        <v>🟢</v>
      </c>
      <c r="K44" s="60" t="e">
        <f>INDEX(CD[Status],MATCH(DATE(Tabelle24[[#Headers],[2021]],K$42,Tabelle24[[#This Row],[2021]]),CD[Datum],0))</f>
        <v>#N/A</v>
      </c>
      <c r="L44" s="60" t="e">
        <f>INDEX(CD[Status],MATCH(DATE(Tabelle24[[#Headers],[2021]],L$42,Tabelle24[[#This Row],[2021]]),CD[Datum],0))</f>
        <v>#N/A</v>
      </c>
      <c r="M44" s="60" t="e">
        <f>INDEX(CD[Status],MATCH(DATE(Tabelle24[[#Headers],[2021]],M$42,Tabelle24[[#This Row],[2021]]),CD[Datum],0))</f>
        <v>#N/A</v>
      </c>
      <c r="N44" s="60" t="e">
        <f>INDEX(CD[Status],MATCH(DATE(Tabelle24[[#Headers],[2021]],N$42,Tabelle24[[#This Row],[2021]]),CD[Datum],0))</f>
        <v>#N/A</v>
      </c>
      <c r="O44" s="60" t="e">
        <f>INDEX(CD[Status],MATCH(DATE(Tabelle24[[#Headers],[2021]],O$42,Tabelle24[[#This Row],[2021]]),CD[Datum],0))</f>
        <v>#N/A</v>
      </c>
    </row>
    <row r="45" spans="3:17" x14ac:dyDescent="0.2">
      <c r="C45">
        <v>3</v>
      </c>
      <c r="D45" s="60" t="str">
        <f>INDEX(CD[Status],MATCH(DATE(Tabelle24[[#Headers],[2021]],D$42,Tabelle24[[#This Row],[2021]]),CD[Datum],0))</f>
        <v>🟠</v>
      </c>
      <c r="E45" s="60" t="str">
        <f>INDEX(CD[Status],MATCH(DATE(Tabelle24[[#Headers],[2021]],E$42,Tabelle24[[#This Row],[2021]]),CD[Datum],0))</f>
        <v>🟠</v>
      </c>
      <c r="F45" s="60" t="str">
        <f>INDEX(CD[Status],MATCH(DATE(Tabelle24[[#Headers],[2021]],F$42,Tabelle24[[#This Row],[2021]]),CD[Datum],0))</f>
        <v>🟠</v>
      </c>
      <c r="G45" s="60" t="str">
        <f>INDEX(CD[Status],MATCH(DATE(Tabelle24[[#Headers],[2021]],G$42,Tabelle24[[#This Row],[2021]]),CD[Datum],0))</f>
        <v>🔴̎</v>
      </c>
      <c r="H45" s="60" t="str">
        <f>INDEX(CD[Status],MATCH(DATE(Tabelle24[[#Headers],[2021]],H$42,Tabelle24[[#This Row],[2021]]),CD[Datum],0))</f>
        <v>🔴</v>
      </c>
      <c r="I45" s="60" t="str">
        <f>INDEX(CD[Status],MATCH(DATE(Tabelle24[[#Headers],[2021]],I$42,Tabelle24[[#This Row],[2021]]),CD[Datum],0))</f>
        <v>🟢</v>
      </c>
      <c r="J45" s="60" t="str">
        <f>INDEX(CD[Status],MATCH(DATE(Tabelle24[[#Headers],[2021]],J$42,Tabelle24[[#This Row],[2021]]),CD[Datum],0))</f>
        <v>🟢̎</v>
      </c>
      <c r="K45" s="60" t="e">
        <f>INDEX(CD[Status],MATCH(DATE(Tabelle24[[#Headers],[2021]],K$42,Tabelle24[[#This Row],[2021]]),CD[Datum],0))</f>
        <v>#N/A</v>
      </c>
      <c r="L45" s="60" t="e">
        <f>INDEX(CD[Status],MATCH(DATE(Tabelle24[[#Headers],[2021]],L$42,Tabelle24[[#This Row],[2021]]),CD[Datum],0))</f>
        <v>#N/A</v>
      </c>
      <c r="M45" s="60" t="e">
        <f>INDEX(CD[Status],MATCH(DATE(Tabelle24[[#Headers],[2021]],M$42,Tabelle24[[#This Row],[2021]]),CD[Datum],0))</f>
        <v>#N/A</v>
      </c>
      <c r="N45" s="60" t="e">
        <f>INDEX(CD[Status],MATCH(DATE(Tabelle24[[#Headers],[2021]],N$42,Tabelle24[[#This Row],[2021]]),CD[Datum],0))</f>
        <v>#N/A</v>
      </c>
      <c r="O45" s="60" t="e">
        <f>INDEX(CD[Status],MATCH(DATE(Tabelle24[[#Headers],[2021]],O$42,Tabelle24[[#This Row],[2021]]),CD[Datum],0))</f>
        <v>#N/A</v>
      </c>
    </row>
    <row r="46" spans="3:17" x14ac:dyDescent="0.2">
      <c r="C46">
        <v>4</v>
      </c>
      <c r="D46" s="60" t="str">
        <f>INDEX(CD[Status],MATCH(DATE(Tabelle24[[#Headers],[2021]],D$42,Tabelle24[[#This Row],[2021]]),CD[Datum],0))</f>
        <v>🟠</v>
      </c>
      <c r="E46" s="60" t="str">
        <f>INDEX(CD[Status],MATCH(DATE(Tabelle24[[#Headers],[2021]],E$42,Tabelle24[[#This Row],[2021]]),CD[Datum],0))</f>
        <v>🟠</v>
      </c>
      <c r="F46" s="60" t="str">
        <f>INDEX(CD[Status],MATCH(DATE(Tabelle24[[#Headers],[2021]],F$42,Tabelle24[[#This Row],[2021]]),CD[Datum],0))</f>
        <v>🟠</v>
      </c>
      <c r="G46" s="60" t="str">
        <f>INDEX(CD[Status],MATCH(DATE(Tabelle24[[#Headers],[2021]],G$42,Tabelle24[[#This Row],[2021]]),CD[Datum],0))</f>
        <v>🟠</v>
      </c>
      <c r="H46" s="60" t="str">
        <f>INDEX(CD[Status],MATCH(DATE(Tabelle24[[#Headers],[2021]],H$42,Tabelle24[[#This Row],[2021]]),CD[Datum],0))</f>
        <v>🔴</v>
      </c>
      <c r="I46" s="60" t="str">
        <f>INDEX(CD[Status],MATCH(DATE(Tabelle24[[#Headers],[2021]],I$42,Tabelle24[[#This Row],[2021]]),CD[Datum],0))</f>
        <v>🟢</v>
      </c>
      <c r="J46" s="60" t="str">
        <f>INDEX(CD[Status],MATCH(DATE(Tabelle24[[#Headers],[2021]],J$42,Tabelle24[[#This Row],[2021]]),CD[Datum],0))</f>
        <v>🟢</v>
      </c>
      <c r="K46" s="60" t="e">
        <f>INDEX(CD[Status],MATCH(DATE(Tabelle24[[#Headers],[2021]],K$42,Tabelle24[[#This Row],[2021]]),CD[Datum],0))</f>
        <v>#N/A</v>
      </c>
      <c r="L46" s="60" t="e">
        <f>INDEX(CD[Status],MATCH(DATE(Tabelle24[[#Headers],[2021]],L$42,Tabelle24[[#This Row],[2021]]),CD[Datum],0))</f>
        <v>#N/A</v>
      </c>
      <c r="M46" s="60" t="e">
        <f>INDEX(CD[Status],MATCH(DATE(Tabelle24[[#Headers],[2021]],M$42,Tabelle24[[#This Row],[2021]]),CD[Datum],0))</f>
        <v>#N/A</v>
      </c>
      <c r="N46" s="60" t="e">
        <f>INDEX(CD[Status],MATCH(DATE(Tabelle24[[#Headers],[2021]],N$42,Tabelle24[[#This Row],[2021]]),CD[Datum],0))</f>
        <v>#N/A</v>
      </c>
      <c r="O46" s="60" t="e">
        <f>INDEX(CD[Status],MATCH(DATE(Tabelle24[[#Headers],[2021]],O$42,Tabelle24[[#This Row],[2021]]),CD[Datum],0))</f>
        <v>#N/A</v>
      </c>
    </row>
    <row r="47" spans="3:17" x14ac:dyDescent="0.2">
      <c r="C47">
        <v>5</v>
      </c>
      <c r="D47" s="60" t="str">
        <f>INDEX(CD[Status],MATCH(DATE(Tabelle24[[#Headers],[2021]],D$42,Tabelle24[[#This Row],[2021]]),CD[Datum],0))</f>
        <v>🟠</v>
      </c>
      <c r="E47" s="60" t="str">
        <f>INDEX(CD[Status],MATCH(DATE(Tabelle24[[#Headers],[2021]],E$42,Tabelle24[[#This Row],[2021]]),CD[Datum],0))</f>
        <v>🟠</v>
      </c>
      <c r="F47" s="60" t="str">
        <f>INDEX(CD[Status],MATCH(DATE(Tabelle24[[#Headers],[2021]],F$42,Tabelle24[[#This Row],[2021]]),CD[Datum],0))</f>
        <v>🟠</v>
      </c>
      <c r="G47" s="60" t="str">
        <f>INDEX(CD[Status],MATCH(DATE(Tabelle24[[#Headers],[2021]],G$42,Tabelle24[[#This Row],[2021]]),CD[Datum],0))</f>
        <v>🟠</v>
      </c>
      <c r="H47" s="60" t="str">
        <f>INDEX(CD[Status],MATCH(DATE(Tabelle24[[#Headers],[2021]],H$42,Tabelle24[[#This Row],[2021]]),CD[Datum],0))</f>
        <v>🔴</v>
      </c>
      <c r="I47" s="60" t="str">
        <f>INDEX(CD[Status],MATCH(DATE(Tabelle24[[#Headers],[2021]],I$42,Tabelle24[[#This Row],[2021]]),CD[Datum],0))</f>
        <v>🟢̎</v>
      </c>
      <c r="J47" s="60" t="str">
        <f>INDEX(CD[Status],MATCH(DATE(Tabelle24[[#Headers],[2021]],J$42,Tabelle24[[#This Row],[2021]]),CD[Datum],0))</f>
        <v>🟢</v>
      </c>
      <c r="K47" s="60" t="e">
        <f>INDEX(CD[Status],MATCH(DATE(Tabelle24[[#Headers],[2021]],K$42,Tabelle24[[#This Row],[2021]]),CD[Datum],0))</f>
        <v>#N/A</v>
      </c>
      <c r="L47" s="60" t="e">
        <f>INDEX(CD[Status],MATCH(DATE(Tabelle24[[#Headers],[2021]],L$42,Tabelle24[[#This Row],[2021]]),CD[Datum],0))</f>
        <v>#N/A</v>
      </c>
      <c r="M47" s="60" t="e">
        <f>INDEX(CD[Status],MATCH(DATE(Tabelle24[[#Headers],[2021]],M$42,Tabelle24[[#This Row],[2021]]),CD[Datum],0))</f>
        <v>#N/A</v>
      </c>
      <c r="N47" s="60" t="e">
        <f>INDEX(CD[Status],MATCH(DATE(Tabelle24[[#Headers],[2021]],N$42,Tabelle24[[#This Row],[2021]]),CD[Datum],0))</f>
        <v>#N/A</v>
      </c>
      <c r="O47" s="60" t="e">
        <f>INDEX(CD[Status],MATCH(DATE(Tabelle24[[#Headers],[2021]],O$42,Tabelle24[[#This Row],[2021]]),CD[Datum],0))</f>
        <v>#N/A</v>
      </c>
    </row>
    <row r="48" spans="3:17" x14ac:dyDescent="0.2">
      <c r="C48">
        <v>6</v>
      </c>
      <c r="D48" s="60" t="str">
        <f>INDEX(CD[Status],MATCH(DATE(Tabelle24[[#Headers],[2021]],D$42,Tabelle24[[#This Row],[2021]]),CD[Datum],0))</f>
        <v>🟠</v>
      </c>
      <c r="E48" s="60" t="str">
        <f>INDEX(CD[Status],MATCH(DATE(Tabelle24[[#Headers],[2021]],E$42,Tabelle24[[#This Row],[2021]]),CD[Datum],0))</f>
        <v>🟠̎</v>
      </c>
      <c r="F48" s="60" t="str">
        <f>INDEX(CD[Status],MATCH(DATE(Tabelle24[[#Headers],[2021]],F$42,Tabelle24[[#This Row],[2021]]),CD[Datum],0))</f>
        <v>🟠̎</v>
      </c>
      <c r="G48" s="60" t="str">
        <f>INDEX(CD[Status],MATCH(DATE(Tabelle24[[#Headers],[2021]],G$42,Tabelle24[[#This Row],[2021]]),CD[Datum],0))</f>
        <v>🟠</v>
      </c>
      <c r="H48" s="60" t="str">
        <f>INDEX(CD[Status],MATCH(DATE(Tabelle24[[#Headers],[2021]],H$42,Tabelle24[[#This Row],[2021]]),CD[Datum],0))</f>
        <v>🔴</v>
      </c>
      <c r="I48" s="60" t="str">
        <f>INDEX(CD[Status],MATCH(DATE(Tabelle24[[#Headers],[2021]],I$42,Tabelle24[[#This Row],[2021]]),CD[Datum],0))</f>
        <v>🟢</v>
      </c>
      <c r="J48" s="60" t="str">
        <f>INDEX(CD[Status],MATCH(DATE(Tabelle24[[#Headers],[2021]],J$42,Tabelle24[[#This Row],[2021]]),CD[Datum],0))</f>
        <v>🟢</v>
      </c>
      <c r="K48" s="60" t="e">
        <f>INDEX(CD[Status],MATCH(DATE(Tabelle24[[#Headers],[2021]],K$42,Tabelle24[[#This Row],[2021]]),CD[Datum],0))</f>
        <v>#N/A</v>
      </c>
      <c r="L48" s="60" t="e">
        <f>INDEX(CD[Status],MATCH(DATE(Tabelle24[[#Headers],[2021]],L$42,Tabelle24[[#This Row],[2021]]),CD[Datum],0))</f>
        <v>#N/A</v>
      </c>
      <c r="M48" s="60" t="e">
        <f>INDEX(CD[Status],MATCH(DATE(Tabelle24[[#Headers],[2021]],M$42,Tabelle24[[#This Row],[2021]]),CD[Datum],0))</f>
        <v>#N/A</v>
      </c>
      <c r="N48" s="60" t="e">
        <f>INDEX(CD[Status],MATCH(DATE(Tabelle24[[#Headers],[2021]],N$42,Tabelle24[[#This Row],[2021]]),CD[Datum],0))</f>
        <v>#N/A</v>
      </c>
      <c r="O48" s="60" t="e">
        <f>INDEX(CD[Status],MATCH(DATE(Tabelle24[[#Headers],[2021]],O$42,Tabelle24[[#This Row],[2021]]),CD[Datum],0))</f>
        <v>#N/A</v>
      </c>
    </row>
    <row r="49" spans="3:15" x14ac:dyDescent="0.2">
      <c r="C49">
        <v>7</v>
      </c>
      <c r="D49" s="60" t="str">
        <f>INDEX(CD[Status],MATCH(DATE(Tabelle24[[#Headers],[2021]],D$42,Tabelle24[[#This Row],[2021]]),CD[Datum],0))</f>
        <v>🟠</v>
      </c>
      <c r="E49" s="60" t="str">
        <f>INDEX(CD[Status],MATCH(DATE(Tabelle24[[#Headers],[2021]],E$42,Tabelle24[[#This Row],[2021]]),CD[Datum],0))</f>
        <v>🟠</v>
      </c>
      <c r="F49" s="60" t="str">
        <f>INDEX(CD[Status],MATCH(DATE(Tabelle24[[#Headers],[2021]],F$42,Tabelle24[[#This Row],[2021]]),CD[Datum],0))</f>
        <v>🟠</v>
      </c>
      <c r="G49" s="60" t="str">
        <f>INDEX(CD[Status],MATCH(DATE(Tabelle24[[#Headers],[2021]],G$42,Tabelle24[[#This Row],[2021]]),CD[Datum],0))</f>
        <v>🟠</v>
      </c>
      <c r="H49" s="60" t="str">
        <f>INDEX(CD[Status],MATCH(DATE(Tabelle24[[#Headers],[2021]],H$42,Tabelle24[[#This Row],[2021]]),CD[Datum],0))</f>
        <v>🔴</v>
      </c>
      <c r="I49" s="60" t="str">
        <f>INDEX(CD[Status],MATCH(DATE(Tabelle24[[#Headers],[2021]],I$42,Tabelle24[[#This Row],[2021]]),CD[Datum],0))</f>
        <v>🟢</v>
      </c>
      <c r="J49" s="60" t="str">
        <f>INDEX(CD[Status],MATCH(DATE(Tabelle24[[#Headers],[2021]],J$42,Tabelle24[[#This Row],[2021]]),CD[Datum],0))</f>
        <v>🟢</v>
      </c>
      <c r="K49" s="60" t="e">
        <f>INDEX(CD[Status],MATCH(DATE(Tabelle24[[#Headers],[2021]],K$42,Tabelle24[[#This Row],[2021]]),CD[Datum],0))</f>
        <v>#N/A</v>
      </c>
      <c r="L49" s="60" t="e">
        <f>INDEX(CD[Status],MATCH(DATE(Tabelle24[[#Headers],[2021]],L$42,Tabelle24[[#This Row],[2021]]),CD[Datum],0))</f>
        <v>#N/A</v>
      </c>
      <c r="M49" s="60" t="e">
        <f>INDEX(CD[Status],MATCH(DATE(Tabelle24[[#Headers],[2021]],M$42,Tabelle24[[#This Row],[2021]]),CD[Datum],0))</f>
        <v>#N/A</v>
      </c>
      <c r="N49" s="60" t="e">
        <f>INDEX(CD[Status],MATCH(DATE(Tabelle24[[#Headers],[2021]],N$42,Tabelle24[[#This Row],[2021]]),CD[Datum],0))</f>
        <v>#N/A</v>
      </c>
      <c r="O49" s="60" t="e">
        <f>INDEX(CD[Status],MATCH(DATE(Tabelle24[[#Headers],[2021]],O$42,Tabelle24[[#This Row],[2021]]),CD[Datum],0))</f>
        <v>#N/A</v>
      </c>
    </row>
    <row r="50" spans="3:15" x14ac:dyDescent="0.2">
      <c r="C50">
        <v>8</v>
      </c>
      <c r="D50" s="60" t="str">
        <f>INDEX(CD[Status],MATCH(DATE(Tabelle24[[#Headers],[2021]],D$42,Tabelle24[[#This Row],[2021]]),CD[Datum],0))</f>
        <v>🔴</v>
      </c>
      <c r="E50" s="60" t="str">
        <f>INDEX(CD[Status],MATCH(DATE(Tabelle24[[#Headers],[2021]],E$42,Tabelle24[[#This Row],[2021]]),CD[Datum],0))</f>
        <v>🟠</v>
      </c>
      <c r="F50" s="60" t="str">
        <f>INDEX(CD[Status],MATCH(DATE(Tabelle24[[#Headers],[2021]],F$42,Tabelle24[[#This Row],[2021]]),CD[Datum],0))</f>
        <v>🟠</v>
      </c>
      <c r="G50" s="60" t="str">
        <f>INDEX(CD[Status],MATCH(DATE(Tabelle24[[#Headers],[2021]],G$42,Tabelle24[[#This Row],[2021]]),CD[Datum],0))</f>
        <v>🔴</v>
      </c>
      <c r="H50" s="60" t="str">
        <f>INDEX(CD[Status],MATCH(DATE(Tabelle24[[#Headers],[2021]],H$42,Tabelle24[[#This Row],[2021]]),CD[Datum],0))</f>
        <v>🔴̎</v>
      </c>
      <c r="I50" s="60" t="str">
        <f>INDEX(CD[Status],MATCH(DATE(Tabelle24[[#Headers],[2021]],I$42,Tabelle24[[#This Row],[2021]]),CD[Datum],0))</f>
        <v>🟢</v>
      </c>
      <c r="J50" s="60" t="str">
        <f>INDEX(CD[Status],MATCH(DATE(Tabelle24[[#Headers],[2021]],J$42,Tabelle24[[#This Row],[2021]]),CD[Datum],0))</f>
        <v>🟢</v>
      </c>
      <c r="K50" s="60" t="e">
        <f>INDEX(CD[Status],MATCH(DATE(Tabelle24[[#Headers],[2021]],K$42,Tabelle24[[#This Row],[2021]]),CD[Datum],0))</f>
        <v>#N/A</v>
      </c>
      <c r="L50" s="60" t="e">
        <f>INDEX(CD[Status],MATCH(DATE(Tabelle24[[#Headers],[2021]],L$42,Tabelle24[[#This Row],[2021]]),CD[Datum],0))</f>
        <v>#N/A</v>
      </c>
      <c r="M50" s="60" t="e">
        <f>INDEX(CD[Status],MATCH(DATE(Tabelle24[[#Headers],[2021]],M$42,Tabelle24[[#This Row],[2021]]),CD[Datum],0))</f>
        <v>#N/A</v>
      </c>
      <c r="N50" s="60" t="e">
        <f>INDEX(CD[Status],MATCH(DATE(Tabelle24[[#Headers],[2021]],N$42,Tabelle24[[#This Row],[2021]]),CD[Datum],0))</f>
        <v>#N/A</v>
      </c>
      <c r="O50" s="60" t="e">
        <f>INDEX(CD[Status],MATCH(DATE(Tabelle24[[#Headers],[2021]],O$42,Tabelle24[[#This Row],[2021]]),CD[Datum],0))</f>
        <v>#N/A</v>
      </c>
    </row>
    <row r="51" spans="3:15" x14ac:dyDescent="0.2">
      <c r="C51">
        <v>9</v>
      </c>
      <c r="D51" s="60" t="str">
        <f>INDEX(CD[Status],MATCH(DATE(Tabelle24[[#Headers],[2021]],D$42,Tabelle24[[#This Row],[2021]]),CD[Datum],0))</f>
        <v>🔴̎</v>
      </c>
      <c r="E51" s="60" t="str">
        <f>INDEX(CD[Status],MATCH(DATE(Tabelle24[[#Headers],[2021]],E$42,Tabelle24[[#This Row],[2021]]),CD[Datum],0))</f>
        <v>🟡</v>
      </c>
      <c r="F51" s="60" t="str">
        <f>INDEX(CD[Status],MATCH(DATE(Tabelle24[[#Headers],[2021]],F$42,Tabelle24[[#This Row],[2021]]),CD[Datum],0))</f>
        <v>🟠</v>
      </c>
      <c r="G51" s="60" t="str">
        <f>INDEX(CD[Status],MATCH(DATE(Tabelle24[[#Headers],[2021]],G$42,Tabelle24[[#This Row],[2021]]),CD[Datum],0))</f>
        <v>🔴</v>
      </c>
      <c r="H51" s="60" t="str">
        <f>INDEX(CD[Status],MATCH(DATE(Tabelle24[[#Headers],[2021]],H$42,Tabelle24[[#This Row],[2021]]),CD[Datum],0))</f>
        <v>🔴</v>
      </c>
      <c r="I51" s="60" t="str">
        <f>INDEX(CD[Status],MATCH(DATE(Tabelle24[[#Headers],[2021]],I$42,Tabelle24[[#This Row],[2021]]),CD[Datum],0))</f>
        <v>🟢</v>
      </c>
      <c r="J51" s="60" t="str">
        <f>INDEX(CD[Status],MATCH(DATE(Tabelle24[[#Headers],[2021]],J$42,Tabelle24[[#This Row],[2021]]),CD[Datum],0))</f>
        <v>🟢</v>
      </c>
      <c r="K51" s="60" t="e">
        <f>INDEX(CD[Status],MATCH(DATE(Tabelle24[[#Headers],[2021]],K$42,Tabelle24[[#This Row],[2021]]),CD[Datum],0))</f>
        <v>#N/A</v>
      </c>
      <c r="L51" s="60" t="e">
        <f>INDEX(CD[Status],MATCH(DATE(Tabelle24[[#Headers],[2021]],L$42,Tabelle24[[#This Row],[2021]]),CD[Datum],0))</f>
        <v>#N/A</v>
      </c>
      <c r="M51" s="60" t="e">
        <f>INDEX(CD[Status],MATCH(DATE(Tabelle24[[#Headers],[2021]],M$42,Tabelle24[[#This Row],[2021]]),CD[Datum],0))</f>
        <v>#N/A</v>
      </c>
      <c r="N51" s="60" t="e">
        <f>INDEX(CD[Status],MATCH(DATE(Tabelle24[[#Headers],[2021]],N$42,Tabelle24[[#This Row],[2021]]),CD[Datum],0))</f>
        <v>#N/A</v>
      </c>
      <c r="O51" s="60" t="e">
        <f>INDEX(CD[Status],MATCH(DATE(Tabelle24[[#Headers],[2021]],O$42,Tabelle24[[#This Row],[2021]]),CD[Datum],0))</f>
        <v>#N/A</v>
      </c>
    </row>
    <row r="52" spans="3:15" x14ac:dyDescent="0.2">
      <c r="C52">
        <v>10</v>
      </c>
      <c r="D52" s="60" t="str">
        <f>INDEX(CD[Status],MATCH(DATE(Tabelle24[[#Headers],[2021]],D$42,Tabelle24[[#This Row],[2021]]),CD[Datum],0))</f>
        <v>🔴</v>
      </c>
      <c r="E52" s="60" t="str">
        <f>INDEX(CD[Status],MATCH(DATE(Tabelle24[[#Headers],[2021]],E$42,Tabelle24[[#This Row],[2021]]),CD[Datum],0))</f>
        <v>🟡</v>
      </c>
      <c r="F52" s="60" t="str">
        <f>INDEX(CD[Status],MATCH(DATE(Tabelle24[[#Headers],[2021]],F$42,Tabelle24[[#This Row],[2021]]),CD[Datum],0))</f>
        <v>🟠</v>
      </c>
      <c r="G52" s="60" t="str">
        <f>INDEX(CD[Status],MATCH(DATE(Tabelle24[[#Headers],[2021]],G$42,Tabelle24[[#This Row],[2021]]),CD[Datum],0))</f>
        <v>🔴̎</v>
      </c>
      <c r="H52" s="60" t="str">
        <f>INDEX(CD[Status],MATCH(DATE(Tabelle24[[#Headers],[2021]],H$42,Tabelle24[[#This Row],[2021]]),CD[Datum],0))</f>
        <v>🔴</v>
      </c>
      <c r="I52" s="60" t="str">
        <f>INDEX(CD[Status],MATCH(DATE(Tabelle24[[#Headers],[2021]],I$42,Tabelle24[[#This Row],[2021]]),CD[Datum],0))</f>
        <v>🟢</v>
      </c>
      <c r="J52" s="60" t="str">
        <f>INDEX(CD[Status],MATCH(DATE(Tabelle24[[#Headers],[2021]],J$42,Tabelle24[[#This Row],[2021]]),CD[Datum],0))</f>
        <v>🟢̎</v>
      </c>
      <c r="K52" s="60" t="e">
        <f>INDEX(CD[Status],MATCH(DATE(Tabelle24[[#Headers],[2021]],K$42,Tabelle24[[#This Row],[2021]]),CD[Datum],0))</f>
        <v>#N/A</v>
      </c>
      <c r="L52" s="60" t="e">
        <f>INDEX(CD[Status],MATCH(DATE(Tabelle24[[#Headers],[2021]],L$42,Tabelle24[[#This Row],[2021]]),CD[Datum],0))</f>
        <v>#N/A</v>
      </c>
      <c r="M52" s="60" t="e">
        <f>INDEX(CD[Status],MATCH(DATE(Tabelle24[[#Headers],[2021]],M$42,Tabelle24[[#This Row],[2021]]),CD[Datum],0))</f>
        <v>#N/A</v>
      </c>
      <c r="N52" s="60" t="e">
        <f>INDEX(CD[Status],MATCH(DATE(Tabelle24[[#Headers],[2021]],N$42,Tabelle24[[#This Row],[2021]]),CD[Datum],0))</f>
        <v>#N/A</v>
      </c>
      <c r="O52" s="60" t="e">
        <f>INDEX(CD[Status],MATCH(DATE(Tabelle24[[#Headers],[2021]],O$42,Tabelle24[[#This Row],[2021]]),CD[Datum],0))</f>
        <v>#N/A</v>
      </c>
    </row>
    <row r="53" spans="3:15" x14ac:dyDescent="0.2">
      <c r="C53">
        <v>11</v>
      </c>
      <c r="D53" s="60" t="str">
        <f>INDEX(CD[Status],MATCH(DATE(Tabelle24[[#Headers],[2021]],D$42,Tabelle24[[#This Row],[2021]]),CD[Datum],0))</f>
        <v>🔴</v>
      </c>
      <c r="E53" s="60" t="str">
        <f>INDEX(CD[Status],MATCH(DATE(Tabelle24[[#Headers],[2021]],E$42,Tabelle24[[#This Row],[2021]]),CD[Datum],0))</f>
        <v>🟡</v>
      </c>
      <c r="F53" s="60" t="str">
        <f>INDEX(CD[Status],MATCH(DATE(Tabelle24[[#Headers],[2021]],F$42,Tabelle24[[#This Row],[2021]]),CD[Datum],0))</f>
        <v>🟠</v>
      </c>
      <c r="G53" s="60" t="str">
        <f>INDEX(CD[Status],MATCH(DATE(Tabelle24[[#Headers],[2021]],G$42,Tabelle24[[#This Row],[2021]]),CD[Datum],0))</f>
        <v>🔴</v>
      </c>
      <c r="H53" s="60" t="str">
        <f>INDEX(CD[Status],MATCH(DATE(Tabelle24[[#Headers],[2021]],H$42,Tabelle24[[#This Row],[2021]]),CD[Datum],0))</f>
        <v>🔴</v>
      </c>
      <c r="I53" s="60" t="str">
        <f>INDEX(CD[Status],MATCH(DATE(Tabelle24[[#Headers],[2021]],I$42,Tabelle24[[#This Row],[2021]]),CD[Datum],0))</f>
        <v>🟢</v>
      </c>
      <c r="J53" s="60" t="str">
        <f>INDEX(CD[Status],MATCH(DATE(Tabelle24[[#Headers],[2021]],J$42,Tabelle24[[#This Row],[2021]]),CD[Datum],0))</f>
        <v>🟢</v>
      </c>
      <c r="K53" s="60" t="e">
        <f>INDEX(CD[Status],MATCH(DATE(Tabelle24[[#Headers],[2021]],K$42,Tabelle24[[#This Row],[2021]]),CD[Datum],0))</f>
        <v>#N/A</v>
      </c>
      <c r="L53" s="60" t="e">
        <f>INDEX(CD[Status],MATCH(DATE(Tabelle24[[#Headers],[2021]],L$42,Tabelle24[[#This Row],[2021]]),CD[Datum],0))</f>
        <v>#N/A</v>
      </c>
      <c r="M53" s="60" t="e">
        <f>INDEX(CD[Status],MATCH(DATE(Tabelle24[[#Headers],[2021]],M$42,Tabelle24[[#This Row],[2021]]),CD[Datum],0))</f>
        <v>#N/A</v>
      </c>
      <c r="N53" s="60" t="e">
        <f>INDEX(CD[Status],MATCH(DATE(Tabelle24[[#Headers],[2021]],N$42,Tabelle24[[#This Row],[2021]]),CD[Datum],0))</f>
        <v>#N/A</v>
      </c>
      <c r="O53" s="60" t="e">
        <f>INDEX(CD[Status],MATCH(DATE(Tabelle24[[#Headers],[2021]],O$42,Tabelle24[[#This Row],[2021]]),CD[Datum],0))</f>
        <v>#N/A</v>
      </c>
    </row>
    <row r="54" spans="3:15" x14ac:dyDescent="0.2">
      <c r="C54">
        <v>12</v>
      </c>
      <c r="D54" s="60" t="str">
        <f>INDEX(CD[Status],MATCH(DATE(Tabelle24[[#Headers],[2021]],D$42,Tabelle24[[#This Row],[2021]]),CD[Datum],0))</f>
        <v>🔴</v>
      </c>
      <c r="E54" s="60" t="str">
        <f>INDEX(CD[Status],MATCH(DATE(Tabelle24[[#Headers],[2021]],E$42,Tabelle24[[#This Row],[2021]]),CD[Datum],0))</f>
        <v>🟡</v>
      </c>
      <c r="F54" s="60" t="str">
        <f>INDEX(CD[Status],MATCH(DATE(Tabelle24[[#Headers],[2021]],F$42,Tabelle24[[#This Row],[2021]]),CD[Datum],0))</f>
        <v>🟠</v>
      </c>
      <c r="G54" s="60" t="str">
        <f>INDEX(CD[Status],MATCH(DATE(Tabelle24[[#Headers],[2021]],G$42,Tabelle24[[#This Row],[2021]]),CD[Datum],0))</f>
        <v>🔴</v>
      </c>
      <c r="H54" s="60" t="str">
        <f>INDEX(CD[Status],MATCH(DATE(Tabelle24[[#Headers],[2021]],H$42,Tabelle24[[#This Row],[2021]]),CD[Datum],0))</f>
        <v>🟠</v>
      </c>
      <c r="I54" s="60" t="str">
        <f>INDEX(CD[Status],MATCH(DATE(Tabelle24[[#Headers],[2021]],I$42,Tabelle24[[#This Row],[2021]]),CD[Datum],0))</f>
        <v>🟢̎</v>
      </c>
      <c r="J54" s="60" t="str">
        <f>INDEX(CD[Status],MATCH(DATE(Tabelle24[[#Headers],[2021]],J$42,Tabelle24[[#This Row],[2021]]),CD[Datum],0))</f>
        <v>🟢</v>
      </c>
      <c r="K54" s="60" t="e">
        <f>INDEX(CD[Status],MATCH(DATE(Tabelle24[[#Headers],[2021]],K$42,Tabelle24[[#This Row],[2021]]),CD[Datum],0))</f>
        <v>#N/A</v>
      </c>
      <c r="L54" s="60" t="e">
        <f>INDEX(CD[Status],MATCH(DATE(Tabelle24[[#Headers],[2021]],L$42,Tabelle24[[#This Row],[2021]]),CD[Datum],0))</f>
        <v>#N/A</v>
      </c>
      <c r="M54" s="60" t="e">
        <f>INDEX(CD[Status],MATCH(DATE(Tabelle24[[#Headers],[2021]],M$42,Tabelle24[[#This Row],[2021]]),CD[Datum],0))</f>
        <v>#N/A</v>
      </c>
      <c r="N54" s="60" t="e">
        <f>INDEX(CD[Status],MATCH(DATE(Tabelle24[[#Headers],[2021]],N$42,Tabelle24[[#This Row],[2021]]),CD[Datum],0))</f>
        <v>#N/A</v>
      </c>
      <c r="O54" s="60" t="e">
        <f>INDEX(CD[Status],MATCH(DATE(Tabelle24[[#Headers],[2021]],O$42,Tabelle24[[#This Row],[2021]]),CD[Datum],0))</f>
        <v>#N/A</v>
      </c>
    </row>
    <row r="55" spans="3:15" x14ac:dyDescent="0.2">
      <c r="C55">
        <v>13</v>
      </c>
      <c r="D55" s="60" t="str">
        <f>INDEX(CD[Status],MATCH(DATE(Tabelle24[[#Headers],[2021]],D$42,Tabelle24[[#This Row],[2021]]),CD[Datum],0))</f>
        <v>🔴</v>
      </c>
      <c r="E55" s="60" t="str">
        <f>INDEX(CD[Status],MATCH(DATE(Tabelle24[[#Headers],[2021]],E$42,Tabelle24[[#This Row],[2021]]),CD[Datum],0))</f>
        <v>🟡̎</v>
      </c>
      <c r="F55" s="60" t="str">
        <f>INDEX(CD[Status],MATCH(DATE(Tabelle24[[#Headers],[2021]],F$42,Tabelle24[[#This Row],[2021]]),CD[Datum],0))</f>
        <v>🟠̎</v>
      </c>
      <c r="G55" s="60" t="str">
        <f>INDEX(CD[Status],MATCH(DATE(Tabelle24[[#Headers],[2021]],G$42,Tabelle24[[#This Row],[2021]]),CD[Datum],0))</f>
        <v>🔴</v>
      </c>
      <c r="H55" s="60" t="str">
        <f>INDEX(CD[Status],MATCH(DATE(Tabelle24[[#Headers],[2021]],H$42,Tabelle24[[#This Row],[2021]]),CD[Datum],0))</f>
        <v>🟠</v>
      </c>
      <c r="I55" s="60" t="str">
        <f>INDEX(CD[Status],MATCH(DATE(Tabelle24[[#Headers],[2021]],I$42,Tabelle24[[#This Row],[2021]]),CD[Datum],0))</f>
        <v>🟢</v>
      </c>
      <c r="J55" s="60" t="str">
        <f>INDEX(CD[Status],MATCH(DATE(Tabelle24[[#Headers],[2021]],J$42,Tabelle24[[#This Row],[2021]]),CD[Datum],0))</f>
        <v>🟢</v>
      </c>
      <c r="K55" s="60" t="e">
        <f>INDEX(CD[Status],MATCH(DATE(Tabelle24[[#Headers],[2021]],K$42,Tabelle24[[#This Row],[2021]]),CD[Datum],0))</f>
        <v>#N/A</v>
      </c>
      <c r="L55" s="60" t="e">
        <f>INDEX(CD[Status],MATCH(DATE(Tabelle24[[#Headers],[2021]],L$42,Tabelle24[[#This Row],[2021]]),CD[Datum],0))</f>
        <v>#N/A</v>
      </c>
      <c r="M55" s="60" t="e">
        <f>INDEX(CD[Status],MATCH(DATE(Tabelle24[[#Headers],[2021]],M$42,Tabelle24[[#This Row],[2021]]),CD[Datum],0))</f>
        <v>#N/A</v>
      </c>
      <c r="N55" s="60" t="e">
        <f>INDEX(CD[Status],MATCH(DATE(Tabelle24[[#Headers],[2021]],N$42,Tabelle24[[#This Row],[2021]]),CD[Datum],0))</f>
        <v>#N/A</v>
      </c>
      <c r="O55" s="60" t="e">
        <f>INDEX(CD[Status],MATCH(DATE(Tabelle24[[#Headers],[2021]],O$42,Tabelle24[[#This Row],[2021]]),CD[Datum],0))</f>
        <v>#N/A</v>
      </c>
    </row>
    <row r="56" spans="3:15" x14ac:dyDescent="0.2">
      <c r="C56">
        <v>14</v>
      </c>
      <c r="D56" s="60" t="str">
        <f>INDEX(CD[Status],MATCH(DATE(Tabelle24[[#Headers],[2021]],D$42,Tabelle24[[#This Row],[2021]]),CD[Datum],0))</f>
        <v>🔴</v>
      </c>
      <c r="E56" s="60" t="str">
        <f>INDEX(CD[Status],MATCH(DATE(Tabelle24[[#Headers],[2021]],E$42,Tabelle24[[#This Row],[2021]]),CD[Datum],0))</f>
        <v>🟡</v>
      </c>
      <c r="F56" s="60" t="str">
        <f>INDEX(CD[Status],MATCH(DATE(Tabelle24[[#Headers],[2021]],F$42,Tabelle24[[#This Row],[2021]]),CD[Datum],0))</f>
        <v>🟠</v>
      </c>
      <c r="G56" s="60" t="str">
        <f>INDEX(CD[Status],MATCH(DATE(Tabelle24[[#Headers],[2021]],G$42,Tabelle24[[#This Row],[2021]]),CD[Datum],0))</f>
        <v>🔴</v>
      </c>
      <c r="H56" s="60" t="str">
        <f>INDEX(CD[Status],MATCH(DATE(Tabelle24[[#Headers],[2021]],H$42,Tabelle24[[#This Row],[2021]]),CD[Datum],0))</f>
        <v>🟠</v>
      </c>
      <c r="I56" s="60" t="str">
        <f>INDEX(CD[Status],MATCH(DATE(Tabelle24[[#Headers],[2021]],I$42,Tabelle24[[#This Row],[2021]]),CD[Datum],0))</f>
        <v>🟢</v>
      </c>
      <c r="J56" s="60" t="str">
        <f>INDEX(CD[Status],MATCH(DATE(Tabelle24[[#Headers],[2021]],J$42,Tabelle24[[#This Row],[2021]]),CD[Datum],0))</f>
        <v>🟢</v>
      </c>
      <c r="K56" s="60" t="e">
        <f>INDEX(CD[Status],MATCH(DATE(Tabelle24[[#Headers],[2021]],K$42,Tabelle24[[#This Row],[2021]]),CD[Datum],0))</f>
        <v>#N/A</v>
      </c>
      <c r="L56" s="60" t="e">
        <f>INDEX(CD[Status],MATCH(DATE(Tabelle24[[#Headers],[2021]],L$42,Tabelle24[[#This Row],[2021]]),CD[Datum],0))</f>
        <v>#N/A</v>
      </c>
      <c r="M56" s="60" t="e">
        <f>INDEX(CD[Status],MATCH(DATE(Tabelle24[[#Headers],[2021]],M$42,Tabelle24[[#This Row],[2021]]),CD[Datum],0))</f>
        <v>#N/A</v>
      </c>
      <c r="N56" s="60" t="e">
        <f>INDEX(CD[Status],MATCH(DATE(Tabelle24[[#Headers],[2021]],N$42,Tabelle24[[#This Row],[2021]]),CD[Datum],0))</f>
        <v>#N/A</v>
      </c>
      <c r="O56" s="60" t="e">
        <f>INDEX(CD[Status],MATCH(DATE(Tabelle24[[#Headers],[2021]],O$42,Tabelle24[[#This Row],[2021]]),CD[Datum],0))</f>
        <v>#N/A</v>
      </c>
    </row>
    <row r="57" spans="3:15" x14ac:dyDescent="0.2">
      <c r="C57">
        <v>15</v>
      </c>
      <c r="D57" s="60" t="str">
        <f>INDEX(CD[Status],MATCH(DATE(Tabelle24[[#Headers],[2021]],D$42,Tabelle24[[#This Row],[2021]]),CD[Datum],0))</f>
        <v>🟠</v>
      </c>
      <c r="E57" s="60" t="str">
        <f>INDEX(CD[Status],MATCH(DATE(Tabelle24[[#Headers],[2021]],E$42,Tabelle24[[#This Row],[2021]]),CD[Datum],0))</f>
        <v>🟢</v>
      </c>
      <c r="F57" s="60" t="str">
        <f>INDEX(CD[Status],MATCH(DATE(Tabelle24[[#Headers],[2021]],F$42,Tabelle24[[#This Row],[2021]]),CD[Datum],0))</f>
        <v>🟠</v>
      </c>
      <c r="G57" s="60" t="str">
        <f>INDEX(CD[Status],MATCH(DATE(Tabelle24[[#Headers],[2021]],G$42,Tabelle24[[#This Row],[2021]]),CD[Datum],0))</f>
        <v>🔴</v>
      </c>
      <c r="H57" s="60" t="str">
        <f>INDEX(CD[Status],MATCH(DATE(Tabelle24[[#Headers],[2021]],H$42,Tabelle24[[#This Row],[2021]]),CD[Datum],0))</f>
        <v>🟠̎</v>
      </c>
      <c r="I57" s="60" t="str">
        <f>INDEX(CD[Status],MATCH(DATE(Tabelle24[[#Headers],[2021]],I$42,Tabelle24[[#This Row],[2021]]),CD[Datum],0))</f>
        <v>🟢</v>
      </c>
      <c r="J57" s="60" t="str">
        <f>INDEX(CD[Status],MATCH(DATE(Tabelle24[[#Headers],[2021]],J$42,Tabelle24[[#This Row],[2021]]),CD[Datum],0))</f>
        <v>🟢</v>
      </c>
      <c r="K57" s="60" t="e">
        <f>INDEX(CD[Status],MATCH(DATE(Tabelle24[[#Headers],[2021]],K$42,Tabelle24[[#This Row],[2021]]),CD[Datum],0))</f>
        <v>#N/A</v>
      </c>
      <c r="L57" s="60" t="e">
        <f>INDEX(CD[Status],MATCH(DATE(Tabelle24[[#Headers],[2021]],L$42,Tabelle24[[#This Row],[2021]]),CD[Datum],0))</f>
        <v>#N/A</v>
      </c>
      <c r="M57" s="60" t="e">
        <f>INDEX(CD[Status],MATCH(DATE(Tabelle24[[#Headers],[2021]],M$42,Tabelle24[[#This Row],[2021]]),CD[Datum],0))</f>
        <v>#N/A</v>
      </c>
      <c r="N57" s="60" t="e">
        <f>INDEX(CD[Status],MATCH(DATE(Tabelle24[[#Headers],[2021]],N$42,Tabelle24[[#This Row],[2021]]),CD[Datum],0))</f>
        <v>#N/A</v>
      </c>
      <c r="O57" s="60" t="e">
        <f>INDEX(CD[Status],MATCH(DATE(Tabelle24[[#Headers],[2021]],O$42,Tabelle24[[#This Row],[2021]]),CD[Datum],0))</f>
        <v>#N/A</v>
      </c>
    </row>
    <row r="58" spans="3:15" x14ac:dyDescent="0.2">
      <c r="C58">
        <v>16</v>
      </c>
      <c r="D58" s="60" t="str">
        <f>INDEX(CD[Status],MATCH(DATE(Tabelle24[[#Headers],[2021]],D$42,Tabelle24[[#This Row],[2021]]),CD[Datum],0))</f>
        <v>🟠̎</v>
      </c>
      <c r="E58" s="60" t="str">
        <f>INDEX(CD[Status],MATCH(DATE(Tabelle24[[#Headers],[2021]],E$42,Tabelle24[[#This Row],[2021]]),CD[Datum],0))</f>
        <v>🟡</v>
      </c>
      <c r="F58" s="60" t="str">
        <f>INDEX(CD[Status],MATCH(DATE(Tabelle24[[#Headers],[2021]],F$42,Tabelle24[[#This Row],[2021]]),CD[Datum],0))</f>
        <v>🟠</v>
      </c>
      <c r="G58" s="60" t="str">
        <f>INDEX(CD[Status],MATCH(DATE(Tabelle24[[#Headers],[2021]],G$42,Tabelle24[[#This Row],[2021]]),CD[Datum],0))</f>
        <v>🔴</v>
      </c>
      <c r="H58" s="60" t="str">
        <f>INDEX(CD[Status],MATCH(DATE(Tabelle24[[#Headers],[2021]],H$42,Tabelle24[[#This Row],[2021]]),CD[Datum],0))</f>
        <v>🟠</v>
      </c>
      <c r="I58" s="60" t="str">
        <f>INDEX(CD[Status],MATCH(DATE(Tabelle24[[#Headers],[2021]],I$42,Tabelle24[[#This Row],[2021]]),CD[Datum],0))</f>
        <v>🟢</v>
      </c>
      <c r="J58" s="60" t="str">
        <f>INDEX(CD[Status],MATCH(DATE(Tabelle24[[#Headers],[2021]],J$42,Tabelle24[[#This Row],[2021]]),CD[Datum],0))</f>
        <v>🟢</v>
      </c>
      <c r="K58" s="60" t="e">
        <f>INDEX(CD[Status],MATCH(DATE(Tabelle24[[#Headers],[2021]],K$42,Tabelle24[[#This Row],[2021]]),CD[Datum],0))</f>
        <v>#N/A</v>
      </c>
      <c r="L58" s="60" t="e">
        <f>INDEX(CD[Status],MATCH(DATE(Tabelle24[[#Headers],[2021]],L$42,Tabelle24[[#This Row],[2021]]),CD[Datum],0))</f>
        <v>#N/A</v>
      </c>
      <c r="M58" s="60" t="e">
        <f>INDEX(CD[Status],MATCH(DATE(Tabelle24[[#Headers],[2021]],M$42,Tabelle24[[#This Row],[2021]]),CD[Datum],0))</f>
        <v>#N/A</v>
      </c>
      <c r="N58" s="60" t="e">
        <f>INDEX(CD[Status],MATCH(DATE(Tabelle24[[#Headers],[2021]],N$42,Tabelle24[[#This Row],[2021]]),CD[Datum],0))</f>
        <v>#N/A</v>
      </c>
      <c r="O58" s="60" t="e">
        <f>INDEX(CD[Status],MATCH(DATE(Tabelle24[[#Headers],[2021]],O$42,Tabelle24[[#This Row],[2021]]),CD[Datum],0))</f>
        <v>#N/A</v>
      </c>
    </row>
    <row r="59" spans="3:15" x14ac:dyDescent="0.2">
      <c r="C59">
        <v>17</v>
      </c>
      <c r="D59" s="60" t="str">
        <f>INDEX(CD[Status],MATCH(DATE(Tabelle24[[#Headers],[2021]],D$42,Tabelle24[[#This Row],[2021]]),CD[Datum],0))</f>
        <v>🟠</v>
      </c>
      <c r="E59" s="60" t="str">
        <f>INDEX(CD[Status],MATCH(DATE(Tabelle24[[#Headers],[2021]],E$42,Tabelle24[[#This Row],[2021]]),CD[Datum],0))</f>
        <v>🟡</v>
      </c>
      <c r="F59" s="60" t="str">
        <f>INDEX(CD[Status],MATCH(DATE(Tabelle24[[#Headers],[2021]],F$42,Tabelle24[[#This Row],[2021]]),CD[Datum],0))</f>
        <v>🟠</v>
      </c>
      <c r="G59" s="60" t="str">
        <f>INDEX(CD[Status],MATCH(DATE(Tabelle24[[#Headers],[2021]],G$42,Tabelle24[[#This Row],[2021]]),CD[Datum],0))</f>
        <v>🟣̎</v>
      </c>
      <c r="H59" s="60" t="str">
        <f>INDEX(CD[Status],MATCH(DATE(Tabelle24[[#Headers],[2021]],H$42,Tabelle24[[#This Row],[2021]]),CD[Datum],0))</f>
        <v>🟠</v>
      </c>
      <c r="I59" s="60" t="str">
        <f>INDEX(CD[Status],MATCH(DATE(Tabelle24[[#Headers],[2021]],I$42,Tabelle24[[#This Row],[2021]]),CD[Datum],0))</f>
        <v>🟢</v>
      </c>
      <c r="J59" s="60" t="str">
        <f>INDEX(CD[Status],MATCH(DATE(Tabelle24[[#Headers],[2021]],J$42,Tabelle24[[#This Row],[2021]]),CD[Datum],0))</f>
        <v>🟢̎</v>
      </c>
      <c r="K59" s="60" t="e">
        <f>INDEX(CD[Status],MATCH(DATE(Tabelle24[[#Headers],[2021]],K$42,Tabelle24[[#This Row],[2021]]),CD[Datum],0))</f>
        <v>#N/A</v>
      </c>
      <c r="L59" s="60" t="e">
        <f>INDEX(CD[Status],MATCH(DATE(Tabelle24[[#Headers],[2021]],L$42,Tabelle24[[#This Row],[2021]]),CD[Datum],0))</f>
        <v>#N/A</v>
      </c>
      <c r="M59" s="60" t="e">
        <f>INDEX(CD[Status],MATCH(DATE(Tabelle24[[#Headers],[2021]],M$42,Tabelle24[[#This Row],[2021]]),CD[Datum],0))</f>
        <v>#N/A</v>
      </c>
      <c r="N59" s="60" t="e">
        <f>INDEX(CD[Status],MATCH(DATE(Tabelle24[[#Headers],[2021]],N$42,Tabelle24[[#This Row],[2021]]),CD[Datum],0))</f>
        <v>#N/A</v>
      </c>
      <c r="O59" s="60" t="e">
        <f>INDEX(CD[Status],MATCH(DATE(Tabelle24[[#Headers],[2021]],O$42,Tabelle24[[#This Row],[2021]]),CD[Datum],0))</f>
        <v>#N/A</v>
      </c>
    </row>
    <row r="60" spans="3:15" x14ac:dyDescent="0.2">
      <c r="C60">
        <v>18</v>
      </c>
      <c r="D60" s="60" t="str">
        <f>INDEX(CD[Status],MATCH(DATE(Tabelle24[[#Headers],[2021]],D$42,Tabelle24[[#This Row],[2021]]),CD[Datum],0))</f>
        <v>🟠</v>
      </c>
      <c r="E60" s="60" t="str">
        <f>INDEX(CD[Status],MATCH(DATE(Tabelle24[[#Headers],[2021]],E$42,Tabelle24[[#This Row],[2021]]),CD[Datum],0))</f>
        <v>🟡</v>
      </c>
      <c r="F60" s="60" t="str">
        <f>INDEX(CD[Status],MATCH(DATE(Tabelle24[[#Headers],[2021]],F$42,Tabelle24[[#This Row],[2021]]),CD[Datum],0))</f>
        <v>🟠</v>
      </c>
      <c r="G60" s="60" t="str">
        <f>INDEX(CD[Status],MATCH(DATE(Tabelle24[[#Headers],[2021]],G$42,Tabelle24[[#This Row],[2021]]),CD[Datum],0))</f>
        <v>🔴</v>
      </c>
      <c r="H60" s="60" t="str">
        <f>INDEX(CD[Status],MATCH(DATE(Tabelle24[[#Headers],[2021]],H$42,Tabelle24[[#This Row],[2021]]),CD[Datum],0))</f>
        <v>🟠</v>
      </c>
      <c r="I60" s="60" t="str">
        <f>INDEX(CD[Status],MATCH(DATE(Tabelle24[[#Headers],[2021]],I$42,Tabelle24[[#This Row],[2021]]),CD[Datum],0))</f>
        <v>🟢</v>
      </c>
      <c r="J60" s="60" t="str">
        <f>INDEX(CD[Status],MATCH(DATE(Tabelle24[[#Headers],[2021]],J$42,Tabelle24[[#This Row],[2021]]),CD[Datum],0))</f>
        <v>🟢</v>
      </c>
      <c r="K60" s="60" t="e">
        <f>INDEX(CD[Status],MATCH(DATE(Tabelle24[[#Headers],[2021]],K$42,Tabelle24[[#This Row],[2021]]),CD[Datum],0))</f>
        <v>#N/A</v>
      </c>
      <c r="L60" s="60" t="e">
        <f>INDEX(CD[Status],MATCH(DATE(Tabelle24[[#Headers],[2021]],L$42,Tabelle24[[#This Row],[2021]]),CD[Datum],0))</f>
        <v>#N/A</v>
      </c>
      <c r="M60" s="60" t="e">
        <f>INDEX(CD[Status],MATCH(DATE(Tabelle24[[#Headers],[2021]],M$42,Tabelle24[[#This Row],[2021]]),CD[Datum],0))</f>
        <v>#N/A</v>
      </c>
      <c r="N60" s="60" t="e">
        <f>INDEX(CD[Status],MATCH(DATE(Tabelle24[[#Headers],[2021]],N$42,Tabelle24[[#This Row],[2021]]),CD[Datum],0))</f>
        <v>#N/A</v>
      </c>
      <c r="O60" s="60" t="e">
        <f>INDEX(CD[Status],MATCH(DATE(Tabelle24[[#Headers],[2021]],O$42,Tabelle24[[#This Row],[2021]]),CD[Datum],0))</f>
        <v>#N/A</v>
      </c>
    </row>
    <row r="61" spans="3:15" x14ac:dyDescent="0.2">
      <c r="C61">
        <v>19</v>
      </c>
      <c r="D61" s="60" t="str">
        <f>INDEX(CD[Status],MATCH(DATE(Tabelle24[[#Headers],[2021]],D$42,Tabelle24[[#This Row],[2021]]),CD[Datum],0))</f>
        <v>🟠</v>
      </c>
      <c r="E61" s="60" t="str">
        <f>INDEX(CD[Status],MATCH(DATE(Tabelle24[[#Headers],[2021]],E$42,Tabelle24[[#This Row],[2021]]),CD[Datum],0))</f>
        <v>🟠</v>
      </c>
      <c r="F61" s="60" t="str">
        <f>INDEX(CD[Status],MATCH(DATE(Tabelle24[[#Headers],[2021]],F$42,Tabelle24[[#This Row],[2021]]),CD[Datum],0))</f>
        <v>🟠</v>
      </c>
      <c r="G61" s="60" t="str">
        <f>INDEX(CD[Status],MATCH(DATE(Tabelle24[[#Headers],[2021]],G$42,Tabelle24[[#This Row],[2021]]),CD[Datum],0))</f>
        <v>🔴</v>
      </c>
      <c r="H61" s="60" t="str">
        <f>INDEX(CD[Status],MATCH(DATE(Tabelle24[[#Headers],[2021]],H$42,Tabelle24[[#This Row],[2021]]),CD[Datum],0))</f>
        <v>🟠</v>
      </c>
      <c r="I61" s="60" t="str">
        <f>INDEX(CD[Status],MATCH(DATE(Tabelle24[[#Headers],[2021]],I$42,Tabelle24[[#This Row],[2021]]),CD[Datum],0))</f>
        <v>⚪️̎</v>
      </c>
      <c r="J61" s="60" t="str">
        <f>INDEX(CD[Status],MATCH(DATE(Tabelle24[[#Headers],[2021]],J$42,Tabelle24[[#This Row],[2021]]),CD[Datum],0))</f>
        <v>🟢</v>
      </c>
      <c r="K61" s="60" t="e">
        <f>INDEX(CD[Status],MATCH(DATE(Tabelle24[[#Headers],[2021]],K$42,Tabelle24[[#This Row],[2021]]),CD[Datum],0))</f>
        <v>#N/A</v>
      </c>
      <c r="L61" s="60" t="e">
        <f>INDEX(CD[Status],MATCH(DATE(Tabelle24[[#Headers],[2021]],L$42,Tabelle24[[#This Row],[2021]]),CD[Datum],0))</f>
        <v>#N/A</v>
      </c>
      <c r="M61" s="60" t="e">
        <f>INDEX(CD[Status],MATCH(DATE(Tabelle24[[#Headers],[2021]],M$42,Tabelle24[[#This Row],[2021]]),CD[Datum],0))</f>
        <v>#N/A</v>
      </c>
      <c r="N61" s="60" t="e">
        <f>INDEX(CD[Status],MATCH(DATE(Tabelle24[[#Headers],[2021]],N$42,Tabelle24[[#This Row],[2021]]),CD[Datum],0))</f>
        <v>#N/A</v>
      </c>
      <c r="O61" s="60" t="e">
        <f>INDEX(CD[Status],MATCH(DATE(Tabelle24[[#Headers],[2021]],O$42,Tabelle24[[#This Row],[2021]]),CD[Datum],0))</f>
        <v>#N/A</v>
      </c>
    </row>
    <row r="62" spans="3:15" x14ac:dyDescent="0.2">
      <c r="C62">
        <v>20</v>
      </c>
      <c r="D62" s="60" t="str">
        <f>INDEX(CD[Status],MATCH(DATE(Tabelle24[[#Headers],[2021]],D$42,Tabelle24[[#This Row],[2021]]),CD[Datum],0))</f>
        <v>🟠</v>
      </c>
      <c r="E62" s="60" t="str">
        <f>INDEX(CD[Status],MATCH(DATE(Tabelle24[[#Headers],[2021]],E$42,Tabelle24[[#This Row],[2021]]),CD[Datum],0))</f>
        <v>🟡̎</v>
      </c>
      <c r="F62" s="60" t="str">
        <f>INDEX(CD[Status],MATCH(DATE(Tabelle24[[#Headers],[2021]],F$42,Tabelle24[[#This Row],[2021]]),CD[Datum],0))</f>
        <v>🟠̎</v>
      </c>
      <c r="G62" s="60" t="str">
        <f>INDEX(CD[Status],MATCH(DATE(Tabelle24[[#Headers],[2021]],G$42,Tabelle24[[#This Row],[2021]]),CD[Datum],0))</f>
        <v>🟣</v>
      </c>
      <c r="H62" s="60" t="str">
        <f>INDEX(CD[Status],MATCH(DATE(Tabelle24[[#Headers],[2021]],H$42,Tabelle24[[#This Row],[2021]]),CD[Datum],0))</f>
        <v>🟠</v>
      </c>
      <c r="I62" s="60" t="str">
        <f>INDEX(CD[Status],MATCH(DATE(Tabelle24[[#Headers],[2021]],I$42,Tabelle24[[#This Row],[2021]]),CD[Datum],0))</f>
        <v>⚪️</v>
      </c>
      <c r="J62" s="60" t="str">
        <f>INDEX(CD[Status],MATCH(DATE(Tabelle24[[#Headers],[2021]],J$42,Tabelle24[[#This Row],[2021]]),CD[Datum],0))</f>
        <v>🟢</v>
      </c>
      <c r="K62" s="60" t="e">
        <f>INDEX(CD[Status],MATCH(DATE(Tabelle24[[#Headers],[2021]],K$42,Tabelle24[[#This Row],[2021]]),CD[Datum],0))</f>
        <v>#N/A</v>
      </c>
      <c r="L62" s="60" t="e">
        <f>INDEX(CD[Status],MATCH(DATE(Tabelle24[[#Headers],[2021]],L$42,Tabelle24[[#This Row],[2021]]),CD[Datum],0))</f>
        <v>#N/A</v>
      </c>
      <c r="M62" s="60" t="e">
        <f>INDEX(CD[Status],MATCH(DATE(Tabelle24[[#Headers],[2021]],M$42,Tabelle24[[#This Row],[2021]]),CD[Datum],0))</f>
        <v>#N/A</v>
      </c>
      <c r="N62" s="60" t="e">
        <f>INDEX(CD[Status],MATCH(DATE(Tabelle24[[#Headers],[2021]],N$42,Tabelle24[[#This Row],[2021]]),CD[Datum],0))</f>
        <v>#N/A</v>
      </c>
      <c r="O62" s="60" t="e">
        <f>INDEX(CD[Status],MATCH(DATE(Tabelle24[[#Headers],[2021]],O$42,Tabelle24[[#This Row],[2021]]),CD[Datum],0))</f>
        <v>#N/A</v>
      </c>
    </row>
    <row r="63" spans="3:15" x14ac:dyDescent="0.2">
      <c r="C63">
        <v>21</v>
      </c>
      <c r="D63" s="60" t="str">
        <f>INDEX(CD[Status],MATCH(DATE(Tabelle24[[#Headers],[2021]],D$42,Tabelle24[[#This Row],[2021]]),CD[Datum],0))</f>
        <v>🟠</v>
      </c>
      <c r="E63" s="60" t="str">
        <f>INDEX(CD[Status],MATCH(DATE(Tabelle24[[#Headers],[2021]],E$42,Tabelle24[[#This Row],[2021]]),CD[Datum],0))</f>
        <v>🟠</v>
      </c>
      <c r="F63" s="60" t="str">
        <f>INDEX(CD[Status],MATCH(DATE(Tabelle24[[#Headers],[2021]],F$42,Tabelle24[[#This Row],[2021]]),CD[Datum],0))</f>
        <v>🟠</v>
      </c>
      <c r="G63" s="60" t="str">
        <f>INDEX(CD[Status],MATCH(DATE(Tabelle24[[#Headers],[2021]],G$42,Tabelle24[[#This Row],[2021]]),CD[Datum],0))</f>
        <v>🟣</v>
      </c>
      <c r="H63" s="60" t="str">
        <f>INDEX(CD[Status],MATCH(DATE(Tabelle24[[#Headers],[2021]],H$42,Tabelle24[[#This Row],[2021]]),CD[Datum],0))</f>
        <v>🟠</v>
      </c>
      <c r="I63" s="60" t="str">
        <f>INDEX(CD[Status],MATCH(DATE(Tabelle24[[#Headers],[2021]],I$42,Tabelle24[[#This Row],[2021]]),CD[Datum],0))</f>
        <v>⚪️</v>
      </c>
      <c r="J63" s="60" t="str">
        <f>INDEX(CD[Status],MATCH(DATE(Tabelle24[[#Headers],[2021]],J$42,Tabelle24[[#This Row],[2021]]),CD[Datum],0))</f>
        <v>🟢</v>
      </c>
      <c r="K63" s="60" t="e">
        <f>INDEX(CD[Status],MATCH(DATE(Tabelle24[[#Headers],[2021]],K$42,Tabelle24[[#This Row],[2021]]),CD[Datum],0))</f>
        <v>#N/A</v>
      </c>
      <c r="L63" s="60" t="e">
        <f>INDEX(CD[Status],MATCH(DATE(Tabelle24[[#Headers],[2021]],L$42,Tabelle24[[#This Row],[2021]]),CD[Datum],0))</f>
        <v>#N/A</v>
      </c>
      <c r="M63" s="60" t="e">
        <f>INDEX(CD[Status],MATCH(DATE(Tabelle24[[#Headers],[2021]],M$42,Tabelle24[[#This Row],[2021]]),CD[Datum],0))</f>
        <v>#N/A</v>
      </c>
      <c r="N63" s="60" t="e">
        <f>INDEX(CD[Status],MATCH(DATE(Tabelle24[[#Headers],[2021]],N$42,Tabelle24[[#This Row],[2021]]),CD[Datum],0))</f>
        <v>#N/A</v>
      </c>
      <c r="O63" s="60" t="e">
        <f>INDEX(CD[Status],MATCH(DATE(Tabelle24[[#Headers],[2021]],O$42,Tabelle24[[#This Row],[2021]]),CD[Datum],0))</f>
        <v>#N/A</v>
      </c>
    </row>
    <row r="64" spans="3:15" x14ac:dyDescent="0.2">
      <c r="C64">
        <v>22</v>
      </c>
      <c r="D64" s="60" t="str">
        <f>INDEX(CD[Status],MATCH(DATE(Tabelle24[[#Headers],[2021]],D$42,Tabelle24[[#This Row],[2021]]),CD[Datum],0))</f>
        <v>🟠</v>
      </c>
      <c r="E64" s="60" t="str">
        <f>INDEX(CD[Status],MATCH(DATE(Tabelle24[[#Headers],[2021]],E$42,Tabelle24[[#This Row],[2021]]),CD[Datum],0))</f>
        <v>🟠</v>
      </c>
      <c r="F64" s="60" t="str">
        <f>INDEX(CD[Status],MATCH(DATE(Tabelle24[[#Headers],[2021]],F$42,Tabelle24[[#This Row],[2021]]),CD[Datum],0))</f>
        <v>🟠</v>
      </c>
      <c r="G64" s="60" t="str">
        <f>INDEX(CD[Status],MATCH(DATE(Tabelle24[[#Headers],[2021]],G$42,Tabelle24[[#This Row],[2021]]),CD[Datum],0))</f>
        <v>🟣</v>
      </c>
      <c r="H64" s="60" t="str">
        <f>INDEX(CD[Status],MATCH(DATE(Tabelle24[[#Headers],[2021]],H$42,Tabelle24[[#This Row],[2021]]),CD[Datum],0))</f>
        <v>🟠̎</v>
      </c>
      <c r="I64" s="60" t="str">
        <f>INDEX(CD[Status],MATCH(DATE(Tabelle24[[#Headers],[2021]],I$42,Tabelle24[[#This Row],[2021]]),CD[Datum],0))</f>
        <v>⚪️</v>
      </c>
      <c r="J64" s="60" t="str">
        <f>INDEX(CD[Status],MATCH(DATE(Tabelle24[[#Headers],[2021]],J$42,Tabelle24[[#This Row],[2021]]),CD[Datum],0))</f>
        <v>🟡</v>
      </c>
      <c r="K64" s="60" t="e">
        <f>INDEX(CD[Status],MATCH(DATE(Tabelle24[[#Headers],[2021]],K$42,Tabelle24[[#This Row],[2021]]),CD[Datum],0))</f>
        <v>#N/A</v>
      </c>
      <c r="L64" s="60" t="e">
        <f>INDEX(CD[Status],MATCH(DATE(Tabelle24[[#Headers],[2021]],L$42,Tabelle24[[#This Row],[2021]]),CD[Datum],0))</f>
        <v>#N/A</v>
      </c>
      <c r="M64" s="60" t="e">
        <f>INDEX(CD[Status],MATCH(DATE(Tabelle24[[#Headers],[2021]],M$42,Tabelle24[[#This Row],[2021]]),CD[Datum],0))</f>
        <v>#N/A</v>
      </c>
      <c r="N64" s="60" t="e">
        <f>INDEX(CD[Status],MATCH(DATE(Tabelle24[[#Headers],[2021]],N$42,Tabelle24[[#This Row],[2021]]),CD[Datum],0))</f>
        <v>#N/A</v>
      </c>
      <c r="O64" s="60" t="e">
        <f>INDEX(CD[Status],MATCH(DATE(Tabelle24[[#Headers],[2021]],O$42,Tabelle24[[#This Row],[2021]]),CD[Datum],0))</f>
        <v>#N/A</v>
      </c>
    </row>
    <row r="65" spans="3:15" x14ac:dyDescent="0.2">
      <c r="C65">
        <v>23</v>
      </c>
      <c r="D65" s="60" t="str">
        <f>INDEX(CD[Status],MATCH(DATE(Tabelle24[[#Headers],[2021]],D$42,Tabelle24[[#This Row],[2021]]),CD[Datum],0))</f>
        <v>🟠̎</v>
      </c>
      <c r="E65" s="60" t="str">
        <f>INDEX(CD[Status],MATCH(DATE(Tabelle24[[#Headers],[2021]],E$42,Tabelle24[[#This Row],[2021]]),CD[Datum],0))</f>
        <v>🟠</v>
      </c>
      <c r="F65" s="60" t="str">
        <f>INDEX(CD[Status],MATCH(DATE(Tabelle24[[#Headers],[2021]],F$42,Tabelle24[[#This Row],[2021]]),CD[Datum],0))</f>
        <v>🟠</v>
      </c>
      <c r="G65" s="60" t="str">
        <f>INDEX(CD[Status],MATCH(DATE(Tabelle24[[#Headers],[2021]],G$42,Tabelle24[[#This Row],[2021]]),CD[Datum],0))</f>
        <v>🔵</v>
      </c>
      <c r="H65" s="60" t="str">
        <f>INDEX(CD[Status],MATCH(DATE(Tabelle24[[#Headers],[2021]],H$42,Tabelle24[[#This Row],[2021]]),CD[Datum],0))</f>
        <v>🟠</v>
      </c>
      <c r="I65" s="60" t="str">
        <f>INDEX(CD[Status],MATCH(DATE(Tabelle24[[#Headers],[2021]],I$42,Tabelle24[[#This Row],[2021]]),CD[Datum],0))</f>
        <v>⚪️</v>
      </c>
      <c r="J65" s="60" t="str">
        <f>INDEX(CD[Status],MATCH(DATE(Tabelle24[[#Headers],[2021]],J$42,Tabelle24[[#This Row],[2021]]),CD[Datum],0))</f>
        <v>🟡</v>
      </c>
      <c r="K65" s="60" t="e">
        <f>INDEX(CD[Status],MATCH(DATE(Tabelle24[[#Headers],[2021]],K$42,Tabelle24[[#This Row],[2021]]),CD[Datum],0))</f>
        <v>#N/A</v>
      </c>
      <c r="L65" s="60" t="e">
        <f>INDEX(CD[Status],MATCH(DATE(Tabelle24[[#Headers],[2021]],L$42,Tabelle24[[#This Row],[2021]]),CD[Datum],0))</f>
        <v>#N/A</v>
      </c>
      <c r="M65" s="60" t="e">
        <f>INDEX(CD[Status],MATCH(DATE(Tabelle24[[#Headers],[2021]],M$42,Tabelle24[[#This Row],[2021]]),CD[Datum],0))</f>
        <v>#N/A</v>
      </c>
      <c r="N65" s="60" t="e">
        <f>INDEX(CD[Status],MATCH(DATE(Tabelle24[[#Headers],[2021]],N$42,Tabelle24[[#This Row],[2021]]),CD[Datum],0))</f>
        <v>#N/A</v>
      </c>
      <c r="O65" s="60" t="e">
        <f>INDEX(CD[Status],MATCH(DATE(Tabelle24[[#Headers],[2021]],O$42,Tabelle24[[#This Row],[2021]]),CD[Datum],0))</f>
        <v>#N/A</v>
      </c>
    </row>
    <row r="66" spans="3:15" x14ac:dyDescent="0.2">
      <c r="C66">
        <v>24</v>
      </c>
      <c r="D66" s="60" t="str">
        <f>INDEX(CD[Status],MATCH(DATE(Tabelle24[[#Headers],[2021]],D$42,Tabelle24[[#This Row],[2021]]),CD[Datum],0))</f>
        <v>🟠</v>
      </c>
      <c r="E66" s="60" t="str">
        <f>INDEX(CD[Status],MATCH(DATE(Tabelle24[[#Headers],[2021]],E$42,Tabelle24[[#This Row],[2021]]),CD[Datum],0))</f>
        <v>🟠</v>
      </c>
      <c r="F66" s="60" t="str">
        <f>INDEX(CD[Status],MATCH(DATE(Tabelle24[[#Headers],[2021]],F$42,Tabelle24[[#This Row],[2021]]),CD[Datum],0))</f>
        <v>🟠</v>
      </c>
      <c r="G66" s="60" t="str">
        <f>INDEX(CD[Status],MATCH(DATE(Tabelle24[[#Headers],[2021]],G$42,Tabelle24[[#This Row],[2021]]),CD[Datum],0))</f>
        <v>🟣̎</v>
      </c>
      <c r="H66" s="60" t="str">
        <f>INDEX(CD[Status],MATCH(DATE(Tabelle24[[#Headers],[2021]],H$42,Tabelle24[[#This Row],[2021]]),CD[Datum],0))</f>
        <v>🟠</v>
      </c>
      <c r="I66" s="60" t="str">
        <f>INDEX(CD[Status],MATCH(DATE(Tabelle24[[#Headers],[2021]],I$42,Tabelle24[[#This Row],[2021]]),CD[Datum],0))</f>
        <v>⚪️</v>
      </c>
      <c r="J66" s="60" t="str">
        <f>INDEX(CD[Status],MATCH(DATE(Tabelle24[[#Headers],[2021]],J$42,Tabelle24[[#This Row],[2021]]),CD[Datum],0))</f>
        <v>🟡̎</v>
      </c>
      <c r="K66" s="60" t="e">
        <f>INDEX(CD[Status],MATCH(DATE(Tabelle24[[#Headers],[2021]],K$42,Tabelle24[[#This Row],[2021]]),CD[Datum],0))</f>
        <v>#N/A</v>
      </c>
      <c r="L66" s="60" t="e">
        <f>INDEX(CD[Status],MATCH(DATE(Tabelle24[[#Headers],[2021]],L$42,Tabelle24[[#This Row],[2021]]),CD[Datum],0))</f>
        <v>#N/A</v>
      </c>
      <c r="M66" s="60" t="e">
        <f>INDEX(CD[Status],MATCH(DATE(Tabelle24[[#Headers],[2021]],M$42,Tabelle24[[#This Row],[2021]]),CD[Datum],0))</f>
        <v>#N/A</v>
      </c>
      <c r="N66" s="60" t="e">
        <f>INDEX(CD[Status],MATCH(DATE(Tabelle24[[#Headers],[2021]],N$42,Tabelle24[[#This Row],[2021]]),CD[Datum],0))</f>
        <v>#N/A</v>
      </c>
      <c r="O66" s="60" t="e">
        <f>INDEX(CD[Status],MATCH(DATE(Tabelle24[[#Headers],[2021]],O$42,Tabelle24[[#This Row],[2021]]),CD[Datum],0))</f>
        <v>#N/A</v>
      </c>
    </row>
    <row r="67" spans="3:15" x14ac:dyDescent="0.2">
      <c r="C67">
        <v>25</v>
      </c>
      <c r="D67" s="60" t="str">
        <f>INDEX(CD[Status],MATCH(DATE(Tabelle24[[#Headers],[2021]],D$42,Tabelle24[[#This Row],[2021]]),CD[Datum],0))</f>
        <v>🟠</v>
      </c>
      <c r="E67" s="60" t="str">
        <f>INDEX(CD[Status],MATCH(DATE(Tabelle24[[#Headers],[2021]],E$42,Tabelle24[[#This Row],[2021]]),CD[Datum],0))</f>
        <v>🟠</v>
      </c>
      <c r="F67" s="60" t="str">
        <f>INDEX(CD[Status],MATCH(DATE(Tabelle24[[#Headers],[2021]],F$42,Tabelle24[[#This Row],[2021]]),CD[Datum],0))</f>
        <v>🟠</v>
      </c>
      <c r="G67" s="60" t="str">
        <f>INDEX(CD[Status],MATCH(DATE(Tabelle24[[#Headers],[2021]],G$42,Tabelle24[[#This Row],[2021]]),CD[Datum],0))</f>
        <v>🟣</v>
      </c>
      <c r="H67" s="60" t="str">
        <f>INDEX(CD[Status],MATCH(DATE(Tabelle24[[#Headers],[2021]],H$42,Tabelle24[[#This Row],[2021]]),CD[Datum],0))</f>
        <v>🟠</v>
      </c>
      <c r="I67" s="60" t="str">
        <f>INDEX(CD[Status],MATCH(DATE(Tabelle24[[#Headers],[2021]],I$42,Tabelle24[[#This Row],[2021]]),CD[Datum],0))</f>
        <v>⚪️</v>
      </c>
      <c r="J67" s="60" t="e">
        <f>INDEX(CD[Status],MATCH(DATE(Tabelle24[[#Headers],[2021]],J$42,Tabelle24[[#This Row],[2021]]),CD[Datum],0))</f>
        <v>#N/A</v>
      </c>
      <c r="K67" s="60" t="e">
        <f>INDEX(CD[Status],MATCH(DATE(Tabelle24[[#Headers],[2021]],K$42,Tabelle24[[#This Row],[2021]]),CD[Datum],0))</f>
        <v>#N/A</v>
      </c>
      <c r="L67" s="60" t="e">
        <f>INDEX(CD[Status],MATCH(DATE(Tabelle24[[#Headers],[2021]],L$42,Tabelle24[[#This Row],[2021]]),CD[Datum],0))</f>
        <v>#N/A</v>
      </c>
      <c r="M67" s="60" t="e">
        <f>INDEX(CD[Status],MATCH(DATE(Tabelle24[[#Headers],[2021]],M$42,Tabelle24[[#This Row],[2021]]),CD[Datum],0))</f>
        <v>#N/A</v>
      </c>
      <c r="N67" s="60" t="e">
        <f>INDEX(CD[Status],MATCH(DATE(Tabelle24[[#Headers],[2021]],N$42,Tabelle24[[#This Row],[2021]]),CD[Datum],0))</f>
        <v>#N/A</v>
      </c>
      <c r="O67" s="60" t="e">
        <f>INDEX(CD[Status],MATCH(DATE(Tabelle24[[#Headers],[2021]],O$42,Tabelle24[[#This Row],[2021]]),CD[Datum],0))</f>
        <v>#N/A</v>
      </c>
    </row>
    <row r="68" spans="3:15" x14ac:dyDescent="0.2">
      <c r="C68">
        <v>26</v>
      </c>
      <c r="D68" s="60" t="str">
        <f>INDEX(CD[Status],MATCH(DATE(Tabelle24[[#Headers],[2021]],D$42,Tabelle24[[#This Row],[2021]]),CD[Datum],0))</f>
        <v>🟠</v>
      </c>
      <c r="E68" s="60" t="str">
        <f>INDEX(CD[Status],MATCH(DATE(Tabelle24[[#Headers],[2021]],E$42,Tabelle24[[#This Row],[2021]]),CD[Datum],0))</f>
        <v>🟠</v>
      </c>
      <c r="F68" s="60" t="str">
        <f>INDEX(CD[Status],MATCH(DATE(Tabelle24[[#Headers],[2021]],F$42,Tabelle24[[#This Row],[2021]]),CD[Datum],0))</f>
        <v>🟠</v>
      </c>
      <c r="G68" s="60" t="str">
        <f>INDEX(CD[Status],MATCH(DATE(Tabelle24[[#Headers],[2021]],G$42,Tabelle24[[#This Row],[2021]]),CD[Datum],0))</f>
        <v>🟣</v>
      </c>
      <c r="H68" s="60" t="str">
        <f>INDEX(CD[Status],MATCH(DATE(Tabelle24[[#Headers],[2021]],H$42,Tabelle24[[#This Row],[2021]]),CD[Datum],0))</f>
        <v>🟠</v>
      </c>
      <c r="I68" s="60" t="str">
        <f>INDEX(CD[Status],MATCH(DATE(Tabelle24[[#Headers],[2021]],I$42,Tabelle24[[#This Row],[2021]]),CD[Datum],0))</f>
        <v>⚪️̎</v>
      </c>
      <c r="J68" s="60" t="e">
        <f>INDEX(CD[Status],MATCH(DATE(Tabelle24[[#Headers],[2021]],J$42,Tabelle24[[#This Row],[2021]]),CD[Datum],0))</f>
        <v>#N/A</v>
      </c>
      <c r="K68" s="60" t="e">
        <f>INDEX(CD[Status],MATCH(DATE(Tabelle24[[#Headers],[2021]],K$42,Tabelle24[[#This Row],[2021]]),CD[Datum],0))</f>
        <v>#N/A</v>
      </c>
      <c r="L68" s="60" t="e">
        <f>INDEX(CD[Status],MATCH(DATE(Tabelle24[[#Headers],[2021]],L$42,Tabelle24[[#This Row],[2021]]),CD[Datum],0))</f>
        <v>#N/A</v>
      </c>
      <c r="M68" s="60" t="e">
        <f>INDEX(CD[Status],MATCH(DATE(Tabelle24[[#Headers],[2021]],M$42,Tabelle24[[#This Row],[2021]]),CD[Datum],0))</f>
        <v>#N/A</v>
      </c>
      <c r="N68" s="60" t="e">
        <f>INDEX(CD[Status],MATCH(DATE(Tabelle24[[#Headers],[2021]],N$42,Tabelle24[[#This Row],[2021]]),CD[Datum],0))</f>
        <v>#N/A</v>
      </c>
      <c r="O68" s="60" t="e">
        <f>INDEX(CD[Status],MATCH(DATE(Tabelle24[[#Headers],[2021]],O$42,Tabelle24[[#This Row],[2021]]),CD[Datum],0))</f>
        <v>#N/A</v>
      </c>
    </row>
    <row r="69" spans="3:15" x14ac:dyDescent="0.2">
      <c r="C69">
        <v>27</v>
      </c>
      <c r="D69" s="60" t="str">
        <f>INDEX(CD[Status],MATCH(DATE(Tabelle24[[#Headers],[2021]],D$42,Tabelle24[[#This Row],[2021]]),CD[Datum],0))</f>
        <v>🟠</v>
      </c>
      <c r="E69" s="60" t="str">
        <f>INDEX(CD[Status],MATCH(DATE(Tabelle24[[#Headers],[2021]],E$42,Tabelle24[[#This Row],[2021]]),CD[Datum],0))</f>
        <v>🟠̎</v>
      </c>
      <c r="F69" s="60" t="str">
        <f>INDEX(CD[Status],MATCH(DATE(Tabelle24[[#Headers],[2021]],F$42,Tabelle24[[#This Row],[2021]]),CD[Datum],0))</f>
        <v>🟠̎</v>
      </c>
      <c r="G69" s="60" t="str">
        <f>INDEX(CD[Status],MATCH(DATE(Tabelle24[[#Headers],[2021]],G$42,Tabelle24[[#This Row],[2021]]),CD[Datum],0))</f>
        <v>🔴</v>
      </c>
      <c r="H69" s="60" t="str">
        <f>INDEX(CD[Status],MATCH(DATE(Tabelle24[[#Headers],[2021]],H$42,Tabelle24[[#This Row],[2021]]),CD[Datum],0))</f>
        <v>🟠</v>
      </c>
      <c r="I69" s="60" t="str">
        <f>INDEX(CD[Status],MATCH(DATE(Tabelle24[[#Headers],[2021]],I$42,Tabelle24[[#This Row],[2021]]),CD[Datum],0))</f>
        <v>⚪️</v>
      </c>
      <c r="J69" s="60" t="e">
        <f>INDEX(CD[Status],MATCH(DATE(Tabelle24[[#Headers],[2021]],J$42,Tabelle24[[#This Row],[2021]]),CD[Datum],0))</f>
        <v>#N/A</v>
      </c>
      <c r="K69" s="60" t="e">
        <f>INDEX(CD[Status],MATCH(DATE(Tabelle24[[#Headers],[2021]],K$42,Tabelle24[[#This Row],[2021]]),CD[Datum],0))</f>
        <v>#N/A</v>
      </c>
      <c r="L69" s="60" t="e">
        <f>INDEX(CD[Status],MATCH(DATE(Tabelle24[[#Headers],[2021]],L$42,Tabelle24[[#This Row],[2021]]),CD[Datum],0))</f>
        <v>#N/A</v>
      </c>
      <c r="M69" s="60" t="e">
        <f>INDEX(CD[Status],MATCH(DATE(Tabelle24[[#Headers],[2021]],M$42,Tabelle24[[#This Row],[2021]]),CD[Datum],0))</f>
        <v>#N/A</v>
      </c>
      <c r="N69" s="60" t="e">
        <f>INDEX(CD[Status],MATCH(DATE(Tabelle24[[#Headers],[2021]],N$42,Tabelle24[[#This Row],[2021]]),CD[Datum],0))</f>
        <v>#N/A</v>
      </c>
      <c r="O69" s="60" t="e">
        <f>INDEX(CD[Status],MATCH(DATE(Tabelle24[[#Headers],[2021]],O$42,Tabelle24[[#This Row],[2021]]),CD[Datum],0))</f>
        <v>#N/A</v>
      </c>
    </row>
    <row r="70" spans="3:15" x14ac:dyDescent="0.2">
      <c r="C70">
        <v>28</v>
      </c>
      <c r="D70" s="60" t="str">
        <f>INDEX(CD[Status],MATCH(DATE(Tabelle24[[#Headers],[2021]],D$42,Tabelle24[[#This Row],[2021]]),CD[Datum],0))</f>
        <v>🟠</v>
      </c>
      <c r="E70" s="60" t="str">
        <f>INDEX(CD[Status],MATCH(DATE(Tabelle24[[#Headers],[2021]],E$42,Tabelle24[[#This Row],[2021]]),CD[Datum],0))</f>
        <v>🟠</v>
      </c>
      <c r="F70" s="60" t="str">
        <f>INDEX(CD[Status],MATCH(DATE(Tabelle24[[#Headers],[2021]],F$42,Tabelle24[[#This Row],[2021]]),CD[Datum],0))</f>
        <v>🟠</v>
      </c>
      <c r="G70" s="60" t="str">
        <f>INDEX(CD[Status],MATCH(DATE(Tabelle24[[#Headers],[2021]],G$42,Tabelle24[[#This Row],[2021]]),CD[Datum],0))</f>
        <v>🟣</v>
      </c>
      <c r="H70" s="60" t="str">
        <f>INDEX(CD[Status],MATCH(DATE(Tabelle24[[#Headers],[2021]],H$42,Tabelle24[[#This Row],[2021]]),CD[Datum],0))</f>
        <v>🟡</v>
      </c>
      <c r="I70" s="60" t="str">
        <f>INDEX(CD[Status],MATCH(DATE(Tabelle24[[#Headers],[2021]],I$42,Tabelle24[[#This Row],[2021]]),CD[Datum],0))</f>
        <v>⚪️</v>
      </c>
      <c r="J70" s="60" t="e">
        <f>INDEX(CD[Status],MATCH(DATE(Tabelle24[[#Headers],[2021]],J$42,Tabelle24[[#This Row],[2021]]),CD[Datum],0))</f>
        <v>#N/A</v>
      </c>
      <c r="K70" s="60" t="e">
        <f>INDEX(CD[Status],MATCH(DATE(Tabelle24[[#Headers],[2021]],K$42,Tabelle24[[#This Row],[2021]]),CD[Datum],0))</f>
        <v>#N/A</v>
      </c>
      <c r="L70" s="60" t="e">
        <f>INDEX(CD[Status],MATCH(DATE(Tabelle24[[#Headers],[2021]],L$42,Tabelle24[[#This Row],[2021]]),CD[Datum],0))</f>
        <v>#N/A</v>
      </c>
      <c r="M70" s="60" t="e">
        <f>INDEX(CD[Status],MATCH(DATE(Tabelle24[[#Headers],[2021]],M$42,Tabelle24[[#This Row],[2021]]),CD[Datum],0))</f>
        <v>#N/A</v>
      </c>
      <c r="N70" s="60" t="e">
        <f>INDEX(CD[Status],MATCH(DATE(Tabelle24[[#Headers],[2021]],N$42,Tabelle24[[#This Row],[2021]]),CD[Datum],0))</f>
        <v>#N/A</v>
      </c>
      <c r="O70" s="60" t="e">
        <f>INDEX(CD[Status],MATCH(DATE(Tabelle24[[#Headers],[2021]],O$42,Tabelle24[[#This Row],[2021]]),CD[Datum],0))</f>
        <v>#N/A</v>
      </c>
    </row>
    <row r="71" spans="3:15" x14ac:dyDescent="0.2">
      <c r="C71">
        <v>29</v>
      </c>
      <c r="D71" s="60" t="str">
        <f>INDEX(CD[Status],MATCH(DATE(Tabelle24[[#Headers],[2021]],D$42,Tabelle24[[#This Row],[2021]]),CD[Datum],0))</f>
        <v>🟠</v>
      </c>
      <c r="F71" s="60" t="str">
        <f>INDEX(CD[Status],MATCH(DATE(Tabelle24[[#Headers],[2021]],F$42,Tabelle24[[#This Row],[2021]]),CD[Datum],0))</f>
        <v>🔴</v>
      </c>
      <c r="G71" s="60" t="str">
        <f>INDEX(CD[Status],MATCH(DATE(Tabelle24[[#Headers],[2021]],G$42,Tabelle24[[#This Row],[2021]]),CD[Datum],0))</f>
        <v>🔴</v>
      </c>
      <c r="H71" s="60" t="str">
        <f>INDEX(CD[Status],MATCH(DATE(Tabelle24[[#Headers],[2021]],H$42,Tabelle24[[#This Row],[2021]]),CD[Datum],0))</f>
        <v>🟡̎</v>
      </c>
      <c r="I71" s="60" t="str">
        <f>INDEX(CD[Status],MATCH(DATE(Tabelle24[[#Headers],[2021]],I$42,Tabelle24[[#This Row],[2021]]),CD[Datum],0))</f>
        <v>⚪️</v>
      </c>
      <c r="J71" s="60" t="e">
        <f>INDEX(CD[Status],MATCH(DATE(Tabelle24[[#Headers],[2021]],J$42,Tabelle24[[#This Row],[2021]]),CD[Datum],0))</f>
        <v>#N/A</v>
      </c>
      <c r="K71" s="60" t="e">
        <f>INDEX(CD[Status],MATCH(DATE(Tabelle24[[#Headers],[2021]],K$42,Tabelle24[[#This Row],[2021]]),CD[Datum],0))</f>
        <v>#N/A</v>
      </c>
      <c r="L71" s="60" t="e">
        <f>INDEX(CD[Status],MATCH(DATE(Tabelle24[[#Headers],[2021]],L$42,Tabelle24[[#This Row],[2021]]),CD[Datum],0))</f>
        <v>#N/A</v>
      </c>
      <c r="M71" s="60" t="e">
        <f>INDEX(CD[Status],MATCH(DATE(Tabelle24[[#Headers],[2021]],M$42,Tabelle24[[#This Row],[2021]]),CD[Datum],0))</f>
        <v>#N/A</v>
      </c>
      <c r="N71" s="60" t="e">
        <f>INDEX(CD[Status],MATCH(DATE(Tabelle24[[#Headers],[2021]],N$42,Tabelle24[[#This Row],[2021]]),CD[Datum],0))</f>
        <v>#N/A</v>
      </c>
      <c r="O71" s="60" t="e">
        <f>INDEX(CD[Status],MATCH(DATE(Tabelle24[[#Headers],[2021]],O$42,Tabelle24[[#This Row],[2021]]),CD[Datum],0))</f>
        <v>#N/A</v>
      </c>
    </row>
    <row r="72" spans="3:15" x14ac:dyDescent="0.2">
      <c r="C72">
        <v>30</v>
      </c>
      <c r="D72" s="60" t="str">
        <f>INDEX(CD[Status],MATCH(DATE(Tabelle24[[#Headers],[2021]],D$42,Tabelle24[[#This Row],[2021]]),CD[Datum],0))</f>
        <v>🟠̎</v>
      </c>
      <c r="F72" s="60" t="str">
        <f>INDEX(CD[Status],MATCH(DATE(Tabelle24[[#Headers],[2021]],F$42,Tabelle24[[#This Row],[2021]]),CD[Datum],0))</f>
        <v>🟠</v>
      </c>
      <c r="G72" s="60" t="str">
        <f>INDEX(CD[Status],MATCH(DATE(Tabelle24[[#Headers],[2021]],G$42,Tabelle24[[#This Row],[2021]]),CD[Datum],0))</f>
        <v>🟣</v>
      </c>
      <c r="H72" s="60" t="str">
        <f>INDEX(CD[Status],MATCH(DATE(Tabelle24[[#Headers],[2021]],H$42,Tabelle24[[#This Row],[2021]]),CD[Datum],0))</f>
        <v>🟡</v>
      </c>
      <c r="I72" s="60" t="str">
        <f>INDEX(CD[Status],MATCH(DATE(Tabelle24[[#Headers],[2021]],I$42,Tabelle24[[#This Row],[2021]]),CD[Datum],0))</f>
        <v>⚪️</v>
      </c>
      <c r="J72" s="60" t="e">
        <f>INDEX(CD[Status],MATCH(DATE(Tabelle24[[#Headers],[2021]],J$42,Tabelle24[[#This Row],[2021]]),CD[Datum],0))</f>
        <v>#N/A</v>
      </c>
      <c r="K72" s="60" t="e">
        <f>INDEX(CD[Status],MATCH(DATE(Tabelle24[[#Headers],[2021]],K$42,Tabelle24[[#This Row],[2021]]),CD[Datum],0))</f>
        <v>#N/A</v>
      </c>
      <c r="L72" s="60" t="e">
        <f>INDEX(CD[Status],MATCH(DATE(Tabelle24[[#Headers],[2021]],L$42,Tabelle24[[#This Row],[2021]]),CD[Datum],0))</f>
        <v>#N/A</v>
      </c>
      <c r="M72" s="60" t="e">
        <f>INDEX(CD[Status],MATCH(DATE(Tabelle24[[#Headers],[2021]],M$42,Tabelle24[[#This Row],[2021]]),CD[Datum],0))</f>
        <v>#N/A</v>
      </c>
      <c r="N72" s="60" t="e">
        <f>INDEX(CD[Status],MATCH(DATE(Tabelle24[[#Headers],[2021]],N$42,Tabelle24[[#This Row],[2021]]),CD[Datum],0))</f>
        <v>#N/A</v>
      </c>
      <c r="O72" s="60" t="e">
        <f>INDEX(CD[Status],MATCH(DATE(Tabelle24[[#Headers],[2021]],O$42,Tabelle24[[#This Row],[2021]]),CD[Datum],0))</f>
        <v>#N/A</v>
      </c>
    </row>
    <row r="73" spans="3:15" x14ac:dyDescent="0.2">
      <c r="C73">
        <v>31</v>
      </c>
      <c r="D73" s="60" t="str">
        <f>INDEX(CD[Status],MATCH(DATE(Tabelle24[[#Headers],[2021]],D$42,Tabelle24[[#This Row],[2021]]),CD[Datum],0))</f>
        <v>🟠</v>
      </c>
      <c r="F73" s="60" t="str">
        <f>INDEX(CD[Status],MATCH(DATE(Tabelle24[[#Headers],[2021]],F$42,Tabelle24[[#This Row],[2021]]),CD[Datum],0))</f>
        <v>🔴</v>
      </c>
      <c r="H73" s="60" t="str">
        <f>INDEX(CD[Status],MATCH(DATE(Tabelle24[[#Headers],[2021]],H$42,Tabelle24[[#This Row],[2021]]),CD[Datum],0))</f>
        <v>🟡</v>
      </c>
      <c r="J73" s="60" t="e">
        <f>INDEX(CD[Status],MATCH(DATE(Tabelle24[[#Headers],[2021]],J$42,Tabelle24[[#This Row],[2021]]),CD[Datum],0))</f>
        <v>#N/A</v>
      </c>
      <c r="K73" s="60" t="e">
        <f>INDEX(CD[Status],MATCH(DATE(Tabelle24[[#Headers],[2021]],K$42,Tabelle24[[#This Row],[2021]]),CD[Datum],0))</f>
        <v>#N/A</v>
      </c>
      <c r="M73" s="60" t="e">
        <f>INDEX(CD[Status],MATCH(DATE(Tabelle24[[#Headers],[2021]],M$42,Tabelle24[[#This Row],[2021]]),CD[Datum],0))</f>
        <v>#N/A</v>
      </c>
      <c r="O73" s="60" t="e">
        <f>INDEX(CD[Status],MATCH(DATE(Tabelle24[[#Headers],[2021]],O$42,Tabelle24[[#This Row],[2021]]),CD[Datum],0))</f>
        <v>#N/A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Covid 19 DUS</vt:lpstr>
      <vt:lpstr>Jahresvergleich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2021-07-25T05:43:57Z</dcterms:modified>
</cp:coreProperties>
</file>