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42B2FD1-847F-AF42-BF95-4AB0873B886F}" xr6:coauthVersionLast="46" xr6:coauthVersionMax="46" xr10:uidLastSave="{00000000-0000-0000-0000-000000000000}"/>
  <bookViews>
    <workbookView xWindow="12400" yWindow="500" windowWidth="3568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0" i="1" l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69" i="1" l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<sst xmlns="http://schemas.openxmlformats.org/spreadsheetml/2006/main" count="45" uniqueCount="40">
  <si>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</si>
  <si>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</si>
  <si>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</si>
  <si>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</si>
  <si>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</si>
  <si>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</si>
  <si>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</si>
  <si>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</si>
  <si>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</si>
  <si>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</si>
  <si>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</si>
  <si>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</si>
  <si>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</si>
  <si>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</si>
  <si>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</si>
  <si>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</si>
  <si>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</si>
  <si>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</si>
  <si>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</si>
  <si>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</si>
  <si>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</si>
  <si>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</si>
  <si>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</si>
  <si>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</si>
  <si>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</si>
  <si>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</si>
  <si>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</si>
  <si>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</si>
  <si>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</si>
  <si>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</si>
  <si>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</si>
  <si>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</si>
  <si>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</si>
  <si>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</si>
  <si>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</si>
  <si>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</si>
  <si>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</si>
  <si>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</si>
  <si>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</si>
  <si>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25.03., insg. 18.531 (+125) Düsseldorfer mit Coronadiagnose, akt. infiz.: 780 (+60), 83 (0) in Krankenhäusern i. Beh., davon 24 (-1) auf Intensiv, 2.506 (+89) in Quaran., 17.400 (0) genesen. 307 (+1) verstorben, 7-Tages-Inzidenz 82,5 (76,9)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</si>
</sst>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Tabelle1!$A$7:$A$370</c:f>
              <c:numCache>
                <c:formatCode>d\-mmm</c:formatCode>
                <c:ptCount val="3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</c:numCache>
            </c:numRef>
          </c:cat>
          <c:val>
            <c:numRef>
              <c:f>Tabelle1!$B$7:$B$370</c:f>
              <c:numCache>
                <c:formatCode>0</c:formatCode>
                <c:ptCount val="36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Tabelle1!$A$7:$A$370</c:f>
              <c:numCache>
                <c:formatCode>d\-mmm</c:formatCode>
                <c:ptCount val="3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</c:numCache>
            </c:numRef>
          </c:cat>
          <c:val>
            <c:numRef>
              <c:f>Tabelle1!$C$7:$C$370</c:f>
              <c:numCache>
                <c:formatCode>General</c:formatCode>
                <c:ptCount val="36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Tabelle1!$A$7:$A$370</c:f>
              <c:numCache>
                <c:formatCode>d\-mmm</c:formatCode>
                <c:ptCount val="3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</c:numCache>
            </c:numRef>
          </c:cat>
          <c:val>
            <c:numRef>
              <c:f>Tabelle1!$D$7:$D$370</c:f>
              <c:numCache>
                <c:formatCode>0</c:formatCode>
                <c:ptCount val="36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Tabelle1!$A$7:$A$370</c:f>
              <c:numCache>
                <c:formatCode>d\-mmm</c:formatCode>
                <c:ptCount val="3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</c:numCache>
            </c:numRef>
          </c:cat>
          <c:val>
            <c:numRef>
              <c:f>Tabelle1!$E$7:$E$370</c:f>
              <c:numCache>
                <c:formatCode>General</c:formatCode>
                <c:ptCount val="36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Tabelle1!$M$7:$M$370</c:f>
              <c:numCache>
                <c:formatCode>General</c:formatCode>
                <c:ptCount val="36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Tabelle1!$O$7:$O$370</c:f>
              <c:numCache>
                <c:formatCode>0.0</c:formatCode>
                <c:ptCount val="36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25.03.2021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82,5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307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780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18.531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25.03., insg. 18.531 (+125) Düsseldorfer mit Coronadiagnose, akt. infiz.: 780 (+60), 83 (0) in Krankenhäusern i. Beh., davon 24 (-1) auf Intensiv, 2.506 (+89) in Quaran., 17.400 (0) genesen. 307 (+1) verstorben, 7-Tages-Inzidenz 82,5 (76,9)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70" totalsRowShown="0" headerRowDxfId="16" dataDxfId="15">
  <autoFilter ref="A6:O370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70"/>
  <sheetViews>
    <sheetView tabSelected="1" topLeftCell="M1" zoomScaleNormal="100" workbookViewId="0">
      <selection activeCell="R4" sqref="R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0" t="s">
        <v>31</v>
      </c>
      <c r="H1" s="50"/>
      <c r="I1" s="50"/>
      <c r="J1" s="50"/>
      <c r="K1" s="3" t="s">
        <v>20</v>
      </c>
      <c r="L1" s="5" t="str">
        <f ca="1">"Stand: "&amp;TEXT(TODAY(),"TT.MM.JJJJ")</f>
        <v>Stand: 25.03.2021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364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25.03.</v>
      </c>
      <c r="S6" s="3" t="s">
        <v>27</v>
      </c>
      <c r="T6" s="3" t="str" cm="1">
        <f t="array" ref="T6">TEXT(INDEX(CD[KH],$Q$5),"#.##0")</f>
        <v>83</v>
      </c>
      <c r="U6" s="3" t="str" cm="1">
        <f t="array" ref="U6">TEXT(INDEX(CD[KH],$Q$5)-INDEX(CD[KH],$Q$5-1),"+#.##0;-#.##0;0")</f>
        <v>0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82,5</v>
      </c>
      <c r="R7" s="3" t="str" cm="1">
        <f t="array" ref="R7">TEXT(INDEX(CD[Inzidenz],$Q$5-1),"#.##0,0")</f>
        <v>76,9</v>
      </c>
      <c r="S7" s="3" t="s">
        <v>28</v>
      </c>
      <c r="T7" s="3" t="str" cm="1">
        <f t="array" ref="T7">TEXT(INDEX(CD[KH (intensiv)],$Q$5),"#.##0")</f>
        <v>24</v>
      </c>
      <c r="U7" s="3" t="str" cm="1">
        <f t="array" ref="U7">TEXT(INDEX(CD[KH (intensiv)],$Q$5)-INDEX(CD[KH (intensiv)],$Q$5-1),"+#.##0;-#.##0;0")</f>
        <v>-1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307</v>
      </c>
      <c r="R8" s="3" t="str" cm="1">
        <f t="array" ref="R8">TEXT(INDEX(CD[Verstorbene],$Q$5)-INDEX(CD[Verstorbene],$Q$5-1),"+#.##0;-#.##0;0")</f>
        <v>+1</v>
      </c>
      <c r="S8" s="3" t="s">
        <v>29</v>
      </c>
      <c r="T8" s="3" t="str" cm="1">
        <f t="array" ref="T8">TEXT(INDEX(CD[Quarant],$Q$5),"#.##0")</f>
        <v>2.506</v>
      </c>
      <c r="U8" s="3" t="str" cm="1">
        <f t="array" ref="U8">TEXT(INDEX(CD[Quarant],$Q$5)-INDEX(CD[Quarant],$Q$5-1),"+#.##0;-#.##0;0")</f>
        <v>+89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780</v>
      </c>
      <c r="R9" s="3" t="str" cm="1">
        <f t="array" ref="R9">TEXT(INDEX(CD[Infiziert],$Q$5)-INDEX(CD[Infiziert],$Q$5-1),"+#.##0;-#.##0;0")</f>
        <v>+60</v>
      </c>
      <c r="S9" s="3" t="s">
        <v>30</v>
      </c>
      <c r="T9" s="3" t="str" cm="1">
        <f t="array" ref="T9">TEXT(INDEX(CD[Genesen],$Q$5),"#.##0")</f>
        <v>17.400</v>
      </c>
      <c r="U9" s="3" t="str" cm="1">
        <f t="array" ref="U9">TEXT(INDEX(CD[Genesen],$Q$5)-INDEX(CD[Genesen],$Q$5-1),"+#.##0;-#.##0;0")</f>
        <v>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18.531</v>
      </c>
      <c r="R10" s="16" t="str" cm="1">
        <f t="array" ref="R10">TEXT(INDEX(CD[Total],$Q$5)-INDEX(CD[Total],$Q$5-1),"+#.##0;-#.##0;0")</f>
        <v>+125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25.03., insg. 18.531 (+125) Düsseldorfer mit Coronadiagnose, akt. infiz.: 780 (+60), 83 (0) in Krankenhäusern i. Beh., davon 24 (-1) auf Intensiv, 2.506 (+89) in Quaran., 17.400 (0) genesen. 307 (+1) verstorben, 7-Tages-Inzidenz 82,5 (76,9)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5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5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5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5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5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5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5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5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7" spans="1:15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</row>
    <row r="368" spans="1:15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</row>
    <row r="369" spans="1:16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" t="s">
        <v>36</v>
      </c>
    </row>
    <row r="370" spans="1:16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2021-03-25T09:55:29Z</dcterms:modified>
</cp:coreProperties>
</file>