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73BE1C4E-89EC-624D-9811-F363C06344B4}" xr6:coauthVersionLast="46" xr6:coauthVersionMax="46" xr10:uidLastSave="{00000000-0000-0000-0000-000000000000}"/>
  <bookViews>
    <workbookView xWindow="112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3" i="1" l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P272" i="1" s="1"/>
  <c r="O267" i="1"/>
  <c r="C266" i="1"/>
  <c r="F266" i="1"/>
  <c r="G266" i="1" s="1"/>
  <c r="M266" i="1" s="1"/>
  <c r="N266" i="1"/>
  <c r="O266" i="1"/>
  <c r="C265" i="1"/>
  <c r="F265" i="1"/>
  <c r="G265" i="1" s="1"/>
  <c r="N265" i="1"/>
  <c r="P271" i="1" s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P260" i="1" s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273" i="1" l="1"/>
  <c r="G12" i="1"/>
  <c r="M273" i="1"/>
  <c r="G14" i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4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12" i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T7" i="1" a="1"/>
  <c r="T7" i="1" s="1"/>
  <c r="M32" i="1"/>
  <c r="M190" i="1"/>
  <c r="G231" i="1"/>
  <c r="M231" i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<sst xmlns="http://schemas.openxmlformats.org/spreadsheetml/2006/main" count="36" uniqueCount="34">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</sst>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Tabelle1!$A$7:$A$273</c:f>
              <c:numCache>
                <c:formatCode>d\-mmm</c:formatCode>
                <c:ptCount val="26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</c:numCache>
            </c:numRef>
          </c:cat>
          <c:val>
            <c:numRef>
              <c:f>Tabelle1!$C$7:$C$273</c:f>
              <c:numCache>
                <c:formatCode>0</c:formatCode>
                <c:ptCount val="26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Tabelle1!$A$7:$A$273</c:f>
              <c:numCache>
                <c:formatCode>d\-mmm</c:formatCode>
                <c:ptCount val="26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</c:numCache>
            </c:numRef>
          </c:cat>
          <c:val>
            <c:numRef>
              <c:f>Tabelle1!$D$7:$D$273</c:f>
              <c:numCache>
                <c:formatCode>General</c:formatCode>
                <c:ptCount val="26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Tabelle1!$A$7:$A$273</c:f>
              <c:numCache>
                <c:formatCode>d\-mmm</c:formatCode>
                <c:ptCount val="26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</c:numCache>
            </c:numRef>
          </c:cat>
          <c:val>
            <c:numRef>
              <c:f>Tabelle1!$E$7:$E$273</c:f>
              <c:numCache>
                <c:formatCode>General</c:formatCode>
                <c:ptCount val="26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Tabelle1!$A$7:$A$273</c:f>
              <c:numCache>
                <c:formatCode>d\-mmm</c:formatCode>
                <c:ptCount val="26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</c:numCache>
            </c:numRef>
          </c:cat>
          <c:val>
            <c:numRef>
              <c:f>Tabelle1!$F$7:$F$273</c:f>
              <c:numCache>
                <c:formatCode>General</c:formatCode>
                <c:ptCount val="26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Tabelle1!$N$7:$N$273</c:f>
              <c:numCache>
                <c:formatCode>General</c:formatCode>
                <c:ptCount val="26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Tabelle1!$P$7:$P$273</c:f>
              <c:numCache>
                <c:formatCode>0.0</c:formatCode>
                <c:ptCount val="267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18.12.2020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0.5999</cdr:x>
      <cdr:y>0.07738</cdr:y>
    </cdr:from>
    <cdr:to>
      <cdr:x>0.77435</cdr:x>
      <cdr:y>0.18399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201637" y="674679"/>
          <a:ext cx="2675808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129,1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116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1.135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12.195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18.12., insg. 12.195 (+140) Düsseldorfer mit Coronadiagnose, akt. infiz.: 1.135 (+128), 203 (-4) in Krankenhäusern i. Beh., davon 42 (+1) auf Intensiv, 3.843 (+264) in Quaran., 10.944 (+11) genesen. 116 (+1) verstorben, 7-Tages-Inzidenz 129,1 (129,4) #Cor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73" totalsRowShown="0" headerRowDxfId="17" dataDxfId="16">
  <autoFilter ref="A6:P273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6"/>
  <sheetViews>
    <sheetView tabSelected="1" topLeftCell="N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18.12.2020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267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18.12.</v>
      </c>
      <c r="U6" s="3" t="s">
        <v>29</v>
      </c>
      <c r="V6" s="3" t="str" cm="1">
        <f t="array" ref="V6">TEXT(INDEX(CD[KH],$S$5),"#.##0")</f>
        <v>203</v>
      </c>
      <c r="W6" s="3" t="str" cm="1">
        <f t="array" ref="W6">TEXT(INDEX(CD[KH],$S$5)-INDEX(CD[KH],$S$5-1),"+#.##0;-#.##0;0")</f>
        <v>-4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129,1</v>
      </c>
      <c r="T7" s="3" t="str" cm="1">
        <f t="array" ref="T7">TEXT(INDEX(CD[Inzidenz],$S$5-1),"#.##0,#")</f>
        <v>129,4</v>
      </c>
      <c r="U7" s="3" t="s">
        <v>30</v>
      </c>
      <c r="V7" s="3" t="str" cm="1">
        <f t="array" ref="V7">TEXT(INDEX(CD[KH (intensiv)],$S$5),"#.##0")</f>
        <v>42</v>
      </c>
      <c r="W7" s="3" t="str" cm="1">
        <f t="array" ref="W7">TEXT(INDEX(CD[KH (intensiv)],$S$5)-INDEX(CD[KH (intensiv)],$S$5-1),"+#.##0;-#.##0;0")</f>
        <v>+1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116</v>
      </c>
      <c r="T8" s="3" t="str" cm="1">
        <f t="array" ref="T8">TEXT(INDEX(CD[Verstorbene],$S$5)-INDEX(CD[Verstorbene],$S$5-1),"+#.##0;-#.##0;0")</f>
        <v>+1</v>
      </c>
      <c r="U8" s="3" t="s">
        <v>31</v>
      </c>
      <c r="V8" s="3" t="str" cm="1">
        <f t="array" ref="V8">TEXT(INDEX(CD[Quarant],$S$5),"#.##0")</f>
        <v>3.843</v>
      </c>
      <c r="W8" s="3" t="str" cm="1">
        <f t="array" ref="W8">TEXT(INDEX(CD[Quarant],$S$5)-INDEX(CD[Quarant],$S$5-1),"+#.##0;-#.##0;0")</f>
        <v>+264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1.135</v>
      </c>
      <c r="T9" s="3" t="str" cm="1">
        <f t="array" ref="T9">TEXT(INDEX(CD[Infiziert],$S$5)-INDEX(CD[Infiziert],$S$5-1),"+#.##0;-#.##0;0")</f>
        <v>+128</v>
      </c>
      <c r="U9" s="3" t="s">
        <v>32</v>
      </c>
      <c r="V9" s="3" t="str" cm="1">
        <f t="array" ref="V9">TEXT(INDEX(CD[Genesen],$S$5),"#.##0")</f>
        <v>10.944</v>
      </c>
      <c r="W9" s="3" t="str" cm="1">
        <f t="array" ref="W9">TEXT(INDEX(CD[Genesen],$S$5)-INDEX(CD[Genesen],$S$5-1),"+#.##0;-#.##0;0")</f>
        <v>+11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12.195</v>
      </c>
      <c r="T10" s="17" t="str" cm="1">
        <f t="array" ref="T10">TEXT(INDEX(CD[Total],$S$5)-INDEX(CD[Total],$S$5-1),"+#.##0;-#.##0;0")</f>
        <v>+140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18.12., insg. 12.195 (+140) Düsseldorfer mit Coronadiagnose, akt. infiz.: 1.135 (+128), 203 (-4) in Krankenhäusern i. Beh., davon 42 (+1) auf Intensiv, 3.843 (+264) in Quaran., 10.944 (+11) genesen. 116 (+1) verstorben, 7-Tages-Inzidenz 129,1 (129,4)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40">
        <v>44171</v>
      </c>
      <c r="B262" s="41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2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40">
        <v>44172</v>
      </c>
      <c r="B263" s="41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2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40">
        <v>44173</v>
      </c>
      <c r="B264" s="41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2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40">
        <v>44174</v>
      </c>
      <c r="B265" s="41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2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40">
        <v>44175</v>
      </c>
      <c r="B266" s="41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2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40">
        <v>44176</v>
      </c>
      <c r="B267" s="41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2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40">
        <v>44177</v>
      </c>
      <c r="B268" s="41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2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40">
        <v>44178</v>
      </c>
      <c r="B269" s="41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2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40">
        <v>44179</v>
      </c>
      <c r="B270" s="41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2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40">
        <v>44180</v>
      </c>
      <c r="B271" s="41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2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>SUM(N267:N273)/$P$1</f>
        <v>129.11755735590776</v>
      </c>
      <c r="Q273" s="11">
        <v>44183</v>
      </c>
    </row>
    <row r="274" spans="1:17" ht="17" x14ac:dyDescent="0.25">
      <c r="C274" s="39"/>
      <c r="Q274" s="11">
        <v>44184</v>
      </c>
    </row>
    <row r="275" spans="1:17" ht="17" x14ac:dyDescent="0.25">
      <c r="B275" s="39"/>
      <c r="C275" s="39"/>
      <c r="Q275" s="11">
        <v>44185</v>
      </c>
    </row>
    <row r="276" spans="1:17" ht="17" x14ac:dyDescent="0.25">
      <c r="B276" s="39"/>
      <c r="C276" s="39"/>
      <c r="Q276" s="11">
        <v>44186</v>
      </c>
    </row>
    <row r="277" spans="1:17" ht="17" x14ac:dyDescent="0.25">
      <c r="C277" s="39"/>
      <c r="Q277" s="11">
        <v>44187</v>
      </c>
    </row>
    <row r="278" spans="1:17" x14ac:dyDescent="0.2">
      <c r="Q278" s="11">
        <v>44188</v>
      </c>
    </row>
    <row r="279" spans="1:17" x14ac:dyDescent="0.2">
      <c r="Q279" s="11">
        <v>44189</v>
      </c>
    </row>
    <row r="280" spans="1:17" x14ac:dyDescent="0.2">
      <c r="Q280" s="11">
        <v>44190</v>
      </c>
    </row>
    <row r="281" spans="1:17" x14ac:dyDescent="0.2">
      <c r="Q281" s="11">
        <v>44191</v>
      </c>
    </row>
    <row r="282" spans="1:17" x14ac:dyDescent="0.2">
      <c r="Q282" s="11">
        <v>44192</v>
      </c>
    </row>
    <row r="283" spans="1:17" x14ac:dyDescent="0.2">
      <c r="Q283" s="11">
        <v>44193</v>
      </c>
    </row>
    <row r="284" spans="1:17" x14ac:dyDescent="0.2">
      <c r="Q284" s="11">
        <v>44194</v>
      </c>
    </row>
    <row r="285" spans="1:17" x14ac:dyDescent="0.2">
      <c r="Q285" s="11">
        <v>44195</v>
      </c>
    </row>
    <row r="286" spans="1:17" x14ac:dyDescent="0.2">
      <c r="Q286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2020-12-18T10:50:13Z</dcterms:modified>
</cp:coreProperties>
</file>