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098CDC97-319A-0241-A161-BB977DAFD2E6}" xr6:coauthVersionLast="46" xr6:coauthVersionMax="46" xr10:uidLastSave="{00000000-0000-0000-0000-000000000000}"/>
  <bookViews>
    <workbookView xWindow="18640" yWindow="500" windowWidth="294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7" i="1" l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Q5" i="1" a="1"/>
  <c r="Q5" i="1" s="1"/>
  <c r="Q10" i="1" s="1" a="1"/>
  <c r="Q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Q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L377" i="1" l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L297" i="1"/>
  <c r="O296" i="1"/>
  <c r="O295" i="1"/>
  <c r="L296" i="1"/>
  <c r="O292" i="1"/>
  <c r="O294" i="1"/>
  <c r="L295" i="1"/>
  <c r="O293" i="1"/>
  <c r="L293" i="1"/>
  <c r="L292" i="1"/>
  <c r="O289" i="1"/>
  <c r="O290" i="1"/>
  <c r="O291" i="1"/>
  <c r="O288" i="1"/>
  <c r="L290" i="1"/>
  <c r="O287" i="1"/>
  <c r="L289" i="1"/>
  <c r="L288" i="1"/>
  <c r="O286" i="1"/>
  <c r="L286" i="1"/>
  <c r="O285" i="1"/>
  <c r="O284" i="1"/>
  <c r="O283" i="1"/>
  <c r="O282" i="1"/>
  <c r="O281" i="1"/>
  <c r="O276" i="1"/>
  <c r="O277" i="1"/>
  <c r="O280" i="1"/>
  <c r="O279" i="1"/>
  <c r="L279" i="1"/>
  <c r="L278" i="1"/>
  <c r="O278" i="1"/>
  <c r="O275" i="1"/>
  <c r="L277" i="1"/>
  <c r="L276" i="1"/>
  <c r="O274" i="1"/>
  <c r="O260" i="1"/>
  <c r="O271" i="1"/>
  <c r="O272" i="1"/>
  <c r="O273" i="1"/>
  <c r="F12" i="1"/>
  <c r="L12" i="1" s="1"/>
  <c r="L273" i="1"/>
  <c r="F14" i="1"/>
  <c r="L14" i="1" s="1"/>
  <c r="F11" i="1"/>
  <c r="L11" i="1" s="1"/>
  <c r="F10" i="1"/>
  <c r="L10" i="1" s="1"/>
  <c r="O257" i="1"/>
  <c r="O270" i="1"/>
  <c r="O268" i="1"/>
  <c r="L270" i="1"/>
  <c r="O269" i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O151" i="1"/>
  <c r="O143" i="1"/>
  <c r="O135" i="1"/>
  <c r="O262" i="1"/>
  <c r="O266" i="1"/>
  <c r="L34" i="1"/>
  <c r="L233" i="1"/>
  <c r="O259" i="1"/>
  <c r="O254" i="1"/>
  <c r="O246" i="1"/>
  <c r="O238" i="1"/>
  <c r="O230" i="1"/>
  <c r="O222" i="1"/>
  <c r="O214" i="1"/>
  <c r="O206" i="1"/>
  <c r="O197" i="1"/>
  <c r="O190" i="1"/>
  <c r="O181" i="1"/>
  <c r="O173" i="1"/>
  <c r="O165" i="1"/>
  <c r="O157" i="1"/>
  <c r="O149" i="1"/>
  <c r="O141" i="1"/>
  <c r="O132" i="1"/>
  <c r="O124" i="1"/>
  <c r="O117" i="1"/>
  <c r="O109" i="1"/>
  <c r="O101" i="1"/>
  <c r="O93" i="1"/>
  <c r="O85" i="1"/>
  <c r="O77" i="1"/>
  <c r="O69" i="1"/>
  <c r="O61" i="1"/>
  <c r="O45" i="1"/>
  <c r="O37" i="1"/>
  <c r="O29" i="1"/>
  <c r="O21" i="1"/>
  <c r="O11" i="1"/>
  <c r="O247" i="1"/>
  <c r="O239" i="1"/>
  <c r="O231" i="1"/>
  <c r="O223" i="1"/>
  <c r="O215" i="1"/>
  <c r="O207" i="1"/>
  <c r="O199" i="1"/>
  <c r="O183" i="1"/>
  <c r="O127" i="1"/>
  <c r="O119" i="1"/>
  <c r="O111" i="1"/>
  <c r="O103" i="1"/>
  <c r="O95" i="1"/>
  <c r="O87" i="1"/>
  <c r="O79" i="1"/>
  <c r="O71" i="1"/>
  <c r="O63" i="1"/>
  <c r="O47" i="1"/>
  <c r="O39" i="1"/>
  <c r="O31" i="1"/>
  <c r="O23" i="1"/>
  <c r="O15" i="1"/>
  <c r="O263" i="1"/>
  <c r="L174" i="1"/>
  <c r="L219" i="1"/>
  <c r="L215" i="1"/>
  <c r="L106" i="1"/>
  <c r="L114" i="1"/>
  <c r="L254" i="1"/>
  <c r="O253" i="1"/>
  <c r="O245" i="1"/>
  <c r="O237" i="1"/>
  <c r="O229" i="1"/>
  <c r="O221" i="1"/>
  <c r="O213" i="1"/>
  <c r="O205" i="1"/>
  <c r="O189" i="1"/>
  <c r="L55" i="1"/>
  <c r="L39" i="1"/>
  <c r="L137" i="1"/>
  <c r="L141" i="1"/>
  <c r="L185" i="1"/>
  <c r="O252" i="1"/>
  <c r="O244" i="1"/>
  <c r="O236" i="1"/>
  <c r="O228" i="1"/>
  <c r="O220" i="1"/>
  <c r="O212" i="1"/>
  <c r="O204" i="1"/>
  <c r="O195" i="1"/>
  <c r="O187" i="1"/>
  <c r="O179" i="1"/>
  <c r="O171" i="1"/>
  <c r="O163" i="1"/>
  <c r="O156" i="1"/>
  <c r="O148" i="1"/>
  <c r="O140" i="1"/>
  <c r="O116" i="1"/>
  <c r="O108" i="1"/>
  <c r="O100" i="1"/>
  <c r="O92" i="1"/>
  <c r="O84" i="1"/>
  <c r="O76" i="1"/>
  <c r="O68" i="1"/>
  <c r="O60" i="1"/>
  <c r="O44" i="1"/>
  <c r="O36" i="1"/>
  <c r="O28" i="1"/>
  <c r="O20" i="1"/>
  <c r="O261" i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O243" i="1"/>
  <c r="O235" i="1"/>
  <c r="O227" i="1"/>
  <c r="O219" i="1"/>
  <c r="O211" i="1"/>
  <c r="O203" i="1"/>
  <c r="O155" i="1"/>
  <c r="O147" i="1"/>
  <c r="O139" i="1"/>
  <c r="O131" i="1"/>
  <c r="O123" i="1"/>
  <c r="O115" i="1"/>
  <c r="O107" i="1"/>
  <c r="O99" i="1"/>
  <c r="O91" i="1"/>
  <c r="O83" i="1"/>
  <c r="O75" i="1"/>
  <c r="O67" i="1"/>
  <c r="O59" i="1"/>
  <c r="O51" i="1"/>
  <c r="O43" i="1"/>
  <c r="O35" i="1"/>
  <c r="O27" i="1"/>
  <c r="O19" i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O250" i="1"/>
  <c r="O242" i="1"/>
  <c r="O234" i="1"/>
  <c r="O226" i="1"/>
  <c r="O218" i="1"/>
  <c r="O210" i="1"/>
  <c r="O202" i="1"/>
  <c r="O193" i="1"/>
  <c r="O186" i="1"/>
  <c r="O177" i="1"/>
  <c r="O169" i="1"/>
  <c r="O161" i="1"/>
  <c r="O153" i="1"/>
  <c r="O145" i="1"/>
  <c r="O137" i="1"/>
  <c r="O128" i="1"/>
  <c r="O120" i="1"/>
  <c r="O113" i="1"/>
  <c r="O105" i="1"/>
  <c r="O97" i="1"/>
  <c r="O89" i="1"/>
  <c r="O81" i="1"/>
  <c r="O73" i="1"/>
  <c r="O65" i="1"/>
  <c r="O49" i="1"/>
  <c r="O41" i="1"/>
  <c r="O33" i="1"/>
  <c r="O25" i="1"/>
  <c r="O17" i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O241" i="1"/>
  <c r="O233" i="1"/>
  <c r="O225" i="1"/>
  <c r="O217" i="1"/>
  <c r="O209" i="1"/>
  <c r="O201" i="1"/>
  <c r="O185" i="1"/>
  <c r="L132" i="1"/>
  <c r="L19" i="1"/>
  <c r="L82" i="1"/>
  <c r="F223" i="1"/>
  <c r="L223" i="1" s="1"/>
  <c r="O256" i="1"/>
  <c r="O248" i="1"/>
  <c r="O240" i="1"/>
  <c r="O232" i="1"/>
  <c r="O224" i="1"/>
  <c r="O216" i="1"/>
  <c r="O208" i="1"/>
  <c r="O200" i="1"/>
  <c r="O191" i="1"/>
  <c r="O184" i="1"/>
  <c r="O175" i="1"/>
  <c r="O167" i="1"/>
  <c r="O160" i="1"/>
  <c r="O152" i="1"/>
  <c r="O144" i="1"/>
  <c r="O136" i="1"/>
  <c r="O112" i="1"/>
  <c r="O104" i="1"/>
  <c r="O96" i="1"/>
  <c r="O88" i="1"/>
  <c r="O80" i="1"/>
  <c r="O72" i="1"/>
  <c r="O64" i="1"/>
  <c r="O48" i="1"/>
  <c r="O40" i="1"/>
  <c r="O32" i="1"/>
  <c r="O24" i="1"/>
  <c r="O16" i="1"/>
  <c r="L265" i="1"/>
  <c r="O265" i="1"/>
  <c r="T9" i="1" a="1"/>
  <c r="T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U7" i="1" a="1"/>
  <c r="U7" i="1" s="1"/>
  <c r="R8" i="1" a="1"/>
  <c r="R8" i="1" s="1"/>
  <c r="U6" i="1" a="1"/>
  <c r="U6" i="1" s="1"/>
  <c r="T8" i="1" a="1"/>
  <c r="T8" i="1" s="1"/>
  <c r="Q8" i="1" a="1"/>
  <c r="Q8" i="1" s="1"/>
  <c r="U9" i="1" a="1"/>
  <c r="U9" i="1" s="1"/>
  <c r="R10" i="1" a="1"/>
  <c r="R10" i="1" s="1"/>
  <c r="T7" i="1" a="1"/>
  <c r="T7" i="1" s="1"/>
  <c r="U8" i="1" a="1"/>
  <c r="U8" i="1" s="1"/>
  <c r="R9" i="1" a="1"/>
  <c r="R9" i="1" s="1"/>
  <c r="Q9" i="1" a="1"/>
  <c r="Q9" i="1" s="1"/>
  <c r="T6" i="1" a="1"/>
  <c r="T6" i="1" s="1"/>
  <c r="L32" i="1"/>
  <c r="L190" i="1"/>
  <c r="F231" i="1"/>
  <c r="L231" i="1" s="1"/>
  <c r="L244" i="1"/>
  <c r="L259" i="1"/>
  <c r="O198" i="1"/>
  <c r="O194" i="1"/>
  <c r="O182" i="1"/>
  <c r="O178" i="1"/>
  <c r="O174" i="1"/>
  <c r="O170" i="1"/>
  <c r="O166" i="1"/>
  <c r="O162" i="1"/>
  <c r="O158" i="1"/>
  <c r="O154" i="1"/>
  <c r="O150" i="1"/>
  <c r="O146" i="1"/>
  <c r="O142" i="1"/>
  <c r="O138" i="1"/>
  <c r="O134" i="1"/>
  <c r="O130" i="1"/>
  <c r="O126" i="1"/>
  <c r="O122" i="1"/>
  <c r="O118" i="1"/>
  <c r="O114" i="1"/>
  <c r="O110" i="1"/>
  <c r="O106" i="1"/>
  <c r="O102" i="1"/>
  <c r="O98" i="1"/>
  <c r="O94" i="1"/>
  <c r="O90" i="1"/>
  <c r="O86" i="1"/>
  <c r="O82" i="1"/>
  <c r="O78" i="1"/>
  <c r="O74" i="1"/>
  <c r="O70" i="1"/>
  <c r="O66" i="1"/>
  <c r="O62" i="1"/>
  <c r="O58" i="1"/>
  <c r="O50" i="1"/>
  <c r="O46" i="1"/>
  <c r="O42" i="1"/>
  <c r="O38" i="1"/>
  <c r="O34" i="1"/>
  <c r="O30" i="1"/>
  <c r="O26" i="1"/>
  <c r="O22" i="1"/>
  <c r="O18" i="1"/>
  <c r="O14" i="1"/>
  <c r="O10" i="1"/>
  <c r="L232" i="1"/>
  <c r="L240" i="1"/>
  <c r="L248" i="1"/>
  <c r="L234" i="1"/>
  <c r="L242" i="1"/>
  <c r="L250" i="1"/>
  <c r="O133" i="1"/>
  <c r="O129" i="1"/>
  <c r="O125" i="1"/>
  <c r="O121" i="1"/>
  <c r="O13" i="1"/>
  <c r="O9" i="1"/>
  <c r="L225" i="1"/>
  <c r="L255" i="1"/>
  <c r="O258" i="1"/>
  <c r="O196" i="1"/>
  <c r="O192" i="1"/>
  <c r="O188" i="1"/>
  <c r="O180" i="1"/>
  <c r="O176" i="1"/>
  <c r="O172" i="1"/>
  <c r="O168" i="1"/>
  <c r="O164" i="1"/>
  <c r="O12" i="1"/>
  <c r="O8" i="1"/>
  <c r="O264" i="1"/>
  <c r="L264" i="1"/>
  <c r="O54" i="1" l="1"/>
  <c r="O57" i="1"/>
  <c r="O56" i="1"/>
  <c r="O52" i="1"/>
  <c r="O53" i="1"/>
  <c r="Q7" i="1" a="1"/>
  <c r="Q7" i="1" s="1"/>
  <c r="R7" i="1" a="1"/>
  <c r="R7" i="1" s="1"/>
  <c r="P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<sst xmlns="http://schemas.openxmlformats.org/spreadsheetml/2006/main" count="45" uniqueCount="40">
  <si>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</si>
  <si>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</si>
  <si>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</si>
  <si>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</si>
  <si>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</si>
  <si>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</si>
  <si>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</si>
  <si>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</si>
  <si>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</si>
  <si>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</si>
  <si>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</si>
  <si>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</si>
  <si>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</si>
  <si>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</si>
  <si>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</si>
  <si>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</si>
  <si>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</si>
  <si>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</si>
  <si>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</si>
  <si>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</si>
  <si>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</si>
  <si>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</si>
  <si>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</si>
  <si>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</si>
  <si>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</si>
  <si>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</si>
  <si>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</si>
  <si>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</si>
  <si>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</si>
  <si>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</si>
  <si>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</si>
  <si>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</si>
  <si>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</si>
  <si>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</si>
  <si>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</si>
  <si>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</si>
  <si>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</si>
  <si>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</si>
  <si>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</si>
  <si>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01.04., insg. 19.159 (+150) Düsseldorfer mit Coronadiagnose, akt. infiz.: 970 (+100), 96 (+5) in Krankenhäusern i. Beh., davon 32 (+3) auf Intensiv, 2.892 (-50) in Quaran., 17.900 (+200) genesen. 317 (+2) verstorben, 7-Tages-Inzidenz 100,5 (96,6)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</si>
</sst>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7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Tabelle1!$A$7:$A$377</c:f>
              <c:numCache>
                <c:formatCode>d\-mmm</c:formatCode>
                <c:ptCount val="37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</c:numCache>
            </c:numRef>
          </c:cat>
          <c:val>
            <c:numRef>
              <c:f>Tabelle1!$B$7:$B$377</c:f>
              <c:numCache>
                <c:formatCode>0</c:formatCode>
                <c:ptCount val="371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Tabelle1!$A$7:$A$377</c:f>
              <c:numCache>
                <c:formatCode>d\-mmm</c:formatCode>
                <c:ptCount val="37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</c:numCache>
            </c:numRef>
          </c:cat>
          <c:val>
            <c:numRef>
              <c:f>Tabelle1!$C$7:$C$377</c:f>
              <c:numCache>
                <c:formatCode>General</c:formatCode>
                <c:ptCount val="37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Tabelle1!$A$7:$A$377</c:f>
              <c:numCache>
                <c:formatCode>d\-mmm</c:formatCode>
                <c:ptCount val="37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</c:numCache>
            </c:numRef>
          </c:cat>
          <c:val>
            <c:numRef>
              <c:f>Tabelle1!$D$7:$D$377</c:f>
              <c:numCache>
                <c:formatCode>0</c:formatCode>
                <c:ptCount val="371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Tabelle1!$A$7:$A$377</c:f>
              <c:numCache>
                <c:formatCode>d\-mmm</c:formatCode>
                <c:ptCount val="371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</c:numCache>
            </c:numRef>
          </c:cat>
          <c:val>
            <c:numRef>
              <c:f>Tabelle1!$E$7:$E$377</c:f>
              <c:numCache>
                <c:formatCode>General</c:formatCode>
                <c:ptCount val="371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Tabelle1!$M$7:$M$377</c:f>
              <c:numCache>
                <c:formatCode>General</c:formatCode>
                <c:ptCount val="371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Tabelle1!$O$7:$O$377</c:f>
              <c:numCache>
                <c:formatCode>0.0</c:formatCode>
                <c:ptCount val="371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109</c:v>
                </c:pt>
                <c:pt idx="292" formatCode="General">
                  <c:v>118</c:v>
                </c:pt>
                <c:pt idx="293" formatCode="General">
                  <c:v>112</c:v>
                </c:pt>
                <c:pt idx="294" formatCode="General">
                  <c:v>110</c:v>
                </c:pt>
                <c:pt idx="295" formatCode="General">
                  <c:v>92</c:v>
                </c:pt>
                <c:pt idx="296" formatCode="General">
                  <c:v>98</c:v>
                </c:pt>
                <c:pt idx="297" formatCode="General">
                  <c:v>86</c:v>
                </c:pt>
                <c:pt idx="298" formatCode="General">
                  <c:v>86</c:v>
                </c:pt>
                <c:pt idx="299" formatCode="General">
                  <c:v>77</c:v>
                </c:pt>
                <c:pt idx="300" formatCode="General">
                  <c:v>80</c:v>
                </c:pt>
                <c:pt idx="301" formatCode="General">
                  <c:v>85</c:v>
                </c:pt>
                <c:pt idx="302" formatCode="General">
                  <c:v>87</c:v>
                </c:pt>
                <c:pt idx="303" formatCode="General">
                  <c:v>86</c:v>
                </c:pt>
                <c:pt idx="304" formatCode="General">
                  <c:v>92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3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50330</xdr:colOff>
      <xdr:row>14</xdr:row>
      <xdr:rowOff>73848</xdr:rowOff>
    </xdr:from>
    <xdr:to>
      <xdr:col>33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0.93675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260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01.04.2021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0.81062</cdr:x>
      <cdr:y>0.11962</cdr:y>
    </cdr:from>
    <cdr:to>
      <cdr:x>0.95816</cdr:x>
      <cdr:y>0.21731</cdr:y>
    </cdr:to>
    <cdr:sp macro="" textlink="Tabelle1!$Q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33770" y="1042916"/>
          <a:ext cx="2262998" cy="85172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100,5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Q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317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0.03312</cdr:x>
      <cdr:y>0.61471</cdr:y>
    </cdr:from>
    <cdr:to>
      <cdr:x>0.18467</cdr:x>
      <cdr:y>0.72132</cdr:y>
    </cdr:to>
    <cdr:sp macro="" textlink="Tabelle1!$Q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507971" y="5359405"/>
          <a:ext cx="2324600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970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0.03229</cdr:x>
      <cdr:y>0.756</cdr:y>
    </cdr:from>
    <cdr:to>
      <cdr:x>0.18384</cdr:x>
      <cdr:y>0.86261</cdr:y>
    </cdr:to>
    <cdr:sp macro="" textlink="Tabelle1!$Q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495235" y="6591275"/>
          <a:ext cx="232463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19.159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P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01.04., insg. 19.159 (+150) Düsseldorfer mit Coronadiagnose, akt. infiz.: 970 (+100), 96 (+5) in Krankenhäusern i. Beh., davon 32 (+3) auf Intensiv, 2.892 (-50) in Quaran., 17.900 (+200) genesen. 317 (+2) verstorben, 7-Tages-Inzidenz 100,5 (96,6)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O377" totalsRowShown="0" headerRowDxfId="16" dataDxfId="15">
  <autoFilter ref="A6:O377" xr:uid="{B9A1D8B9-1D65-7642-A75B-FB9A4FEF9AD8}"/>
  <sortState xmlns:xlrd2="http://schemas.microsoft.com/office/spreadsheetml/2017/richdata2" ref="A7:K28">
    <sortCondition ref="A6:A28"/>
  </sortState>
  <tableColumns count="15">
    <tableColumn id="1" xr3:uid="{95D99946-829C-9144-ABC7-3CE5173E3EE0}" name="Datum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Row],[Total]]-H6</calculatedColumnFormula>
    </tableColumn>
    <tableColumn id="14" xr3:uid="{E5DF8CEE-C5CB-244C-9B33-996ED6D6C5CD}" name="Neu Gen" dataDxfId="1">
      <calculatedColumnFormula>CD[[#This Row],[Genesen]]-G6</calculatedColumnFormula>
    </tableColumn>
    <tableColumn id="16" xr3:uid="{D3F147B6-DEB5-844F-84AC-F7A519A6EB35}" name="Inzidenz" dataDxfId="0">
      <calculatedColumnFormula>SUM(M1:M7)/$O$1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U377"/>
  <sheetViews>
    <sheetView tabSelected="1" topLeftCell="O1" zoomScaleNormal="100" workbookViewId="0">
      <selection activeCell="P14" sqref="P14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11.5" style="3" bestFit="1" customWidth="1"/>
    <col min="17" max="18" width="10.83203125" style="3"/>
    <col min="19" max="19" width="13.33203125" style="3" bestFit="1" customWidth="1"/>
    <col min="20" max="16384" width="10.83203125" style="3"/>
  </cols>
  <sheetData>
    <row r="1" spans="1:21" ht="34" x14ac:dyDescent="0.2">
      <c r="D1" s="4" t="s">
        <v>33</v>
      </c>
      <c r="E1" s="25" t="s">
        <v>34</v>
      </c>
      <c r="G1" s="50" t="s">
        <v>31</v>
      </c>
      <c r="H1" s="50"/>
      <c r="I1" s="50"/>
      <c r="J1" s="50"/>
      <c r="K1" s="3" t="s">
        <v>20</v>
      </c>
      <c r="L1" s="5" t="str">
        <f ca="1">"Stand: "&amp;TEXT(TODAY(),"TT.MM.JJJJ")</f>
        <v>Stand: 01.04.2021</v>
      </c>
      <c r="M1" s="6"/>
      <c r="N1" s="7" t="s">
        <v>16</v>
      </c>
      <c r="O1" s="8">
        <v>6.2187700000000001</v>
      </c>
      <c r="P1" s="3" t="s">
        <v>0</v>
      </c>
    </row>
    <row r="2" spans="1:21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1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1" x14ac:dyDescent="0.2">
      <c r="G4" s="34"/>
      <c r="H4" s="34"/>
      <c r="I4" s="34"/>
      <c r="J4" s="34"/>
      <c r="L4" s="5"/>
      <c r="M4" s="6"/>
      <c r="N4" s="7"/>
    </row>
    <row r="5" spans="1:21" x14ac:dyDescent="0.2">
      <c r="P5" s="3" t="s">
        <v>21</v>
      </c>
      <c r="Q5" s="3" cm="1">
        <f t="array" ref="Q5">MAX(ROW(CD[#Data]))-MIN(ROW(CD[#Data]))+1</f>
        <v>371</v>
      </c>
    </row>
    <row r="6" spans="1:21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3" t="s">
        <v>26</v>
      </c>
      <c r="Q6" s="3" t="str">
        <f ca="1">TEXT(TODAY(),"TT.MM.")</f>
        <v>01.04.</v>
      </c>
      <c r="S6" s="3" t="s">
        <v>27</v>
      </c>
      <c r="T6" s="3" t="str" cm="1">
        <f t="array" ref="T6">TEXT(INDEX(CD[KH],$Q$5),"#.##0")</f>
        <v>96</v>
      </c>
      <c r="U6" s="3" t="str" cm="1">
        <f t="array" ref="U6">TEXT(INDEX(CD[KH],$Q$5)-INDEX(CD[KH],$Q$5-1),"+#.##0;-#.##0;0")</f>
        <v>+5</v>
      </c>
    </row>
    <row r="7" spans="1:21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8" t="s">
        <v>22</v>
      </c>
      <c r="Q7" s="10" t="str" cm="1">
        <f t="array" ref="Q7">TEXT(INDEX(CD[Inzidenz],$Q$5),"#.##0,0")</f>
        <v>100,5</v>
      </c>
      <c r="R7" s="3" t="str" cm="1">
        <f t="array" ref="R7">TEXT(INDEX(CD[Inzidenz],$Q$5-1),"#.##0,0")</f>
        <v>96,6</v>
      </c>
      <c r="S7" s="3" t="s">
        <v>28</v>
      </c>
      <c r="T7" s="3" t="str" cm="1">
        <f t="array" ref="T7">TEXT(INDEX(CD[KH (intensiv)],$Q$5),"#.##0")</f>
        <v>32</v>
      </c>
      <c r="U7" s="3" t="str" cm="1">
        <f t="array" ref="U7">TEXT(INDEX(CD[KH (intensiv)],$Q$5)-INDEX(CD[KH (intensiv)],$Q$5-1),"+#.##0;-#.##0;0")</f>
        <v>+3</v>
      </c>
    </row>
    <row r="8" spans="1:21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3" t="s">
        <v>23</v>
      </c>
      <c r="Q8" s="14" t="str" cm="1">
        <f t="array" ref="Q8">TEXT(INDEX(CD[Verstorbene],$Q$5),"#.##0")</f>
        <v>317</v>
      </c>
      <c r="R8" s="3" t="str" cm="1">
        <f t="array" ref="R8">TEXT(INDEX(CD[Verstorbene],$Q$5)-INDEX(CD[Verstorbene],$Q$5-1),"+#.##0;-#.##0;0")</f>
        <v>+2</v>
      </c>
      <c r="S8" s="3" t="s">
        <v>29</v>
      </c>
      <c r="T8" s="3" t="str" cm="1">
        <f t="array" ref="T8">TEXT(INDEX(CD[Quarant],$Q$5),"#.##0")</f>
        <v>2.892</v>
      </c>
      <c r="U8" s="3" t="str" cm="1">
        <f t="array" ref="U8">TEXT(INDEX(CD[Quarant],$Q$5)-INDEX(CD[Quarant],$Q$5-1),"+#.##0;-#.##0;0")</f>
        <v>-50</v>
      </c>
    </row>
    <row r="9" spans="1:21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3" t="s">
        <v>24</v>
      </c>
      <c r="Q9" s="14" t="str" cm="1">
        <f t="array" ref="Q9">TEXT(INDEX(CD[Infiziert],$Q$5),"#.##0")</f>
        <v>970</v>
      </c>
      <c r="R9" s="3" t="str" cm="1">
        <f t="array" ref="R9">TEXT(INDEX(CD[Infiziert],$Q$5)-INDEX(CD[Infiziert],$Q$5-1),"+#.##0;-#.##0;0")</f>
        <v>+100</v>
      </c>
      <c r="S9" s="3" t="s">
        <v>30</v>
      </c>
      <c r="T9" s="3" t="str" cm="1">
        <f t="array" ref="T9">TEXT(INDEX(CD[Genesen],$Q$5),"#.##0")</f>
        <v>17.900</v>
      </c>
      <c r="U9" s="3" t="str" cm="1">
        <f t="array" ref="U9">TEXT(INDEX(CD[Genesen],$Q$5)-INDEX(CD[Genesen],$Q$5-1),"+#.##0;-#.##0;0")</f>
        <v>+200</v>
      </c>
    </row>
    <row r="10" spans="1:21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3" t="s">
        <v>25</v>
      </c>
      <c r="Q10" s="15" t="str" cm="1">
        <f t="array" ref="Q10">TEXT(INDEX(CD[Total],$Q$5),"#.##0")</f>
        <v>19.159</v>
      </c>
      <c r="R10" s="16" t="str" cm="1">
        <f t="array" ref="R10">TEXT(INDEX(CD[Total],$Q$5)-INDEX(CD[Total],$Q$5-1),"+#.##0;-#.##0;0")</f>
        <v>+150</v>
      </c>
    </row>
    <row r="11" spans="1:21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</row>
    <row r="12" spans="1:21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43" t="s">
        <v>35</v>
      </c>
    </row>
    <row r="13" spans="1:21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42" t="str">
        <f ca="1">Q6&amp;", insg. "&amp;Q10&amp;" ("&amp;R10&amp;") Düsseldorfer mit Coronadiagnose, akt. infiz.: "&amp;Q9&amp;" ("&amp;R9&amp;"), "&amp;T6&amp;" ("&amp;U6&amp;") in Krankenhäusern i. Beh., davon "&amp;T7&amp;" ("&amp;U7&amp;") auf Intensiv, "&amp;T8&amp;" ("&amp;U8&amp;") in Quaran., "&amp;T9&amp;" ("&amp;U9&amp;") genesen. "&amp;Q8&amp;" ("&amp;R8&amp;") verstorben, 7-Tages-Inzidenz "&amp;Q7&amp;" ("&amp;R7&amp;") #CoronaD"</f>
        <v>01.04., insg. 19.159 (+150) Düsseldorfer mit Coronadiagnose, akt. infiz.: 970 (+100), 96 (+5) in Krankenhäusern i. Beh., davon 32 (+3) auf Intensiv, 2.892 (-50) in Quaran., 17.900 (+200) genesen. 317 (+2) verstorben, 7-Tages-Inzidenz 100,5 (96,6) #CoronaD</v>
      </c>
    </row>
    <row r="14" spans="1:21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42" t="s">
        <v>39</v>
      </c>
    </row>
    <row r="15" spans="1:21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</row>
    <row r="16" spans="1:21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</row>
    <row r="17" spans="1:15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</row>
    <row r="18" spans="1:15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</row>
    <row r="19" spans="1:15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</row>
    <row r="20" spans="1:15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</row>
    <row r="21" spans="1:15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</row>
    <row r="22" spans="1:15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</row>
    <row r="23" spans="1:15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</row>
    <row r="24" spans="1:15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</row>
    <row r="25" spans="1:15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</row>
    <row r="26" spans="1:15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</row>
    <row r="27" spans="1:15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</row>
    <row r="28" spans="1:15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</row>
    <row r="29" spans="1:15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</row>
    <row r="30" spans="1:15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</row>
    <row r="31" spans="1:15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</row>
    <row r="32" spans="1:15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</row>
    <row r="33" spans="1:15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</row>
    <row r="34" spans="1:15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</row>
    <row r="35" spans="1:15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</row>
    <row r="36" spans="1:15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</row>
    <row r="37" spans="1:15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</row>
    <row r="38" spans="1:15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</row>
    <row r="39" spans="1:15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</row>
    <row r="40" spans="1:15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</row>
    <row r="41" spans="1:15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</row>
    <row r="42" spans="1:15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</row>
    <row r="43" spans="1:15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</row>
    <row r="44" spans="1:15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</row>
    <row r="45" spans="1:15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</row>
    <row r="46" spans="1:15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</row>
    <row r="47" spans="1:15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</row>
    <row r="48" spans="1:15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</row>
    <row r="49" spans="1:16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</row>
    <row r="50" spans="1:16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</row>
    <row r="51" spans="1:16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</row>
    <row r="52" spans="1:16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</row>
    <row r="53" spans="1:16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</row>
    <row r="54" spans="1:16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</row>
    <row r="55" spans="1:16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</row>
    <row r="56" spans="1:16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</row>
    <row r="57" spans="1:16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</row>
    <row r="58" spans="1:16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</row>
    <row r="59" spans="1:16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</row>
    <row r="60" spans="1:16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32"/>
    </row>
    <row r="61" spans="1:16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32"/>
    </row>
    <row r="62" spans="1:16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32"/>
    </row>
    <row r="63" spans="1:16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32"/>
    </row>
    <row r="64" spans="1:16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32"/>
    </row>
    <row r="65" spans="1:15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</row>
    <row r="66" spans="1:15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</row>
    <row r="67" spans="1:15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</row>
    <row r="68" spans="1:15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</row>
    <row r="69" spans="1:15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</row>
    <row r="70" spans="1:15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</row>
    <row r="71" spans="1:15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</row>
    <row r="72" spans="1:15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</row>
    <row r="73" spans="1:15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</row>
    <row r="74" spans="1:15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</row>
    <row r="75" spans="1:15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</row>
    <row r="76" spans="1:15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</row>
    <row r="77" spans="1:15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</row>
    <row r="78" spans="1:15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</row>
    <row r="79" spans="1:15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</row>
    <row r="80" spans="1:15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</row>
    <row r="81" spans="1:15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</row>
    <row r="82" spans="1:15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</row>
    <row r="83" spans="1:15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</row>
    <row r="84" spans="1:15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</row>
    <row r="85" spans="1:15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</row>
    <row r="86" spans="1:15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</row>
    <row r="87" spans="1:15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</row>
    <row r="88" spans="1:15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</row>
    <row r="89" spans="1:15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</row>
    <row r="90" spans="1:15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</row>
    <row r="91" spans="1:15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</row>
    <row r="92" spans="1:15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</row>
    <row r="93" spans="1:15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</row>
    <row r="94" spans="1:15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</row>
    <row r="95" spans="1:15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</row>
    <row r="96" spans="1:15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</row>
    <row r="97" spans="1:16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</row>
    <row r="98" spans="1:16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</row>
    <row r="99" spans="1:16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</row>
    <row r="100" spans="1:16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3" t="s">
        <v>12</v>
      </c>
    </row>
    <row r="101" spans="1:16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3" t="s">
        <v>12</v>
      </c>
    </row>
    <row r="102" spans="1:16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</row>
    <row r="103" spans="1:16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</row>
    <row r="104" spans="1:16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</row>
    <row r="105" spans="1:16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</row>
    <row r="106" spans="1:16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</row>
    <row r="107" spans="1:16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</row>
    <row r="108" spans="1:16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</row>
    <row r="109" spans="1:16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</row>
    <row r="110" spans="1:16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</row>
    <row r="111" spans="1:16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</row>
    <row r="112" spans="1:16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</row>
    <row r="113" spans="1:15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</row>
    <row r="114" spans="1:15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</row>
    <row r="115" spans="1:15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</row>
    <row r="116" spans="1:15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</row>
    <row r="117" spans="1:15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</row>
    <row r="118" spans="1:15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</row>
    <row r="119" spans="1:15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</row>
    <row r="120" spans="1:15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</row>
    <row r="121" spans="1:15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</row>
    <row r="122" spans="1:15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</row>
    <row r="123" spans="1:15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</row>
    <row r="124" spans="1:15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</row>
    <row r="125" spans="1:15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</row>
    <row r="126" spans="1:15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</row>
    <row r="127" spans="1:15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</row>
    <row r="128" spans="1:15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</row>
    <row r="129" spans="1:16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</row>
    <row r="130" spans="1:16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</row>
    <row r="131" spans="1:16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</row>
    <row r="132" spans="1:16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</row>
    <row r="133" spans="1:16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</row>
    <row r="134" spans="1:16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</row>
    <row r="135" spans="1:16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</row>
    <row r="136" spans="1:16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</row>
    <row r="137" spans="1:16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</row>
    <row r="138" spans="1:16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</row>
    <row r="139" spans="1:16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</row>
    <row r="140" spans="1:16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3" t="s">
        <v>14</v>
      </c>
    </row>
    <row r="141" spans="1:16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25" t="s">
        <v>15</v>
      </c>
    </row>
    <row r="142" spans="1:16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</row>
    <row r="143" spans="1:16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</row>
    <row r="144" spans="1:16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</row>
    <row r="145" spans="1:15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</row>
    <row r="146" spans="1:15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</row>
    <row r="147" spans="1:15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</row>
    <row r="148" spans="1:15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</row>
    <row r="149" spans="1:15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</row>
    <row r="150" spans="1:15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</row>
    <row r="151" spans="1:15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</row>
    <row r="152" spans="1:15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</row>
    <row r="153" spans="1:15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</row>
    <row r="154" spans="1:15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</row>
    <row r="155" spans="1:15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</row>
    <row r="156" spans="1:15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</row>
    <row r="157" spans="1:15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</row>
    <row r="158" spans="1:15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</row>
    <row r="159" spans="1:15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</row>
    <row r="160" spans="1:15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</row>
    <row r="161" spans="1:15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</row>
    <row r="162" spans="1:15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</row>
    <row r="163" spans="1:15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</row>
    <row r="164" spans="1:15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</row>
    <row r="165" spans="1:15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</row>
    <row r="166" spans="1:15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</row>
    <row r="167" spans="1:15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</row>
    <row r="168" spans="1:15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</row>
    <row r="169" spans="1:15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</row>
    <row r="170" spans="1:15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</row>
    <row r="171" spans="1:15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</row>
    <row r="172" spans="1:15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</row>
    <row r="173" spans="1:15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</row>
    <row r="174" spans="1:15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</row>
    <row r="175" spans="1:15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</row>
    <row r="176" spans="1:15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</row>
    <row r="177" spans="1:15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</row>
    <row r="178" spans="1:15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</row>
    <row r="179" spans="1:15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</row>
    <row r="180" spans="1:15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</row>
    <row r="181" spans="1:15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</row>
    <row r="182" spans="1:15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</row>
    <row r="183" spans="1:15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</row>
    <row r="184" spans="1:15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</row>
    <row r="185" spans="1:15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</row>
    <row r="186" spans="1:15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</row>
    <row r="187" spans="1:15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</row>
    <row r="188" spans="1:15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</row>
    <row r="189" spans="1:15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</row>
    <row r="190" spans="1:15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</row>
    <row r="191" spans="1:15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</row>
    <row r="192" spans="1:15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</row>
    <row r="193" spans="1:15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</row>
    <row r="194" spans="1:15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</row>
    <row r="195" spans="1:15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</row>
    <row r="196" spans="1:15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</row>
    <row r="197" spans="1:15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</row>
    <row r="198" spans="1:15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</row>
    <row r="199" spans="1:15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</row>
    <row r="200" spans="1:15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</row>
    <row r="201" spans="1:15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</row>
    <row r="202" spans="1:15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</row>
    <row r="203" spans="1:15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</row>
    <row r="204" spans="1:15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</row>
    <row r="205" spans="1:15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</row>
    <row r="206" spans="1:15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</row>
    <row r="207" spans="1:15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</row>
    <row r="208" spans="1:15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</row>
    <row r="209" spans="1:16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</row>
    <row r="210" spans="1:16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</row>
    <row r="211" spans="1:16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</row>
    <row r="212" spans="1:16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</row>
    <row r="213" spans="1:16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</row>
    <row r="214" spans="1:16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</row>
    <row r="215" spans="1:16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</row>
    <row r="216" spans="1:16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</row>
    <row r="217" spans="1:16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</row>
    <row r="218" spans="1:16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</row>
    <row r="219" spans="1:16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</row>
    <row r="220" spans="1:16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</row>
    <row r="221" spans="1:16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3" t="s">
        <v>18</v>
      </c>
    </row>
    <row r="222" spans="1:16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</row>
    <row r="223" spans="1:16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</row>
    <row r="224" spans="1:16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</row>
    <row r="225" spans="1:15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</row>
    <row r="226" spans="1:15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</row>
    <row r="227" spans="1:15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</row>
    <row r="228" spans="1:15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</row>
    <row r="229" spans="1:15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</row>
    <row r="230" spans="1:15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</row>
    <row r="231" spans="1:15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</row>
    <row r="232" spans="1:15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</row>
    <row r="233" spans="1:15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</row>
    <row r="234" spans="1:15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</row>
    <row r="235" spans="1:15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</row>
    <row r="236" spans="1:15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</row>
    <row r="237" spans="1:15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</row>
    <row r="238" spans="1:15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</row>
    <row r="239" spans="1:15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</row>
    <row r="240" spans="1:15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</row>
    <row r="241" spans="1:15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</row>
    <row r="242" spans="1:15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</row>
    <row r="243" spans="1:15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</row>
    <row r="244" spans="1:15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</row>
    <row r="245" spans="1:15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</row>
    <row r="246" spans="1:15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</row>
    <row r="247" spans="1:15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</row>
    <row r="248" spans="1:15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</row>
    <row r="249" spans="1:15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</row>
    <row r="250" spans="1:15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</row>
    <row r="251" spans="1:15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</row>
    <row r="252" spans="1:15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</row>
    <row r="253" spans="1:15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</row>
    <row r="254" spans="1:15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</row>
    <row r="255" spans="1:15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</row>
    <row r="256" spans="1:15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</row>
    <row r="257" spans="1:15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</row>
    <row r="258" spans="1:15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</row>
    <row r="259" spans="1:15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</row>
    <row r="260" spans="1:15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</row>
    <row r="261" spans="1:15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</row>
    <row r="262" spans="1:15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</row>
    <row r="263" spans="1:15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</row>
    <row r="264" spans="1:15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</row>
    <row r="265" spans="1:15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</row>
    <row r="266" spans="1:15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</row>
    <row r="267" spans="1:15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</row>
    <row r="268" spans="1:15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</row>
    <row r="269" spans="1:15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</row>
    <row r="270" spans="1:15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</row>
    <row r="271" spans="1:15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</row>
    <row r="272" spans="1:15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</row>
    <row r="273" spans="1:15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</row>
    <row r="274" spans="1:15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</row>
    <row r="275" spans="1:15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</row>
    <row r="276" spans="1:15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</row>
    <row r="277" spans="1:15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</row>
    <row r="278" spans="1:15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</row>
    <row r="279" spans="1:15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</row>
    <row r="280" spans="1:15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</row>
    <row r="281" spans="1:15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</row>
    <row r="282" spans="1:15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</row>
    <row r="283" spans="1:15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</row>
    <row r="284" spans="1:15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</row>
    <row r="285" spans="1:15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</row>
    <row r="286" spans="1:15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</row>
    <row r="287" spans="1:15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</row>
    <row r="288" spans="1:15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</row>
    <row r="289" spans="1:18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</row>
    <row r="290" spans="1:18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</row>
    <row r="291" spans="1:18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</row>
    <row r="292" spans="1:18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</row>
    <row r="293" spans="1:18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</row>
    <row r="294" spans="1:18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</row>
    <row r="295" spans="1:18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</row>
    <row r="296" spans="1:18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</row>
    <row r="297" spans="1:18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</row>
    <row r="298" spans="1:18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109</v>
      </c>
      <c r="P298" s="3" t="s">
        <v>37</v>
      </c>
    </row>
    <row r="299" spans="1:18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</row>
    <row r="300" spans="1:18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</v>
      </c>
    </row>
    <row r="301" spans="1:18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110</v>
      </c>
    </row>
    <row r="302" spans="1:18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92</v>
      </c>
    </row>
    <row r="303" spans="1:18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Q303" s="17"/>
      <c r="R303" s="17"/>
    </row>
    <row r="304" spans="1:18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</v>
      </c>
      <c r="Q304" s="17"/>
      <c r="R304" s="17"/>
    </row>
    <row r="305" spans="1:18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86</v>
      </c>
      <c r="Q305" s="17"/>
      <c r="R305" s="17"/>
    </row>
    <row r="306" spans="1:18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</v>
      </c>
      <c r="Q306" s="17"/>
      <c r="R306" s="17"/>
    </row>
    <row r="307" spans="1:18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Q307" s="17"/>
      <c r="R307" s="17"/>
    </row>
    <row r="308" spans="1:18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</v>
      </c>
      <c r="Q308" s="17"/>
      <c r="R308" s="17"/>
    </row>
    <row r="309" spans="1:18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87</v>
      </c>
      <c r="P309" s="3" t="s">
        <v>32</v>
      </c>
      <c r="Q309" s="17"/>
      <c r="R309" s="17"/>
    </row>
    <row r="310" spans="1:18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3" t="s">
        <v>32</v>
      </c>
      <c r="Q310" s="17"/>
      <c r="R310" s="17"/>
    </row>
    <row r="311" spans="1:18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92</v>
      </c>
      <c r="P311" s="3" t="s">
        <v>32</v>
      </c>
      <c r="Q311" s="17"/>
      <c r="R311" s="17"/>
    </row>
    <row r="312" spans="1:18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Q312" s="17"/>
      <c r="R312" s="17"/>
    </row>
    <row r="313" spans="1:18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3" t="s">
        <v>32</v>
      </c>
      <c r="Q313" s="17"/>
      <c r="R313" s="17"/>
    </row>
    <row r="314" spans="1:18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Q314" s="17"/>
      <c r="R314" s="17"/>
    </row>
    <row r="315" spans="1:18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</row>
    <row r="316" spans="1:18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</row>
    <row r="317" spans="1:18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</row>
    <row r="318" spans="1:18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</row>
    <row r="319" spans="1:18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</row>
    <row r="320" spans="1:18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</row>
    <row r="321" spans="1:16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</row>
    <row r="322" spans="1:16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</row>
    <row r="323" spans="1:16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3" t="s">
        <v>38</v>
      </c>
    </row>
    <row r="324" spans="1:16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16"/>
    </row>
    <row r="325" spans="1:16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16"/>
    </row>
    <row r="326" spans="1:16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16"/>
    </row>
    <row r="327" spans="1:16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16"/>
    </row>
    <row r="328" spans="1:16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16"/>
    </row>
    <row r="329" spans="1:16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16"/>
    </row>
    <row r="330" spans="1:16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</row>
    <row r="331" spans="1:16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</row>
    <row r="332" spans="1:16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</row>
    <row r="333" spans="1:16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</row>
    <row r="334" spans="1:16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</row>
    <row r="335" spans="1:16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</row>
    <row r="336" spans="1:16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</row>
    <row r="337" spans="1:15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</row>
    <row r="338" spans="1:15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</row>
    <row r="339" spans="1:15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</row>
    <row r="340" spans="1:15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</row>
    <row r="341" spans="1:15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</row>
    <row r="342" spans="1:15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</row>
    <row r="343" spans="1:15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</row>
    <row r="344" spans="1:15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</row>
    <row r="345" spans="1:15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</row>
    <row r="346" spans="1:15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</row>
    <row r="347" spans="1:15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</row>
    <row r="348" spans="1:15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</row>
    <row r="349" spans="1:15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</row>
    <row r="350" spans="1:15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</row>
    <row r="351" spans="1:15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</row>
    <row r="352" spans="1:15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</row>
    <row r="353" spans="1:15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</row>
    <row r="354" spans="1:15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</row>
    <row r="355" spans="1:15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</row>
    <row r="356" spans="1:15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</row>
    <row r="357" spans="1:15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</row>
    <row r="358" spans="1:15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</row>
    <row r="359" spans="1:15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</row>
    <row r="360" spans="1:15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</row>
    <row r="361" spans="1:15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</row>
    <row r="362" spans="1:15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</row>
    <row r="363" spans="1:15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</row>
    <row r="364" spans="1:15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</row>
    <row r="365" spans="1:15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</row>
    <row r="366" spans="1:15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</row>
    <row r="367" spans="1:15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</row>
    <row r="368" spans="1:15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</row>
    <row r="369" spans="1:16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3" t="s">
        <v>36</v>
      </c>
    </row>
    <row r="370" spans="1:16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</row>
    <row r="371" spans="1:16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</row>
    <row r="372" spans="1:16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</row>
    <row r="373" spans="1:16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</row>
    <row r="374" spans="1:16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</row>
    <row r="375" spans="1:16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</row>
    <row r="376" spans="1:16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</row>
    <row r="377" spans="1:16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2021-04-01T10:22:59Z</dcterms:modified>
</cp:coreProperties>
</file>