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5C159EC6-8103-174D-8D18-48018514EEF3}" xr6:coauthVersionLast="47" xr6:coauthVersionMax="47" xr10:uidLastSave="{00000000-0000-0000-0000-000000000000}"/>
  <bookViews>
    <workbookView xWindow="1630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26" i="1" l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P424" i="1" a="1"/>
  <c r="P424" i="1" s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P425" i="1" s="1" a="1"/>
  <c r="P425" i="1" s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P423" i="1" s="1" a="1"/>
  <c r="P423" i="1" s="1"/>
  <c r="N417" i="1"/>
  <c r="B416" i="1"/>
  <c r="E416" i="1"/>
  <c r="F416" i="1" s="1"/>
  <c r="M416" i="1"/>
  <c r="P422" i="1" s="1" a="1"/>
  <c r="P422" i="1" s="1"/>
  <c r="N416" i="1"/>
  <c r="B415" i="1"/>
  <c r="E415" i="1"/>
  <c r="F415" i="1" s="1"/>
  <c r="M415" i="1"/>
  <c r="P421" i="1" s="1" a="1"/>
  <c r="P421" i="1" s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P418" i="1" s="1" a="1"/>
  <c r="P418" i="1" s="1"/>
  <c r="N412" i="1"/>
  <c r="B411" i="1"/>
  <c r="E411" i="1"/>
  <c r="F411" i="1" s="1"/>
  <c r="L411" i="1" s="1"/>
  <c r="M411" i="1"/>
  <c r="P417" i="1" s="1" a="1"/>
  <c r="P417" i="1" s="1"/>
  <c r="N411" i="1"/>
  <c r="B410" i="1"/>
  <c r="E410" i="1"/>
  <c r="F410" i="1" s="1"/>
  <c r="L410" i="1" s="1"/>
  <c r="M410" i="1"/>
  <c r="P416" i="1" s="1" a="1"/>
  <c r="P416" i="1" s="1"/>
  <c r="N410" i="1"/>
  <c r="B409" i="1"/>
  <c r="E409" i="1"/>
  <c r="F409" i="1" s="1"/>
  <c r="M409" i="1"/>
  <c r="P415" i="1" s="1" a="1"/>
  <c r="P415" i="1" s="1"/>
  <c r="N409" i="1"/>
  <c r="B408" i="1"/>
  <c r="E408" i="1"/>
  <c r="F408" i="1" s="1"/>
  <c r="L408" i="1" s="1"/>
  <c r="M408" i="1"/>
  <c r="P414" i="1" s="1" a="1"/>
  <c r="P414" i="1" s="1"/>
  <c r="N408" i="1"/>
  <c r="B407" i="1"/>
  <c r="E407" i="1"/>
  <c r="F407" i="1" s="1"/>
  <c r="L407" i="1" s="1"/>
  <c r="M407" i="1"/>
  <c r="P413" i="1" s="1" a="1"/>
  <c r="P413" i="1" s="1"/>
  <c r="N407" i="1"/>
  <c r="B406" i="1"/>
  <c r="E406" i="1"/>
  <c r="F406" i="1" s="1"/>
  <c r="M406" i="1"/>
  <c r="P412" i="1" s="1" a="1"/>
  <c r="P412" i="1" s="1"/>
  <c r="N406" i="1"/>
  <c r="B405" i="1"/>
  <c r="E405" i="1"/>
  <c r="F405" i="1" s="1"/>
  <c r="M405" i="1"/>
  <c r="P411" i="1" s="1" a="1"/>
  <c r="P411" i="1" s="1"/>
  <c r="N405" i="1"/>
  <c r="B404" i="1"/>
  <c r="E404" i="1"/>
  <c r="F404" i="1" s="1"/>
  <c r="L404" i="1" s="1"/>
  <c r="M404" i="1"/>
  <c r="P410" i="1" s="1" a="1"/>
  <c r="P410" i="1" s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26" i="1" l="1" a="1"/>
  <c r="P426" i="1" s="1"/>
  <c r="L426" i="1"/>
  <c r="L423" i="1"/>
  <c r="L422" i="1"/>
  <c r="P420" i="1" a="1"/>
  <c r="P420" i="1" s="1"/>
  <c r="P419" i="1" a="1"/>
  <c r="P419" i="1" s="1"/>
  <c r="L420" i="1"/>
  <c r="L419" i="1"/>
  <c r="L416" i="1"/>
  <c r="L415" i="1"/>
  <c r="L414" i="1"/>
  <c r="L413" i="1"/>
  <c r="L412" i="1"/>
  <c r="L409" i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U10" i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9" i="1" s="1"/>
  <c r="Q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<sst xmlns="http://schemas.openxmlformats.org/spreadsheetml/2006/main" count="48" uniqueCount="43">
  <si>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</si>
  <si>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</si>
  <si>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</si>
  <si>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</si>
  <si>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</si>
  <si>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</si>
  <si>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</si>
  <si>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</si>
  <si>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</si>
  <si>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</si>
  <si>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</si>
  <si>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</si>
  <si>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</si>
  <si>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</si>
  <si>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</si>
  <si>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</si>
  <si>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</si>
  <si>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</si>
  <si>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</si>
  <si>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</si>
  <si>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</si>
  <si>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</si>
  <si>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</si>
  <si>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</si>
  <si>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</si>
  <si>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</si>
  <si>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</si>
  <si>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</si>
  <si>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</si>
  <si>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</si>
  <si>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</si>
  <si>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</si>
  <si>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</si>
  <si>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</si>
  <si>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</si>
  <si>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</si>
  <si>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</si>
  <si>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</si>
  <si>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</si>
  <si>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</si>
  <si>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</si>
  <si>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16.05., insg. 24.139 (+67) mit Coronadiagnose, akt. infiz.: 1.000 (0), 22.700 (+100) genesen. 400 (+1) verstorben, 7-Tages-Inzidenz 75,1 (75,9) #CoronaD (Krankenhaus/Quarantäne-Zahlen werden Mo-Fr aktualisiert)</t>
  </si>
  <si>
    <t>20.05., insg. 24.332 (+34) mit Coronadiagnose, akt. infiz.: 810 (-50), 101 (-18) in Krankenhäusern i. Beh., davon 40 (-12) auf Intensiv, 2.088 (-229) in Quaran., 23.100 (+100) genesen. 408 (+3) verstorben, 7-Tages-Inzidenz 63,4 (72,5)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</si>
</sst>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Tabelle1!$A$7:$A$426</c:f>
              <c:numCache>
                <c:formatCode>d\-mmm</c:formatCode>
                <c:ptCount val="42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</c:numCache>
            </c:numRef>
          </c:cat>
          <c:val>
            <c:numRef>
              <c:f>Tabelle1!$B$7:$B$426</c:f>
              <c:numCache>
                <c:formatCode>0</c:formatCode>
                <c:ptCount val="420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Tabelle1!$A$7:$A$426</c:f>
              <c:numCache>
                <c:formatCode>d\-mmm</c:formatCode>
                <c:ptCount val="42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</c:numCache>
            </c:numRef>
          </c:cat>
          <c:val>
            <c:numRef>
              <c:f>Tabelle1!$C$7:$C$426</c:f>
              <c:numCache>
                <c:formatCode>General</c:formatCode>
                <c:ptCount val="4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Tabelle1!$A$7:$A$426</c:f>
              <c:numCache>
                <c:formatCode>d\-mmm</c:formatCode>
                <c:ptCount val="42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</c:numCache>
            </c:numRef>
          </c:cat>
          <c:val>
            <c:numRef>
              <c:f>Tabelle1!$D$7:$D$426</c:f>
              <c:numCache>
                <c:formatCode>0</c:formatCode>
                <c:ptCount val="42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Tabelle1!$A$7:$A$426</c:f>
              <c:numCache>
                <c:formatCode>d\-mmm</c:formatCode>
                <c:ptCount val="42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</c:numCache>
            </c:numRef>
          </c:cat>
          <c:val>
            <c:numRef>
              <c:f>Tabelle1!$E$7:$E$426</c:f>
              <c:numCache>
                <c:formatCode>General</c:formatCode>
                <c:ptCount val="42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Tabelle1!$M$7:$M$426</c:f>
              <c:numCache>
                <c:formatCode>General</c:formatCode>
                <c:ptCount val="420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Tabelle1!$O$7:$O$426</c:f>
              <c:numCache>
                <c:formatCode>0.0</c:formatCode>
                <c:ptCount val="420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20.05.2021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0.71541</cdr:x>
      <cdr:y>0.05407</cdr:y>
    </cdr:from>
    <cdr:to>
      <cdr:x>0.86295</cdr:x>
      <cdr:y>0.15176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973339" y="471447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63,4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408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810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24.332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20.05., insg. 24.332 (+34) mit Coronadiagnose, akt. infiz.: 810 (-50), 101 (-18) in Krankenhäusern i. Beh., davon 40 (-12) auf Intensiv, 2.088 (-229) in Quaran., 23.100 (+100) genesen. 408 (+3) verstorben, 7-Tages-Inzidenz 63,4 (72,5)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0.71786</cdr:x>
      <cdr:y>0.1442</cdr:y>
    </cdr:from>
    <cdr:to>
      <cdr:x>0.8654</cdr:x>
      <cdr:y>0.1838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1010918" y="1257259"/>
          <a:ext cx="2263048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🟠🟠🟠🟠🟠🟠🟠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26" totalsRowShown="0" headerRowDxfId="17" dataDxfId="16">
  <autoFilter ref="A6:P426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26"/>
  <sheetViews>
    <sheetView tabSelected="1" topLeftCell="N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20.05.2021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420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20.05.</v>
      </c>
      <c r="T6" s="3" t="s">
        <v>27</v>
      </c>
      <c r="U6" s="3" t="str" cm="1">
        <f t="array" ref="U6">TEXT(INDEX(CD[KH],$R$5),"#.##0")</f>
        <v>101</v>
      </c>
      <c r="V6" s="3" t="str" cm="1">
        <f t="array" ref="V6">TEXT(INDEX(CD[KH],$R$5)-INDEX(CD[KH],$R$5-1),"+#.##0;-#.##0;0")</f>
        <v>-18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63,4</v>
      </c>
      <c r="S7" s="3" t="str" cm="1">
        <f t="array" ref="S7">TEXT(INDEX(CD[Inzidenz],$R$5-1),"#.##0,0")</f>
        <v>72,5</v>
      </c>
      <c r="T7" s="3" t="s">
        <v>28</v>
      </c>
      <c r="U7" s="3" t="str" cm="1">
        <f t="array" ref="U7">TEXT(INDEX(CD[KH (intensiv)],$R$5),"#.##0")</f>
        <v>40</v>
      </c>
      <c r="V7" s="3" t="str" cm="1">
        <f t="array" ref="V7">TEXT(INDEX(CD[KH (intensiv)],$R$5)-INDEX(CD[KH (intensiv)],$R$5-1),"+#.##0;-#.##0;0")</f>
        <v>-12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408</v>
      </c>
      <c r="S8" s="3" t="str" cm="1">
        <f t="array" ref="S8">TEXT(INDEX(CD[Verstorbene],$R$5)-INDEX(CD[Verstorbene],$R$5-1),"+#.##0;-#.##0;0")</f>
        <v>+3</v>
      </c>
      <c r="T8" s="3" t="s">
        <v>29</v>
      </c>
      <c r="U8" s="3" t="str" cm="1">
        <f t="array" ref="U8">TEXT(INDEX(CD[Quarant],$R$5),"#.##0")</f>
        <v>2.088</v>
      </c>
      <c r="V8" s="3" t="str" cm="1">
        <f t="array" ref="V8">TEXT(INDEX(CD[Quarant],$R$5)-INDEX(CD[Quarant],$R$5-1),"+#.##0;-#.##0;0")</f>
        <v>-229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810</v>
      </c>
      <c r="S9" s="3" t="str" cm="1">
        <f t="array" ref="S9">TEXT(INDEX(CD[Infiziert],$R$5)-INDEX(CD[Infiziert],$R$5-1),"+#.##0;-#.##0;0")</f>
        <v>-50</v>
      </c>
      <c r="T9" s="3" t="s">
        <v>30</v>
      </c>
      <c r="U9" s="3" t="str" cm="1">
        <f t="array" ref="U9">TEXT(INDEX(CD[Genesen],$R$5),"#.##0")</f>
        <v>23.100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24.332</v>
      </c>
      <c r="S10" s="16" t="str" cm="1">
        <f t="array" ref="S10">TEXT(INDEX(CD[Total],$R$5)-INDEX(CD[Total],$R$5-1),"+#.##0;-#.##0;0")</f>
        <v>+34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🟠🟠🟠🟠🟠🟠🟠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20.05., insg. 24.332 (+34) mit Coronadiagnose, akt. infiz.: 810 (-50), 101 (-18) in Krankenhäusern i. Beh., davon 40 (-12) auf Intensiv, 2.088 (-229) in Quaran., 23.100 (+100) genesen. 408 (+3) verstorben, 7-Tages-Inzidenz 63,4 (72,5)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42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20.05., insg. 24.332 (+34) mit Coronadiagnose, akt. infiz.: 810 (-50), 23.100 (+100) genesen. 408 (+3) verstorben, 7-Tages-Inzidenz 63,4 (72,5)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41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Q13</f>
        <v>20.05., insg. 24.332 (+34) mit Coronadiagnose, akt. infiz.: 810 (-50), 101 (-18) in Krankenhäusern i. Beh., davon 40 (-12) auf Intensiv, 2.088 (-229) in Quaran., 23.100 (+100) genesen. 408 (+3) verstorben, 7-Tages-Inzidenz 63,4 (72,5) #CoronaD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3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0" spans="1:16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3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1" spans="1:16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3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2" spans="1:16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3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3" spans="1:16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3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4" spans="1:16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3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5" spans="1:16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3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6" spans="1:16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3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7" spans="1:16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3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8" spans="1:16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3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9" spans="1:16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3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0" spans="1:16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3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1" spans="1:16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3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2" spans="1:16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3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3" spans="1:16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3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4" spans="1:16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3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5" spans="1:16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3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6" spans="1:16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3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2021-05-20T11:13:03Z</dcterms:modified>
</cp:coreProperties>
</file>