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00D99B3-8B86-EC46-AFF6-EC2BC436E8B3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5" i="1" l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P275" i="1" s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74" i="1" l="1"/>
  <c r="P260" i="1"/>
  <c r="P271" i="1"/>
  <c r="P272" i="1"/>
  <c r="P273" i="1"/>
  <c r="G12" i="1"/>
  <c r="M12" i="1" s="1"/>
  <c r="M273" i="1"/>
  <c r="G14" i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<sst xmlns="http://schemas.openxmlformats.org/spreadsheetml/2006/main" count="36" uniqueCount="34">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</sst>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Tabelle1!$A$7:$A$275</c:f>
              <c:numCache>
                <c:formatCode>d\-mmm</c:formatCode>
                <c:ptCount val="2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</c:numCache>
            </c:numRef>
          </c:cat>
          <c:val>
            <c:numRef>
              <c:f>Tabelle1!$C$7:$C$275</c:f>
              <c:numCache>
                <c:formatCode>0</c:formatCode>
                <c:ptCount val="26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Tabelle1!$A$7:$A$275</c:f>
              <c:numCache>
                <c:formatCode>d\-mmm</c:formatCode>
                <c:ptCount val="2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</c:numCache>
            </c:numRef>
          </c:cat>
          <c:val>
            <c:numRef>
              <c:f>Tabelle1!$D$7:$D$275</c:f>
              <c:numCache>
                <c:formatCode>General</c:formatCode>
                <c:ptCount val="26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Tabelle1!$A$7:$A$275</c:f>
              <c:numCache>
                <c:formatCode>d\-mmm</c:formatCode>
                <c:ptCount val="2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</c:numCache>
            </c:numRef>
          </c:cat>
          <c:val>
            <c:numRef>
              <c:f>Tabelle1!$E$7:$E$275</c:f>
              <c:numCache>
                <c:formatCode>General</c:formatCode>
                <c:ptCount val="26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Tabelle1!$A$7:$A$275</c:f>
              <c:numCache>
                <c:formatCode>d\-mmm</c:formatCode>
                <c:ptCount val="26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</c:numCache>
            </c:numRef>
          </c:cat>
          <c:val>
            <c:numRef>
              <c:f>Tabelle1!$F$7:$F$275</c:f>
              <c:numCache>
                <c:formatCode>General</c:formatCode>
                <c:ptCount val="26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Tabelle1!$N$7:$N$275</c:f>
              <c:numCache>
                <c:formatCode>General</c:formatCode>
                <c:ptCount val="26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Tabelle1!$P$7:$P$275</c:f>
              <c:numCache>
                <c:formatCode>0.0</c:formatCode>
                <c:ptCount val="26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20.12.2020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124,3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117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959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12.369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20.12., insg. 12.369 (+71) Düsseldorfer mit Coronadiagnose, akt. infiz.: 959 (-97), 199 (-8) in Krankenhäusern i. Beh., davon 34 (-7) auf Intensiv, 3.623 (-231) in Quaran., 11.293 (+168) genesen. 117 (0) verstorben, 7-Tages-Inzidenz 124,3 (127,3)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5" totalsRowShown="0" headerRowDxfId="17" dataDxfId="16">
  <autoFilter ref="A6:P275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H1" zoomScaleNormal="100" workbookViewId="0">
      <selection activeCell="P3" sqref="P3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20.12.2020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269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20.12.</v>
      </c>
      <c r="U6" s="3" t="s">
        <v>29</v>
      </c>
      <c r="V6" s="3" t="str" cm="1">
        <f t="array" ref="V6">TEXT(INDEX(CD[KH],$S$5),"#.##0")</f>
        <v>199</v>
      </c>
      <c r="W6" s="3" t="str" cm="1">
        <f t="array" ref="W6">TEXT(INDEX(CD[KH],$S$5)-INDEX(CD[KH],$S$5-1),"+#.##0;-#.##0;0")</f>
        <v>-8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124,3</v>
      </c>
      <c r="T7" s="3" t="str" cm="1">
        <f t="array" ref="T7">TEXT(INDEX(CD[Inzidenz],$S$5-1),"#.##0,#")</f>
        <v>127,3</v>
      </c>
      <c r="U7" s="3" t="s">
        <v>30</v>
      </c>
      <c r="V7" s="3" t="str" cm="1">
        <f t="array" ref="V7">TEXT(INDEX(CD[KH (intensiv)],$S$5),"#.##0")</f>
        <v>34</v>
      </c>
      <c r="W7" s="3" t="str" cm="1">
        <f t="array" ref="W7">TEXT(INDEX(CD[KH (intensiv)],$S$5)-INDEX(CD[KH (intensiv)],$S$5-1),"+#.##0;-#.##0;0")</f>
        <v>-7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117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3.623</v>
      </c>
      <c r="W8" s="3" t="str" cm="1">
        <f t="array" ref="W8">TEXT(INDEX(CD[Quarant],$S$5)-INDEX(CD[Quarant],$S$5-1),"+#.##0;-#.##0;0")</f>
        <v>-231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959</v>
      </c>
      <c r="T9" s="3" t="str" cm="1">
        <f t="array" ref="T9">TEXT(INDEX(CD[Infiziert],$S$5)-INDEX(CD[Infiziert],$S$5-1),"+#.##0;-#.##0;0")</f>
        <v>-97</v>
      </c>
      <c r="U9" s="3" t="s">
        <v>32</v>
      </c>
      <c r="V9" s="3" t="str" cm="1">
        <f t="array" ref="V9">TEXT(INDEX(CD[Genesen],$S$5),"#.##0")</f>
        <v>11.293</v>
      </c>
      <c r="W9" s="3" t="str" cm="1">
        <f t="array" ref="W9">TEXT(INDEX(CD[Genesen],$S$5)-INDEX(CD[Genesen],$S$5-1),"+#.##0;-#.##0;0")</f>
        <v>+168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12.369</v>
      </c>
      <c r="T10" s="17" t="str" cm="1">
        <f t="array" ref="T10">TEXT(INDEX(CD[Total],$S$5)-INDEX(CD[Total],$S$5-1),"+#.##0;-#.##0;0")</f>
        <v>+71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20.12., insg. 12.369 (+71) Düsseldorfer mit Coronadiagnose, akt. infiz.: 959 (-97), 199 (-8) in Krankenhäusern i. Beh., davon 34 (-7) auf Intensiv, 3.623 (-231) in Quaran., 11.293 (+168) genesen. 117 (0) verstorben, 7-Tages-Inzidenz 124,3 (127,3)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>SUM(N268:N274)/$P$1</f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>SUM(N269:N275)/$P$1</f>
        <v>124.31822368920135</v>
      </c>
      <c r="Q275" s="11">
        <v>44185</v>
      </c>
    </row>
    <row r="276" spans="1:17" ht="17" x14ac:dyDescent="0.25">
      <c r="B276" s="39"/>
      <c r="C276" s="39"/>
      <c r="Q276" s="11">
        <v>44186</v>
      </c>
    </row>
    <row r="277" spans="1:17" ht="17" x14ac:dyDescent="0.25">
      <c r="C277" s="39"/>
      <c r="Q277" s="11">
        <v>44187</v>
      </c>
    </row>
    <row r="278" spans="1:17" x14ac:dyDescent="0.2">
      <c r="Q278" s="11">
        <v>44188</v>
      </c>
    </row>
    <row r="279" spans="1:17" x14ac:dyDescent="0.2">
      <c r="Q279" s="11">
        <v>44189</v>
      </c>
    </row>
    <row r="280" spans="1:17" x14ac:dyDescent="0.2">
      <c r="Q280" s="11">
        <v>44190</v>
      </c>
    </row>
    <row r="281" spans="1:17" x14ac:dyDescent="0.2">
      <c r="Q281" s="11">
        <v>44191</v>
      </c>
    </row>
    <row r="282" spans="1:17" x14ac:dyDescent="0.2">
      <c r="Q282" s="11">
        <v>44192</v>
      </c>
    </row>
    <row r="283" spans="1:17" x14ac:dyDescent="0.2">
      <c r="Q283" s="11">
        <v>44193</v>
      </c>
    </row>
    <row r="284" spans="1:17" x14ac:dyDescent="0.2">
      <c r="Q284" s="11">
        <v>44194</v>
      </c>
    </row>
    <row r="285" spans="1:17" x14ac:dyDescent="0.2">
      <c r="Q285" s="11">
        <v>44195</v>
      </c>
    </row>
    <row r="286" spans="1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2020-12-20T11:25:05Z</dcterms:modified>
</cp:coreProperties>
</file>