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7095110-231E-6146-BD7C-9546A079840B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4" i="1" l="1"/>
  <c r="F314" i="1"/>
  <c r="G314" i="1" s="1"/>
  <c r="N314" i="1"/>
  <c r="O314" i="1"/>
  <c r="C313" i="1"/>
  <c r="F313" i="1"/>
  <c r="G313" i="1" s="1"/>
  <c r="M313" i="1" s="1"/>
  <c r="N313" i="1"/>
  <c r="P314" i="1" s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14" i="1" l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T7" i="1" l="1" a="1"/>
  <c r="T7" i="1" s="1"/>
  <c r="R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<sst xmlns="http://schemas.openxmlformats.org/spreadsheetml/2006/main" count="37" uniqueCount="35">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</sst>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3" borderId="0" xfId="0" applyFont="1" applyFill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Tabelle1!$A$7:$A$314</c:f>
              <c:numCache>
                <c:formatCode>d\-mmm</c:formatCode>
                <c:ptCount val="3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</c:numCache>
            </c:numRef>
          </c:cat>
          <c:val>
            <c:numRef>
              <c:f>Tabelle1!$C$7:$C$314</c:f>
              <c:numCache>
                <c:formatCode>0</c:formatCode>
                <c:ptCount val="30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Tabelle1!$A$7:$A$314</c:f>
              <c:numCache>
                <c:formatCode>d\-mmm</c:formatCode>
                <c:ptCount val="3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</c:numCache>
            </c:numRef>
          </c:cat>
          <c:val>
            <c:numRef>
              <c:f>Tabelle1!$D$7:$D$314</c:f>
              <c:numCache>
                <c:formatCode>General</c:formatCode>
                <c:ptCount val="30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Tabelle1!$A$7:$A$314</c:f>
              <c:numCache>
                <c:formatCode>d\-mmm</c:formatCode>
                <c:ptCount val="3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</c:numCache>
            </c:numRef>
          </c:cat>
          <c:val>
            <c:numRef>
              <c:f>Tabelle1!$E$7:$E$314</c:f>
              <c:numCache>
                <c:formatCode>General</c:formatCode>
                <c:ptCount val="30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Tabelle1!$A$7:$A$314</c:f>
              <c:numCache>
                <c:formatCode>d\-mmm</c:formatCode>
                <c:ptCount val="3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</c:numCache>
            </c:numRef>
          </c:cat>
          <c:val>
            <c:numRef>
              <c:f>Tabelle1!$F$7:$F$314</c:f>
              <c:numCache>
                <c:formatCode>General</c:formatCode>
                <c:ptCount val="30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Tabelle1!$N$7:$N$314</c:f>
              <c:numCache>
                <c:formatCode>General</c:formatCode>
                <c:ptCount val="30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Tabelle1!$P$7:$P$314</c:f>
              <c:numCache>
                <c:formatCode>0.0</c:formatCode>
                <c:ptCount val="30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  <c:pt idx="306">
                  <c:v>87.007274860935439</c:v>
                </c:pt>
                <c:pt idx="307">
                  <c:v>81.279037903898768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81,3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195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515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15.749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28.01., insg. 15.749 (+67) Düsseldorfer mit Coronadiagnose, akt. infiz.: 515 (+71), 132 (-2) in Krankenhäusern i. Beh., davon 25 (+3) auf Intensiv, 1.087 (+159) in Quaran., 15.039 (-17) genesen. 195 (+13) verstorben, 7-Tages-Inzidenz 81,3 (87,0)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4" totalsRowShown="0" headerRowDxfId="17" dataDxfId="16">
  <autoFilter ref="A6:P31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L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28.01.2021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28.01.</v>
      </c>
      <c r="U6" s="3" t="s">
        <v>29</v>
      </c>
      <c r="V6" s="3" t="str" cm="1">
        <f t="array" ref="V6">TEXT(INDEX(CD[KH],$S$5),"#.##0")</f>
        <v>132</v>
      </c>
      <c r="W6" s="3" t="str" cm="1">
        <f t="array" ref="W6">TEXT(INDEX(CD[KH],$S$5)-INDEX(CD[KH],$S$5-1),"+#.##0;-#.##0;0")</f>
        <v>-2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81,3</v>
      </c>
      <c r="T7" s="3" t="str" cm="1">
        <f t="array" ref="T7">TEXT(INDEX(CD[Inzidenz],$S$5-1),"#.##0,0")</f>
        <v>87,0</v>
      </c>
      <c r="U7" s="3" t="s">
        <v>30</v>
      </c>
      <c r="V7" s="3" t="str" cm="1">
        <f t="array" ref="V7">TEXT(INDEX(CD[KH (intensiv)],$S$5),"#.##0")</f>
        <v>25</v>
      </c>
      <c r="W7" s="3" t="str" cm="1">
        <f t="array" ref="W7">TEXT(INDEX(CD[KH (intensiv)],$S$5)-INDEX(CD[KH (intensiv)],$S$5-1),"+#.##0;-#.##0;0")</f>
        <v>+3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195</v>
      </c>
      <c r="T8" s="3" t="str" cm="1">
        <f t="array" ref="T8">TEXT(INDEX(CD[Verstorbene],$S$5)-INDEX(CD[Verstorbene],$S$5-1),"+#.##0;-#.##0;0")</f>
        <v>+13</v>
      </c>
      <c r="U8" s="3" t="s">
        <v>31</v>
      </c>
      <c r="V8" s="3" t="str" cm="1">
        <f t="array" ref="V8">TEXT(INDEX(CD[Quarant],$S$5),"#.##0")</f>
        <v>1.087</v>
      </c>
      <c r="W8" s="3" t="str" cm="1">
        <f t="array" ref="W8">TEXT(INDEX(CD[Quarant],$S$5)-INDEX(CD[Quarant],$S$5-1),"+#.##0;-#.##0;0")</f>
        <v>+159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515</v>
      </c>
      <c r="T9" s="3" t="str" cm="1">
        <f t="array" ref="T9">TEXT(INDEX(CD[Infiziert],$S$5)-INDEX(CD[Infiziert],$S$5-1),"+#.##0;-#.##0;0")</f>
        <v>+71</v>
      </c>
      <c r="U9" s="3" t="s">
        <v>32</v>
      </c>
      <c r="V9" s="3" t="str" cm="1">
        <f t="array" ref="V9">TEXT(INDEX(CD[Genesen],$S$5),"#.##0")</f>
        <v>15.039</v>
      </c>
      <c r="W9" s="3" t="str" cm="1">
        <f t="array" ref="W9">TEXT(INDEX(CD[Genesen],$S$5)-INDEX(CD[Genesen],$S$5-1),"+#.##0;-#.##0;0")</f>
        <v>-17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15.749</v>
      </c>
      <c r="T10" s="17" t="str" cm="1">
        <f t="array" ref="T10">TEXT(INDEX(CD[Total],$S$5)-INDEX(CD[Total],$S$5-1),"+#.##0;-#.##0;0")</f>
        <v>+67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28.01., insg. 15.749 (+67) Düsseldorfer mit Coronadiagnose, akt. infiz.: 515 (+71), 132 (-2) in Krankenhäusern i. Beh., davon 25 (+3) auf Intensiv, 1.087 (+159) in Quaran., 15.039 (-17) genesen. 195 (+13) verstorben, 7-Tages-Inzidenz 81,3 (87,0)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3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3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3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>SUM(N306:N312)/$P$1</f>
        <v>87.78136093621066</v>
      </c>
      <c r="Q312" s="11">
        <v>44222</v>
      </c>
    </row>
    <row r="313" spans="1:18" x14ac:dyDescent="0.2">
      <c r="A313" s="20">
        <v>44222</v>
      </c>
      <c r="B313" s="21">
        <v>0.91666666666666663</v>
      </c>
      <c r="C313" s="26">
        <f>-CD[[#This Row],[Verstorbene]]</f>
        <v>-182</v>
      </c>
      <c r="D313" s="2">
        <v>182</v>
      </c>
      <c r="E313" s="22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310</v>
      </c>
      <c r="H313" s="25">
        <v>15056</v>
      </c>
      <c r="I313" s="22">
        <v>15682</v>
      </c>
      <c r="J313" s="25">
        <v>444</v>
      </c>
      <c r="K313" s="22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77</v>
      </c>
      <c r="O313" s="24">
        <f>CD[[#This Row],[Genesen]]-H312</f>
        <v>0</v>
      </c>
      <c r="P313" s="38">
        <f>SUM(N307:N313)/$P$1</f>
        <v>87.007274860935439</v>
      </c>
      <c r="Q313" s="11">
        <v>44223</v>
      </c>
    </row>
    <row r="314" spans="1:18" x14ac:dyDescent="0.2">
      <c r="A314" s="20">
        <v>44223</v>
      </c>
      <c r="B314" s="21">
        <v>0.91666666666666663</v>
      </c>
      <c r="C314" s="26">
        <f>-CD[[#This Row],[Verstorbene]]</f>
        <v>-195</v>
      </c>
      <c r="D314" s="2">
        <v>195</v>
      </c>
      <c r="E314" s="22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383</v>
      </c>
      <c r="H314" s="22">
        <v>15039</v>
      </c>
      <c r="I314" s="22">
        <v>15749</v>
      </c>
      <c r="J314" s="22">
        <v>515</v>
      </c>
      <c r="K314" s="22">
        <v>132</v>
      </c>
      <c r="L314" s="22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67</v>
      </c>
      <c r="O314" s="24">
        <f>CD[[#This Row],[Genesen]]-H313</f>
        <v>-17</v>
      </c>
      <c r="P314" s="38">
        <f>SUM(N308:N314)/$P$1</f>
        <v>81.279037903898768</v>
      </c>
      <c r="Q314" s="11">
        <v>44224</v>
      </c>
    </row>
    <row r="315" spans="1:18" x14ac:dyDescent="0.2">
      <c r="Q315" s="11">
        <v>44225</v>
      </c>
    </row>
    <row r="316" spans="1:18" x14ac:dyDescent="0.2">
      <c r="Q316" s="11">
        <v>44226</v>
      </c>
    </row>
    <row r="317" spans="1:18" x14ac:dyDescent="0.2">
      <c r="Q317" s="11">
        <v>44227</v>
      </c>
    </row>
    <row r="321" spans="3:4" ht="17" x14ac:dyDescent="0.25">
      <c r="D321" s="42"/>
    </row>
    <row r="322" spans="3:4" ht="17" x14ac:dyDescent="0.25">
      <c r="D322" s="42"/>
    </row>
    <row r="323" spans="3:4" ht="17" x14ac:dyDescent="0.25">
      <c r="C323" s="42"/>
      <c r="D323" s="42"/>
    </row>
    <row r="324" spans="3:4" ht="17" x14ac:dyDescent="0.25">
      <c r="C324" s="42"/>
      <c r="D324" s="42"/>
    </row>
    <row r="325" spans="3:4" ht="17" x14ac:dyDescent="0.25">
      <c r="C325" s="42"/>
    </row>
    <row r="326" spans="3:4" ht="17" x14ac:dyDescent="0.25">
      <c r="C326" s="42"/>
    </row>
    <row r="327" spans="3:4" ht="17" x14ac:dyDescent="0.25">
      <c r="C327" s="42"/>
    </row>
    <row r="328" spans="3:4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2021-01-28T11:33:19Z</dcterms:modified>
</cp:coreProperties>
</file>