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0FF2D37-1FF2-834C-8F5A-F1E0FB4B802D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8" i="1" l="1"/>
  <c r="E398" i="1"/>
  <c r="F398" i="1" s="1"/>
  <c r="L398" i="1" s="1"/>
  <c r="M398" i="1"/>
  <c r="N398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P398" i="1" s="1" a="1"/>
  <c r="P398" i="1" s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95" i="1" l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<sst xmlns="http://schemas.openxmlformats.org/spreadsheetml/2006/main" count="47" uniqueCount="42">
  <si>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</si>
  <si>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</si>
  <si>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</si>
  <si>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</si>
  <si>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</si>
  <si>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</si>
  <si>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</si>
  <si>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</si>
  <si>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</si>
  <si>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</si>
  <si>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</si>
  <si>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</si>
  <si>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</si>
  <si>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</si>
  <si>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</si>
  <si>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</si>
  <si>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</si>
  <si>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</si>
  <si>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</si>
  <si>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</si>
  <si>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</si>
  <si>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</si>
  <si>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</si>
  <si>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</si>
  <si>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</si>
  <si>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</si>
  <si>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</si>
  <si>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</si>
  <si>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</si>
  <si>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</si>
  <si>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</si>
  <si>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</si>
  <si>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</si>
  <si>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</si>
  <si>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</si>
  <si>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</si>
  <si>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</si>
  <si>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</si>
  <si>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</si>
  <si>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</si>
  <si>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</si>
  <si>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22.04., insg. 21.557 (+127) Düsseldorfer mit Coronadiagnose, akt. infiz.: 1.500 (0), 155 (-3) in Krankenhäusern i. Beh., davon 48 (+4) auf Intensiv, 4.282 (+239) in Quaran., 19.700 (+100) genesen. 353 (+1) verstorben, 7-Tages-Inzidenz 151,2 (152,6)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</si>
</sst>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Tabelle1!$A$7:$A$398</c:f>
              <c:numCache>
                <c:formatCode>d\-mmm</c:formatCode>
                <c:ptCount val="39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</c:numCache>
            </c:numRef>
          </c:cat>
          <c:val>
            <c:numRef>
              <c:f>Tabelle1!$B$7:$B$398</c:f>
              <c:numCache>
                <c:formatCode>0</c:formatCode>
                <c:ptCount val="39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Tabelle1!$A$7:$A$398</c:f>
              <c:numCache>
                <c:formatCode>d\-mmm</c:formatCode>
                <c:ptCount val="39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</c:numCache>
            </c:numRef>
          </c:cat>
          <c:val>
            <c:numRef>
              <c:f>Tabelle1!$C$7:$C$398</c:f>
              <c:numCache>
                <c:formatCode>General</c:formatCode>
                <c:ptCount val="39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Tabelle1!$A$7:$A$398</c:f>
              <c:numCache>
                <c:formatCode>d\-mmm</c:formatCode>
                <c:ptCount val="39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</c:numCache>
            </c:numRef>
          </c:cat>
          <c:val>
            <c:numRef>
              <c:f>Tabelle1!$D$7:$D$398</c:f>
              <c:numCache>
                <c:formatCode>0</c:formatCode>
                <c:ptCount val="39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Tabelle1!$A$7:$A$398</c:f>
              <c:numCache>
                <c:formatCode>d\-mmm</c:formatCode>
                <c:ptCount val="39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</c:numCache>
            </c:numRef>
          </c:cat>
          <c:val>
            <c:numRef>
              <c:f>Tabelle1!$E$7:$E$398</c:f>
              <c:numCache>
                <c:formatCode>General</c:formatCode>
                <c:ptCount val="39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Tabelle1!$M$7:$M$398</c:f>
              <c:numCache>
                <c:formatCode>General</c:formatCode>
                <c:ptCount val="39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Tabelle1!$O$7:$O$398</c:f>
              <c:numCache>
                <c:formatCode>0.0</c:formatCode>
                <c:ptCount val="392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22.04.2021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0.73859</cdr:x>
      <cdr:y>0.03805</cdr:y>
    </cdr:from>
    <cdr:to>
      <cdr:x>0.88613</cdr:x>
      <cdr:y>0.13574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328881" y="331746"/>
          <a:ext cx="226304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151,2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353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1.500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21.557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22.04., insg. 21.557 (+127) Düsseldorfer mit Coronadiagnose, akt. infiz.: 1.500 (0), 155 (-3) in Krankenhäusern i. Beh., davon 48 (+4) auf Intensiv, 4.282 (+239) in Quaran., 19.700 (+100) genesen. 353 (+1) verstorben, 7-Tages-Inzidenz 151,2 (152,6) #Coron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0.74104</cdr:x>
      <cdr:y>0.12818</cdr:y>
    </cdr:from>
    <cdr:to>
      <cdr:x>0.88858</cdr:x>
      <cdr:y>0.16778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366461" y="1117558"/>
          <a:ext cx="2263047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🔴🔴🔴🔴🔴🔴🔴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98" totalsRowShown="0" headerRowDxfId="17" dataDxfId="16">
  <autoFilter ref="A6:P398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Row],[Inzidenz]]&lt;35,"🟢",CD[[#This Row],[Inzidenz]]&lt;50,"🟡",CD[[#This Row],[Inzidenz]]&lt;100,"🟠",CD[[#This Row],[Inzidenz]]&lt;165,"🔴",CD[[#This Row],[Inzidenz]]&lt;250,"🟣",CD[[#This Row],[Inzidenz]]&gt;=250,"⚫️")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98"/>
  <sheetViews>
    <sheetView tabSelected="1" topLeftCell="N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22.04.2021</v>
      </c>
      <c r="M1" s="6"/>
      <c r="N1" s="7" t="s">
        <v>16</v>
      </c>
      <c r="O1" s="8">
        <v>6.2187700000000001</v>
      </c>
      <c r="Q1" s="3" t="s">
        <v>0</v>
      </c>
    </row>
    <row r="2" spans="1:22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2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2" x14ac:dyDescent="0.2">
      <c r="G4" s="34"/>
      <c r="H4" s="34"/>
      <c r="I4" s="34"/>
      <c r="J4" s="34"/>
      <c r="L4" s="5"/>
      <c r="M4" s="6"/>
      <c r="N4" s="7"/>
    </row>
    <row r="5" spans="1:22" x14ac:dyDescent="0.2">
      <c r="Q5" s="3" t="s">
        <v>21</v>
      </c>
      <c r="R5" s="3" cm="1">
        <f t="array" ref="R5">MAX(ROW(CD[#Data]))-MIN(ROW(CD[#Data]))+1</f>
        <v>392</v>
      </c>
    </row>
    <row r="6" spans="1:22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22.04.</v>
      </c>
      <c r="T6" s="3" t="s">
        <v>27</v>
      </c>
      <c r="U6" s="3" t="str" cm="1">
        <f t="array" ref="U6">TEXT(INDEX(CD[KH],$R$5),"#.##0")</f>
        <v>155</v>
      </c>
      <c r="V6" s="3" t="str" cm="1">
        <f t="array" ref="V6">TEXT(INDEX(CD[KH],$R$5)-INDEX(CD[KH],$R$5-1),"+#.##0;-#.##0;0")</f>
        <v>-3</v>
      </c>
    </row>
    <row r="7" spans="1:22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  <c r="Q7" s="8" t="s">
        <v>22</v>
      </c>
      <c r="R7" s="10" t="str" cm="1">
        <f t="array" ref="R7">TEXT(INDEX(CD[Inzidenz],$R$5),"#.##0,0")</f>
        <v>151,2</v>
      </c>
      <c r="S7" s="3" t="str" cm="1">
        <f t="array" ref="S7">TEXT(INDEX(CD[Inzidenz],$R$5-1),"#.##0,0")</f>
        <v>152,6</v>
      </c>
      <c r="T7" s="3" t="s">
        <v>28</v>
      </c>
      <c r="U7" s="3" t="str" cm="1">
        <f t="array" ref="U7">TEXT(INDEX(CD[KH (intensiv)],$R$5),"#.##0")</f>
        <v>48</v>
      </c>
      <c r="V7" s="3" t="str" cm="1">
        <f t="array" ref="V7">TEXT(INDEX(CD[KH (intensiv)],$R$5)-INDEX(CD[KH (intensiv)],$R$5-1),"+#.##0;-#.##0;0")</f>
        <v>+4</v>
      </c>
    </row>
    <row r="8" spans="1:22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  <c r="Q8" s="3" t="s">
        <v>23</v>
      </c>
      <c r="R8" s="14" t="str" cm="1">
        <f t="array" ref="R8">TEXT(INDEX(CD[Verstorbene],$R$5),"#.##0")</f>
        <v>353</v>
      </c>
      <c r="S8" s="3" t="str" cm="1">
        <f t="array" ref="S8">TEXT(INDEX(CD[Verstorbene],$R$5)-INDEX(CD[Verstorbene],$R$5-1),"+#.##0;-#.##0;0")</f>
        <v>+1</v>
      </c>
      <c r="T8" s="3" t="s">
        <v>29</v>
      </c>
      <c r="U8" s="3" t="str" cm="1">
        <f t="array" ref="U8">TEXT(INDEX(CD[Quarant],$R$5),"#.##0")</f>
        <v>4.282</v>
      </c>
      <c r="V8" s="3" t="str" cm="1">
        <f t="array" ref="V8">TEXT(INDEX(CD[Quarant],$R$5)-INDEX(CD[Quarant],$R$5-1),"+#.##0;-#.##0;0")</f>
        <v>+239</v>
      </c>
    </row>
    <row r="9" spans="1:22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  <c r="Q9" s="3" t="s">
        <v>24</v>
      </c>
      <c r="R9" s="14" t="str" cm="1">
        <f t="array" ref="R9">TEXT(INDEX(CD[Infiziert],$R$5),"#.##0")</f>
        <v>1.500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19.700</v>
      </c>
      <c r="V9" s="3" t="str" cm="1">
        <f t="array" ref="V9">TEXT(INDEX(CD[Genesen],$R$5)-INDEX(CD[Genesen],$R$5-1),"+#.##0;-#.##0;0")</f>
        <v>+100</v>
      </c>
    </row>
    <row r="10" spans="1:22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  <c r="Q10" s="3" t="s">
        <v>25</v>
      </c>
      <c r="R10" s="15" t="str" cm="1">
        <f t="array" ref="R10">TEXT(INDEX(CD[Total],$R$5),"#.##0")</f>
        <v>21.557</v>
      </c>
      <c r="S10" s="16" t="str" cm="1">
        <f t="array" ref="S10">TEXT(INDEX(CD[Total],$R$5)-INDEX(CD[Total],$R$5-1),"+#.##0;-#.##0;0")</f>
        <v>+127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🔴🔴🔴🔴🔴🔴🔴</v>
      </c>
    </row>
    <row r="11" spans="1:22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2" spans="1:22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  <c r="Q12" s="43" t="s">
        <v>35</v>
      </c>
    </row>
    <row r="13" spans="1:22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22.04., insg. 21.557 (+127) Düsseldorfer mit Coronadiagnose, akt. infiz.: 1.500 (0), 155 (-3) in Krankenhäusern i. Beh., davon 48 (+4) auf Intensiv, 4.282 (+239) in Quaran., 19.700 (+100) genesen. 353 (+1) verstorben, 7-Tages-Inzidenz 151,2 (152,6) #CoronaD</v>
      </c>
    </row>
    <row r="14" spans="1:22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  <c r="Q14" s="42" t="s">
        <v>41</v>
      </c>
    </row>
    <row r="15" spans="1:22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16" spans="1:22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Row],[Inzidenz]]&lt;35,"🟢",CD[[#This Row],[Inzidenz]]&lt;50,"🟡",CD[[#This Row],[Inzidenz]]&lt;100,"🟠",CD[[#This Row],[Inzidenz]]&lt;165,"🔴",CD[[#This Row],[Inzidenz]]&lt;250,"🟣",CD[[#This Row],[Inzidenz]]&gt;=250,"⚫️")</f>
        <v>🟣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Row],[Inzidenz]]&lt;35,"🟢",CD[[#This Row],[Inzidenz]]&lt;50,"🟡",CD[[#This Row],[Inzidenz]]&lt;100,"🟠",CD[[#This Row],[Inzidenz]]&lt;165,"🔴",CD[[#This Row],[Inzidenz]]&lt;250,"🟣",CD[[#This Row],[Inzidenz]]&gt;=250,"⚫️")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Row],[Inzidenz]]&lt;35,"🟢",CD[[#This Row],[Inzidenz]]&lt;50,"🟡",CD[[#This Row],[Inzidenz]]&lt;100,"🟠",CD[[#This Row],[Inzidenz]]&lt;165,"🔴",CD[[#This Row],[Inzidenz]]&lt;250,"🟣",CD[[#This Row],[Inzidenz]]&gt;=250,"⚫️")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Row],[Inzidenz]]&lt;35,"🟢",CD[[#This Row],[Inzidenz]]&lt;50,"🟡",CD[[#This Row],[Inzidenz]]&lt;100,"🟠",CD[[#This Row],[Inzidenz]]&lt;165,"🔴",CD[[#This Row],[Inzidenz]]&lt;250,"🟣",CD[[#This Row],[Inzidenz]]&gt;=250,"⚫️")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Row],[Inzidenz]]&lt;35,"🟢",CD[[#This Row],[Inzidenz]]&lt;50,"🟡",CD[[#This Row],[Inzidenz]]&lt;100,"🟠",CD[[#This Row],[Inzidenz]]&lt;165,"🔴",CD[[#This Row],[Inzidenz]]&lt;250,"🟣",CD[[#This Row],[Inzidenz]]&gt;=250,"⚫️")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2021-04-22T08:14:55Z</dcterms:modified>
</cp:coreProperties>
</file>