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7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1D91861F-18C7-C944-B974-CC44A6C51ED8}" xr6:coauthVersionLast="46" xr6:coauthVersionMax="46" xr10:uidLastSave="{00000000-0000-0000-0000-000000000000}"/>
  <bookViews>
    <workbookView xWindow="12320" yWindow="1220" windowWidth="38440" windowHeight="2658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2" i="1" l="1"/>
  <c r="F332" i="1"/>
  <c r="G332" i="1" s="1"/>
  <c r="N332" i="1"/>
  <c r="O332" i="1"/>
  <c r="C331" i="1"/>
  <c r="F331" i="1"/>
  <c r="G331" i="1" s="1"/>
  <c r="M331" i="1" s="1"/>
  <c r="N331" i="1"/>
  <c r="O331" i="1"/>
  <c r="C330" i="1"/>
  <c r="F330" i="1"/>
  <c r="G330" i="1" s="1"/>
  <c r="N330" i="1"/>
  <c r="O330" i="1"/>
  <c r="C329" i="1"/>
  <c r="F329" i="1"/>
  <c r="G329" i="1" s="1"/>
  <c r="N329" i="1"/>
  <c r="O329" i="1"/>
  <c r="C328" i="1"/>
  <c r="F328" i="1"/>
  <c r="G328" i="1" s="1"/>
  <c r="N328" i="1"/>
  <c r="O328" i="1"/>
  <c r="C327" i="1"/>
  <c r="F327" i="1"/>
  <c r="G327" i="1" s="1"/>
  <c r="M327" i="1" s="1"/>
  <c r="N327" i="1"/>
  <c r="O327" i="1"/>
  <c r="C326" i="1"/>
  <c r="F326" i="1"/>
  <c r="G326" i="1" s="1"/>
  <c r="N326" i="1"/>
  <c r="P332" i="1" s="1"/>
  <c r="O326" i="1"/>
  <c r="C325" i="1"/>
  <c r="F325" i="1"/>
  <c r="G325" i="1" s="1"/>
  <c r="M325" i="1" s="1"/>
  <c r="N325" i="1"/>
  <c r="O325" i="1"/>
  <c r="C324" i="1"/>
  <c r="F324" i="1"/>
  <c r="G324" i="1" s="1"/>
  <c r="M324" i="1" s="1"/>
  <c r="N324" i="1"/>
  <c r="O324" i="1"/>
  <c r="C323" i="1"/>
  <c r="F323" i="1"/>
  <c r="G323" i="1" s="1"/>
  <c r="M323" i="1" s="1"/>
  <c r="N323" i="1"/>
  <c r="O323" i="1"/>
  <c r="C322" i="1"/>
  <c r="F322" i="1"/>
  <c r="G322" i="1" s="1"/>
  <c r="M322" i="1" s="1"/>
  <c r="N322" i="1"/>
  <c r="O322" i="1"/>
  <c r="C321" i="1"/>
  <c r="F321" i="1"/>
  <c r="G321" i="1" s="1"/>
  <c r="N321" i="1"/>
  <c r="O321" i="1"/>
  <c r="C320" i="1"/>
  <c r="F320" i="1"/>
  <c r="G320" i="1" s="1"/>
  <c r="N320" i="1"/>
  <c r="O320" i="1"/>
  <c r="C319" i="1"/>
  <c r="F319" i="1"/>
  <c r="G319" i="1" s="1"/>
  <c r="N319" i="1"/>
  <c r="O319" i="1"/>
  <c r="C318" i="1"/>
  <c r="F318" i="1"/>
  <c r="G318" i="1" s="1"/>
  <c r="N318" i="1"/>
  <c r="O318" i="1"/>
  <c r="C317" i="1"/>
  <c r="F317" i="1"/>
  <c r="G317" i="1" s="1"/>
  <c r="N317" i="1"/>
  <c r="O317" i="1"/>
  <c r="C316" i="1"/>
  <c r="F316" i="1"/>
  <c r="G316" i="1" s="1"/>
  <c r="M316" i="1" s="1"/>
  <c r="N316" i="1"/>
  <c r="O316" i="1"/>
  <c r="C315" i="1"/>
  <c r="F315" i="1"/>
  <c r="G315" i="1" s="1"/>
  <c r="M315" i="1" s="1"/>
  <c r="N315" i="1"/>
  <c r="O315" i="1"/>
  <c r="C314" i="1"/>
  <c r="F314" i="1"/>
  <c r="G314" i="1" s="1"/>
  <c r="N314" i="1"/>
  <c r="O314" i="1"/>
  <c r="C313" i="1"/>
  <c r="F313" i="1"/>
  <c r="G313" i="1" s="1"/>
  <c r="M313" i="1" s="1"/>
  <c r="N313" i="1"/>
  <c r="O313" i="1"/>
  <c r="C312" i="1"/>
  <c r="F312" i="1"/>
  <c r="G312" i="1" s="1"/>
  <c r="M312" i="1" s="1"/>
  <c r="N312" i="1"/>
  <c r="O312" i="1"/>
  <c r="C311" i="1"/>
  <c r="F311" i="1"/>
  <c r="G311" i="1" s="1"/>
  <c r="N311" i="1"/>
  <c r="O311" i="1"/>
  <c r="C310" i="1"/>
  <c r="F310" i="1"/>
  <c r="G310" i="1" s="1"/>
  <c r="N310" i="1"/>
  <c r="O310" i="1"/>
  <c r="C309" i="1"/>
  <c r="F309" i="1"/>
  <c r="G309" i="1" s="1"/>
  <c r="N309" i="1"/>
  <c r="O309" i="1"/>
  <c r="C308" i="1"/>
  <c r="F308" i="1"/>
  <c r="G308" i="1" s="1"/>
  <c r="M308" i="1" s="1"/>
  <c r="N308" i="1"/>
  <c r="O308" i="1"/>
  <c r="C307" i="1"/>
  <c r="F307" i="1"/>
  <c r="G307" i="1" s="1"/>
  <c r="N307" i="1"/>
  <c r="O307" i="1"/>
  <c r="C306" i="1"/>
  <c r="F306" i="1"/>
  <c r="G306" i="1" s="1"/>
  <c r="M306" i="1" s="1"/>
  <c r="N306" i="1"/>
  <c r="O306" i="1"/>
  <c r="C305" i="1"/>
  <c r="F305" i="1"/>
  <c r="G305" i="1" s="1"/>
  <c r="M305" i="1" s="1"/>
  <c r="N305" i="1"/>
  <c r="O305" i="1"/>
  <c r="C304" i="1"/>
  <c r="F304" i="1"/>
  <c r="G304" i="1" s="1"/>
  <c r="N304" i="1"/>
  <c r="O304" i="1"/>
  <c r="C303" i="1"/>
  <c r="F303" i="1"/>
  <c r="G303" i="1" s="1"/>
  <c r="M303" i="1" s="1"/>
  <c r="N303" i="1"/>
  <c r="O303" i="1"/>
  <c r="C302" i="1"/>
  <c r="F302" i="1"/>
  <c r="G302" i="1" s="1"/>
  <c r="M302" i="1" s="1"/>
  <c r="N302" i="1"/>
  <c r="O302" i="1"/>
  <c r="C301" i="1"/>
  <c r="F301" i="1"/>
  <c r="G301" i="1" s="1"/>
  <c r="N301" i="1"/>
  <c r="O301" i="1"/>
  <c r="C300" i="1"/>
  <c r="F300" i="1"/>
  <c r="G300" i="1" s="1"/>
  <c r="N300" i="1"/>
  <c r="O300" i="1"/>
  <c r="C299" i="1"/>
  <c r="F299" i="1"/>
  <c r="G299" i="1" s="1"/>
  <c r="N299" i="1"/>
  <c r="O299" i="1"/>
  <c r="C298" i="1"/>
  <c r="F298" i="1"/>
  <c r="G298" i="1" s="1"/>
  <c r="N298" i="1"/>
  <c r="O298" i="1"/>
  <c r="C297" i="1"/>
  <c r="F297" i="1"/>
  <c r="G297" i="1" s="1"/>
  <c r="N297" i="1"/>
  <c r="O297" i="1"/>
  <c r="C296" i="1"/>
  <c r="F296" i="1"/>
  <c r="G296" i="1" s="1"/>
  <c r="N296" i="1"/>
  <c r="O296" i="1"/>
  <c r="C295" i="1"/>
  <c r="F295" i="1"/>
  <c r="G295" i="1" s="1"/>
  <c r="N295" i="1"/>
  <c r="O295" i="1"/>
  <c r="C294" i="1"/>
  <c r="F294" i="1"/>
  <c r="G294" i="1" s="1"/>
  <c r="M294" i="1" s="1"/>
  <c r="N294" i="1"/>
  <c r="O294" i="1"/>
  <c r="C293" i="1"/>
  <c r="F293" i="1"/>
  <c r="G293" i="1" s="1"/>
  <c r="N293" i="1"/>
  <c r="O293" i="1"/>
  <c r="C292" i="1"/>
  <c r="F292" i="1"/>
  <c r="G292" i="1" s="1"/>
  <c r="N292" i="1"/>
  <c r="O292" i="1"/>
  <c r="C291" i="1"/>
  <c r="F291" i="1"/>
  <c r="G291" i="1" s="1"/>
  <c r="M291" i="1" s="1"/>
  <c r="N291" i="1"/>
  <c r="O291" i="1"/>
  <c r="C290" i="1"/>
  <c r="F290" i="1"/>
  <c r="G290" i="1" s="1"/>
  <c r="N290" i="1"/>
  <c r="O290" i="1"/>
  <c r="C289" i="1"/>
  <c r="F289" i="1"/>
  <c r="G289" i="1" s="1"/>
  <c r="N289" i="1"/>
  <c r="O289" i="1"/>
  <c r="C288" i="1"/>
  <c r="F288" i="1"/>
  <c r="G288" i="1" s="1"/>
  <c r="N288" i="1"/>
  <c r="O288" i="1"/>
  <c r="C287" i="1"/>
  <c r="F287" i="1"/>
  <c r="G287" i="1" s="1"/>
  <c r="M287" i="1" s="1"/>
  <c r="N287" i="1"/>
  <c r="O287" i="1"/>
  <c r="C286" i="1"/>
  <c r="F286" i="1"/>
  <c r="G286" i="1" s="1"/>
  <c r="N286" i="1"/>
  <c r="O286" i="1"/>
  <c r="C285" i="1"/>
  <c r="F285" i="1"/>
  <c r="G285" i="1" s="1"/>
  <c r="M285" i="1" s="1"/>
  <c r="N285" i="1"/>
  <c r="O285" i="1"/>
  <c r="C284" i="1"/>
  <c r="F284" i="1"/>
  <c r="G284" i="1" s="1"/>
  <c r="M284" i="1" s="1"/>
  <c r="N284" i="1"/>
  <c r="O284" i="1"/>
  <c r="C283" i="1"/>
  <c r="F283" i="1"/>
  <c r="G283" i="1" s="1"/>
  <c r="M283" i="1" s="1"/>
  <c r="N283" i="1"/>
  <c r="O283" i="1"/>
  <c r="C282" i="1"/>
  <c r="F282" i="1"/>
  <c r="G282" i="1" s="1"/>
  <c r="M282" i="1" s="1"/>
  <c r="N282" i="1"/>
  <c r="O282" i="1"/>
  <c r="C281" i="1"/>
  <c r="F281" i="1"/>
  <c r="G281" i="1" s="1"/>
  <c r="M281" i="1" s="1"/>
  <c r="N281" i="1"/>
  <c r="O281" i="1"/>
  <c r="C280" i="1"/>
  <c r="F280" i="1"/>
  <c r="G280" i="1" s="1"/>
  <c r="M280" i="1" s="1"/>
  <c r="N280" i="1"/>
  <c r="O280" i="1"/>
  <c r="C279" i="1"/>
  <c r="F279" i="1"/>
  <c r="G279" i="1" s="1"/>
  <c r="N279" i="1"/>
  <c r="O279" i="1"/>
  <c r="C278" i="1"/>
  <c r="F278" i="1"/>
  <c r="G278" i="1" s="1"/>
  <c r="N278" i="1"/>
  <c r="O278" i="1"/>
  <c r="C277" i="1"/>
  <c r="F277" i="1"/>
  <c r="G277" i="1" s="1"/>
  <c r="N277" i="1"/>
  <c r="O277" i="1"/>
  <c r="C276" i="1"/>
  <c r="F276" i="1"/>
  <c r="G276" i="1" s="1"/>
  <c r="N276" i="1"/>
  <c r="O276" i="1"/>
  <c r="C275" i="1"/>
  <c r="F275" i="1"/>
  <c r="G275" i="1" s="1"/>
  <c r="M275" i="1" s="1"/>
  <c r="N275" i="1"/>
  <c r="O275" i="1"/>
  <c r="C274" i="1"/>
  <c r="F274" i="1"/>
  <c r="G274" i="1" s="1"/>
  <c r="M274" i="1" s="1"/>
  <c r="N274" i="1"/>
  <c r="O274" i="1"/>
  <c r="C273" i="1"/>
  <c r="F273" i="1"/>
  <c r="G273" i="1" s="1"/>
  <c r="N273" i="1"/>
  <c r="O273" i="1"/>
  <c r="C272" i="1"/>
  <c r="F272" i="1"/>
  <c r="G272" i="1" s="1"/>
  <c r="M272" i="1" s="1"/>
  <c r="N272" i="1"/>
  <c r="O272" i="1"/>
  <c r="C271" i="1"/>
  <c r="F271" i="1"/>
  <c r="G271" i="1" s="1"/>
  <c r="M271" i="1" s="1"/>
  <c r="N271" i="1"/>
  <c r="O271" i="1"/>
  <c r="C270" i="1"/>
  <c r="F270" i="1"/>
  <c r="G270" i="1" s="1"/>
  <c r="N270" i="1"/>
  <c r="O270" i="1"/>
  <c r="C269" i="1"/>
  <c r="F269" i="1"/>
  <c r="G269" i="1" s="1"/>
  <c r="N269" i="1"/>
  <c r="O269" i="1"/>
  <c r="C268" i="1"/>
  <c r="F268" i="1"/>
  <c r="G268" i="1" s="1"/>
  <c r="N268" i="1"/>
  <c r="O268" i="1"/>
  <c r="C267" i="1"/>
  <c r="F267" i="1"/>
  <c r="G267" i="1" s="1"/>
  <c r="M267" i="1" s="1"/>
  <c r="N267" i="1"/>
  <c r="O267" i="1"/>
  <c r="C266" i="1"/>
  <c r="F266" i="1"/>
  <c r="G266" i="1" s="1"/>
  <c r="M266" i="1" s="1"/>
  <c r="N266" i="1"/>
  <c r="O266" i="1"/>
  <c r="C265" i="1"/>
  <c r="F265" i="1"/>
  <c r="G265" i="1" s="1"/>
  <c r="N265" i="1"/>
  <c r="O265" i="1"/>
  <c r="C264" i="1"/>
  <c r="F264" i="1"/>
  <c r="G264" i="1" s="1"/>
  <c r="N264" i="1"/>
  <c r="O264" i="1"/>
  <c r="N258" i="1"/>
  <c r="N259" i="1"/>
  <c r="N260" i="1"/>
  <c r="N261" i="1"/>
  <c r="N262" i="1"/>
  <c r="N263" i="1"/>
  <c r="C263" i="1"/>
  <c r="F263" i="1"/>
  <c r="G263" i="1" s="1"/>
  <c r="M263" i="1" s="1"/>
  <c r="O263" i="1"/>
  <c r="N257" i="1"/>
  <c r="C262" i="1"/>
  <c r="F262" i="1"/>
  <c r="G262" i="1" s="1"/>
  <c r="M262" i="1" s="1"/>
  <c r="O262" i="1"/>
  <c r="N256" i="1"/>
  <c r="S5" i="1" a="1"/>
  <c r="S5" i="1" s="1"/>
  <c r="S10" i="1" s="1" a="1"/>
  <c r="S10" i="1" s="1"/>
  <c r="C261" i="1"/>
  <c r="F261" i="1"/>
  <c r="G261" i="1" s="1"/>
  <c r="O261" i="1"/>
  <c r="N255" i="1"/>
  <c r="P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C260" i="1"/>
  <c r="F260" i="1"/>
  <c r="G260" i="1" s="1"/>
  <c r="M260" i="1" s="1"/>
  <c r="O260" i="1"/>
  <c r="C259" i="1"/>
  <c r="F259" i="1"/>
  <c r="G259" i="1" s="1"/>
  <c r="O259" i="1"/>
  <c r="C258" i="1"/>
  <c r="F258" i="1"/>
  <c r="G258" i="1" s="1"/>
  <c r="M258" i="1" s="1"/>
  <c r="O258" i="1"/>
  <c r="C257" i="1"/>
  <c r="F257" i="1"/>
  <c r="G257" i="1" s="1"/>
  <c r="M257" i="1" s="1"/>
  <c r="O257" i="1"/>
  <c r="C256" i="1"/>
  <c r="F256" i="1"/>
  <c r="G256" i="1" s="1"/>
  <c r="M256" i="1" s="1"/>
  <c r="O256" i="1"/>
  <c r="C255" i="1"/>
  <c r="F255" i="1"/>
  <c r="G255" i="1" s="1"/>
  <c r="O255" i="1"/>
  <c r="C254" i="1"/>
  <c r="F254" i="1"/>
  <c r="G254" i="1" s="1"/>
  <c r="O254" i="1"/>
  <c r="S6" i="1"/>
  <c r="C253" i="1"/>
  <c r="F253" i="1"/>
  <c r="G253" i="1" s="1"/>
  <c r="M253" i="1" s="1"/>
  <c r="O253" i="1"/>
  <c r="C252" i="1"/>
  <c r="F252" i="1"/>
  <c r="G252" i="1" s="1"/>
  <c r="M252" i="1" s="1"/>
  <c r="O252" i="1"/>
  <c r="C251" i="1"/>
  <c r="F251" i="1"/>
  <c r="G251" i="1" s="1"/>
  <c r="O251" i="1"/>
  <c r="C250" i="1"/>
  <c r="F250" i="1"/>
  <c r="G250" i="1" s="1"/>
  <c r="O250" i="1"/>
  <c r="C249" i="1"/>
  <c r="F249" i="1"/>
  <c r="G249" i="1" s="1"/>
  <c r="M249" i="1" s="1"/>
  <c r="O249" i="1"/>
  <c r="C248" i="1"/>
  <c r="F248" i="1"/>
  <c r="G248" i="1" s="1"/>
  <c r="O248" i="1"/>
  <c r="C247" i="1"/>
  <c r="F247" i="1"/>
  <c r="O247" i="1"/>
  <c r="C246" i="1"/>
  <c r="F246" i="1"/>
  <c r="G246" i="1" s="1"/>
  <c r="O246" i="1"/>
  <c r="C245" i="1"/>
  <c r="F245" i="1"/>
  <c r="G245" i="1" s="1"/>
  <c r="M245" i="1" s="1"/>
  <c r="O245" i="1"/>
  <c r="C244" i="1"/>
  <c r="F244" i="1"/>
  <c r="G244" i="1" s="1"/>
  <c r="O244" i="1"/>
  <c r="C243" i="1"/>
  <c r="F243" i="1"/>
  <c r="G243" i="1" s="1"/>
  <c r="M243" i="1" s="1"/>
  <c r="O243" i="1"/>
  <c r="C242" i="1"/>
  <c r="F242" i="1"/>
  <c r="G242" i="1" s="1"/>
  <c r="O242" i="1"/>
  <c r="C241" i="1"/>
  <c r="F241" i="1"/>
  <c r="G241" i="1" s="1"/>
  <c r="O241" i="1"/>
  <c r="C240" i="1"/>
  <c r="F240" i="1"/>
  <c r="G240" i="1" s="1"/>
  <c r="O240" i="1"/>
  <c r="C239" i="1"/>
  <c r="F239" i="1"/>
  <c r="O239" i="1"/>
  <c r="C238" i="1"/>
  <c r="F238" i="1"/>
  <c r="G238" i="1" s="1"/>
  <c r="M238" i="1" s="1"/>
  <c r="O238" i="1"/>
  <c r="C237" i="1"/>
  <c r="F237" i="1"/>
  <c r="G237" i="1" s="1"/>
  <c r="M237" i="1" s="1"/>
  <c r="O237" i="1"/>
  <c r="C236" i="1"/>
  <c r="F236" i="1"/>
  <c r="G236" i="1" s="1"/>
  <c r="M236" i="1" s="1"/>
  <c r="O236" i="1"/>
  <c r="C235" i="1"/>
  <c r="F235" i="1"/>
  <c r="G235" i="1" s="1"/>
  <c r="M235" i="1" s="1"/>
  <c r="O235" i="1"/>
  <c r="C234" i="1"/>
  <c r="F234" i="1"/>
  <c r="G234" i="1" s="1"/>
  <c r="O234" i="1"/>
  <c r="C233" i="1"/>
  <c r="F233" i="1"/>
  <c r="G233" i="1" s="1"/>
  <c r="O233" i="1"/>
  <c r="C232" i="1"/>
  <c r="F232" i="1"/>
  <c r="G232" i="1" s="1"/>
  <c r="O232" i="1"/>
  <c r="C231" i="1"/>
  <c r="F231" i="1"/>
  <c r="O231" i="1"/>
  <c r="C230" i="1"/>
  <c r="F230" i="1"/>
  <c r="G230" i="1" s="1"/>
  <c r="O230" i="1"/>
  <c r="C229" i="1"/>
  <c r="F229" i="1"/>
  <c r="G229" i="1" s="1"/>
  <c r="O229" i="1"/>
  <c r="M1" i="1"/>
  <c r="C228" i="1"/>
  <c r="F228" i="1"/>
  <c r="G228" i="1" s="1"/>
  <c r="M228" i="1" s="1"/>
  <c r="O228" i="1"/>
  <c r="C227" i="1"/>
  <c r="F227" i="1"/>
  <c r="G227" i="1" s="1"/>
  <c r="O227" i="1"/>
  <c r="C226" i="1"/>
  <c r="F226" i="1"/>
  <c r="G226" i="1" s="1"/>
  <c r="O226" i="1"/>
  <c r="C225" i="1"/>
  <c r="F225" i="1"/>
  <c r="G225" i="1" s="1"/>
  <c r="O225" i="1"/>
  <c r="C224" i="1"/>
  <c r="F224" i="1"/>
  <c r="G224" i="1" s="1"/>
  <c r="O224" i="1"/>
  <c r="C223" i="1"/>
  <c r="F223" i="1"/>
  <c r="O223" i="1"/>
  <c r="C222" i="1"/>
  <c r="F222" i="1"/>
  <c r="O222" i="1"/>
  <c r="C221" i="1"/>
  <c r="F221" i="1"/>
  <c r="O221" i="1"/>
  <c r="C220" i="1"/>
  <c r="F220" i="1"/>
  <c r="G220" i="1" s="1"/>
  <c r="M220" i="1" s="1"/>
  <c r="O220" i="1"/>
  <c r="C219" i="1"/>
  <c r="F219" i="1"/>
  <c r="G219" i="1" s="1"/>
  <c r="O219" i="1"/>
  <c r="C218" i="1"/>
  <c r="F218" i="1"/>
  <c r="G218" i="1" s="1"/>
  <c r="O218" i="1"/>
  <c r="C217" i="1"/>
  <c r="F217" i="1"/>
  <c r="O217" i="1"/>
  <c r="C216" i="1"/>
  <c r="F216" i="1"/>
  <c r="G216" i="1" s="1"/>
  <c r="O216" i="1"/>
  <c r="C215" i="1"/>
  <c r="F215" i="1"/>
  <c r="G215" i="1" s="1"/>
  <c r="O215" i="1"/>
  <c r="C214" i="1"/>
  <c r="F214" i="1"/>
  <c r="G214" i="1" s="1"/>
  <c r="O214" i="1"/>
  <c r="C213" i="1"/>
  <c r="F213" i="1"/>
  <c r="O213" i="1"/>
  <c r="C212" i="1"/>
  <c r="F212" i="1"/>
  <c r="G212" i="1" s="1"/>
  <c r="M212" i="1" s="1"/>
  <c r="O212" i="1"/>
  <c r="C211" i="1"/>
  <c r="F211" i="1"/>
  <c r="G211" i="1" s="1"/>
  <c r="M211" i="1" s="1"/>
  <c r="O211" i="1"/>
  <c r="C210" i="1"/>
  <c r="F210" i="1"/>
  <c r="G210" i="1" s="1"/>
  <c r="O210" i="1"/>
  <c r="C209" i="1"/>
  <c r="F209" i="1"/>
  <c r="O209" i="1"/>
  <c r="C208" i="1"/>
  <c r="F208" i="1"/>
  <c r="G208" i="1" s="1"/>
  <c r="M208" i="1" s="1"/>
  <c r="O208" i="1"/>
  <c r="C207" i="1"/>
  <c r="F207" i="1"/>
  <c r="G207" i="1" s="1"/>
  <c r="O207" i="1"/>
  <c r="C206" i="1"/>
  <c r="F206" i="1"/>
  <c r="G206" i="1" s="1"/>
  <c r="O206" i="1"/>
  <c r="C205" i="1"/>
  <c r="F205" i="1"/>
  <c r="G205" i="1" s="1"/>
  <c r="O205" i="1"/>
  <c r="C204" i="1"/>
  <c r="F204" i="1"/>
  <c r="G204" i="1" s="1"/>
  <c r="M204" i="1" s="1"/>
  <c r="O204" i="1"/>
  <c r="C203" i="1"/>
  <c r="F203" i="1"/>
  <c r="G203" i="1" s="1"/>
  <c r="M203" i="1" s="1"/>
  <c r="O203" i="1"/>
  <c r="C202" i="1"/>
  <c r="F202" i="1"/>
  <c r="G202" i="1" s="1"/>
  <c r="O202" i="1"/>
  <c r="C201" i="1"/>
  <c r="F201" i="1"/>
  <c r="G201" i="1" s="1"/>
  <c r="O201" i="1"/>
  <c r="C200" i="1"/>
  <c r="F200" i="1"/>
  <c r="G200" i="1" s="1"/>
  <c r="O200" i="1"/>
  <c r="C199" i="1"/>
  <c r="F199" i="1"/>
  <c r="G199" i="1" s="1"/>
  <c r="O199" i="1"/>
  <c r="C198" i="1"/>
  <c r="F198" i="1"/>
  <c r="G198" i="1" s="1"/>
  <c r="M198" i="1" s="1"/>
  <c r="O198" i="1"/>
  <c r="C197" i="1"/>
  <c r="F197" i="1"/>
  <c r="G197" i="1" s="1"/>
  <c r="O197" i="1"/>
  <c r="C196" i="1"/>
  <c r="F196" i="1"/>
  <c r="G196" i="1" s="1"/>
  <c r="O196" i="1"/>
  <c r="C195" i="1"/>
  <c r="F195" i="1"/>
  <c r="O195" i="1"/>
  <c r="C194" i="1"/>
  <c r="F194" i="1"/>
  <c r="G194" i="1" s="1"/>
  <c r="O194" i="1"/>
  <c r="C193" i="1"/>
  <c r="F193" i="1"/>
  <c r="G193" i="1" s="1"/>
  <c r="O193" i="1"/>
  <c r="C192" i="1"/>
  <c r="F192" i="1"/>
  <c r="G192" i="1" s="1"/>
  <c r="O192" i="1"/>
  <c r="C191" i="1"/>
  <c r="F191" i="1"/>
  <c r="G191" i="1" s="1"/>
  <c r="O191" i="1"/>
  <c r="C190" i="1"/>
  <c r="F190" i="1"/>
  <c r="G190" i="1" s="1"/>
  <c r="O190" i="1"/>
  <c r="C189" i="1"/>
  <c r="F189" i="1"/>
  <c r="G189" i="1" s="1"/>
  <c r="O189" i="1"/>
  <c r="C188" i="1"/>
  <c r="F188" i="1"/>
  <c r="G188" i="1" s="1"/>
  <c r="O188" i="1"/>
  <c r="C187" i="1"/>
  <c r="F187" i="1"/>
  <c r="G187" i="1" s="1"/>
  <c r="O187" i="1"/>
  <c r="C186" i="1"/>
  <c r="F186" i="1"/>
  <c r="G186" i="1" s="1"/>
  <c r="O186" i="1"/>
  <c r="C185" i="1"/>
  <c r="F185" i="1"/>
  <c r="G185" i="1" s="1"/>
  <c r="O185" i="1"/>
  <c r="C184" i="1"/>
  <c r="F184" i="1"/>
  <c r="G184" i="1" s="1"/>
  <c r="M184" i="1" s="1"/>
  <c r="O184" i="1"/>
  <c r="C183" i="1"/>
  <c r="F183" i="1"/>
  <c r="G183" i="1" s="1"/>
  <c r="M183" i="1" s="1"/>
  <c r="O183" i="1"/>
  <c r="C182" i="1"/>
  <c r="F182" i="1"/>
  <c r="G182" i="1" s="1"/>
  <c r="O182" i="1"/>
  <c r="C181" i="1"/>
  <c r="F181" i="1"/>
  <c r="G181" i="1" s="1"/>
  <c r="O181" i="1"/>
  <c r="C180" i="1"/>
  <c r="F180" i="1"/>
  <c r="G180" i="1" s="1"/>
  <c r="O180" i="1"/>
  <c r="C179" i="1"/>
  <c r="F179" i="1"/>
  <c r="G179" i="1" s="1"/>
  <c r="M179" i="1" s="1"/>
  <c r="O179" i="1"/>
  <c r="C178" i="1"/>
  <c r="F178" i="1"/>
  <c r="G178" i="1" s="1"/>
  <c r="O178" i="1"/>
  <c r="C177" i="1"/>
  <c r="F177" i="1"/>
  <c r="G177" i="1" s="1"/>
  <c r="O177" i="1"/>
  <c r="C176" i="1"/>
  <c r="F176" i="1"/>
  <c r="G176" i="1" s="1"/>
  <c r="M176" i="1" s="1"/>
  <c r="O176" i="1"/>
  <c r="C175" i="1"/>
  <c r="F175" i="1"/>
  <c r="G175" i="1" s="1"/>
  <c r="O175" i="1"/>
  <c r="C174" i="1"/>
  <c r="F174" i="1"/>
  <c r="G174" i="1" s="1"/>
  <c r="O174" i="1"/>
  <c r="C173" i="1"/>
  <c r="F173" i="1"/>
  <c r="G173" i="1" s="1"/>
  <c r="O173" i="1"/>
  <c r="C172" i="1"/>
  <c r="F172" i="1"/>
  <c r="O172" i="1"/>
  <c r="C171" i="1"/>
  <c r="F171" i="1"/>
  <c r="G171" i="1" s="1"/>
  <c r="M171" i="1" s="1"/>
  <c r="O171" i="1"/>
  <c r="C170" i="1"/>
  <c r="F170" i="1"/>
  <c r="G170" i="1" s="1"/>
  <c r="M170" i="1" s="1"/>
  <c r="O170" i="1"/>
  <c r="C169" i="1"/>
  <c r="F169" i="1"/>
  <c r="G169" i="1" s="1"/>
  <c r="O169" i="1"/>
  <c r="C168" i="1"/>
  <c r="F168" i="1"/>
  <c r="G168" i="1" s="1"/>
  <c r="O168" i="1"/>
  <c r="C167" i="1"/>
  <c r="F167" i="1"/>
  <c r="G167" i="1" s="1"/>
  <c r="O167" i="1"/>
  <c r="C166" i="1"/>
  <c r="F166" i="1"/>
  <c r="O166" i="1"/>
  <c r="C165" i="1"/>
  <c r="F165" i="1"/>
  <c r="G165" i="1" s="1"/>
  <c r="O165" i="1"/>
  <c r="C164" i="1"/>
  <c r="F164" i="1"/>
  <c r="G164" i="1" s="1"/>
  <c r="O164" i="1"/>
  <c r="C163" i="1"/>
  <c r="F163" i="1"/>
  <c r="G163" i="1" s="1"/>
  <c r="M163" i="1" s="1"/>
  <c r="O163" i="1"/>
  <c r="C162" i="1"/>
  <c r="F162" i="1"/>
  <c r="G162" i="1" s="1"/>
  <c r="O162" i="1"/>
  <c r="C161" i="1"/>
  <c r="F161" i="1"/>
  <c r="G161" i="1" s="1"/>
  <c r="M161" i="1" s="1"/>
  <c r="O161" i="1"/>
  <c r="C160" i="1"/>
  <c r="F160" i="1"/>
  <c r="G160" i="1" s="1"/>
  <c r="O160" i="1"/>
  <c r="C159" i="1"/>
  <c r="F159" i="1"/>
  <c r="G159" i="1" s="1"/>
  <c r="O159" i="1"/>
  <c r="C158" i="1"/>
  <c r="F158" i="1"/>
  <c r="O158" i="1"/>
  <c r="C157" i="1"/>
  <c r="F157" i="1"/>
  <c r="G157" i="1" s="1"/>
  <c r="M157" i="1" s="1"/>
  <c r="O157" i="1"/>
  <c r="C156" i="1"/>
  <c r="F156" i="1"/>
  <c r="G156" i="1" s="1"/>
  <c r="O156" i="1"/>
  <c r="C155" i="1"/>
  <c r="F155" i="1"/>
  <c r="G155" i="1" s="1"/>
  <c r="M155" i="1" s="1"/>
  <c r="O155" i="1"/>
  <c r="C154" i="1"/>
  <c r="F154" i="1"/>
  <c r="G154" i="1" s="1"/>
  <c r="O154" i="1"/>
  <c r="C153" i="1"/>
  <c r="F153" i="1"/>
  <c r="G153" i="1" s="1"/>
  <c r="O153" i="1"/>
  <c r="C152" i="1"/>
  <c r="F152" i="1"/>
  <c r="G152" i="1" s="1"/>
  <c r="O152" i="1"/>
  <c r="C151" i="1"/>
  <c r="F151" i="1"/>
  <c r="G151" i="1" s="1"/>
  <c r="M151" i="1" s="1"/>
  <c r="O151" i="1"/>
  <c r="C150" i="1"/>
  <c r="F150" i="1"/>
  <c r="G150" i="1" s="1"/>
  <c r="O150" i="1"/>
  <c r="C149" i="1"/>
  <c r="F149" i="1"/>
  <c r="G149" i="1" s="1"/>
  <c r="M149" i="1" s="1"/>
  <c r="O149" i="1"/>
  <c r="C148" i="1"/>
  <c r="F148" i="1"/>
  <c r="G148" i="1" s="1"/>
  <c r="O148" i="1"/>
  <c r="C147" i="1"/>
  <c r="F147" i="1"/>
  <c r="G147" i="1" s="1"/>
  <c r="M147" i="1" s="1"/>
  <c r="O147" i="1"/>
  <c r="C146" i="1"/>
  <c r="F146" i="1"/>
  <c r="G146" i="1" s="1"/>
  <c r="M146" i="1" s="1"/>
  <c r="O146" i="1"/>
  <c r="C145" i="1"/>
  <c r="F145" i="1"/>
  <c r="G145" i="1" s="1"/>
  <c r="O145" i="1"/>
  <c r="C144" i="1"/>
  <c r="F144" i="1"/>
  <c r="G144" i="1" s="1"/>
  <c r="O144" i="1"/>
  <c r="C143" i="1"/>
  <c r="F143" i="1"/>
  <c r="G143" i="1" s="1"/>
  <c r="M143" i="1" s="1"/>
  <c r="O143" i="1"/>
  <c r="C142" i="1"/>
  <c r="F142" i="1"/>
  <c r="O142" i="1"/>
  <c r="C141" i="1"/>
  <c r="F141" i="1"/>
  <c r="G141" i="1" s="1"/>
  <c r="O141" i="1"/>
  <c r="C140" i="1"/>
  <c r="F140" i="1"/>
  <c r="G140" i="1" s="1"/>
  <c r="O140" i="1"/>
  <c r="C139" i="1"/>
  <c r="F139" i="1"/>
  <c r="G139" i="1" s="1"/>
  <c r="M139" i="1" s="1"/>
  <c r="O139" i="1"/>
  <c r="C138" i="1"/>
  <c r="F138" i="1"/>
  <c r="G138" i="1" s="1"/>
  <c r="O138" i="1"/>
  <c r="C137" i="1"/>
  <c r="F137" i="1"/>
  <c r="G137" i="1" s="1"/>
  <c r="O137" i="1"/>
  <c r="C136" i="1"/>
  <c r="F136" i="1"/>
  <c r="G136" i="1" s="1"/>
  <c r="O136" i="1"/>
  <c r="C135" i="1"/>
  <c r="F135" i="1"/>
  <c r="G135" i="1" s="1"/>
  <c r="O135" i="1"/>
  <c r="C134" i="1"/>
  <c r="F134" i="1"/>
  <c r="O134" i="1"/>
  <c r="C133" i="1"/>
  <c r="F133" i="1"/>
  <c r="G133" i="1" s="1"/>
  <c r="O133" i="1"/>
  <c r="C132" i="1"/>
  <c r="F132" i="1"/>
  <c r="G132" i="1" s="1"/>
  <c r="O132" i="1"/>
  <c r="C131" i="1"/>
  <c r="F131" i="1"/>
  <c r="G131" i="1" s="1"/>
  <c r="M131" i="1" s="1"/>
  <c r="O131" i="1"/>
  <c r="C130" i="1"/>
  <c r="F130" i="1"/>
  <c r="G130" i="1" s="1"/>
  <c r="O130" i="1"/>
  <c r="C129" i="1"/>
  <c r="F129" i="1"/>
  <c r="G129" i="1" s="1"/>
  <c r="O129" i="1"/>
  <c r="C128" i="1"/>
  <c r="F128" i="1"/>
  <c r="G128" i="1" s="1"/>
  <c r="O128" i="1"/>
  <c r="C127" i="1"/>
  <c r="F127" i="1"/>
  <c r="G127" i="1" s="1"/>
  <c r="M127" i="1" s="1"/>
  <c r="O127" i="1"/>
  <c r="C126" i="1"/>
  <c r="F126" i="1"/>
  <c r="G126" i="1" s="1"/>
  <c r="M126" i="1" s="1"/>
  <c r="O126" i="1"/>
  <c r="C125" i="1"/>
  <c r="F125" i="1"/>
  <c r="G125" i="1" s="1"/>
  <c r="M125" i="1" s="1"/>
  <c r="O125" i="1"/>
  <c r="C124" i="1"/>
  <c r="F124" i="1"/>
  <c r="G124" i="1" s="1"/>
  <c r="O124" i="1"/>
  <c r="C123" i="1"/>
  <c r="F123" i="1"/>
  <c r="G123" i="1" s="1"/>
  <c r="O123" i="1"/>
  <c r="C122" i="1"/>
  <c r="F122" i="1"/>
  <c r="G122" i="1" s="1"/>
  <c r="O122" i="1"/>
  <c r="C121" i="1"/>
  <c r="F121" i="1"/>
  <c r="G121" i="1" s="1"/>
  <c r="O121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F120" i="1"/>
  <c r="G120" i="1" s="1"/>
  <c r="M120" i="1" s="1"/>
  <c r="O120" i="1"/>
  <c r="F119" i="1"/>
  <c r="G119" i="1" s="1"/>
  <c r="O119" i="1"/>
  <c r="F118" i="1"/>
  <c r="G118" i="1" s="1"/>
  <c r="M118" i="1" s="1"/>
  <c r="O118" i="1"/>
  <c r="F117" i="1"/>
  <c r="G117" i="1" s="1"/>
  <c r="M117" i="1" s="1"/>
  <c r="O117" i="1"/>
  <c r="F116" i="1"/>
  <c r="O116" i="1"/>
  <c r="F115" i="1"/>
  <c r="G115" i="1" s="1"/>
  <c r="O115" i="1"/>
  <c r="F114" i="1"/>
  <c r="G114" i="1" s="1"/>
  <c r="O114" i="1"/>
  <c r="F113" i="1"/>
  <c r="G113" i="1" s="1"/>
  <c r="O113" i="1"/>
  <c r="F112" i="1"/>
  <c r="O112" i="1"/>
  <c r="F111" i="1"/>
  <c r="G111" i="1" s="1"/>
  <c r="O111" i="1"/>
  <c r="F110" i="1"/>
  <c r="G110" i="1" s="1"/>
  <c r="M110" i="1" s="1"/>
  <c r="O110" i="1"/>
  <c r="F109" i="1"/>
  <c r="G109" i="1" s="1"/>
  <c r="M109" i="1" s="1"/>
  <c r="O109" i="1"/>
  <c r="F108" i="1"/>
  <c r="G108" i="1" s="1"/>
  <c r="M108" i="1" s="1"/>
  <c r="O108" i="1"/>
  <c r="O107" i="1"/>
  <c r="F107" i="1"/>
  <c r="G107" i="1" s="1"/>
  <c r="F106" i="1"/>
  <c r="G106" i="1" s="1"/>
  <c r="O106" i="1"/>
  <c r="F105" i="1"/>
  <c r="G105" i="1" s="1"/>
  <c r="M105" i="1" s="1"/>
  <c r="O105" i="1"/>
  <c r="F104" i="1"/>
  <c r="G104" i="1" s="1"/>
  <c r="M104" i="1" s="1"/>
  <c r="O104" i="1"/>
  <c r="F103" i="1"/>
  <c r="G103" i="1" s="1"/>
  <c r="M103" i="1" s="1"/>
  <c r="O103" i="1"/>
  <c r="F102" i="1"/>
  <c r="O102" i="1"/>
  <c r="F101" i="1"/>
  <c r="G101" i="1" s="1"/>
  <c r="O101" i="1"/>
  <c r="F100" i="1"/>
  <c r="G100" i="1" s="1"/>
  <c r="M100" i="1" s="1"/>
  <c r="O100" i="1"/>
  <c r="F99" i="1"/>
  <c r="G99" i="1" s="1"/>
  <c r="M99" i="1" s="1"/>
  <c r="O99" i="1"/>
  <c r="F98" i="1"/>
  <c r="G98" i="1" s="1"/>
  <c r="M98" i="1" s="1"/>
  <c r="O98" i="1"/>
  <c r="F97" i="1"/>
  <c r="G97" i="1" s="1"/>
  <c r="O97" i="1"/>
  <c r="F96" i="1"/>
  <c r="G96" i="1" s="1"/>
  <c r="O96" i="1"/>
  <c r="F95" i="1"/>
  <c r="O95" i="1"/>
  <c r="F94" i="1"/>
  <c r="G94" i="1" s="1"/>
  <c r="O94" i="1"/>
  <c r="F93" i="1"/>
  <c r="G93" i="1" s="1"/>
  <c r="O93" i="1"/>
  <c r="F92" i="1"/>
  <c r="G92" i="1" s="1"/>
  <c r="O92" i="1"/>
  <c r="F91" i="1"/>
  <c r="G91" i="1" s="1"/>
  <c r="M91" i="1" s="1"/>
  <c r="O91" i="1"/>
  <c r="F90" i="1"/>
  <c r="G90" i="1" s="1"/>
  <c r="M90" i="1" s="1"/>
  <c r="O90" i="1"/>
  <c r="F89" i="1"/>
  <c r="G89" i="1" s="1"/>
  <c r="M89" i="1" s="1"/>
  <c r="O89" i="1"/>
  <c r="F88" i="1"/>
  <c r="O88" i="1"/>
  <c r="F87" i="1"/>
  <c r="G87" i="1" s="1"/>
  <c r="O87" i="1"/>
  <c r="F86" i="1"/>
  <c r="G86" i="1" s="1"/>
  <c r="M86" i="1" s="1"/>
  <c r="O86" i="1"/>
  <c r="F85" i="1"/>
  <c r="G85" i="1" s="1"/>
  <c r="O85" i="1"/>
  <c r="F84" i="1"/>
  <c r="G84" i="1" s="1"/>
  <c r="M84" i="1" s="1"/>
  <c r="O84" i="1"/>
  <c r="F83" i="1"/>
  <c r="G83" i="1" s="1"/>
  <c r="M83" i="1" s="1"/>
  <c r="O83" i="1"/>
  <c r="F82" i="1"/>
  <c r="G82" i="1" s="1"/>
  <c r="O82" i="1"/>
  <c r="F81" i="1"/>
  <c r="G81" i="1" s="1"/>
  <c r="M81" i="1" s="1"/>
  <c r="O81" i="1"/>
  <c r="F80" i="1"/>
  <c r="G80" i="1" s="1"/>
  <c r="M80" i="1" s="1"/>
  <c r="O80" i="1"/>
  <c r="F79" i="1"/>
  <c r="G79" i="1" s="1"/>
  <c r="M79" i="1" s="1"/>
  <c r="O79" i="1"/>
  <c r="F78" i="1"/>
  <c r="G78" i="1" s="1"/>
  <c r="M78" i="1" s="1"/>
  <c r="O78" i="1"/>
  <c r="F77" i="1"/>
  <c r="G77" i="1" s="1"/>
  <c r="M77" i="1" s="1"/>
  <c r="O77" i="1"/>
  <c r="F76" i="1"/>
  <c r="G76" i="1" s="1"/>
  <c r="O76" i="1"/>
  <c r="F75" i="1"/>
  <c r="G75" i="1" s="1"/>
  <c r="O75" i="1"/>
  <c r="F74" i="1"/>
  <c r="G74" i="1" s="1"/>
  <c r="O74" i="1"/>
  <c r="F73" i="1"/>
  <c r="G73" i="1" s="1"/>
  <c r="M73" i="1" s="1"/>
  <c r="O73" i="1"/>
  <c r="F72" i="1"/>
  <c r="G72" i="1" s="1"/>
  <c r="O72" i="1"/>
  <c r="F71" i="1"/>
  <c r="G71" i="1" s="1"/>
  <c r="M71" i="1" s="1"/>
  <c r="O71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F70" i="1"/>
  <c r="G70" i="1" s="1"/>
  <c r="M70" i="1" s="1"/>
  <c r="F69" i="1"/>
  <c r="G69" i="1" s="1"/>
  <c r="M69" i="1" s="1"/>
  <c r="F68" i="1"/>
  <c r="G68" i="1" s="1"/>
  <c r="F67" i="1"/>
  <c r="G67" i="1" s="1"/>
  <c r="M67" i="1" s="1"/>
  <c r="F66" i="1"/>
  <c r="G66" i="1" s="1"/>
  <c r="M66" i="1" s="1"/>
  <c r="F65" i="1"/>
  <c r="G65" i="1" s="1"/>
  <c r="F64" i="1"/>
  <c r="G64" i="1" s="1"/>
  <c r="F63" i="1"/>
  <c r="G63" i="1" s="1"/>
  <c r="F62" i="1"/>
  <c r="G62" i="1" s="1"/>
  <c r="M62" i="1" s="1"/>
  <c r="F61" i="1"/>
  <c r="G61" i="1" s="1"/>
  <c r="M61" i="1" s="1"/>
  <c r="F60" i="1"/>
  <c r="G60" i="1" s="1"/>
  <c r="F59" i="1"/>
  <c r="G59" i="1" s="1"/>
  <c r="F58" i="1"/>
  <c r="G58" i="1" s="1"/>
  <c r="F57" i="1"/>
  <c r="G57" i="1" s="1"/>
  <c r="M57" i="1" s="1"/>
  <c r="F56" i="1"/>
  <c r="G56" i="1" s="1"/>
  <c r="F55" i="1"/>
  <c r="G55" i="1" s="1"/>
  <c r="F54" i="1"/>
  <c r="G54" i="1" s="1"/>
  <c r="M54" i="1" s="1"/>
  <c r="F53" i="1"/>
  <c r="G53" i="1" s="1"/>
  <c r="M53" i="1" s="1"/>
  <c r="H51" i="1"/>
  <c r="O51" i="1" s="1"/>
  <c r="I51" i="1"/>
  <c r="N51" i="1" s="1"/>
  <c r="F52" i="1"/>
  <c r="G52" i="1" s="1"/>
  <c r="F51" i="1"/>
  <c r="F50" i="1"/>
  <c r="G50" i="1" s="1"/>
  <c r="O52" i="1"/>
  <c r="F49" i="1"/>
  <c r="G49" i="1" s="1"/>
  <c r="M49" i="1" s="1"/>
  <c r="F48" i="1"/>
  <c r="G48" i="1" s="1"/>
  <c r="F47" i="1"/>
  <c r="G47" i="1" s="1"/>
  <c r="F46" i="1"/>
  <c r="G46" i="1" s="1"/>
  <c r="M46" i="1" s="1"/>
  <c r="F45" i="1"/>
  <c r="G45" i="1" s="1"/>
  <c r="F44" i="1"/>
  <c r="G44" i="1" s="1"/>
  <c r="F43" i="1"/>
  <c r="F42" i="1"/>
  <c r="G42" i="1" s="1"/>
  <c r="F41" i="1"/>
  <c r="G41" i="1" s="1"/>
  <c r="F40" i="1"/>
  <c r="G40" i="1" s="1"/>
  <c r="F39" i="1"/>
  <c r="G39" i="1" s="1"/>
  <c r="F38" i="1"/>
  <c r="G38" i="1" s="1"/>
  <c r="M38" i="1" s="1"/>
  <c r="F37" i="1"/>
  <c r="G37" i="1" s="1"/>
  <c r="F36" i="1"/>
  <c r="G36" i="1" s="1"/>
  <c r="M36" i="1" s="1"/>
  <c r="F35" i="1"/>
  <c r="G35" i="1" s="1"/>
  <c r="F34" i="1"/>
  <c r="G34" i="1" s="1"/>
  <c r="F33" i="1"/>
  <c r="G33" i="1" s="1"/>
  <c r="M33" i="1" s="1"/>
  <c r="F32" i="1"/>
  <c r="G32" i="1" s="1"/>
  <c r="F7" i="1"/>
  <c r="F8" i="1"/>
  <c r="F9" i="1"/>
  <c r="F10" i="1"/>
  <c r="F11" i="1"/>
  <c r="F12" i="1"/>
  <c r="F13" i="1"/>
  <c r="F14" i="1"/>
  <c r="F15" i="1"/>
  <c r="F16" i="1"/>
  <c r="F17" i="1"/>
  <c r="G17" i="1" s="1"/>
  <c r="M17" i="1" s="1"/>
  <c r="F18" i="1"/>
  <c r="F19" i="1"/>
  <c r="G19" i="1" s="1"/>
  <c r="F20" i="1"/>
  <c r="G20" i="1" s="1"/>
  <c r="F21" i="1"/>
  <c r="G21" i="1" s="1"/>
  <c r="M21" i="1" s="1"/>
  <c r="F22" i="1"/>
  <c r="G22" i="1" s="1"/>
  <c r="M22" i="1" s="1"/>
  <c r="F23" i="1"/>
  <c r="G23" i="1" s="1"/>
  <c r="M23" i="1" s="1"/>
  <c r="F24" i="1"/>
  <c r="F25" i="1"/>
  <c r="G25" i="1" s="1"/>
  <c r="M25" i="1" s="1"/>
  <c r="F26" i="1"/>
  <c r="G26" i="1" s="1"/>
  <c r="F27" i="1"/>
  <c r="G27" i="1" s="1"/>
  <c r="M27" i="1" s="1"/>
  <c r="F28" i="1"/>
  <c r="G28" i="1" s="1"/>
  <c r="F29" i="1"/>
  <c r="G29" i="1" s="1"/>
  <c r="M29" i="1" s="1"/>
  <c r="F30" i="1"/>
  <c r="G30" i="1" s="1"/>
  <c r="F31" i="1"/>
  <c r="J7" i="1"/>
  <c r="J8" i="1"/>
  <c r="J9" i="1"/>
  <c r="J10" i="1"/>
  <c r="J11" i="1"/>
  <c r="J12" i="1"/>
  <c r="J13" i="1"/>
  <c r="J14" i="1"/>
  <c r="J15" i="1"/>
  <c r="M332" i="1" l="1"/>
  <c r="P331" i="1"/>
  <c r="P330" i="1"/>
  <c r="M330" i="1"/>
  <c r="P328" i="1"/>
  <c r="P329" i="1"/>
  <c r="M329" i="1"/>
  <c r="M328" i="1"/>
  <c r="P326" i="1"/>
  <c r="P327" i="1"/>
  <c r="M326" i="1"/>
  <c r="P325" i="1"/>
  <c r="N52" i="1"/>
  <c r="P55" i="1" s="1"/>
  <c r="P324" i="1"/>
  <c r="P323" i="1"/>
  <c r="P320" i="1"/>
  <c r="P321" i="1"/>
  <c r="P322" i="1"/>
  <c r="M321" i="1"/>
  <c r="M320" i="1"/>
  <c r="P319" i="1"/>
  <c r="P317" i="1"/>
  <c r="M319" i="1"/>
  <c r="M317" i="1"/>
  <c r="P318" i="1"/>
  <c r="M318" i="1"/>
  <c r="P316" i="1"/>
  <c r="P315" i="1"/>
  <c r="P314" i="1"/>
  <c r="M314" i="1"/>
  <c r="P313" i="1"/>
  <c r="P312" i="1"/>
  <c r="P309" i="1"/>
  <c r="P311" i="1"/>
  <c r="M311" i="1"/>
  <c r="P306" i="1"/>
  <c r="P308" i="1"/>
  <c r="P310" i="1"/>
  <c r="M310" i="1"/>
  <c r="P307" i="1"/>
  <c r="M309" i="1"/>
  <c r="M307" i="1"/>
  <c r="P305" i="1"/>
  <c r="P303" i="1"/>
  <c r="P304" i="1"/>
  <c r="M304" i="1"/>
  <c r="P302" i="1"/>
  <c r="P300" i="1"/>
  <c r="P301" i="1"/>
  <c r="M301" i="1"/>
  <c r="M300" i="1"/>
  <c r="P299" i="1"/>
  <c r="M299" i="1"/>
  <c r="P298" i="1"/>
  <c r="M298" i="1"/>
  <c r="P297" i="1"/>
  <c r="M297" i="1"/>
  <c r="P296" i="1"/>
  <c r="P295" i="1"/>
  <c r="M296" i="1"/>
  <c r="P292" i="1"/>
  <c r="P294" i="1"/>
  <c r="M295" i="1"/>
  <c r="P293" i="1"/>
  <c r="M293" i="1"/>
  <c r="M292" i="1"/>
  <c r="P289" i="1"/>
  <c r="P290" i="1"/>
  <c r="P291" i="1"/>
  <c r="P288" i="1"/>
  <c r="M290" i="1"/>
  <c r="P287" i="1"/>
  <c r="M289" i="1"/>
  <c r="M288" i="1"/>
  <c r="P286" i="1"/>
  <c r="M286" i="1"/>
  <c r="P285" i="1"/>
  <c r="P284" i="1"/>
  <c r="P283" i="1"/>
  <c r="P282" i="1"/>
  <c r="P281" i="1"/>
  <c r="P276" i="1"/>
  <c r="P277" i="1"/>
  <c r="P280" i="1"/>
  <c r="P279" i="1"/>
  <c r="M279" i="1"/>
  <c r="M278" i="1"/>
  <c r="P278" i="1"/>
  <c r="P275" i="1"/>
  <c r="M277" i="1"/>
  <c r="M276" i="1"/>
  <c r="P274" i="1"/>
  <c r="P260" i="1"/>
  <c r="P271" i="1"/>
  <c r="P272" i="1"/>
  <c r="P273" i="1"/>
  <c r="G12" i="1"/>
  <c r="M12" i="1" s="1"/>
  <c r="M273" i="1"/>
  <c r="G14" i="1"/>
  <c r="M14" i="1" s="1"/>
  <c r="G11" i="1"/>
  <c r="M11" i="1" s="1"/>
  <c r="G10" i="1"/>
  <c r="M10" i="1" s="1"/>
  <c r="P257" i="1"/>
  <c r="P270" i="1"/>
  <c r="P268" i="1"/>
  <c r="M270" i="1"/>
  <c r="P269" i="1"/>
  <c r="G13" i="1"/>
  <c r="M13" i="1" s="1"/>
  <c r="M135" i="1"/>
  <c r="M269" i="1"/>
  <c r="M268" i="1"/>
  <c r="M129" i="1"/>
  <c r="G15" i="1"/>
  <c r="M15" i="1" s="1"/>
  <c r="M47" i="1"/>
  <c r="M128" i="1"/>
  <c r="M229" i="1"/>
  <c r="M192" i="1"/>
  <c r="P267" i="1"/>
  <c r="M124" i="1"/>
  <c r="M52" i="1"/>
  <c r="M65" i="1"/>
  <c r="M75" i="1"/>
  <c r="M96" i="1"/>
  <c r="M178" i="1"/>
  <c r="M121" i="1"/>
  <c r="M119" i="1"/>
  <c r="M197" i="1"/>
  <c r="M224" i="1"/>
  <c r="M187" i="1"/>
  <c r="M241" i="1"/>
  <c r="M45" i="1"/>
  <c r="M92" i="1"/>
  <c r="M111" i="1"/>
  <c r="M200" i="1"/>
  <c r="M216" i="1"/>
  <c r="M246" i="1"/>
  <c r="G9" i="1"/>
  <c r="M9" i="1" s="1"/>
  <c r="G112" i="1"/>
  <c r="M112" i="1" s="1"/>
  <c r="P159" i="1"/>
  <c r="P151" i="1"/>
  <c r="P143" i="1"/>
  <c r="P135" i="1"/>
  <c r="P262" i="1"/>
  <c r="P266" i="1"/>
  <c r="M34" i="1"/>
  <c r="M233" i="1"/>
  <c r="P259" i="1"/>
  <c r="P254" i="1"/>
  <c r="P246" i="1"/>
  <c r="P238" i="1"/>
  <c r="P230" i="1"/>
  <c r="P222" i="1"/>
  <c r="P214" i="1"/>
  <c r="P206" i="1"/>
  <c r="P197" i="1"/>
  <c r="P190" i="1"/>
  <c r="P181" i="1"/>
  <c r="P173" i="1"/>
  <c r="P165" i="1"/>
  <c r="P157" i="1"/>
  <c r="P149" i="1"/>
  <c r="P141" i="1"/>
  <c r="P132" i="1"/>
  <c r="P124" i="1"/>
  <c r="P117" i="1"/>
  <c r="P109" i="1"/>
  <c r="P101" i="1"/>
  <c r="P93" i="1"/>
  <c r="P85" i="1"/>
  <c r="P77" i="1"/>
  <c r="P69" i="1"/>
  <c r="P61" i="1"/>
  <c r="P45" i="1"/>
  <c r="P37" i="1"/>
  <c r="P29" i="1"/>
  <c r="P21" i="1"/>
  <c r="P11" i="1"/>
  <c r="P247" i="1"/>
  <c r="P239" i="1"/>
  <c r="P231" i="1"/>
  <c r="P223" i="1"/>
  <c r="P215" i="1"/>
  <c r="P207" i="1"/>
  <c r="P199" i="1"/>
  <c r="P183" i="1"/>
  <c r="P127" i="1"/>
  <c r="P119" i="1"/>
  <c r="P111" i="1"/>
  <c r="P103" i="1"/>
  <c r="P95" i="1"/>
  <c r="P87" i="1"/>
  <c r="P79" i="1"/>
  <c r="P71" i="1"/>
  <c r="P63" i="1"/>
  <c r="P47" i="1"/>
  <c r="P39" i="1"/>
  <c r="P31" i="1"/>
  <c r="P23" i="1"/>
  <c r="P15" i="1"/>
  <c r="P263" i="1"/>
  <c r="M174" i="1"/>
  <c r="M219" i="1"/>
  <c r="M215" i="1"/>
  <c r="M106" i="1"/>
  <c r="M114" i="1"/>
  <c r="M254" i="1"/>
  <c r="P253" i="1"/>
  <c r="P245" i="1"/>
  <c r="P237" i="1"/>
  <c r="P229" i="1"/>
  <c r="P221" i="1"/>
  <c r="P213" i="1"/>
  <c r="P205" i="1"/>
  <c r="P189" i="1"/>
  <c r="M55" i="1"/>
  <c r="M39" i="1"/>
  <c r="M137" i="1"/>
  <c r="M141" i="1"/>
  <c r="M185" i="1"/>
  <c r="P252" i="1"/>
  <c r="P244" i="1"/>
  <c r="P236" i="1"/>
  <c r="P228" i="1"/>
  <c r="P220" i="1"/>
  <c r="P212" i="1"/>
  <c r="P204" i="1"/>
  <c r="P195" i="1"/>
  <c r="P187" i="1"/>
  <c r="P179" i="1"/>
  <c r="P171" i="1"/>
  <c r="P163" i="1"/>
  <c r="P156" i="1"/>
  <c r="P148" i="1"/>
  <c r="P140" i="1"/>
  <c r="P116" i="1"/>
  <c r="P108" i="1"/>
  <c r="P100" i="1"/>
  <c r="P92" i="1"/>
  <c r="P84" i="1"/>
  <c r="P76" i="1"/>
  <c r="P68" i="1"/>
  <c r="P60" i="1"/>
  <c r="P44" i="1"/>
  <c r="P36" i="1"/>
  <c r="P28" i="1"/>
  <c r="P20" i="1"/>
  <c r="P261" i="1"/>
  <c r="M130" i="1"/>
  <c r="M207" i="1"/>
  <c r="M59" i="1"/>
  <c r="G31" i="1"/>
  <c r="M31" i="1" s="1"/>
  <c r="M123" i="1"/>
  <c r="M133" i="1"/>
  <c r="M154" i="1"/>
  <c r="M156" i="1"/>
  <c r="M160" i="1"/>
  <c r="M162" i="1"/>
  <c r="M168" i="1"/>
  <c r="M181" i="1"/>
  <c r="P251" i="1"/>
  <c r="P243" i="1"/>
  <c r="P235" i="1"/>
  <c r="P227" i="1"/>
  <c r="P219" i="1"/>
  <c r="P211" i="1"/>
  <c r="P20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P19" i="1"/>
  <c r="M56" i="1"/>
  <c r="G18" i="1"/>
  <c r="M18" i="1" s="1"/>
  <c r="M35" i="1"/>
  <c r="M87" i="1"/>
  <c r="M37" i="1"/>
  <c r="M41" i="1"/>
  <c r="M58" i="1"/>
  <c r="M115" i="1"/>
  <c r="M159" i="1"/>
  <c r="M165" i="1"/>
  <c r="M175" i="1"/>
  <c r="M199" i="1"/>
  <c r="M202" i="1"/>
  <c r="M230" i="1"/>
  <c r="M251" i="1"/>
  <c r="P255" i="1"/>
  <c r="P250" i="1"/>
  <c r="P242" i="1"/>
  <c r="P234" i="1"/>
  <c r="P226" i="1"/>
  <c r="P218" i="1"/>
  <c r="P210" i="1"/>
  <c r="P202" i="1"/>
  <c r="P193" i="1"/>
  <c r="P186" i="1"/>
  <c r="P177" i="1"/>
  <c r="P169" i="1"/>
  <c r="P161" i="1"/>
  <c r="P153" i="1"/>
  <c r="P145" i="1"/>
  <c r="P137" i="1"/>
  <c r="P128" i="1"/>
  <c r="P120" i="1"/>
  <c r="P113" i="1"/>
  <c r="P105" i="1"/>
  <c r="P97" i="1"/>
  <c r="P89" i="1"/>
  <c r="P81" i="1"/>
  <c r="P73" i="1"/>
  <c r="P65" i="1"/>
  <c r="P49" i="1"/>
  <c r="P41" i="1"/>
  <c r="P33" i="1"/>
  <c r="P25" i="1"/>
  <c r="P17" i="1"/>
  <c r="M261" i="1"/>
  <c r="M64" i="1"/>
  <c r="M101" i="1"/>
  <c r="M30" i="1"/>
  <c r="G7" i="1"/>
  <c r="M7" i="1" s="1"/>
  <c r="G24" i="1"/>
  <c r="M24" i="1" s="1"/>
  <c r="M63" i="1"/>
  <c r="M74" i="1"/>
  <c r="M85" i="1"/>
  <c r="M94" i="1"/>
  <c r="M138" i="1"/>
  <c r="M167" i="1"/>
  <c r="M191" i="1"/>
  <c r="P249" i="1"/>
  <c r="P241" i="1"/>
  <c r="P233" i="1"/>
  <c r="P225" i="1"/>
  <c r="P217" i="1"/>
  <c r="P209" i="1"/>
  <c r="P201" i="1"/>
  <c r="P185" i="1"/>
  <c r="M132" i="1"/>
  <c r="M19" i="1"/>
  <c r="M82" i="1"/>
  <c r="G223" i="1"/>
  <c r="M223" i="1" s="1"/>
  <c r="P256" i="1"/>
  <c r="P248" i="1"/>
  <c r="P240" i="1"/>
  <c r="P232" i="1"/>
  <c r="P224" i="1"/>
  <c r="P216" i="1"/>
  <c r="P208" i="1"/>
  <c r="P200" i="1"/>
  <c r="P191" i="1"/>
  <c r="P184" i="1"/>
  <c r="P175" i="1"/>
  <c r="P167" i="1"/>
  <c r="P160" i="1"/>
  <c r="P152" i="1"/>
  <c r="P144" i="1"/>
  <c r="P136" i="1"/>
  <c r="P112" i="1"/>
  <c r="P104" i="1"/>
  <c r="P96" i="1"/>
  <c r="P88" i="1"/>
  <c r="P80" i="1"/>
  <c r="P72" i="1"/>
  <c r="P64" i="1"/>
  <c r="P48" i="1"/>
  <c r="P40" i="1"/>
  <c r="P32" i="1"/>
  <c r="P24" i="1"/>
  <c r="P16" i="1"/>
  <c r="M265" i="1"/>
  <c r="P265" i="1"/>
  <c r="V9" i="1" a="1"/>
  <c r="V9" i="1" s="1"/>
  <c r="G16" i="1"/>
  <c r="M16" i="1" s="1"/>
  <c r="M60" i="1"/>
  <c r="M113" i="1"/>
  <c r="M145" i="1"/>
  <c r="M150" i="1"/>
  <c r="M169" i="1"/>
  <c r="M177" i="1"/>
  <c r="M182" i="1"/>
  <c r="M205" i="1"/>
  <c r="G8" i="1"/>
  <c r="M8" i="1" s="1"/>
  <c r="M42" i="1"/>
  <c r="G43" i="1"/>
  <c r="M43" i="1" s="1"/>
  <c r="M48" i="1"/>
  <c r="M76" i="1"/>
  <c r="M93" i="1"/>
  <c r="G95" i="1"/>
  <c r="M95" i="1" s="1"/>
  <c r="G134" i="1"/>
  <c r="M134" i="1" s="1"/>
  <c r="G142" i="1"/>
  <c r="M142" i="1" s="1"/>
  <c r="M144" i="1"/>
  <c r="M152" i="1"/>
  <c r="G158" i="1"/>
  <c r="M158" i="1" s="1"/>
  <c r="G166" i="1"/>
  <c r="M166" i="1" s="1"/>
  <c r="M194" i="1"/>
  <c r="M196" i="1"/>
  <c r="M201" i="1"/>
  <c r="M227" i="1"/>
  <c r="M122" i="1"/>
  <c r="M136" i="1"/>
  <c r="G209" i="1"/>
  <c r="M209" i="1" s="1"/>
  <c r="G213" i="1"/>
  <c r="M213" i="1" s="1"/>
  <c r="G217" i="1"/>
  <c r="M217" i="1" s="1"/>
  <c r="G221" i="1"/>
  <c r="M221" i="1" s="1"/>
  <c r="M26" i="1"/>
  <c r="M44" i="1"/>
  <c r="G51" i="1"/>
  <c r="M51" i="1" s="1"/>
  <c r="G88" i="1"/>
  <c r="M88" i="1" s="1"/>
  <c r="G102" i="1"/>
  <c r="M102" i="1" s="1"/>
  <c r="G116" i="1"/>
  <c r="M116" i="1" s="1"/>
  <c r="G172" i="1"/>
  <c r="M172" i="1" s="1"/>
  <c r="M186" i="1"/>
  <c r="G247" i="1"/>
  <c r="M247" i="1" s="1"/>
  <c r="M193" i="1"/>
  <c r="M50" i="1"/>
  <c r="M28" i="1"/>
  <c r="M72" i="1"/>
  <c r="M97" i="1"/>
  <c r="M140" i="1"/>
  <c r="M164" i="1"/>
  <c r="M188" i="1"/>
  <c r="G195" i="1"/>
  <c r="M195" i="1" s="1"/>
  <c r="G222" i="1"/>
  <c r="M222" i="1" s="1"/>
  <c r="M226" i="1"/>
  <c r="G239" i="1"/>
  <c r="M239" i="1" s="1"/>
  <c r="M20" i="1"/>
  <c r="M40" i="1"/>
  <c r="M68" i="1"/>
  <c r="M107" i="1"/>
  <c r="M148" i="1"/>
  <c r="M153" i="1"/>
  <c r="M173" i="1"/>
  <c r="M180" i="1"/>
  <c r="M189" i="1"/>
  <c r="M206" i="1"/>
  <c r="M210" i="1"/>
  <c r="M214" i="1"/>
  <c r="M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M32" i="1"/>
  <c r="M190" i="1"/>
  <c r="G231" i="1"/>
  <c r="M231" i="1" s="1"/>
  <c r="M244" i="1"/>
  <c r="M259" i="1"/>
  <c r="P198" i="1"/>
  <c r="P194" i="1"/>
  <c r="P182" i="1"/>
  <c r="P178" i="1"/>
  <c r="P174" i="1"/>
  <c r="P170" i="1"/>
  <c r="P166" i="1"/>
  <c r="P162" i="1"/>
  <c r="P158" i="1"/>
  <c r="P154" i="1"/>
  <c r="P150" i="1"/>
  <c r="P146" i="1"/>
  <c r="P142" i="1"/>
  <c r="P138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4" i="1"/>
  <c r="P30" i="1"/>
  <c r="P26" i="1"/>
  <c r="P22" i="1"/>
  <c r="P18" i="1"/>
  <c r="P14" i="1"/>
  <c r="P10" i="1"/>
  <c r="M232" i="1"/>
  <c r="M240" i="1"/>
  <c r="M248" i="1"/>
  <c r="M234" i="1"/>
  <c r="M242" i="1"/>
  <c r="M250" i="1"/>
  <c r="P133" i="1"/>
  <c r="P129" i="1"/>
  <c r="P125" i="1"/>
  <c r="P121" i="1"/>
  <c r="P13" i="1"/>
  <c r="P9" i="1"/>
  <c r="M225" i="1"/>
  <c r="M255" i="1"/>
  <c r="P258" i="1"/>
  <c r="P196" i="1"/>
  <c r="P192" i="1"/>
  <c r="P188" i="1"/>
  <c r="P180" i="1"/>
  <c r="P176" i="1"/>
  <c r="P172" i="1"/>
  <c r="P168" i="1"/>
  <c r="P164" i="1"/>
  <c r="P12" i="1"/>
  <c r="P8" i="1"/>
  <c r="P264" i="1"/>
  <c r="M264" i="1"/>
  <c r="P57" i="1" l="1"/>
  <c r="P56" i="1"/>
  <c r="P52" i="1"/>
  <c r="P53" i="1"/>
  <c r="S7" i="1" a="1"/>
  <c r="S7" i="1" s="1"/>
  <c r="T7" i="1" a="1"/>
  <c r="T7" i="1" s="1"/>
  <c r="R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M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K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L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<sst xmlns="http://schemas.openxmlformats.org/spreadsheetml/2006/main" count="47" uniqueCount="42">
  <si>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</si>
  <si>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</si>
  <si>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</si>
  <si>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</si>
  <si>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</si>
  <si>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</si>
  <si>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</si>
  <si>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</si>
  <si>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</si>
  <si>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</si>
  <si>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</si>
  <si>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</si>
  <si>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</si>
  <si>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</si>
  <si>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</si>
  <si>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</si>
  <si>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</si>
  <si>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Gemeldet mit Datum: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</si>
  <si>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</si>
  <si>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</si>
  <si>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</si>
  <si>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</si>
  <si>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</si>
  <si>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</si>
  <si>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</si>
  <si>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</si>
  <si>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</si>
  <si>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</si>
  <si>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</si>
  <si>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</si>
  <si>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</si>
  <si>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</si>
  <si>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</si>
  <si>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</si>
  <si>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</si>
  <si>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nachträglich korrigiert</t>
  </si>
  <si>
    <t>RKI Zahlen</t>
  </si>
  <si>
    <t>nachträglich auf RKI korrigiert</t>
  </si>
  <si>
    <t>LKNR</t>
  </si>
  <si>
    <t>05111</t>
  </si>
  <si>
    <t>Die aktuellen COVID-19-Zahlen für @Duesseldorf im Verlauf: #CoronaD</t>
  </si>
  <si>
    <t>15.02., insg. 16.490 (+29) Düsseldorfer mit Coronadiagnose, akt. infiz.: 768 (-33), 87 (+5) in Krankenhäusern i. Beh., davon 16 (+1) auf Intensiv, 931 (0) in Quaran., 15.470 (+62) genesen. 252 (0) verstorben, 7-Tages-Inzidenz 35,7 (38,1)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</si>
</sst>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  <font>
      <sz val="11"/>
      <color rgb="FF000000"/>
      <name val="Menlo"/>
      <family val="2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59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20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20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20" fontId="5" fillId="0" borderId="0" xfId="0" applyNumberFormat="1" applyFont="1" applyBorder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20" fontId="4" fillId="0" borderId="0" xfId="0" applyNumberFormat="1" applyFont="1" applyBorder="1"/>
    <xf numFmtId="0" fontId="4" fillId="0" borderId="0" xfId="0" applyNumberFormat="1" applyFont="1" applyBorder="1"/>
    <xf numFmtId="14" fontId="6" fillId="0" borderId="0" xfId="0" applyNumberFormat="1" applyFont="1"/>
    <xf numFmtId="0" fontId="0" fillId="3" borderId="0" xfId="0" applyFont="1" applyFill="1"/>
    <xf numFmtId="0" fontId="6" fillId="0" borderId="0" xfId="0" applyFont="1"/>
    <xf numFmtId="0" fontId="5" fillId="5" borderId="0" xfId="1" applyNumberFormat="1" applyFont="1" applyFill="1" applyBorder="1"/>
    <xf numFmtId="0" fontId="0" fillId="5" borderId="0" xfId="0" applyFont="1" applyFill="1"/>
    <xf numFmtId="0" fontId="0" fillId="5" borderId="0" xfId="0" applyFont="1" applyFill="1" applyBorder="1"/>
    <xf numFmtId="0" fontId="0" fillId="6" borderId="0" xfId="0" applyFont="1" applyFill="1"/>
    <xf numFmtId="0" fontId="0" fillId="6" borderId="0" xfId="0" applyFont="1" applyFill="1" applyBorder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0" fontId="7" fillId="0" borderId="0" xfId="0" applyFont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0" fontId="0" fillId="0" borderId="0" xfId="0" applyFont="1" applyAlignment="1">
      <alignment horizontal="center" vertical="top" wrapText="1"/>
    </xf>
    <xf numFmtId="1" fontId="0" fillId="0" borderId="0" xfId="0" applyNumberFormat="1" applyFont="1" applyBorder="1"/>
    <xf numFmtId="0" fontId="0" fillId="5" borderId="0" xfId="1" applyNumberFormat="1" applyFont="1" applyFill="1" applyBorder="1"/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Tabelle1!$C$6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Tabelle1!$A$7:$A$332</c:f>
              <c:numCache>
                <c:formatCode>d\-mmm</c:formatCode>
                <c:ptCount val="32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</c:numCache>
            </c:numRef>
          </c:cat>
          <c:val>
            <c:numRef>
              <c:f>Tabelle1!$C$7:$C$332</c:f>
              <c:numCache>
                <c:formatCode>0</c:formatCode>
                <c:ptCount val="326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Tabelle1!$D$6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Tabelle1!$A$7:$A$332</c:f>
              <c:numCache>
                <c:formatCode>d\-mmm</c:formatCode>
                <c:ptCount val="32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</c:numCache>
            </c:numRef>
          </c:cat>
          <c:val>
            <c:numRef>
              <c:f>Tabelle1!$D$7:$D$332</c:f>
              <c:numCache>
                <c:formatCode>General</c:formatCode>
                <c:ptCount val="32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Tabelle1!$E$6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Tabelle1!$A$7:$A$332</c:f>
              <c:numCache>
                <c:formatCode>d\-mmm</c:formatCode>
                <c:ptCount val="32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</c:numCache>
            </c:numRef>
          </c:cat>
          <c:val>
            <c:numRef>
              <c:f>Tabelle1!$E$7:$E$332</c:f>
              <c:numCache>
                <c:formatCode>General</c:formatCode>
                <c:ptCount val="326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 formatCode="0">
                  <c:v>15</c:v>
                </c:pt>
                <c:pt idx="324" formatCode="0">
                  <c:v>15</c:v>
                </c:pt>
                <c:pt idx="325" formatCode="0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Tabelle1!$F$6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Tabelle1!$A$7:$A$332</c:f>
              <c:numCache>
                <c:formatCode>d\-mmm</c:formatCode>
                <c:ptCount val="32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</c:numCache>
            </c:numRef>
          </c:cat>
          <c:val>
            <c:numRef>
              <c:f>Tabelle1!$F$7:$F$332</c:f>
              <c:numCache>
                <c:formatCode>General</c:formatCode>
                <c:ptCount val="326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Tabelle1!$N$6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Tabelle1!$N$7:$N$332</c:f>
              <c:numCache>
                <c:formatCode>General</c:formatCode>
                <c:ptCount val="326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107</c:v>
                </c:pt>
                <c:pt idx="301">
                  <c:v>49</c:v>
                </c:pt>
                <c:pt idx="302">
                  <c:v>77</c:v>
                </c:pt>
                <c:pt idx="303">
                  <c:v>94</c:v>
                </c:pt>
                <c:pt idx="304">
                  <c:v>35</c:v>
                </c:pt>
                <c:pt idx="305">
                  <c:v>26</c:v>
                </c:pt>
                <c:pt idx="306">
                  <c:v>71</c:v>
                </c:pt>
                <c:pt idx="307">
                  <c:v>140</c:v>
                </c:pt>
                <c:pt idx="308">
                  <c:v>25</c:v>
                </c:pt>
                <c:pt idx="309">
                  <c:v>97</c:v>
                </c:pt>
                <c:pt idx="310">
                  <c:v>66</c:v>
                </c:pt>
                <c:pt idx="311">
                  <c:v>32</c:v>
                </c:pt>
                <c:pt idx="312">
                  <c:v>9</c:v>
                </c:pt>
                <c:pt idx="313">
                  <c:v>70</c:v>
                </c:pt>
                <c:pt idx="314">
                  <c:v>62</c:v>
                </c:pt>
                <c:pt idx="315">
                  <c:v>60</c:v>
                </c:pt>
                <c:pt idx="316">
                  <c:v>56</c:v>
                </c:pt>
                <c:pt idx="317">
                  <c:v>28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Tabelle1!$P$6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Tabelle1!$P$7:$P$332</c:f>
              <c:numCache>
                <c:formatCode>0.0</c:formatCode>
                <c:ptCount val="326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>
                  <c:v>112.8840590663427</c:v>
                </c:pt>
                <c:pt idx="292">
                  <c:v>122.53226924295319</c:v>
                </c:pt>
                <c:pt idx="293">
                  <c:v>116.58253963404339</c:v>
                </c:pt>
                <c:pt idx="294">
                  <c:v>114.17048708989077</c:v>
                </c:pt>
                <c:pt idx="295">
                  <c:v>95.356477245500315</c:v>
                </c:pt>
                <c:pt idx="296">
                  <c:v>101.78861736324063</c:v>
                </c:pt>
                <c:pt idx="297">
                  <c:v>89.567551139534018</c:v>
                </c:pt>
                <c:pt idx="298">
                  <c:v>88.924337127759983</c:v>
                </c:pt>
                <c:pt idx="299">
                  <c:v>80.240947968810545</c:v>
                </c:pt>
                <c:pt idx="300">
                  <c:v>83.617821530624227</c:v>
                </c:pt>
                <c:pt idx="301">
                  <c:v>77.024877909940386</c:v>
                </c:pt>
                <c:pt idx="302">
                  <c:v>77.507288418770912</c:v>
                </c:pt>
                <c:pt idx="303">
                  <c:v>79.436930454093016</c:v>
                </c:pt>
                <c:pt idx="304">
                  <c:v>79.919340962923528</c:v>
                </c:pt>
                <c:pt idx="305">
                  <c:v>75.577646383448808</c:v>
                </c:pt>
                <c:pt idx="306">
                  <c:v>73.808807851070227</c:v>
                </c:pt>
                <c:pt idx="307">
                  <c:v>79.115323448205999</c:v>
                </c:pt>
                <c:pt idx="308">
                  <c:v>75.256039377561805</c:v>
                </c:pt>
                <c:pt idx="309">
                  <c:v>78.472109436431964</c:v>
                </c:pt>
                <c:pt idx="310">
                  <c:v>73.969611354013736</c:v>
                </c:pt>
                <c:pt idx="311">
                  <c:v>73.48720084518321</c:v>
                </c:pt>
                <c:pt idx="312">
                  <c:v>70.753541295143577</c:v>
                </c:pt>
                <c:pt idx="313">
                  <c:v>70.592737792200069</c:v>
                </c:pt>
                <c:pt idx="314">
                  <c:v>58.05006456260643</c:v>
                </c:pt>
                <c:pt idx="315">
                  <c:v>63.678187165629218</c:v>
                </c:pt>
                <c:pt idx="316">
                  <c:v>57.085243544945385</c:v>
                </c:pt>
                <c:pt idx="317">
                  <c:v>50.974710433092071</c:v>
                </c:pt>
                <c:pt idx="318">
                  <c:v>52.904352468414167</c:v>
                </c:pt>
                <c:pt idx="319">
                  <c:v>52.26113845664014</c:v>
                </c:pt>
                <c:pt idx="320">
                  <c:v>49.849085912487517</c:v>
                </c:pt>
                <c:pt idx="321">
                  <c:v>45.668194835956307</c:v>
                </c:pt>
                <c:pt idx="322">
                  <c:v>42.291321274142632</c:v>
                </c:pt>
                <c:pt idx="323">
                  <c:v>37.145609179950377</c:v>
                </c:pt>
                <c:pt idx="324">
                  <c:v>38.110430197611421</c:v>
                </c:pt>
                <c:pt idx="325">
                  <c:v>35.698377653458799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30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30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At val="-30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50330</xdr:colOff>
      <xdr:row>14</xdr:row>
      <xdr:rowOff>73848</xdr:rowOff>
    </xdr:from>
    <xdr:to>
      <xdr:col>35</xdr:col>
      <xdr:colOff>288564</xdr:colOff>
      <xdr:row>57</xdr:row>
      <xdr:rowOff>54901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+mn-lt"/>
              <a:ea typeface="+mn-ea"/>
              <a:cs typeface="+mn-cs"/>
            </a:rPr>
            <a:t>Robert Koch-Institut (RKI), 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M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15.02.2021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0.77957</cdr:x>
      <cdr:y>0.04096</cdr:y>
    </cdr:from>
    <cdr:to>
      <cdr:x>0.95402</cdr:x>
      <cdr:y>0.13865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1957424" y="357147"/>
          <a:ext cx="2675807" cy="85172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35,7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0.03477</cdr:x>
      <cdr:y>0.79096</cdr:y>
    </cdr:from>
    <cdr:to>
      <cdr:x>0.20922</cdr:x>
      <cdr:y>0.89757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533352" y="6896133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rgbClr val="CA2B28"/>
              </a:solidFill>
              <a:latin typeface="Helvetica Neue Bold"/>
              <a:ea typeface="Helvetica Neue Bold"/>
              <a:cs typeface="Helvetica Neue Bold"/>
            </a:rPr>
            <a:pPr algn="ctr"/>
            <a:t>252</a:t>
          </a:fld>
          <a:endParaRPr lang="en-US" sz="2400" b="1" i="0" u="none" strike="noStrike">
            <a:solidFill>
              <a:srgbClr val="CA2B28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0.2855</cdr:y>
    </cdr:from>
    <cdr:to>
      <cdr:x>0.2084</cdr:x>
      <cdr:y>0.39211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768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0.24011</cdr:x>
      <cdr:y>0.2855</cdr:y>
    </cdr:from>
    <cdr:to>
      <cdr:x>0.41456</cdr:x>
      <cdr:y>0.39211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36830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16.490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R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15.02., insg. 16.490 (+29) Düsseldorfer mit Coronadiagnose, akt. infiz.: 768 (-33), 87 (+5) in Krankenhäusern i. Beh., davon 16 (+1) auf Intensiv, 931 (0) in Quaran., 15.470 (+62) genesen. 252 (0) verstorben, 7-Tages-Inzidenz 35,7 (38,1)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332" totalsRowShown="0" headerRowDxfId="17" dataDxfId="16">
  <autoFilter ref="A6:P332" xr:uid="{B9A1D8B9-1D65-7642-A75B-FB9A4FEF9AD8}"/>
  <sortState xmlns:xlrd2="http://schemas.microsoft.com/office/spreadsheetml/2017/richdata2" ref="A7:L28">
    <sortCondition ref="A6:A28"/>
  </sortState>
  <tableColumns count="16">
    <tableColumn id="1" xr3:uid="{95D99946-829C-9144-ABC7-3CE5173E3EE0}" name="Datum" dataDxfId="15"/>
    <tableColumn id="2" xr3:uid="{284AF539-8137-3947-A63E-0C5DA4FF2740}" name="Uhrzeit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Row],[Total]]-I6</calculatedColumnFormula>
    </tableColumn>
    <tableColumn id="14" xr3:uid="{E5DF8CEE-C5CB-244C-9B33-996ED6D6C5CD}" name="Neu Gen" dataDxfId="1">
      <calculatedColumnFormula>CD[[#This Row],[Genesen]]-H6</calculatedColumnFormula>
    </tableColumn>
    <tableColumn id="16" xr3:uid="{D3F147B6-DEB5-844F-84AC-F7A519A6EB35}" name="Inzidenz" dataDxfId="0">
      <calculatedColumnFormula>SUM(N1:N7)/$P$1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K51" dT="2020-05-12T05:50:01.02" personId="{993C5107-7060-FE41-BEE0-EF7A8C1B3DF0}" id="{67134BD1-61A0-2C4D-9D59-154BB261C4DF}">
    <text>interpoliert</text>
  </threadedComment>
  <threadedComment ref="L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342"/>
  <sheetViews>
    <sheetView tabSelected="1" topLeftCell="N1" zoomScaleNormal="100" workbookViewId="0">
      <selection activeCell="Y5" sqref="Y5"/>
    </sheetView>
  </sheetViews>
  <sheetFormatPr baseColWidth="10" defaultRowHeight="16" x14ac:dyDescent="0.2"/>
  <cols>
    <col min="1" max="2" width="10.83203125" style="3"/>
    <col min="3" max="3" width="10.83203125" style="4"/>
    <col min="4" max="4" width="12" style="1" customWidth="1"/>
    <col min="5" max="13" width="10.83203125" style="3"/>
    <col min="14" max="14" width="13.6640625" style="3" bestFit="1" customWidth="1"/>
    <col min="15" max="15" width="10.83203125" style="3"/>
    <col min="16" max="16" width="10.83203125" style="8"/>
    <col min="17" max="17" width="10.83203125" style="3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3" ht="34" x14ac:dyDescent="0.2">
      <c r="E1" s="3" t="s">
        <v>38</v>
      </c>
      <c r="F1" s="27" t="s">
        <v>39</v>
      </c>
      <c r="H1" s="56" t="s">
        <v>33</v>
      </c>
      <c r="I1" s="56"/>
      <c r="J1" s="56"/>
      <c r="K1" s="56"/>
      <c r="L1" s="3" t="s">
        <v>22</v>
      </c>
      <c r="M1" s="5" t="str">
        <f ca="1">"Stand: "&amp;TEXT(TODAY(),"TT.MM.JJJJ")</f>
        <v>Stand: 15.02.2021</v>
      </c>
      <c r="N1" s="6"/>
      <c r="O1" s="7" t="s">
        <v>18</v>
      </c>
      <c r="P1" s="8">
        <v>6.2187700000000001</v>
      </c>
      <c r="R1" s="3" t="s">
        <v>0</v>
      </c>
    </row>
    <row r="2" spans="1:23" x14ac:dyDescent="0.2">
      <c r="H2" s="37"/>
      <c r="I2" s="37"/>
      <c r="J2" s="37"/>
      <c r="K2" s="37"/>
      <c r="M2" s="5"/>
      <c r="N2" s="6"/>
      <c r="O2" s="7"/>
      <c r="P2" s="8">
        <v>6.4592299999999998</v>
      </c>
    </row>
    <row r="3" spans="1:23" x14ac:dyDescent="0.2">
      <c r="H3" s="37"/>
      <c r="I3" s="37"/>
      <c r="J3" s="37"/>
      <c r="K3" s="37"/>
      <c r="M3" s="5"/>
      <c r="N3" s="6"/>
      <c r="O3" s="7"/>
      <c r="P3" s="8">
        <v>6.2187700000000001</v>
      </c>
    </row>
    <row r="4" spans="1:23" x14ac:dyDescent="0.2">
      <c r="H4" s="37"/>
      <c r="I4" s="37"/>
      <c r="J4" s="37"/>
      <c r="K4" s="37"/>
      <c r="M4" s="5"/>
      <c r="N4" s="6"/>
      <c r="O4" s="7"/>
    </row>
    <row r="5" spans="1:23" x14ac:dyDescent="0.2">
      <c r="R5" s="3" t="s">
        <v>23</v>
      </c>
      <c r="S5" s="3" cm="1">
        <f t="array" ref="S5">MAX(ROW(CD[#Data]))-MIN(ROW(CD[#Data]))+1</f>
        <v>326</v>
      </c>
    </row>
    <row r="6" spans="1:23" x14ac:dyDescent="0.2">
      <c r="A6" s="3" t="s">
        <v>1</v>
      </c>
      <c r="B6" s="3" t="s">
        <v>2</v>
      </c>
      <c r="C6" s="9" t="s">
        <v>14</v>
      </c>
      <c r="D6" s="1" t="s">
        <v>25</v>
      </c>
      <c r="E6" s="3" t="s">
        <v>8</v>
      </c>
      <c r="F6" s="3" t="s">
        <v>11</v>
      </c>
      <c r="G6" s="3" t="s">
        <v>10</v>
      </c>
      <c r="H6" s="3" t="s">
        <v>6</v>
      </c>
      <c r="I6" s="3" t="s">
        <v>3</v>
      </c>
      <c r="J6" s="3" t="s">
        <v>7</v>
      </c>
      <c r="K6" s="3" t="s">
        <v>4</v>
      </c>
      <c r="L6" s="3" t="s">
        <v>5</v>
      </c>
      <c r="M6" s="3" t="s">
        <v>9</v>
      </c>
      <c r="N6" s="3" t="s">
        <v>21</v>
      </c>
      <c r="O6" s="3" t="s">
        <v>12</v>
      </c>
      <c r="P6" s="8" t="s">
        <v>19</v>
      </c>
      <c r="R6" s="3" t="s">
        <v>28</v>
      </c>
      <c r="S6" s="3" t="str">
        <f ca="1">TEXT(TODAY(),"TT.MM.")</f>
        <v>15.02.</v>
      </c>
      <c r="U6" s="3" t="s">
        <v>29</v>
      </c>
      <c r="V6" s="3" t="str" cm="1">
        <f t="array" ref="V6">TEXT(INDEX(CD[KH],$S$5),"#.##0")</f>
        <v>87</v>
      </c>
      <c r="W6" s="3" t="str" cm="1">
        <f t="array" ref="W6">TEXT(INDEX(CD[KH],$S$5)-INDEX(CD[KH],$S$5-1),"+#.##0;-#.##0;0")</f>
        <v>+5</v>
      </c>
    </row>
    <row r="7" spans="1:23" x14ac:dyDescent="0.2">
      <c r="A7" s="11">
        <v>43914</v>
      </c>
      <c r="B7" s="12">
        <v>0.70833333333333337</v>
      </c>
      <c r="C7" s="13">
        <f>-CD[[#This Row],[Verstorbene]]</f>
        <v>-2</v>
      </c>
      <c r="D7" s="1">
        <v>2</v>
      </c>
      <c r="E7" s="3">
        <v>8</v>
      </c>
      <c r="F7" s="14">
        <f>CD[[#This Row],[KH]]-CD[[#This Row],[KH (intensiv)]]</f>
        <v>19</v>
      </c>
      <c r="G7" s="14">
        <f>CD[[#This Row],[Infiziert]]-CD[[#This Row],[KH (nicht intensiv)]]-CD[[#This Row],[KH (intensiv)]]</f>
        <v>237</v>
      </c>
      <c r="H7" s="3">
        <v>4</v>
      </c>
      <c r="I7" s="3">
        <v>270</v>
      </c>
      <c r="J7" s="3">
        <f>CD[[#This Row],[Total]]-CD[[#This Row],[Verstorbene]]-CD[[#This Row],[Genesen]]</f>
        <v>264</v>
      </c>
      <c r="K7" s="3">
        <v>27</v>
      </c>
      <c r="L7" s="3">
        <v>375</v>
      </c>
      <c r="M7" s="14">
        <f>CD[[#This Row],[Verstorbene]]+CD[[#This Row],[KH (intensiv)]]+CD[[#This Row],[KH (nicht intensiv)]]+CD[[#This Row],[Infiziert (o. KH)]]+CD[[#This Row],[Genesen]]-CD[[#This Row],[Total]]</f>
        <v>0</v>
      </c>
      <c r="P7" s="8">
        <f t="shared" ref="P7:P70" si="0">SUM(N1:N7)/$P$1</f>
        <v>0</v>
      </c>
      <c r="R7" s="8" t="s">
        <v>24</v>
      </c>
      <c r="S7" s="10" t="str" cm="1">
        <f t="array" ref="S7">TEXT(INDEX(CD[Inzidenz],$S$5),"#.##0,0")</f>
        <v>35,7</v>
      </c>
      <c r="T7" s="3" t="str" cm="1">
        <f t="array" ref="T7">TEXT(INDEX(CD[Inzidenz],$S$5-1),"#.##0,0")</f>
        <v>38,1</v>
      </c>
      <c r="U7" s="3" t="s">
        <v>30</v>
      </c>
      <c r="V7" s="3" t="str" cm="1">
        <f t="array" ref="V7">TEXT(INDEX(CD[KH (intensiv)],$S$5),"#.##0")</f>
        <v>16</v>
      </c>
      <c r="W7" s="3" t="str" cm="1">
        <f t="array" ref="W7">TEXT(INDEX(CD[KH (intensiv)],$S$5)-INDEX(CD[KH (intensiv)],$S$5-1),"+#.##0;-#.##0;0")</f>
        <v>+1</v>
      </c>
    </row>
    <row r="8" spans="1:23" x14ac:dyDescent="0.2">
      <c r="A8" s="11">
        <v>43915</v>
      </c>
      <c r="B8" s="12">
        <v>0.66666666666666663</v>
      </c>
      <c r="C8" s="13">
        <f>-CD[[#This Row],[Verstorbene]]</f>
        <v>-2</v>
      </c>
      <c r="D8" s="1">
        <v>2</v>
      </c>
      <c r="E8" s="3">
        <v>12</v>
      </c>
      <c r="F8" s="14">
        <f>CD[[#This Row],[KH]]-CD[[#This Row],[KH (intensiv)]]</f>
        <v>25</v>
      </c>
      <c r="G8" s="14">
        <f>CD[[#This Row],[Infiziert]]-CD[[#This Row],[KH (nicht intensiv)]]-CD[[#This Row],[KH (intensiv)]]</f>
        <v>244</v>
      </c>
      <c r="H8" s="3">
        <v>6</v>
      </c>
      <c r="I8" s="3">
        <v>289</v>
      </c>
      <c r="J8" s="3">
        <f>CD[[#This Row],[Total]]-CD[[#This Row],[Verstorbene]]-CD[[#This Row],[Genesen]]</f>
        <v>281</v>
      </c>
      <c r="K8" s="3">
        <v>37</v>
      </c>
      <c r="L8" s="3">
        <v>400</v>
      </c>
      <c r="M8" s="14">
        <f>CD[[#This Row],[Verstorbene]]+CD[[#This Row],[KH (intensiv)]]+CD[[#This Row],[KH (nicht intensiv)]]+CD[[#This Row],[Infiziert (o. KH)]]+CD[[#This Row],[Genesen]]-CD[[#This Row],[Total]]</f>
        <v>0</v>
      </c>
      <c r="N8" s="3">
        <f>CD[[#This Row],[Total]]-I7</f>
        <v>19</v>
      </c>
      <c r="O8" s="3">
        <f>CD[[#This Row],[Genesen]]-H7</f>
        <v>2</v>
      </c>
      <c r="P8" s="8">
        <f t="shared" si="0"/>
        <v>3.0552665559266541</v>
      </c>
      <c r="R8" s="3" t="s">
        <v>25</v>
      </c>
      <c r="S8" s="15" t="str" cm="1">
        <f t="array" ref="S8">TEXT(INDEX(CD[Verstorbene],$S$5),"#.##0")</f>
        <v>252</v>
      </c>
      <c r="T8" s="3" t="str" cm="1">
        <f t="array" ref="T8">TEXT(INDEX(CD[Verstorbene],$S$5)-INDEX(CD[Verstorbene],$S$5-1),"+#.##0;-#.##0;0")</f>
        <v>0</v>
      </c>
      <c r="U8" s="3" t="s">
        <v>31</v>
      </c>
      <c r="V8" s="3" t="str" cm="1">
        <f t="array" ref="V8">TEXT(INDEX(CD[Quarant],$S$5),"#.##0")</f>
        <v>931</v>
      </c>
      <c r="W8" s="3" t="str" cm="1">
        <f t="array" ref="W8">TEXT(INDEX(CD[Quarant],$S$5)-INDEX(CD[Quarant],$S$5-1),"+#.##0;-#.##0;0")</f>
        <v>0</v>
      </c>
    </row>
    <row r="9" spans="1:23" x14ac:dyDescent="0.2">
      <c r="A9" s="11">
        <v>43916</v>
      </c>
      <c r="B9" s="12">
        <v>0.66666666666666663</v>
      </c>
      <c r="C9" s="13">
        <f>-CD[[#This Row],[Verstorbene]]</f>
        <v>-2</v>
      </c>
      <c r="D9" s="1">
        <v>2</v>
      </c>
      <c r="E9" s="3">
        <v>14</v>
      </c>
      <c r="F9" s="14">
        <f>CD[[#This Row],[KH]]-CD[[#This Row],[KH (intensiv)]]</f>
        <v>32</v>
      </c>
      <c r="G9" s="14">
        <f>CD[[#This Row],[Infiziert]]-CD[[#This Row],[KH (nicht intensiv)]]-CD[[#This Row],[KH (intensiv)]]</f>
        <v>265</v>
      </c>
      <c r="H9" s="3">
        <v>6</v>
      </c>
      <c r="I9" s="3">
        <v>319</v>
      </c>
      <c r="J9" s="3">
        <f>CD[[#This Row],[Total]]-CD[[#This Row],[Verstorbene]]-CD[[#This Row],[Genesen]]</f>
        <v>311</v>
      </c>
      <c r="K9" s="3">
        <v>46</v>
      </c>
      <c r="L9" s="3">
        <v>347</v>
      </c>
      <c r="M9" s="14">
        <f>CD[[#This Row],[Verstorbene]]+CD[[#This Row],[KH (intensiv)]]+CD[[#This Row],[KH (nicht intensiv)]]+CD[[#This Row],[Infiziert (o. KH)]]+CD[[#This Row],[Genesen]]-CD[[#This Row],[Total]]</f>
        <v>0</v>
      </c>
      <c r="N9" s="3">
        <f>CD[[#This Row],[Total]]-I8</f>
        <v>30</v>
      </c>
      <c r="O9" s="3">
        <f>CD[[#This Row],[Genesen]]-H8</f>
        <v>0</v>
      </c>
      <c r="P9" s="8">
        <f t="shared" si="0"/>
        <v>7.879371644231898</v>
      </c>
      <c r="R9" s="3" t="s">
        <v>26</v>
      </c>
      <c r="S9" s="15" t="str" cm="1">
        <f t="array" ref="S9">TEXT(INDEX(CD[Infiziert],$S$5),"#.##0")</f>
        <v>768</v>
      </c>
      <c r="T9" s="3" t="str" cm="1">
        <f t="array" ref="T9">TEXT(INDEX(CD[Infiziert],$S$5)-INDEX(CD[Infiziert],$S$5-1),"+#.##0;-#.##0;0")</f>
        <v>-33</v>
      </c>
      <c r="U9" s="3" t="s">
        <v>32</v>
      </c>
      <c r="V9" s="3" t="str" cm="1">
        <f t="array" ref="V9">TEXT(INDEX(CD[Genesen],$S$5),"#.##0")</f>
        <v>15.470</v>
      </c>
      <c r="W9" s="3" t="str" cm="1">
        <f t="array" ref="W9">TEXT(INDEX(CD[Genesen],$S$5)-INDEX(CD[Genesen],$S$5-1),"+#.##0;-#.##0;0")</f>
        <v>+62</v>
      </c>
    </row>
    <row r="10" spans="1:23" x14ac:dyDescent="0.2">
      <c r="A10" s="11">
        <v>43917</v>
      </c>
      <c r="B10" s="12">
        <v>0.6875</v>
      </c>
      <c r="C10" s="13">
        <f>-CD[[#This Row],[Verstorbene]]</f>
        <v>-2</v>
      </c>
      <c r="D10" s="1">
        <v>2</v>
      </c>
      <c r="E10" s="3">
        <v>18</v>
      </c>
      <c r="F10" s="14">
        <f>CD[[#This Row],[KH]]-CD[[#This Row],[KH (intensiv)]]</f>
        <v>38</v>
      </c>
      <c r="G10" s="14">
        <f>CD[[#This Row],[Infiziert]]-CD[[#This Row],[KH (nicht intensiv)]]-CD[[#This Row],[KH (intensiv)]]</f>
        <v>245</v>
      </c>
      <c r="H10" s="3">
        <v>39</v>
      </c>
      <c r="I10" s="3">
        <v>342</v>
      </c>
      <c r="J10" s="3">
        <f>CD[[#This Row],[Total]]-CD[[#This Row],[Verstorbene]]-CD[[#This Row],[Genesen]]</f>
        <v>301</v>
      </c>
      <c r="K10" s="3">
        <v>56</v>
      </c>
      <c r="L10" s="3">
        <v>442</v>
      </c>
      <c r="M10" s="14">
        <f>CD[[#This Row],[Verstorbene]]+CD[[#This Row],[KH (intensiv)]]+CD[[#This Row],[KH (nicht intensiv)]]+CD[[#This Row],[Infiziert (o. KH)]]+CD[[#This Row],[Genesen]]-CD[[#This Row],[Total]]</f>
        <v>0</v>
      </c>
      <c r="N10" s="3">
        <f>CD[[#This Row],[Total]]-I9</f>
        <v>23</v>
      </c>
      <c r="O10" s="3">
        <f>CD[[#This Row],[Genesen]]-H9</f>
        <v>33</v>
      </c>
      <c r="P10" s="8">
        <f t="shared" si="0"/>
        <v>11.577852211932585</v>
      </c>
      <c r="R10" s="3" t="s">
        <v>27</v>
      </c>
      <c r="S10" s="16" t="str" cm="1">
        <f t="array" ref="S10">TEXT(INDEX(CD[Total],$S$5),"#.##0")</f>
        <v>16.490</v>
      </c>
      <c r="T10" s="17" t="str" cm="1">
        <f t="array" ref="T10">TEXT(INDEX(CD[Total],$S$5)-INDEX(CD[Total],$S$5-1),"+#.##0;-#.##0;0")</f>
        <v>+29</v>
      </c>
    </row>
    <row r="11" spans="1:23" x14ac:dyDescent="0.2">
      <c r="A11" s="11">
        <v>43919</v>
      </c>
      <c r="B11" s="12">
        <v>0.66666666666666663</v>
      </c>
      <c r="C11" s="13">
        <f>-CD[[#This Row],[Verstorbene]]</f>
        <v>-2</v>
      </c>
      <c r="D11" s="1">
        <v>2</v>
      </c>
      <c r="E11" s="3">
        <v>25</v>
      </c>
      <c r="F11" s="14">
        <f>CD[[#This Row],[KH]]-CD[[#This Row],[KH (intensiv)]]</f>
        <v>39</v>
      </c>
      <c r="G11" s="14">
        <f>CD[[#This Row],[Infiziert]]-CD[[#This Row],[KH (nicht intensiv)]]-CD[[#This Row],[KH (intensiv)]]</f>
        <v>243</v>
      </c>
      <c r="H11" s="3">
        <v>52</v>
      </c>
      <c r="I11" s="3">
        <v>361</v>
      </c>
      <c r="J11" s="3">
        <f>CD[[#This Row],[Total]]-CD[[#This Row],[Verstorbene]]-CD[[#This Row],[Genesen]]</f>
        <v>307</v>
      </c>
      <c r="K11" s="3">
        <v>64</v>
      </c>
      <c r="L11" s="3">
        <v>536</v>
      </c>
      <c r="M11" s="14">
        <f>CD[[#This Row],[Verstorbene]]+CD[[#This Row],[KH (intensiv)]]+CD[[#This Row],[KH (nicht intensiv)]]+CD[[#This Row],[Infiziert (o. KH)]]+CD[[#This Row],[Genesen]]-CD[[#This Row],[Total]]</f>
        <v>0</v>
      </c>
      <c r="N11" s="3">
        <f>CD[[#This Row],[Total]]-I10</f>
        <v>19</v>
      </c>
      <c r="O11" s="3">
        <f>CD[[#This Row],[Genesen]]-H10</f>
        <v>13</v>
      </c>
      <c r="P11" s="8">
        <f t="shared" si="0"/>
        <v>14.633118767859239</v>
      </c>
    </row>
    <row r="12" spans="1:23" x14ac:dyDescent="0.2">
      <c r="A12" s="11">
        <v>43920</v>
      </c>
      <c r="B12" s="12">
        <v>0.6875</v>
      </c>
      <c r="C12" s="13">
        <f>-CD[[#This Row],[Verstorbene]]</f>
        <v>-4</v>
      </c>
      <c r="D12" s="1">
        <v>4</v>
      </c>
      <c r="E12" s="3">
        <v>24</v>
      </c>
      <c r="F12" s="14">
        <f>CD[[#This Row],[KH]]-CD[[#This Row],[KH (intensiv)]]</f>
        <v>41</v>
      </c>
      <c r="G12" s="14">
        <f>CD[[#This Row],[Infiziert]]-CD[[#This Row],[KH (nicht intensiv)]]-CD[[#This Row],[KH (intensiv)]]</f>
        <v>289</v>
      </c>
      <c r="H12" s="3">
        <v>54</v>
      </c>
      <c r="I12" s="3">
        <v>412</v>
      </c>
      <c r="J12" s="3">
        <f>CD[[#This Row],[Total]]-CD[[#This Row],[Verstorbene]]-CD[[#This Row],[Genesen]]</f>
        <v>354</v>
      </c>
      <c r="K12" s="3">
        <v>65</v>
      </c>
      <c r="L12" s="3">
        <v>500</v>
      </c>
      <c r="M12" s="14">
        <f>CD[[#This Row],[Verstorbene]]+CD[[#This Row],[KH (intensiv)]]+CD[[#This Row],[KH (nicht intensiv)]]+CD[[#This Row],[Infiziert (o. KH)]]+CD[[#This Row],[Genesen]]-CD[[#This Row],[Total]]</f>
        <v>0</v>
      </c>
      <c r="N12" s="3">
        <f>CD[[#This Row],[Total]]-I11</f>
        <v>51</v>
      </c>
      <c r="O12" s="3">
        <f>CD[[#This Row],[Genesen]]-H11</f>
        <v>2</v>
      </c>
      <c r="P12" s="8">
        <f t="shared" si="0"/>
        <v>22.834097417978153</v>
      </c>
      <c r="R12" s="55" t="s">
        <v>40</v>
      </c>
    </row>
    <row r="13" spans="1:23" x14ac:dyDescent="0.2">
      <c r="A13" s="11">
        <v>43921</v>
      </c>
      <c r="B13" s="12">
        <v>0.6875</v>
      </c>
      <c r="C13" s="13">
        <f>-CD[[#This Row],[Verstorbene]]</f>
        <v>-4</v>
      </c>
      <c r="D13" s="1">
        <v>4</v>
      </c>
      <c r="E13" s="3">
        <v>27</v>
      </c>
      <c r="F13" s="14">
        <f>CD[[#This Row],[KH]]-CD[[#This Row],[KH (intensiv)]]</f>
        <v>39</v>
      </c>
      <c r="G13" s="14">
        <f>CD[[#This Row],[Infiziert]]-CD[[#This Row],[KH (nicht intensiv)]]-CD[[#This Row],[KH (intensiv)]]</f>
        <v>283</v>
      </c>
      <c r="H13" s="3">
        <v>107</v>
      </c>
      <c r="I13" s="3">
        <v>460</v>
      </c>
      <c r="J13" s="3">
        <f>CD[[#This Row],[Total]]-CD[[#This Row],[Verstorbene]]-CD[[#This Row],[Genesen]]</f>
        <v>349</v>
      </c>
      <c r="K13" s="3">
        <v>66</v>
      </c>
      <c r="L13" s="3">
        <v>500</v>
      </c>
      <c r="M13" s="14">
        <f>CD[[#This Row],[Verstorbene]]+CD[[#This Row],[KH (intensiv)]]+CD[[#This Row],[KH (nicht intensiv)]]+CD[[#This Row],[Infiziert (o. KH)]]+CD[[#This Row],[Genesen]]-CD[[#This Row],[Total]]</f>
        <v>0</v>
      </c>
      <c r="N13" s="3">
        <f>CD[[#This Row],[Total]]-I12</f>
        <v>48</v>
      </c>
      <c r="O13" s="3">
        <f>CD[[#This Row],[Genesen]]-H12</f>
        <v>53</v>
      </c>
      <c r="P13" s="8">
        <f t="shared" si="0"/>
        <v>30.552665559266543</v>
      </c>
      <c r="R13" s="54" t="str">
        <f ca="1">S6&amp;", insg. "&amp;S10&amp;" ("&amp;T10&amp;") Düsseldorfer mit Coronadiagnose, akt. infiz.: "&amp;S9&amp;" ("&amp;T9&amp;"), "&amp;V6&amp;" ("&amp;W6&amp;") in Krankenhäusern i. Beh., davon "&amp;V7&amp;" ("&amp;W7&amp;") auf Intensiv, "&amp;V8&amp;" ("&amp;W8&amp;") in Quaran., "&amp;V9&amp;" ("&amp;W9&amp;") genesen. "&amp;S8&amp;" ("&amp;T8&amp;") verstorben, 7-Tages-Inzidenz "&amp;S7&amp;" ("&amp;T7&amp;") #CoronaD"</f>
        <v>15.02., insg. 16.490 (+29) Düsseldorfer mit Coronadiagnose, akt. infiz.: 768 (-33), 87 (+5) in Krankenhäusern i. Beh., davon 16 (+1) auf Intensiv, 931 (0) in Quaran., 15.470 (+62) genesen. 252 (0) verstorben, 7-Tages-Inzidenz 35,7 (38,1) #CoronaD</v>
      </c>
    </row>
    <row r="14" spans="1:23" x14ac:dyDescent="0.2">
      <c r="A14" s="11">
        <v>43922</v>
      </c>
      <c r="B14" s="12">
        <v>0.6875</v>
      </c>
      <c r="C14" s="13">
        <f>-CD[[#This Row],[Verstorbene]]</f>
        <v>-4</v>
      </c>
      <c r="D14" s="1">
        <v>4</v>
      </c>
      <c r="E14" s="3">
        <v>33</v>
      </c>
      <c r="F14" s="14">
        <f>CD[[#This Row],[KH]]-CD[[#This Row],[KH (intensiv)]]</f>
        <v>38</v>
      </c>
      <c r="G14" s="14">
        <f>CD[[#This Row],[Infiziert]]-CD[[#This Row],[KH (nicht intensiv)]]-CD[[#This Row],[KH (intensiv)]]</f>
        <v>314</v>
      </c>
      <c r="H14" s="3">
        <v>107</v>
      </c>
      <c r="I14" s="3">
        <v>496</v>
      </c>
      <c r="J14" s="3">
        <f>CD[[#This Row],[Total]]-CD[[#This Row],[Verstorbene]]-CD[[#This Row],[Genesen]]</f>
        <v>385</v>
      </c>
      <c r="K14" s="3">
        <v>71</v>
      </c>
      <c r="L14" s="3">
        <v>460</v>
      </c>
      <c r="M14" s="14">
        <f>CD[[#This Row],[Verstorbene]]+CD[[#This Row],[KH (intensiv)]]+CD[[#This Row],[KH (nicht intensiv)]]+CD[[#This Row],[Infiziert (o. KH)]]+CD[[#This Row],[Genesen]]-CD[[#This Row],[Total]]</f>
        <v>0</v>
      </c>
      <c r="N14" s="3">
        <f>CD[[#This Row],[Total]]-I13</f>
        <v>36</v>
      </c>
      <c r="O14" s="3">
        <f>CD[[#This Row],[Genesen]]-H13</f>
        <v>0</v>
      </c>
      <c r="P14" s="8">
        <f t="shared" si="0"/>
        <v>36.341591665232833</v>
      </c>
      <c r="R14" s="54" t="s">
        <v>41</v>
      </c>
    </row>
    <row r="15" spans="1:23" x14ac:dyDescent="0.2">
      <c r="A15" s="11">
        <v>43923</v>
      </c>
      <c r="B15" s="12">
        <v>0.6875</v>
      </c>
      <c r="C15" s="13">
        <f>-CD[[#This Row],[Verstorbene]]</f>
        <v>-4</v>
      </c>
      <c r="D15" s="1">
        <v>4</v>
      </c>
      <c r="E15" s="3">
        <v>33</v>
      </c>
      <c r="F15" s="14">
        <f>CD[[#This Row],[KH]]-CD[[#This Row],[KH (intensiv)]]</f>
        <v>38</v>
      </c>
      <c r="G15" s="14">
        <f>CD[[#This Row],[Infiziert]]-CD[[#This Row],[KH (nicht intensiv)]]-CD[[#This Row],[KH (intensiv)]]</f>
        <v>297</v>
      </c>
      <c r="H15" s="3">
        <v>171</v>
      </c>
      <c r="I15" s="3">
        <v>543</v>
      </c>
      <c r="J15" s="3">
        <f>CD[[#This Row],[Total]]-CD[[#This Row],[Verstorbene]]-CD[[#This Row],[Genesen]]</f>
        <v>368</v>
      </c>
      <c r="K15" s="3">
        <v>71</v>
      </c>
      <c r="L15" s="3">
        <v>380</v>
      </c>
      <c r="M15" s="14">
        <f>CD[[#This Row],[Verstorbene]]+CD[[#This Row],[KH (intensiv)]]+CD[[#This Row],[KH (nicht intensiv)]]+CD[[#This Row],[Infiziert (o. KH)]]+CD[[#This Row],[Genesen]]-CD[[#This Row],[Total]]</f>
        <v>0</v>
      </c>
      <c r="N15" s="3">
        <f>CD[[#This Row],[Total]]-I14</f>
        <v>47</v>
      </c>
      <c r="O15" s="3">
        <f>CD[[#This Row],[Genesen]]-H14</f>
        <v>64</v>
      </c>
      <c r="P15" s="8">
        <f t="shared" si="0"/>
        <v>40.844089747651061</v>
      </c>
    </row>
    <row r="16" spans="1:23" x14ac:dyDescent="0.2">
      <c r="A16" s="11">
        <v>43924</v>
      </c>
      <c r="B16" s="12">
        <v>0.6875</v>
      </c>
      <c r="C16" s="13">
        <f>-CD[[#This Row],[Verstorbene]]</f>
        <v>-4</v>
      </c>
      <c r="D16" s="1">
        <v>4</v>
      </c>
      <c r="E16" s="3">
        <v>33</v>
      </c>
      <c r="F16" s="14">
        <f>CD[[#This Row],[KH]]-CD[[#This Row],[KH (intensiv)]]</f>
        <v>48</v>
      </c>
      <c r="G16" s="14">
        <f>CD[[#This Row],[Infiziert]]-CD[[#This Row],[KH (nicht intensiv)]]-CD[[#This Row],[KH (intensiv)]]</f>
        <v>264</v>
      </c>
      <c r="H16" s="3">
        <v>226</v>
      </c>
      <c r="I16" s="3">
        <v>575</v>
      </c>
      <c r="J16" s="3">
        <v>345</v>
      </c>
      <c r="K16" s="3">
        <v>81</v>
      </c>
      <c r="L16" s="3">
        <v>355</v>
      </c>
      <c r="M16" s="14">
        <f>CD[[#This Row],[Verstorbene]]+CD[[#This Row],[KH (intensiv)]]+CD[[#This Row],[KH (nicht intensiv)]]+CD[[#This Row],[Infiziert (o. KH)]]+CD[[#This Row],[Genesen]]-CD[[#This Row],[Total]]</f>
        <v>0</v>
      </c>
      <c r="N16" s="3">
        <f>CD[[#This Row],[Total]]-I15</f>
        <v>32</v>
      </c>
      <c r="O16" s="3">
        <f>CD[[#This Row],[Genesen]]-H15</f>
        <v>55</v>
      </c>
      <c r="P16" s="8">
        <f t="shared" si="0"/>
        <v>41.165696753538079</v>
      </c>
    </row>
    <row r="17" spans="1:16" x14ac:dyDescent="0.2">
      <c r="A17" s="11">
        <v>43926</v>
      </c>
      <c r="B17" s="12">
        <v>0.33333333333333331</v>
      </c>
      <c r="C17" s="13">
        <f>-CD[[#This Row],[Verstorbene]]</f>
        <v>-4</v>
      </c>
      <c r="D17" s="1">
        <v>4</v>
      </c>
      <c r="E17" s="3">
        <v>39</v>
      </c>
      <c r="F17" s="14">
        <f>CD[[#This Row],[KH]]-CD[[#This Row],[KH (intensiv)]]</f>
        <v>47</v>
      </c>
      <c r="G17" s="14">
        <f>CD[[#This Row],[Infiziert]]-CD[[#This Row],[KH (nicht intensiv)]]-CD[[#This Row],[KH (intensiv)]]</f>
        <v>255</v>
      </c>
      <c r="H17" s="3">
        <v>241</v>
      </c>
      <c r="I17" s="3">
        <v>586</v>
      </c>
      <c r="J17" s="3">
        <v>341</v>
      </c>
      <c r="K17" s="3">
        <v>86</v>
      </c>
      <c r="L17" s="3">
        <v>355</v>
      </c>
      <c r="M17" s="14">
        <f>CD[[#This Row],[Verstorbene]]+CD[[#This Row],[KH (intensiv)]]+CD[[#This Row],[KH (nicht intensiv)]]+CD[[#This Row],[Infiziert (o. KH)]]+CD[[#This Row],[Genesen]]-CD[[#This Row],[Total]]</f>
        <v>0</v>
      </c>
      <c r="N17" s="3">
        <f>CD[[#This Row],[Total]]-I16</f>
        <v>11</v>
      </c>
      <c r="O17" s="3">
        <f>CD[[#This Row],[Genesen]]-H16</f>
        <v>15</v>
      </c>
      <c r="P17" s="8">
        <f t="shared" si="0"/>
        <v>39.236054718215982</v>
      </c>
    </row>
    <row r="18" spans="1:16" x14ac:dyDescent="0.2">
      <c r="A18" s="11">
        <v>43927</v>
      </c>
      <c r="B18" s="12">
        <v>0.6875</v>
      </c>
      <c r="C18" s="13">
        <f>-CD[[#This Row],[Verstorbene]]</f>
        <v>-7</v>
      </c>
      <c r="D18" s="1">
        <v>7</v>
      </c>
      <c r="E18" s="3">
        <v>37</v>
      </c>
      <c r="F18" s="14">
        <f>CD[[#This Row],[KH]]-CD[[#This Row],[KH (intensiv)]]</f>
        <v>43</v>
      </c>
      <c r="G18" s="14">
        <f>CD[[#This Row],[Infiziert]]-CD[[#This Row],[KH (nicht intensiv)]]-CD[[#This Row],[KH (intensiv)]]</f>
        <v>321</v>
      </c>
      <c r="H18" s="3">
        <v>241</v>
      </c>
      <c r="I18" s="3">
        <v>649</v>
      </c>
      <c r="J18" s="3">
        <v>401</v>
      </c>
      <c r="K18" s="3">
        <v>80</v>
      </c>
      <c r="L18" s="3">
        <v>332</v>
      </c>
      <c r="M18" s="14">
        <f>CD[[#This Row],[Verstorbene]]+CD[[#This Row],[KH (intensiv)]]+CD[[#This Row],[KH (nicht intensiv)]]+CD[[#This Row],[Infiziert (o. KH)]]+CD[[#This Row],[Genesen]]-CD[[#This Row],[Total]]</f>
        <v>0</v>
      </c>
      <c r="N18" s="3">
        <f>CD[[#This Row],[Total]]-I17</f>
        <v>63</v>
      </c>
      <c r="O18" s="3">
        <f>CD[[#This Row],[Genesen]]-H17</f>
        <v>0</v>
      </c>
      <c r="P18" s="8">
        <f t="shared" si="0"/>
        <v>46.311408847730341</v>
      </c>
    </row>
    <row r="19" spans="1:16" x14ac:dyDescent="0.2">
      <c r="A19" s="11">
        <v>43928</v>
      </c>
      <c r="B19" s="12">
        <v>0.6875</v>
      </c>
      <c r="C19" s="13">
        <f>-CD[[#This Row],[Verstorbene]]</f>
        <v>-7</v>
      </c>
      <c r="D19" s="1">
        <v>7</v>
      </c>
      <c r="E19" s="3">
        <v>41</v>
      </c>
      <c r="F19" s="14">
        <f>CD[[#This Row],[KH]]-CD[[#This Row],[KH (intensiv)]]</f>
        <v>39</v>
      </c>
      <c r="G19" s="14">
        <f>CD[[#This Row],[Infiziert]]-CD[[#This Row],[KH (nicht intensiv)]]-CD[[#This Row],[KH (intensiv)]]</f>
        <v>315</v>
      </c>
      <c r="H19" s="3">
        <v>279</v>
      </c>
      <c r="I19" s="3">
        <v>681</v>
      </c>
      <c r="J19" s="3">
        <v>395</v>
      </c>
      <c r="K19" s="3">
        <v>80</v>
      </c>
      <c r="L19" s="3">
        <v>301</v>
      </c>
      <c r="M19" s="14">
        <f>CD[[#This Row],[Verstorbene]]+CD[[#This Row],[KH (intensiv)]]+CD[[#This Row],[KH (nicht intensiv)]]+CD[[#This Row],[Infiziert (o. KH)]]+CD[[#This Row],[Genesen]]-CD[[#This Row],[Total]]</f>
        <v>0</v>
      </c>
      <c r="N19" s="3">
        <f>CD[[#This Row],[Total]]-I18</f>
        <v>32</v>
      </c>
      <c r="O19" s="3">
        <f>CD[[#This Row],[Genesen]]-H18</f>
        <v>38</v>
      </c>
      <c r="P19" s="8">
        <f t="shared" si="0"/>
        <v>43.256142291803684</v>
      </c>
    </row>
    <row r="20" spans="1:16" x14ac:dyDescent="0.2">
      <c r="A20" s="11">
        <v>43929</v>
      </c>
      <c r="B20" s="12">
        <v>0.6875</v>
      </c>
      <c r="C20" s="13">
        <f>-CD[[#This Row],[Verstorbene]]</f>
        <v>-9</v>
      </c>
      <c r="D20" s="1">
        <v>9</v>
      </c>
      <c r="E20" s="3">
        <v>41</v>
      </c>
      <c r="F20" s="14">
        <f>CD[[#This Row],[KH]]-CD[[#This Row],[KH (intensiv)]]</f>
        <v>35</v>
      </c>
      <c r="G20" s="14">
        <f>CD[[#This Row],[Infiziert]]-CD[[#This Row],[KH (nicht intensiv)]]-CD[[#This Row],[KH (intensiv)]]</f>
        <v>343</v>
      </c>
      <c r="H20" s="3">
        <v>291</v>
      </c>
      <c r="I20" s="3">
        <v>719</v>
      </c>
      <c r="J20" s="3">
        <v>419</v>
      </c>
      <c r="K20" s="3">
        <v>76</v>
      </c>
      <c r="L20" s="3">
        <v>300</v>
      </c>
      <c r="M20" s="14">
        <f>CD[[#This Row],[Verstorbene]]+CD[[#This Row],[KH (intensiv)]]+CD[[#This Row],[KH (nicht intensiv)]]+CD[[#This Row],[Infiziert (o. KH)]]+CD[[#This Row],[Genesen]]-CD[[#This Row],[Total]]</f>
        <v>0</v>
      </c>
      <c r="N20" s="3">
        <f>CD[[#This Row],[Total]]-I19</f>
        <v>38</v>
      </c>
      <c r="O20" s="3">
        <f>CD[[#This Row],[Genesen]]-H19</f>
        <v>12</v>
      </c>
      <c r="P20" s="8">
        <f t="shared" si="0"/>
        <v>41.648107262368605</v>
      </c>
    </row>
    <row r="21" spans="1:16" x14ac:dyDescent="0.2">
      <c r="A21" s="11">
        <v>43930</v>
      </c>
      <c r="B21" s="12">
        <v>0.6875</v>
      </c>
      <c r="C21" s="13">
        <f>-CD[[#This Row],[Verstorbene]]</f>
        <v>-9</v>
      </c>
      <c r="D21" s="1">
        <v>9</v>
      </c>
      <c r="E21" s="3">
        <v>41</v>
      </c>
      <c r="F21" s="14">
        <f>CD[[#This Row],[KH]]-CD[[#This Row],[KH (intensiv)]]</f>
        <v>29</v>
      </c>
      <c r="G21" s="14">
        <f>CD[[#This Row],[Infiziert]]-CD[[#This Row],[KH (nicht intensiv)]]-CD[[#This Row],[KH (intensiv)]]</f>
        <v>342</v>
      </c>
      <c r="H21" s="3">
        <v>316</v>
      </c>
      <c r="I21" s="3">
        <v>737</v>
      </c>
      <c r="J21" s="3">
        <v>412</v>
      </c>
      <c r="K21" s="3">
        <v>70</v>
      </c>
      <c r="L21" s="3">
        <v>200</v>
      </c>
      <c r="M21" s="14">
        <f>CD[[#This Row],[Verstorbene]]+CD[[#This Row],[KH (intensiv)]]+CD[[#This Row],[KH (nicht intensiv)]]+CD[[#This Row],[Infiziert (o. KH)]]+CD[[#This Row],[Genesen]]-CD[[#This Row],[Total]]</f>
        <v>0</v>
      </c>
      <c r="N21" s="3">
        <f>CD[[#This Row],[Total]]-I20</f>
        <v>18</v>
      </c>
      <c r="O21" s="3">
        <f>CD[[#This Row],[Genesen]]-H20</f>
        <v>25</v>
      </c>
      <c r="P21" s="8">
        <f t="shared" si="0"/>
        <v>38.753644209385456</v>
      </c>
    </row>
    <row r="22" spans="1:16" x14ac:dyDescent="0.2">
      <c r="A22" s="11">
        <v>43931</v>
      </c>
      <c r="B22" s="12">
        <v>0.66666666666666663</v>
      </c>
      <c r="C22" s="13">
        <f>-CD[[#This Row],[Verstorbene]]</f>
        <v>-9</v>
      </c>
      <c r="D22" s="1">
        <v>9</v>
      </c>
      <c r="E22" s="3">
        <v>46</v>
      </c>
      <c r="F22" s="14">
        <f>CD[[#This Row],[KH]]-CD[[#This Row],[KH (intensiv)]]</f>
        <v>27</v>
      </c>
      <c r="G22" s="14">
        <f>CD[[#This Row],[Infiziert]]-CD[[#This Row],[KH (nicht intensiv)]]-CD[[#This Row],[KH (intensiv)]]</f>
        <v>330</v>
      </c>
      <c r="H22" s="3">
        <v>338</v>
      </c>
      <c r="I22" s="3">
        <v>750</v>
      </c>
      <c r="J22" s="3">
        <v>403</v>
      </c>
      <c r="K22" s="3">
        <v>73</v>
      </c>
      <c r="L22" s="3">
        <v>255</v>
      </c>
      <c r="M22" s="14">
        <f>CD[[#This Row],[Verstorbene]]+CD[[#This Row],[KH (intensiv)]]+CD[[#This Row],[KH (nicht intensiv)]]+CD[[#This Row],[Infiziert (o. KH)]]+CD[[#This Row],[Genesen]]-CD[[#This Row],[Total]]</f>
        <v>0</v>
      </c>
      <c r="N22" s="3">
        <f>CD[[#This Row],[Total]]-I21</f>
        <v>13</v>
      </c>
      <c r="O22" s="3">
        <f>CD[[#This Row],[Genesen]]-H21</f>
        <v>22</v>
      </c>
      <c r="P22" s="8">
        <f t="shared" si="0"/>
        <v>33.286325109306183</v>
      </c>
    </row>
    <row r="23" spans="1:16" x14ac:dyDescent="0.2">
      <c r="A23" s="11">
        <v>43932</v>
      </c>
      <c r="B23" s="12">
        <v>0.66666666666666663</v>
      </c>
      <c r="C23" s="13">
        <f>-CD[[#This Row],[Verstorbene]]</f>
        <v>-9</v>
      </c>
      <c r="D23" s="1">
        <v>9</v>
      </c>
      <c r="E23" s="3">
        <v>45</v>
      </c>
      <c r="F23" s="14">
        <f>CD[[#This Row],[KH]]-CD[[#This Row],[KH (intensiv)]]</f>
        <v>24</v>
      </c>
      <c r="G23" s="14">
        <f>CD[[#This Row],[Infiziert]]-CD[[#This Row],[KH (nicht intensiv)]]-CD[[#This Row],[KH (intensiv)]]</f>
        <v>320</v>
      </c>
      <c r="H23" s="3">
        <v>362</v>
      </c>
      <c r="I23" s="3">
        <v>760</v>
      </c>
      <c r="J23" s="3">
        <v>389</v>
      </c>
      <c r="K23" s="3">
        <v>69</v>
      </c>
      <c r="L23" s="3">
        <v>226</v>
      </c>
      <c r="M23" s="14">
        <f>CD[[#This Row],[Verstorbene]]+CD[[#This Row],[KH (intensiv)]]+CD[[#This Row],[KH (nicht intensiv)]]+CD[[#This Row],[Infiziert (o. KH)]]+CD[[#This Row],[Genesen]]-CD[[#This Row],[Total]]</f>
        <v>0</v>
      </c>
      <c r="N23" s="3">
        <f>CD[[#This Row],[Total]]-I22</f>
        <v>10</v>
      </c>
      <c r="O23" s="3">
        <f>CD[[#This Row],[Genesen]]-H22</f>
        <v>24</v>
      </c>
      <c r="P23" s="8">
        <f t="shared" si="0"/>
        <v>29.748648044549</v>
      </c>
    </row>
    <row r="24" spans="1:16" x14ac:dyDescent="0.2">
      <c r="A24" s="11">
        <v>43933</v>
      </c>
      <c r="B24" s="12">
        <v>0.66666666666666663</v>
      </c>
      <c r="C24" s="13">
        <f>-CD[[#This Row],[Verstorbene]]</f>
        <v>-10</v>
      </c>
      <c r="D24" s="1">
        <v>10</v>
      </c>
      <c r="E24" s="3">
        <v>46</v>
      </c>
      <c r="F24" s="14">
        <f>CD[[#This Row],[KH]]-CD[[#This Row],[KH (intensiv)]]</f>
        <v>20</v>
      </c>
      <c r="G24" s="14">
        <f>CD[[#This Row],[Infiziert]]-CD[[#This Row],[KH (nicht intensiv)]]-CD[[#This Row],[KH (intensiv)]]</f>
        <v>313</v>
      </c>
      <c r="H24" s="3">
        <v>382</v>
      </c>
      <c r="I24" s="3">
        <v>771</v>
      </c>
      <c r="J24" s="3">
        <v>379</v>
      </c>
      <c r="K24" s="3">
        <v>66</v>
      </c>
      <c r="L24" s="3">
        <v>226</v>
      </c>
      <c r="M24" s="14">
        <f>CD[[#This Row],[Verstorbene]]+CD[[#This Row],[KH (intensiv)]]+CD[[#This Row],[KH (nicht intensiv)]]+CD[[#This Row],[Infiziert (o. KH)]]+CD[[#This Row],[Genesen]]-CD[[#This Row],[Total]]</f>
        <v>0</v>
      </c>
      <c r="N24" s="3">
        <f>CD[[#This Row],[Total]]-I23</f>
        <v>11</v>
      </c>
      <c r="O24" s="3">
        <f>CD[[#This Row],[Genesen]]-H23</f>
        <v>20</v>
      </c>
      <c r="P24" s="8">
        <f t="shared" si="0"/>
        <v>29.748648044549</v>
      </c>
    </row>
    <row r="25" spans="1:16" x14ac:dyDescent="0.2">
      <c r="A25" s="11">
        <v>43934</v>
      </c>
      <c r="B25" s="12">
        <v>0.66666666666666663</v>
      </c>
      <c r="C25" s="13">
        <f>-CD[[#This Row],[Verstorbene]]</f>
        <v>-13</v>
      </c>
      <c r="D25" s="1">
        <v>13</v>
      </c>
      <c r="E25" s="3">
        <v>47</v>
      </c>
      <c r="F25" s="14">
        <f>CD[[#This Row],[KH]]-CD[[#This Row],[KH (intensiv)]]</f>
        <v>24</v>
      </c>
      <c r="G25" s="14">
        <f>CD[[#This Row],[Infiziert]]-CD[[#This Row],[KH (nicht intensiv)]]-CD[[#This Row],[KH (intensiv)]]</f>
        <v>314</v>
      </c>
      <c r="H25" s="3">
        <v>390</v>
      </c>
      <c r="I25" s="3">
        <v>788</v>
      </c>
      <c r="J25" s="3">
        <v>385</v>
      </c>
      <c r="K25" s="3">
        <v>71</v>
      </c>
      <c r="L25" s="3">
        <v>205</v>
      </c>
      <c r="M25" s="14">
        <f>CD[[#This Row],[Verstorbene]]+CD[[#This Row],[KH (intensiv)]]+CD[[#This Row],[KH (nicht intensiv)]]+CD[[#This Row],[Infiziert (o. KH)]]+CD[[#This Row],[Genesen]]-CD[[#This Row],[Total]]</f>
        <v>0</v>
      </c>
      <c r="N25" s="3">
        <f>CD[[#This Row],[Total]]-I24</f>
        <v>17</v>
      </c>
      <c r="O25" s="3">
        <f>CD[[#This Row],[Genesen]]-H24</f>
        <v>8</v>
      </c>
      <c r="P25" s="8">
        <f t="shared" si="0"/>
        <v>22.351686909147627</v>
      </c>
    </row>
    <row r="26" spans="1:16" x14ac:dyDescent="0.2">
      <c r="A26" s="11">
        <v>43935</v>
      </c>
      <c r="B26" s="12">
        <v>0.6875</v>
      </c>
      <c r="C26" s="13">
        <f>-CD[[#This Row],[Verstorbene]]</f>
        <v>-13</v>
      </c>
      <c r="D26" s="1">
        <v>13</v>
      </c>
      <c r="E26" s="3">
        <v>45</v>
      </c>
      <c r="F26" s="14">
        <f>CD[[#This Row],[KH]]-CD[[#This Row],[KH (intensiv)]]</f>
        <v>26</v>
      </c>
      <c r="G26" s="14">
        <f>CD[[#This Row],[Infiziert]]-CD[[#This Row],[KH (nicht intensiv)]]-CD[[#This Row],[KH (intensiv)]]</f>
        <v>332</v>
      </c>
      <c r="H26" s="3">
        <v>390</v>
      </c>
      <c r="I26" s="3">
        <v>806</v>
      </c>
      <c r="J26" s="3">
        <v>403</v>
      </c>
      <c r="K26" s="3">
        <v>71</v>
      </c>
      <c r="L26" s="3">
        <v>200</v>
      </c>
      <c r="M26" s="14">
        <f>CD[[#This Row],[Verstorbene]]+CD[[#This Row],[KH (intensiv)]]+CD[[#This Row],[KH (nicht intensiv)]]+CD[[#This Row],[Infiziert (o. KH)]]+CD[[#This Row],[Genesen]]-CD[[#This Row],[Total]]</f>
        <v>0</v>
      </c>
      <c r="N26" s="3">
        <f>CD[[#This Row],[Total]]-I25</f>
        <v>18</v>
      </c>
      <c r="O26" s="3">
        <f>CD[[#This Row],[Genesen]]-H25</f>
        <v>0</v>
      </c>
      <c r="P26" s="8">
        <f t="shared" si="0"/>
        <v>20.100437867938513</v>
      </c>
    </row>
    <row r="27" spans="1:16" x14ac:dyDescent="0.2">
      <c r="A27" s="11">
        <v>43936</v>
      </c>
      <c r="B27" s="12">
        <v>0.6875</v>
      </c>
      <c r="C27" s="13">
        <f>-CD[[#This Row],[Verstorbene]]</f>
        <v>-14</v>
      </c>
      <c r="D27" s="1">
        <v>14</v>
      </c>
      <c r="E27" s="3">
        <v>42</v>
      </c>
      <c r="F27" s="14">
        <f>CD[[#This Row],[KH]]-CD[[#This Row],[KH (intensiv)]]</f>
        <v>24</v>
      </c>
      <c r="G27" s="14">
        <f>CD[[#This Row],[Infiziert]]-CD[[#This Row],[KH (nicht intensiv)]]-CD[[#This Row],[KH (intensiv)]]</f>
        <v>299</v>
      </c>
      <c r="H27" s="3">
        <v>458</v>
      </c>
      <c r="I27" s="3">
        <v>837</v>
      </c>
      <c r="J27" s="3">
        <v>365</v>
      </c>
      <c r="K27" s="3">
        <v>66</v>
      </c>
      <c r="L27" s="3">
        <v>200</v>
      </c>
      <c r="M27" s="14">
        <f>CD[[#This Row],[Verstorbene]]+CD[[#This Row],[KH (intensiv)]]+CD[[#This Row],[KH (nicht intensiv)]]+CD[[#This Row],[Infiziert (o. KH)]]+CD[[#This Row],[Genesen]]-CD[[#This Row],[Total]]</f>
        <v>0</v>
      </c>
      <c r="N27" s="3">
        <f>CD[[#This Row],[Total]]-I26</f>
        <v>31</v>
      </c>
      <c r="O27" s="3">
        <f>CD[[#This Row],[Genesen]]-H26</f>
        <v>68</v>
      </c>
      <c r="P27" s="8">
        <f t="shared" si="0"/>
        <v>18.974813347333956</v>
      </c>
    </row>
    <row r="28" spans="1:16" x14ac:dyDescent="0.2">
      <c r="A28" s="11">
        <v>43937</v>
      </c>
      <c r="B28" s="12">
        <v>0.6875</v>
      </c>
      <c r="C28" s="13">
        <f>-CD[[#This Row],[Verstorbene]]</f>
        <v>-14</v>
      </c>
      <c r="D28" s="1">
        <v>14</v>
      </c>
      <c r="E28" s="3">
        <v>41</v>
      </c>
      <c r="F28" s="14">
        <f>CD[[#This Row],[KH]]-CD[[#This Row],[KH (intensiv)]]</f>
        <v>22</v>
      </c>
      <c r="G28" s="14">
        <f>CD[[#This Row],[Infiziert]]-CD[[#This Row],[KH (nicht intensiv)]]-CD[[#This Row],[KH (intensiv)]]</f>
        <v>296</v>
      </c>
      <c r="H28" s="3">
        <v>485</v>
      </c>
      <c r="I28" s="3">
        <v>858</v>
      </c>
      <c r="J28" s="3">
        <v>359</v>
      </c>
      <c r="K28" s="3">
        <v>63</v>
      </c>
      <c r="L28" s="3">
        <v>220</v>
      </c>
      <c r="M28" s="14">
        <f>CD[[#This Row],[Verstorbene]]+CD[[#This Row],[KH (intensiv)]]+CD[[#This Row],[KH (nicht intensiv)]]+CD[[#This Row],[Infiziert (o. KH)]]+CD[[#This Row],[Genesen]]-CD[[#This Row],[Total]]</f>
        <v>0</v>
      </c>
      <c r="N28" s="3">
        <f>CD[[#This Row],[Total]]-I27</f>
        <v>21</v>
      </c>
      <c r="O28" s="3">
        <f>CD[[#This Row],[Genesen]]-H27</f>
        <v>27</v>
      </c>
      <c r="P28" s="8">
        <f t="shared" si="0"/>
        <v>19.457223856164482</v>
      </c>
    </row>
    <row r="29" spans="1:16" x14ac:dyDescent="0.2">
      <c r="A29" s="11">
        <v>43938</v>
      </c>
      <c r="B29" s="12">
        <v>0.6875</v>
      </c>
      <c r="C29" s="13">
        <f>-CD[[#This Row],[Verstorbene]]</f>
        <v>-14</v>
      </c>
      <c r="D29" s="1">
        <v>14</v>
      </c>
      <c r="E29" s="3">
        <v>39</v>
      </c>
      <c r="F29" s="14">
        <f>CD[[#This Row],[KH]]-CD[[#This Row],[KH (intensiv)]]</f>
        <v>24</v>
      </c>
      <c r="G29" s="14">
        <f>CD[[#This Row],[Infiziert]]-CD[[#This Row],[KH (nicht intensiv)]]-CD[[#This Row],[KH (intensiv)]]</f>
        <v>269</v>
      </c>
      <c r="H29" s="3">
        <v>531</v>
      </c>
      <c r="I29" s="3">
        <v>877</v>
      </c>
      <c r="J29" s="3">
        <v>332</v>
      </c>
      <c r="K29" s="3">
        <v>63</v>
      </c>
      <c r="L29" s="3">
        <v>250</v>
      </c>
      <c r="M29" s="14">
        <f>CD[[#This Row],[Verstorbene]]+CD[[#This Row],[KH (intensiv)]]+CD[[#This Row],[KH (nicht intensiv)]]+CD[[#This Row],[Infiziert (o. KH)]]+CD[[#This Row],[Genesen]]-CD[[#This Row],[Total]]</f>
        <v>0</v>
      </c>
      <c r="N29" s="3">
        <f>CD[[#This Row],[Total]]-I28</f>
        <v>19</v>
      </c>
      <c r="O29" s="3">
        <f>CD[[#This Row],[Genesen]]-H28</f>
        <v>46</v>
      </c>
      <c r="P29" s="8">
        <f t="shared" si="0"/>
        <v>20.422044873825531</v>
      </c>
    </row>
    <row r="30" spans="1:16" x14ac:dyDescent="0.2">
      <c r="A30" s="11">
        <v>43939</v>
      </c>
      <c r="B30" s="12">
        <v>0.70833333333333337</v>
      </c>
      <c r="C30" s="13">
        <f>-CD[[#This Row],[Verstorbene]]</f>
        <v>-14</v>
      </c>
      <c r="D30" s="1">
        <v>14</v>
      </c>
      <c r="E30" s="3">
        <v>39</v>
      </c>
      <c r="F30" s="14">
        <f>CD[[#This Row],[KH]]-CD[[#This Row],[KH (intensiv)]]</f>
        <v>26</v>
      </c>
      <c r="G30" s="14">
        <f>CD[[#This Row],[Infiziert]]-CD[[#This Row],[KH (nicht intensiv)]]-CD[[#This Row],[KH (intensiv)]]</f>
        <v>247</v>
      </c>
      <c r="H30" s="3">
        <v>562</v>
      </c>
      <c r="I30" s="3">
        <v>888</v>
      </c>
      <c r="J30" s="3">
        <v>312</v>
      </c>
      <c r="K30" s="3">
        <v>65</v>
      </c>
      <c r="L30" s="3">
        <v>220</v>
      </c>
      <c r="M30" s="14">
        <f>CD[[#This Row],[Verstorbene]]+CD[[#This Row],[KH (intensiv)]]+CD[[#This Row],[KH (nicht intensiv)]]+CD[[#This Row],[Infiziert (o. KH)]]+CD[[#This Row],[Genesen]]-CD[[#This Row],[Total]]</f>
        <v>0</v>
      </c>
      <c r="N30" s="3">
        <f>CD[[#This Row],[Total]]-I29</f>
        <v>11</v>
      </c>
      <c r="O30" s="3">
        <f>CD[[#This Row],[Genesen]]-H29</f>
        <v>31</v>
      </c>
      <c r="P30" s="8">
        <f t="shared" si="0"/>
        <v>20.582848376769039</v>
      </c>
    </row>
    <row r="31" spans="1:16" x14ac:dyDescent="0.2">
      <c r="A31" s="11">
        <v>43940</v>
      </c>
      <c r="B31" s="12">
        <v>0.70833333333333337</v>
      </c>
      <c r="C31" s="13">
        <f>-CD[[#This Row],[Verstorbene]]</f>
        <v>-14</v>
      </c>
      <c r="D31" s="1">
        <v>14</v>
      </c>
      <c r="E31" s="3">
        <v>39</v>
      </c>
      <c r="F31" s="14">
        <f>CD[[#This Row],[KH]]-CD[[#This Row],[KH (intensiv)]]</f>
        <v>30</v>
      </c>
      <c r="G31" s="14">
        <f>CD[[#This Row],[Infiziert]]-CD[[#This Row],[KH (nicht intensiv)]]-CD[[#This Row],[KH (intensiv)]]</f>
        <v>256</v>
      </c>
      <c r="H31" s="3">
        <v>572</v>
      </c>
      <c r="I31" s="3">
        <v>911</v>
      </c>
      <c r="J31" s="3">
        <v>325</v>
      </c>
      <c r="K31" s="3">
        <v>69</v>
      </c>
      <c r="L31" s="3">
        <v>193</v>
      </c>
      <c r="M31" s="14">
        <f>CD[[#This Row],[Verstorbene]]+CD[[#This Row],[KH (intensiv)]]+CD[[#This Row],[KH (nicht intensiv)]]+CD[[#This Row],[Infiziert (o. KH)]]+CD[[#This Row],[Genesen]]-CD[[#This Row],[Total]]</f>
        <v>0</v>
      </c>
      <c r="N31" s="3">
        <f>CD[[#This Row],[Total]]-I30</f>
        <v>23</v>
      </c>
      <c r="O31" s="3">
        <f>CD[[#This Row],[Genesen]]-H30</f>
        <v>10</v>
      </c>
      <c r="P31" s="8">
        <f t="shared" si="0"/>
        <v>22.512490412091136</v>
      </c>
    </row>
    <row r="32" spans="1:16" x14ac:dyDescent="0.2">
      <c r="A32" s="11">
        <v>43941</v>
      </c>
      <c r="B32" s="12">
        <v>0.6875</v>
      </c>
      <c r="C32" s="13">
        <f>-CD[[#This Row],[Verstorbene]]</f>
        <v>-16</v>
      </c>
      <c r="D32" s="1">
        <v>16</v>
      </c>
      <c r="E32" s="3">
        <v>35</v>
      </c>
      <c r="F32" s="19">
        <f>CD[[#This Row],[KH]]-CD[[#This Row],[KH (intensiv)]]</f>
        <v>27</v>
      </c>
      <c r="G32" s="19">
        <f>CD[[#This Row],[Infiziert]]-CD[[#This Row],[KH (nicht intensiv)]]-CD[[#This Row],[KH (intensiv)]]</f>
        <v>268</v>
      </c>
      <c r="H32" s="3">
        <v>581</v>
      </c>
      <c r="I32" s="3">
        <v>927</v>
      </c>
      <c r="J32" s="3">
        <v>330</v>
      </c>
      <c r="K32" s="3">
        <v>62</v>
      </c>
      <c r="L32" s="3">
        <v>200</v>
      </c>
      <c r="M32" s="14">
        <f>CD[[#This Row],[Verstorbene]]+CD[[#This Row],[KH (intensiv)]]+CD[[#This Row],[KH (nicht intensiv)]]+CD[[#This Row],[Infiziert (o. KH)]]+CD[[#This Row],[Genesen]]-CD[[#This Row],[Total]]</f>
        <v>0</v>
      </c>
      <c r="N32" s="3">
        <f>CD[[#This Row],[Total]]-I31</f>
        <v>16</v>
      </c>
      <c r="O32" s="3">
        <f>CD[[#This Row],[Genesen]]-H31</f>
        <v>9</v>
      </c>
      <c r="P32" s="8">
        <f t="shared" si="0"/>
        <v>22.351686909147627</v>
      </c>
    </row>
    <row r="33" spans="1:16" x14ac:dyDescent="0.2">
      <c r="A33" s="11">
        <v>43942</v>
      </c>
      <c r="B33" s="12">
        <v>0.6875</v>
      </c>
      <c r="C33" s="13">
        <f>-CD[[#This Row],[Verstorbene]]</f>
        <v>-17</v>
      </c>
      <c r="D33" s="1">
        <v>17</v>
      </c>
      <c r="E33" s="3">
        <v>37</v>
      </c>
      <c r="F33" s="19">
        <f>CD[[#This Row],[KH]]-CD[[#This Row],[KH (intensiv)]]</f>
        <v>20</v>
      </c>
      <c r="G33" s="19">
        <f>CD[[#This Row],[Infiziert]]-CD[[#This Row],[KH (nicht intensiv)]]-CD[[#This Row],[KH (intensiv)]]</f>
        <v>230</v>
      </c>
      <c r="H33" s="3">
        <v>635</v>
      </c>
      <c r="I33" s="3">
        <v>939</v>
      </c>
      <c r="J33" s="3">
        <v>287</v>
      </c>
      <c r="K33" s="3">
        <v>57</v>
      </c>
      <c r="L33" s="3">
        <v>200</v>
      </c>
      <c r="M33" s="19">
        <f>CD[[#This Row],[Verstorbene]]+CD[[#This Row],[KH (intensiv)]]+CD[[#This Row],[KH (nicht intensiv)]]+CD[[#This Row],[Infiziert (o. KH)]]+CD[[#This Row],[Genesen]]-CD[[#This Row],[Total]]</f>
        <v>0</v>
      </c>
      <c r="N33" s="3">
        <f>CD[[#This Row],[Total]]-I32</f>
        <v>12</v>
      </c>
      <c r="O33" s="3">
        <f>CD[[#This Row],[Genesen]]-H32</f>
        <v>54</v>
      </c>
      <c r="P33" s="8">
        <f t="shared" si="0"/>
        <v>21.386865891486579</v>
      </c>
    </row>
    <row r="34" spans="1:16" x14ac:dyDescent="0.2">
      <c r="A34" s="11">
        <v>43943</v>
      </c>
      <c r="B34" s="12">
        <v>0.70833333333333337</v>
      </c>
      <c r="C34" s="13">
        <f>-CD[[#This Row],[Verstorbene]]</f>
        <v>-19</v>
      </c>
      <c r="D34" s="1">
        <v>19</v>
      </c>
      <c r="E34" s="3">
        <v>34</v>
      </c>
      <c r="F34" s="19">
        <f>CD[[#This Row],[KH]]-CD[[#This Row],[KH (intensiv)]]</f>
        <v>26</v>
      </c>
      <c r="G34" s="19">
        <f>CD[[#This Row],[Infiziert]]-CD[[#This Row],[KH (nicht intensiv)]]-CD[[#This Row],[KH (intensiv)]]</f>
        <v>213</v>
      </c>
      <c r="H34" s="3">
        <v>657</v>
      </c>
      <c r="I34" s="3">
        <v>949</v>
      </c>
      <c r="J34" s="3">
        <v>273</v>
      </c>
      <c r="K34" s="3">
        <v>60</v>
      </c>
      <c r="L34" s="3">
        <v>172</v>
      </c>
      <c r="M34" s="19">
        <f>CD[[#This Row],[Verstorbene]]+CD[[#This Row],[KH (intensiv)]]+CD[[#This Row],[KH (nicht intensiv)]]+CD[[#This Row],[Infiziert (o. KH)]]+CD[[#This Row],[Genesen]]-CD[[#This Row],[Total]]</f>
        <v>0</v>
      </c>
      <c r="N34" s="3">
        <f>CD[[#This Row],[Total]]-I33</f>
        <v>10</v>
      </c>
      <c r="O34" s="3">
        <f>CD[[#This Row],[Genesen]]-H33</f>
        <v>22</v>
      </c>
      <c r="P34" s="8">
        <f t="shared" si="0"/>
        <v>18.009992329672908</v>
      </c>
    </row>
    <row r="35" spans="1:16" x14ac:dyDescent="0.2">
      <c r="A35" s="11">
        <v>43944</v>
      </c>
      <c r="B35" s="12">
        <v>0.6875</v>
      </c>
      <c r="C35" s="13">
        <f>-CD[[#This Row],[Verstorbene]]</f>
        <v>-22</v>
      </c>
      <c r="D35" s="1">
        <v>22</v>
      </c>
      <c r="E35" s="3">
        <v>27</v>
      </c>
      <c r="F35" s="19">
        <f>CD[[#This Row],[KH]]-CD[[#This Row],[KH (intensiv)]]</f>
        <v>31</v>
      </c>
      <c r="G35" s="19">
        <f>CD[[#This Row],[Infiziert]]-CD[[#This Row],[KH (nicht intensiv)]]-CD[[#This Row],[KH (intensiv)]]</f>
        <v>179</v>
      </c>
      <c r="H35" s="3">
        <v>700</v>
      </c>
      <c r="I35" s="3">
        <v>959</v>
      </c>
      <c r="J35" s="3">
        <v>237</v>
      </c>
      <c r="K35" s="3">
        <v>58</v>
      </c>
      <c r="L35" s="3">
        <v>219</v>
      </c>
      <c r="M35" s="19">
        <f>CD[[#This Row],[Verstorbene]]+CD[[#This Row],[KH (intensiv)]]+CD[[#This Row],[KH (nicht intensiv)]]+CD[[#This Row],[Infiziert (o. KH)]]+CD[[#This Row],[Genesen]]-CD[[#This Row],[Total]]</f>
        <v>0</v>
      </c>
      <c r="N35" s="3">
        <f>CD[[#This Row],[Total]]-I34</f>
        <v>10</v>
      </c>
      <c r="O35" s="3">
        <f>CD[[#This Row],[Genesen]]-H34</f>
        <v>43</v>
      </c>
      <c r="P35" s="8">
        <f t="shared" si="0"/>
        <v>16.24115379729432</v>
      </c>
    </row>
    <row r="36" spans="1:16" x14ac:dyDescent="0.2">
      <c r="A36" s="11">
        <v>43945</v>
      </c>
      <c r="B36" s="12">
        <v>0.70833333333333337</v>
      </c>
      <c r="C36" s="13">
        <f>-CD[[#This Row],[Verstorbene]]</f>
        <v>-22</v>
      </c>
      <c r="D36" s="1">
        <v>22</v>
      </c>
      <c r="E36" s="3">
        <v>25</v>
      </c>
      <c r="F36" s="19">
        <f>CD[[#This Row],[KH]]-CD[[#This Row],[KH (intensiv)]]</f>
        <v>28</v>
      </c>
      <c r="G36" s="19">
        <f>CD[[#This Row],[Infiziert]]-CD[[#This Row],[KH (nicht intensiv)]]-CD[[#This Row],[KH (intensiv)]]</f>
        <v>169</v>
      </c>
      <c r="H36" s="3">
        <v>722</v>
      </c>
      <c r="I36" s="3">
        <v>966</v>
      </c>
      <c r="J36" s="3">
        <v>222</v>
      </c>
      <c r="K36" s="3">
        <v>53</v>
      </c>
      <c r="L36" s="3">
        <v>215</v>
      </c>
      <c r="M36" s="19">
        <f>CD[[#This Row],[Verstorbene]]+CD[[#This Row],[KH (intensiv)]]+CD[[#This Row],[KH (nicht intensiv)]]+CD[[#This Row],[Infiziert (o. KH)]]+CD[[#This Row],[Genesen]]-CD[[#This Row],[Total]]</f>
        <v>0</v>
      </c>
      <c r="N36" s="3">
        <f>CD[[#This Row],[Total]]-I35</f>
        <v>7</v>
      </c>
      <c r="O36" s="3">
        <f>CD[[#This Row],[Genesen]]-H35</f>
        <v>22</v>
      </c>
      <c r="P36" s="8">
        <f t="shared" si="0"/>
        <v>14.311511761972222</v>
      </c>
    </row>
    <row r="37" spans="1:16" x14ac:dyDescent="0.2">
      <c r="A37" s="11">
        <v>43946</v>
      </c>
      <c r="B37" s="12">
        <v>0.70833333333333337</v>
      </c>
      <c r="C37" s="13">
        <f>-CD[[#This Row],[Verstorbene]]</f>
        <v>-22</v>
      </c>
      <c r="D37" s="1">
        <v>22</v>
      </c>
      <c r="E37" s="3">
        <v>27</v>
      </c>
      <c r="F37" s="19">
        <f>CD[[#This Row],[KH]]-CD[[#This Row],[KH (intensiv)]]</f>
        <v>21</v>
      </c>
      <c r="G37" s="19">
        <f>CD[[#This Row],[Infiziert]]-CD[[#This Row],[KH (nicht intensiv)]]-CD[[#This Row],[KH (intensiv)]]</f>
        <v>174</v>
      </c>
      <c r="H37" s="3">
        <v>726</v>
      </c>
      <c r="I37" s="3">
        <v>970</v>
      </c>
      <c r="J37" s="3">
        <v>222</v>
      </c>
      <c r="K37" s="3">
        <v>48</v>
      </c>
      <c r="L37" s="3">
        <v>209</v>
      </c>
      <c r="M37" s="19">
        <f>CD[[#This Row],[Verstorbene]]+CD[[#This Row],[KH (intensiv)]]+CD[[#This Row],[KH (nicht intensiv)]]+CD[[#This Row],[Infiziert (o. KH)]]+CD[[#This Row],[Genesen]]-CD[[#This Row],[Total]]</f>
        <v>0</v>
      </c>
      <c r="N37" s="3">
        <f>CD[[#This Row],[Total]]-I36</f>
        <v>4</v>
      </c>
      <c r="O37" s="3">
        <f>CD[[#This Row],[Genesen]]-H36</f>
        <v>4</v>
      </c>
      <c r="P37" s="8">
        <f t="shared" si="0"/>
        <v>13.185887241367666</v>
      </c>
    </row>
    <row r="38" spans="1:16" x14ac:dyDescent="0.2">
      <c r="A38" s="11">
        <v>43947</v>
      </c>
      <c r="B38" s="12">
        <v>0.70833333333333337</v>
      </c>
      <c r="C38" s="13">
        <f>-CD[[#This Row],[Verstorbene]]</f>
        <v>-23</v>
      </c>
      <c r="D38" s="1">
        <v>23</v>
      </c>
      <c r="E38" s="3">
        <v>28</v>
      </c>
      <c r="F38" s="19">
        <f>CD[[#This Row],[KH]]-CD[[#This Row],[KH (intensiv)]]</f>
        <v>23</v>
      </c>
      <c r="G38" s="19">
        <f>CD[[#This Row],[Infiziert]]-CD[[#This Row],[KH (nicht intensiv)]]-CD[[#This Row],[KH (intensiv)]]</f>
        <v>169</v>
      </c>
      <c r="H38" s="3">
        <v>737</v>
      </c>
      <c r="I38" s="3">
        <v>980</v>
      </c>
      <c r="J38" s="3">
        <v>220</v>
      </c>
      <c r="K38" s="3">
        <v>51</v>
      </c>
      <c r="L38" s="3">
        <v>200</v>
      </c>
      <c r="M38" s="19">
        <f>CD[[#This Row],[Verstorbene]]+CD[[#This Row],[KH (intensiv)]]+CD[[#This Row],[KH (nicht intensiv)]]+CD[[#This Row],[Infiziert (o. KH)]]+CD[[#This Row],[Genesen]]-CD[[#This Row],[Total]]</f>
        <v>0</v>
      </c>
      <c r="N38" s="3">
        <f>CD[[#This Row],[Total]]-I37</f>
        <v>10</v>
      </c>
      <c r="O38" s="3">
        <f>CD[[#This Row],[Genesen]]-H37</f>
        <v>11</v>
      </c>
      <c r="P38" s="8">
        <f t="shared" si="0"/>
        <v>11.095441703102059</v>
      </c>
    </row>
    <row r="39" spans="1:16" x14ac:dyDescent="0.2">
      <c r="A39" s="11">
        <v>43948</v>
      </c>
      <c r="B39" s="12">
        <v>0.6875</v>
      </c>
      <c r="C39" s="13">
        <f>-CD[[#This Row],[Verstorbene]]</f>
        <v>-24</v>
      </c>
      <c r="D39" s="1">
        <v>24</v>
      </c>
      <c r="E39" s="3">
        <v>26</v>
      </c>
      <c r="F39" s="19">
        <f>CD[[#This Row],[KH]]-CD[[#This Row],[KH (intensiv)]]</f>
        <v>20</v>
      </c>
      <c r="G39" s="19">
        <f>CD[[#This Row],[Infiziert]]-CD[[#This Row],[KH (nicht intensiv)]]-CD[[#This Row],[KH (intensiv)]]</f>
        <v>167</v>
      </c>
      <c r="H39" s="3">
        <v>766</v>
      </c>
      <c r="I39" s="3">
        <v>1003</v>
      </c>
      <c r="J39" s="3">
        <v>213</v>
      </c>
      <c r="K39" s="3">
        <v>46</v>
      </c>
      <c r="L39" s="3">
        <v>200</v>
      </c>
      <c r="M39" s="19">
        <f>CD[[#This Row],[Verstorbene]]+CD[[#This Row],[KH (intensiv)]]+CD[[#This Row],[KH (nicht intensiv)]]+CD[[#This Row],[Infiziert (o. KH)]]+CD[[#This Row],[Genesen]]-CD[[#This Row],[Total]]</f>
        <v>0</v>
      </c>
      <c r="N39" s="3">
        <f>CD[[#This Row],[Total]]-I38</f>
        <v>23</v>
      </c>
      <c r="O39" s="3">
        <f>CD[[#This Row],[Genesen]]-H38</f>
        <v>29</v>
      </c>
      <c r="P39" s="8">
        <f t="shared" si="0"/>
        <v>12.221066223706616</v>
      </c>
    </row>
    <row r="40" spans="1:16" x14ac:dyDescent="0.2">
      <c r="A40" s="11">
        <v>43949</v>
      </c>
      <c r="B40" s="12">
        <v>0.70833333333333337</v>
      </c>
      <c r="C40" s="13">
        <f>-CD[[#This Row],[Verstorbene]]</f>
        <v>-24</v>
      </c>
      <c r="D40" s="1">
        <v>24</v>
      </c>
      <c r="E40" s="3">
        <v>25</v>
      </c>
      <c r="F40" s="19">
        <f>CD[[#This Row],[KH]]-CD[[#This Row],[KH (intensiv)]]</f>
        <v>23</v>
      </c>
      <c r="G40" s="19">
        <f>CD[[#This Row],[Infiziert]]-CD[[#This Row],[KH (nicht intensiv)]]-CD[[#This Row],[KH (intensiv)]]</f>
        <v>179</v>
      </c>
      <c r="H40" s="3">
        <v>766</v>
      </c>
      <c r="I40" s="3">
        <v>1017</v>
      </c>
      <c r="J40" s="3">
        <v>227</v>
      </c>
      <c r="K40" s="3">
        <v>48</v>
      </c>
      <c r="L40" s="3">
        <v>190</v>
      </c>
      <c r="M40" s="19">
        <f>CD[[#This Row],[Verstorbene]]+CD[[#This Row],[KH (intensiv)]]+CD[[#This Row],[KH (nicht intensiv)]]+CD[[#This Row],[Infiziert (o. KH)]]+CD[[#This Row],[Genesen]]-CD[[#This Row],[Total]]</f>
        <v>0</v>
      </c>
      <c r="N40" s="3">
        <f>CD[[#This Row],[Total]]-I39</f>
        <v>14</v>
      </c>
      <c r="O40" s="3">
        <f>CD[[#This Row],[Genesen]]-H39</f>
        <v>0</v>
      </c>
      <c r="P40" s="8">
        <f t="shared" si="0"/>
        <v>12.542673229593634</v>
      </c>
    </row>
    <row r="41" spans="1:16" x14ac:dyDescent="0.2">
      <c r="A41" s="11">
        <v>43950</v>
      </c>
      <c r="B41" s="12">
        <v>0.70833333333333337</v>
      </c>
      <c r="C41" s="13">
        <f>-CD[[#This Row],[Verstorbene]]</f>
        <v>-24</v>
      </c>
      <c r="D41" s="1">
        <v>24</v>
      </c>
      <c r="E41" s="3">
        <v>24</v>
      </c>
      <c r="F41" s="19">
        <f>CD[[#This Row],[KH]]-CD[[#This Row],[KH (intensiv)]]</f>
        <v>22</v>
      </c>
      <c r="G41" s="19">
        <f>CD[[#This Row],[Infiziert]]-CD[[#This Row],[KH (nicht intensiv)]]-CD[[#This Row],[KH (intensiv)]]</f>
        <v>173</v>
      </c>
      <c r="H41" s="3">
        <v>786</v>
      </c>
      <c r="I41" s="3">
        <v>1029</v>
      </c>
      <c r="J41" s="3">
        <v>219</v>
      </c>
      <c r="K41" s="3">
        <v>46</v>
      </c>
      <c r="L41" s="3">
        <v>190</v>
      </c>
      <c r="M41" s="19">
        <f>CD[[#This Row],[Verstorbene]]+CD[[#This Row],[KH (intensiv)]]+CD[[#This Row],[KH (nicht intensiv)]]+CD[[#This Row],[Infiziert (o. KH)]]+CD[[#This Row],[Genesen]]-CD[[#This Row],[Total]]</f>
        <v>0</v>
      </c>
      <c r="N41" s="3">
        <f>CD[[#This Row],[Total]]-I40</f>
        <v>12</v>
      </c>
      <c r="O41" s="3">
        <f>CD[[#This Row],[Genesen]]-H40</f>
        <v>20</v>
      </c>
      <c r="P41" s="8">
        <f t="shared" si="0"/>
        <v>12.864280235480649</v>
      </c>
    </row>
    <row r="42" spans="1:16" x14ac:dyDescent="0.2">
      <c r="A42" s="11">
        <v>43951</v>
      </c>
      <c r="B42" s="12">
        <v>0.70833333333333337</v>
      </c>
      <c r="C42" s="13">
        <f>-CD[[#This Row],[Verstorbene]]</f>
        <v>-24</v>
      </c>
      <c r="D42" s="1">
        <v>24</v>
      </c>
      <c r="E42" s="3">
        <v>20</v>
      </c>
      <c r="F42" s="19">
        <f>CD[[#This Row],[KH]]-CD[[#This Row],[KH (intensiv)]]</f>
        <v>20</v>
      </c>
      <c r="G42" s="19">
        <f>CD[[#This Row],[Infiziert]]-CD[[#This Row],[KH (nicht intensiv)]]-CD[[#This Row],[KH (intensiv)]]</f>
        <v>169</v>
      </c>
      <c r="H42" s="3">
        <v>817</v>
      </c>
      <c r="I42" s="3">
        <v>1050</v>
      </c>
      <c r="J42" s="3">
        <v>209</v>
      </c>
      <c r="K42" s="3">
        <v>40</v>
      </c>
      <c r="L42" s="3">
        <v>240</v>
      </c>
      <c r="M42" s="19">
        <f>CD[[#This Row],[Verstorbene]]+CD[[#This Row],[KH (intensiv)]]+CD[[#This Row],[KH (nicht intensiv)]]+CD[[#This Row],[Infiziert (o. KH)]]+CD[[#This Row],[Genesen]]-CD[[#This Row],[Total]]</f>
        <v>0</v>
      </c>
      <c r="N42" s="3">
        <f>CD[[#This Row],[Total]]-I41</f>
        <v>21</v>
      </c>
      <c r="O42" s="3">
        <f>CD[[#This Row],[Genesen]]-H41</f>
        <v>31</v>
      </c>
      <c r="P42" s="8">
        <f t="shared" si="0"/>
        <v>14.633118767859239</v>
      </c>
    </row>
    <row r="43" spans="1:16" x14ac:dyDescent="0.2">
      <c r="A43" s="11">
        <v>43952</v>
      </c>
      <c r="B43" s="12">
        <v>0.70833333333333337</v>
      </c>
      <c r="C43" s="13">
        <f>-CD[[#This Row],[Verstorbene]]</f>
        <v>-24</v>
      </c>
      <c r="D43" s="1">
        <v>24</v>
      </c>
      <c r="E43" s="3">
        <v>23</v>
      </c>
      <c r="F43" s="19">
        <f>CD[[#This Row],[KH]]-CD[[#This Row],[KH (intensiv)]]</f>
        <v>17</v>
      </c>
      <c r="G43" s="19">
        <f>CD[[#This Row],[Infiziert]]-CD[[#This Row],[KH (nicht intensiv)]]-CD[[#This Row],[KH (intensiv)]]</f>
        <v>163</v>
      </c>
      <c r="H43" s="3">
        <v>833</v>
      </c>
      <c r="I43" s="3">
        <v>1060</v>
      </c>
      <c r="J43" s="3">
        <v>203</v>
      </c>
      <c r="K43" s="3">
        <v>40</v>
      </c>
      <c r="L43" s="3">
        <v>235</v>
      </c>
      <c r="M43" s="19">
        <f>CD[[#This Row],[Verstorbene]]+CD[[#This Row],[KH (intensiv)]]+CD[[#This Row],[KH (nicht intensiv)]]+CD[[#This Row],[Infiziert (o. KH)]]+CD[[#This Row],[Genesen]]-CD[[#This Row],[Total]]</f>
        <v>0</v>
      </c>
      <c r="N43" s="3">
        <f>CD[[#This Row],[Total]]-I42</f>
        <v>10</v>
      </c>
      <c r="O43" s="3">
        <f>CD[[#This Row],[Genesen]]-H42</f>
        <v>16</v>
      </c>
      <c r="P43" s="8">
        <f t="shared" si="0"/>
        <v>15.115529276689763</v>
      </c>
    </row>
    <row r="44" spans="1:16" x14ac:dyDescent="0.2">
      <c r="A44" s="11">
        <v>43953</v>
      </c>
      <c r="B44" s="12">
        <v>0.70833333333333337</v>
      </c>
      <c r="C44" s="13">
        <f>-CD[[#This Row],[Verstorbene]]</f>
        <v>-24</v>
      </c>
      <c r="D44" s="1">
        <v>24</v>
      </c>
      <c r="E44" s="3">
        <v>22</v>
      </c>
      <c r="F44" s="19">
        <f>CD[[#This Row],[KH]]-CD[[#This Row],[KH (intensiv)]]</f>
        <v>20</v>
      </c>
      <c r="G44" s="19">
        <f>CD[[#This Row],[Infiziert]]-CD[[#This Row],[KH (nicht intensiv)]]-CD[[#This Row],[KH (intensiv)]]</f>
        <v>156</v>
      </c>
      <c r="H44" s="3">
        <v>852</v>
      </c>
      <c r="I44" s="3">
        <v>1074</v>
      </c>
      <c r="J44" s="3">
        <v>198</v>
      </c>
      <c r="K44" s="3">
        <v>42</v>
      </c>
      <c r="L44" s="3">
        <v>231</v>
      </c>
      <c r="M44" s="19">
        <f>CD[[#This Row],[Verstorbene]]+CD[[#This Row],[KH (intensiv)]]+CD[[#This Row],[KH (nicht intensiv)]]+CD[[#This Row],[Infiziert (o. KH)]]+CD[[#This Row],[Genesen]]-CD[[#This Row],[Total]]</f>
        <v>0</v>
      </c>
      <c r="N44" s="3">
        <f>CD[[#This Row],[Total]]-I43</f>
        <v>14</v>
      </c>
      <c r="O44" s="3">
        <f>CD[[#This Row],[Genesen]]-H43</f>
        <v>19</v>
      </c>
      <c r="P44" s="8">
        <f t="shared" si="0"/>
        <v>16.723564306124846</v>
      </c>
    </row>
    <row r="45" spans="1:16" x14ac:dyDescent="0.2">
      <c r="A45" s="11">
        <v>43954</v>
      </c>
      <c r="B45" s="12">
        <v>0.70833333333333337</v>
      </c>
      <c r="C45" s="13">
        <f>-CD[[#This Row],[Verstorbene]]</f>
        <v>-24</v>
      </c>
      <c r="D45" s="1">
        <v>24</v>
      </c>
      <c r="E45" s="3">
        <v>23</v>
      </c>
      <c r="F45" s="19">
        <f>CD[[#This Row],[KH]]-CD[[#This Row],[KH (intensiv)]]</f>
        <v>19</v>
      </c>
      <c r="G45" s="19">
        <f>CD[[#This Row],[Infiziert]]-CD[[#This Row],[KH (nicht intensiv)]]-CD[[#This Row],[KH (intensiv)]]</f>
        <v>145</v>
      </c>
      <c r="H45" s="3">
        <v>878</v>
      </c>
      <c r="I45" s="3">
        <v>1089</v>
      </c>
      <c r="J45" s="3">
        <v>187</v>
      </c>
      <c r="K45" s="3">
        <v>42</v>
      </c>
      <c r="L45" s="3">
        <v>240</v>
      </c>
      <c r="M45" s="19">
        <f>CD[[#This Row],[Verstorbene]]+CD[[#This Row],[KH (intensiv)]]+CD[[#This Row],[KH (nicht intensiv)]]+CD[[#This Row],[Infiziert (o. KH)]]+CD[[#This Row],[Genesen]]-CD[[#This Row],[Total]]</f>
        <v>0</v>
      </c>
      <c r="N45" s="3">
        <f>CD[[#This Row],[Total]]-I44</f>
        <v>15</v>
      </c>
      <c r="O45" s="3">
        <f>CD[[#This Row],[Genesen]]-H44</f>
        <v>26</v>
      </c>
      <c r="P45" s="8">
        <f t="shared" si="0"/>
        <v>17.527581820842386</v>
      </c>
    </row>
    <row r="46" spans="1:16" x14ac:dyDescent="0.2">
      <c r="A46" s="11">
        <v>43955</v>
      </c>
      <c r="B46" s="12">
        <v>0.70833333333333337</v>
      </c>
      <c r="C46" s="13">
        <f>-CD[[#This Row],[Verstorbene]]</f>
        <v>-24</v>
      </c>
      <c r="D46" s="1">
        <v>24</v>
      </c>
      <c r="E46" s="3">
        <v>21</v>
      </c>
      <c r="F46" s="19">
        <f>CD[[#This Row],[KH]]-CD[[#This Row],[KH (intensiv)]]</f>
        <v>17</v>
      </c>
      <c r="G46" s="19">
        <f>CD[[#This Row],[Infiziert]]-CD[[#This Row],[KH (nicht intensiv)]]-CD[[#This Row],[KH (intensiv)]]</f>
        <v>142</v>
      </c>
      <c r="H46" s="3">
        <v>885</v>
      </c>
      <c r="I46" s="3">
        <v>1089</v>
      </c>
      <c r="J46" s="3">
        <v>180</v>
      </c>
      <c r="K46" s="3">
        <v>38</v>
      </c>
      <c r="L46" s="3">
        <v>240</v>
      </c>
      <c r="M46" s="19">
        <f>CD[[#This Row],[Verstorbene]]+CD[[#This Row],[KH (intensiv)]]+CD[[#This Row],[KH (nicht intensiv)]]+CD[[#This Row],[Infiziert (o. KH)]]+CD[[#This Row],[Genesen]]-CD[[#This Row],[Total]]</f>
        <v>0</v>
      </c>
      <c r="N46" s="3">
        <f>CD[[#This Row],[Total]]-I45</f>
        <v>0</v>
      </c>
      <c r="O46" s="3">
        <f>CD[[#This Row],[Genesen]]-H45</f>
        <v>7</v>
      </c>
      <c r="P46" s="8">
        <f t="shared" si="0"/>
        <v>13.829101253141697</v>
      </c>
    </row>
    <row r="47" spans="1:16" x14ac:dyDescent="0.2">
      <c r="A47" s="11">
        <v>43956</v>
      </c>
      <c r="B47" s="12">
        <v>0.70833333333333337</v>
      </c>
      <c r="C47" s="13">
        <f>-CD[[#This Row],[Verstorbene]]</f>
        <v>-24</v>
      </c>
      <c r="D47" s="1">
        <v>24</v>
      </c>
      <c r="E47" s="3">
        <v>16</v>
      </c>
      <c r="F47" s="19">
        <f>CD[[#This Row],[KH]]-CD[[#This Row],[KH (intensiv)]]</f>
        <v>20</v>
      </c>
      <c r="G47" s="19">
        <f>CD[[#This Row],[Infiziert]]-CD[[#This Row],[KH (nicht intensiv)]]-CD[[#This Row],[KH (intensiv)]]</f>
        <v>143</v>
      </c>
      <c r="H47" s="3">
        <v>910</v>
      </c>
      <c r="I47" s="3">
        <v>1113</v>
      </c>
      <c r="J47" s="3">
        <v>179</v>
      </c>
      <c r="K47" s="3">
        <v>36</v>
      </c>
      <c r="L47" s="3">
        <v>232</v>
      </c>
      <c r="M47" s="19">
        <f>CD[[#This Row],[Verstorbene]]+CD[[#This Row],[KH (intensiv)]]+CD[[#This Row],[KH (nicht intensiv)]]+CD[[#This Row],[Infiziert (o. KH)]]+CD[[#This Row],[Genesen]]-CD[[#This Row],[Total]]</f>
        <v>0</v>
      </c>
      <c r="N47" s="3">
        <f>CD[[#This Row],[Total]]-I46</f>
        <v>24</v>
      </c>
      <c r="O47" s="3">
        <f>CD[[#This Row],[Genesen]]-H46</f>
        <v>25</v>
      </c>
      <c r="P47" s="8">
        <f t="shared" si="0"/>
        <v>15.437136282576779</v>
      </c>
    </row>
    <row r="48" spans="1:16" x14ac:dyDescent="0.2">
      <c r="A48" s="11">
        <v>43957</v>
      </c>
      <c r="B48" s="12">
        <v>0.70833333333333337</v>
      </c>
      <c r="C48" s="13">
        <f>-CD[[#This Row],[Verstorbene]]</f>
        <v>-25</v>
      </c>
      <c r="D48" s="1">
        <v>25</v>
      </c>
      <c r="E48" s="3">
        <v>18</v>
      </c>
      <c r="F48" s="19">
        <f>CD[[#This Row],[KH]]-CD[[#This Row],[KH (intensiv)]]</f>
        <v>19</v>
      </c>
      <c r="G48" s="19">
        <f>CD[[#This Row],[Infiziert]]-CD[[#This Row],[KH (nicht intensiv)]]-CD[[#This Row],[KH (intensiv)]]</f>
        <v>172</v>
      </c>
      <c r="H48" s="3">
        <v>913</v>
      </c>
      <c r="I48" s="3">
        <v>1147</v>
      </c>
      <c r="J48" s="3">
        <v>209</v>
      </c>
      <c r="K48" s="3">
        <v>37</v>
      </c>
      <c r="L48" s="3">
        <v>360</v>
      </c>
      <c r="M48" s="19">
        <f>CD[[#This Row],[Verstorbene]]+CD[[#This Row],[KH (intensiv)]]+CD[[#This Row],[KH (nicht intensiv)]]+CD[[#This Row],[Infiziert (o. KH)]]+CD[[#This Row],[Genesen]]-CD[[#This Row],[Total]]</f>
        <v>0</v>
      </c>
      <c r="N48" s="3">
        <f>CD[[#This Row],[Total]]-I47</f>
        <v>34</v>
      </c>
      <c r="O48" s="3">
        <f>CD[[#This Row],[Genesen]]-H47</f>
        <v>3</v>
      </c>
      <c r="P48" s="8">
        <f t="shared" si="0"/>
        <v>18.974813347333956</v>
      </c>
    </row>
    <row r="49" spans="1:18" x14ac:dyDescent="0.2">
      <c r="A49" s="11">
        <v>43958</v>
      </c>
      <c r="B49" s="12">
        <v>0.70833333333333337</v>
      </c>
      <c r="C49" s="13">
        <f>-CD[[#This Row],[Verstorbene]]</f>
        <v>-26</v>
      </c>
      <c r="D49" s="1">
        <v>26</v>
      </c>
      <c r="E49" s="3">
        <v>15</v>
      </c>
      <c r="F49" s="19">
        <f>CD[[#This Row],[KH]]-CD[[#This Row],[KH (intensiv)]]</f>
        <v>17</v>
      </c>
      <c r="G49" s="19">
        <f>CD[[#This Row],[Infiziert]]-CD[[#This Row],[KH (nicht intensiv)]]-CD[[#This Row],[KH (intensiv)]]</f>
        <v>174</v>
      </c>
      <c r="H49" s="3">
        <v>924</v>
      </c>
      <c r="I49" s="3">
        <v>1156</v>
      </c>
      <c r="J49" s="3">
        <v>206</v>
      </c>
      <c r="K49" s="3">
        <v>32</v>
      </c>
      <c r="L49" s="3">
        <v>308</v>
      </c>
      <c r="M49" s="19">
        <f>CD[[#This Row],[Verstorbene]]+CD[[#This Row],[KH (intensiv)]]+CD[[#This Row],[KH (nicht intensiv)]]+CD[[#This Row],[Infiziert (o. KH)]]+CD[[#This Row],[Genesen]]-CD[[#This Row],[Total]]</f>
        <v>0</v>
      </c>
      <c r="N49" s="3">
        <f>CD[[#This Row],[Total]]-I48</f>
        <v>9</v>
      </c>
      <c r="O49" s="3">
        <f>CD[[#This Row],[Genesen]]-H48</f>
        <v>11</v>
      </c>
      <c r="P49" s="8">
        <f t="shared" si="0"/>
        <v>17.04517131201186</v>
      </c>
    </row>
    <row r="50" spans="1:18" x14ac:dyDescent="0.2">
      <c r="A50" s="11">
        <v>43959</v>
      </c>
      <c r="B50" s="12">
        <v>0.70833333333333337</v>
      </c>
      <c r="C50" s="13">
        <f>-CD[[#This Row],[Verstorbene]]</f>
        <v>-27</v>
      </c>
      <c r="D50" s="1">
        <v>27</v>
      </c>
      <c r="E50" s="3">
        <v>15</v>
      </c>
      <c r="F50" s="19">
        <f>CD[[#This Row],[KH]]-CD[[#This Row],[KH (intensiv)]]</f>
        <v>22</v>
      </c>
      <c r="G50" s="19">
        <f>CD[[#This Row],[Infiziert]]-CD[[#This Row],[KH (nicht intensiv)]]-CD[[#This Row],[KH (intensiv)]]</f>
        <v>167</v>
      </c>
      <c r="H50" s="3">
        <v>933</v>
      </c>
      <c r="I50" s="3">
        <v>1163</v>
      </c>
      <c r="J50" s="3">
        <v>204</v>
      </c>
      <c r="K50" s="3">
        <v>37</v>
      </c>
      <c r="L50" s="3">
        <v>315</v>
      </c>
      <c r="M50" s="19">
        <f>CD[[#This Row],[Verstorbene]]+CD[[#This Row],[KH (intensiv)]]+CD[[#This Row],[KH (nicht intensiv)]]+CD[[#This Row],[Infiziert (o. KH)]]+CD[[#This Row],[Genesen]]-CD[[#This Row],[Total]]</f>
        <v>1</v>
      </c>
      <c r="N50" s="3">
        <f>CD[[#This Row],[Total]]-I49</f>
        <v>7</v>
      </c>
      <c r="O50" s="3">
        <f>CD[[#This Row],[Genesen]]-H49</f>
        <v>9</v>
      </c>
      <c r="P50" s="8">
        <f t="shared" si="0"/>
        <v>16.562760803181337</v>
      </c>
    </row>
    <row r="51" spans="1:18" x14ac:dyDescent="0.2">
      <c r="A51" s="11">
        <v>43960</v>
      </c>
      <c r="B51" s="12">
        <v>0.70833333333333337</v>
      </c>
      <c r="C51" s="13">
        <f>-CD[[#This Row],[Verstorbene]]</f>
        <v>-27</v>
      </c>
      <c r="D51" s="1">
        <v>27</v>
      </c>
      <c r="E51" s="3">
        <v>15</v>
      </c>
      <c r="F51" s="19">
        <f>CD[[#This Row],[KH]]-CD[[#This Row],[KH (intensiv)]]</f>
        <v>21</v>
      </c>
      <c r="G51" s="19">
        <f>CD[[#This Row],[Infiziert]]-CD[[#This Row],[KH (nicht intensiv)]]-CD[[#This Row],[KH (intensiv)]]</f>
        <v>175</v>
      </c>
      <c r="H51" s="3">
        <f>H52-4</f>
        <v>939</v>
      </c>
      <c r="I51" s="3">
        <f>I52-7</f>
        <v>1177</v>
      </c>
      <c r="J51" s="3">
        <v>211</v>
      </c>
      <c r="K51" s="3">
        <v>36</v>
      </c>
      <c r="L51" s="3">
        <v>324</v>
      </c>
      <c r="M51" s="19">
        <f>CD[[#This Row],[Verstorbene]]+CD[[#This Row],[KH (intensiv)]]+CD[[#This Row],[KH (nicht intensiv)]]+CD[[#This Row],[Infiziert (o. KH)]]+CD[[#This Row],[Genesen]]-CD[[#This Row],[Total]]</f>
        <v>0</v>
      </c>
      <c r="N51" s="3">
        <f>CD[[#This Row],[Total]]-I50</f>
        <v>14</v>
      </c>
      <c r="O51" s="3">
        <f>CD[[#This Row],[Genesen]]-H50</f>
        <v>6</v>
      </c>
      <c r="P51" s="8">
        <f t="shared" si="0"/>
        <v>16.562760803181337</v>
      </c>
    </row>
    <row r="52" spans="1:18" x14ac:dyDescent="0.2">
      <c r="A52" s="11">
        <v>43961</v>
      </c>
      <c r="B52" s="12">
        <v>0.70833333333333337</v>
      </c>
      <c r="C52" s="13">
        <f>-CD[[#This Row],[Verstorbene]]</f>
        <v>-27</v>
      </c>
      <c r="D52" s="1">
        <v>27</v>
      </c>
      <c r="E52" s="3">
        <v>15</v>
      </c>
      <c r="F52" s="19">
        <f>CD[[#This Row],[KH]]-CD[[#This Row],[KH (intensiv)]]</f>
        <v>20</v>
      </c>
      <c r="G52" s="19">
        <f>CD[[#This Row],[Infiziert]]-CD[[#This Row],[KH (nicht intensiv)]]-CD[[#This Row],[KH (intensiv)]]</f>
        <v>179</v>
      </c>
      <c r="H52" s="3">
        <v>943</v>
      </c>
      <c r="I52" s="3">
        <v>1184</v>
      </c>
      <c r="J52" s="3">
        <v>214</v>
      </c>
      <c r="K52" s="3">
        <v>35</v>
      </c>
      <c r="L52" s="3">
        <v>332</v>
      </c>
      <c r="M52" s="19">
        <f>CD[[#This Row],[Verstorbene]]+CD[[#This Row],[KH (intensiv)]]+CD[[#This Row],[KH (nicht intensiv)]]+CD[[#This Row],[Infiziert (o. KH)]]+CD[[#This Row],[Genesen]]-CD[[#This Row],[Total]]</f>
        <v>0</v>
      </c>
      <c r="N52" s="3">
        <f>CD[[#This Row],[Total]]-I51</f>
        <v>7</v>
      </c>
      <c r="O52" s="3">
        <f>CD[[#This Row],[Genesen]]-H51</f>
        <v>4</v>
      </c>
      <c r="P52" s="8">
        <f t="shared" si="0"/>
        <v>15.276332779633272</v>
      </c>
    </row>
    <row r="53" spans="1:18" x14ac:dyDescent="0.2">
      <c r="A53" s="11">
        <v>43962</v>
      </c>
      <c r="B53" s="12">
        <v>0.66666666666666663</v>
      </c>
      <c r="C53" s="13">
        <f>-CD[[#This Row],[Verstorbene]]</f>
        <v>-27</v>
      </c>
      <c r="D53" s="1">
        <v>27</v>
      </c>
      <c r="E53" s="3">
        <v>16</v>
      </c>
      <c r="F53" s="19">
        <f>CD[[#This Row],[KH]]-CD[[#This Row],[KH (intensiv)]]</f>
        <v>17</v>
      </c>
      <c r="G53" s="19">
        <f>CD[[#This Row],[Infiziert]]-CD[[#This Row],[KH (nicht intensiv)]]-CD[[#This Row],[KH (intensiv)]]</f>
        <v>187</v>
      </c>
      <c r="H53" s="3">
        <v>952</v>
      </c>
      <c r="I53" s="3">
        <v>1199</v>
      </c>
      <c r="J53" s="3">
        <v>220</v>
      </c>
      <c r="K53" s="3">
        <v>33</v>
      </c>
      <c r="L53" s="3">
        <v>330</v>
      </c>
      <c r="M53" s="19">
        <f>CD[[#This Row],[Verstorbene]]+CD[[#This Row],[KH (intensiv)]]+CD[[#This Row],[KH (nicht intensiv)]]+CD[[#This Row],[Infiziert (o. KH)]]+CD[[#This Row],[Genesen]]-CD[[#This Row],[Total]]</f>
        <v>0</v>
      </c>
      <c r="N53" s="3">
        <f>CD[[#This Row],[Total]]-I52</f>
        <v>15</v>
      </c>
      <c r="O53" s="3">
        <f>CD[[#This Row],[Genesen]]-H52</f>
        <v>9</v>
      </c>
      <c r="P53" s="8">
        <f t="shared" si="0"/>
        <v>17.688385323785894</v>
      </c>
    </row>
    <row r="54" spans="1:18" x14ac:dyDescent="0.2">
      <c r="A54" s="11">
        <v>43963</v>
      </c>
      <c r="B54" s="12">
        <v>0.66666666666666663</v>
      </c>
      <c r="C54" s="13">
        <f>-CD[[#This Row],[Verstorbene]]</f>
        <v>-28</v>
      </c>
      <c r="D54" s="1">
        <v>28</v>
      </c>
      <c r="E54" s="3">
        <v>15</v>
      </c>
      <c r="F54" s="19">
        <f>CD[[#This Row],[KH]]-CD[[#This Row],[KH (intensiv)]]</f>
        <v>16</v>
      </c>
      <c r="G54" s="19">
        <f>CD[[#This Row],[Infiziert]]-CD[[#This Row],[KH (nicht intensiv)]]-CD[[#This Row],[KH (intensiv)]]</f>
        <v>171</v>
      </c>
      <c r="H54" s="3">
        <v>974</v>
      </c>
      <c r="I54" s="3">
        <v>1204</v>
      </c>
      <c r="J54" s="3">
        <v>202</v>
      </c>
      <c r="K54" s="3">
        <v>31</v>
      </c>
      <c r="L54" s="3">
        <v>310</v>
      </c>
      <c r="M54" s="19">
        <f>CD[[#This Row],[Verstorbene]]+CD[[#This Row],[KH (intensiv)]]+CD[[#This Row],[KH (nicht intensiv)]]+CD[[#This Row],[Infiziert (o. KH)]]+CD[[#This Row],[Genesen]]-CD[[#This Row],[Total]]</f>
        <v>0</v>
      </c>
      <c r="N54" s="3">
        <f>CD[[#This Row],[Total]]-I53</f>
        <v>5</v>
      </c>
      <c r="O54" s="3">
        <f>CD[[#This Row],[Genesen]]-H53</f>
        <v>22</v>
      </c>
      <c r="P54" s="8">
        <f t="shared" si="0"/>
        <v>14.633118767859239</v>
      </c>
    </row>
    <row r="55" spans="1:18" x14ac:dyDescent="0.2">
      <c r="A55" s="11">
        <v>43964</v>
      </c>
      <c r="B55" s="12">
        <v>0.66666666666666663</v>
      </c>
      <c r="C55" s="13">
        <f>-CD[[#This Row],[Verstorbene]]</f>
        <v>-28</v>
      </c>
      <c r="D55" s="1">
        <v>28</v>
      </c>
      <c r="E55" s="3">
        <v>15</v>
      </c>
      <c r="F55" s="19">
        <f>CD[[#This Row],[KH]]-CD[[#This Row],[KH (intensiv)]]</f>
        <v>20</v>
      </c>
      <c r="G55" s="19">
        <f>CD[[#This Row],[Infiziert]]-CD[[#This Row],[KH (nicht intensiv)]]-CD[[#This Row],[KH (intensiv)]]</f>
        <v>177</v>
      </c>
      <c r="H55" s="3">
        <v>989</v>
      </c>
      <c r="I55" s="3">
        <v>1229</v>
      </c>
      <c r="J55" s="3">
        <v>212</v>
      </c>
      <c r="K55" s="3">
        <v>35</v>
      </c>
      <c r="L55" s="3">
        <v>322</v>
      </c>
      <c r="M55" s="19">
        <f>CD[[#This Row],[Verstorbene]]+CD[[#This Row],[KH (intensiv)]]+CD[[#This Row],[KH (nicht intensiv)]]+CD[[#This Row],[Infiziert (o. KH)]]+CD[[#This Row],[Genesen]]-CD[[#This Row],[Total]]</f>
        <v>0</v>
      </c>
      <c r="N55" s="3">
        <f>CD[[#This Row],[Total]]-I54</f>
        <v>25</v>
      </c>
      <c r="O55" s="3">
        <f>CD[[#This Row],[Genesen]]-H54</f>
        <v>15</v>
      </c>
      <c r="P55" s="8">
        <f t="shared" si="0"/>
        <v>13.185887241367666</v>
      </c>
    </row>
    <row r="56" spans="1:18" x14ac:dyDescent="0.2">
      <c r="A56" s="11">
        <v>43965</v>
      </c>
      <c r="B56" s="12">
        <v>0.66666666666666663</v>
      </c>
      <c r="C56" s="13">
        <f>-CD[[#This Row],[Verstorbene]]</f>
        <v>-28</v>
      </c>
      <c r="D56" s="1">
        <v>28</v>
      </c>
      <c r="E56" s="3">
        <v>13</v>
      </c>
      <c r="F56" s="19">
        <f>CD[[#This Row],[KH]]-CD[[#This Row],[KH (intensiv)]]</f>
        <v>23</v>
      </c>
      <c r="G56" s="19">
        <f>CD[[#This Row],[Infiziert]]-CD[[#This Row],[KH (nicht intensiv)]]-CD[[#This Row],[KH (intensiv)]]</f>
        <v>188</v>
      </c>
      <c r="H56" s="3">
        <v>999</v>
      </c>
      <c r="I56" s="3">
        <v>1251</v>
      </c>
      <c r="J56" s="3">
        <v>224</v>
      </c>
      <c r="K56" s="3">
        <v>36</v>
      </c>
      <c r="L56" s="3">
        <v>340</v>
      </c>
      <c r="M56" s="19">
        <f>CD[[#This Row],[Verstorbene]]+CD[[#This Row],[KH (intensiv)]]+CD[[#This Row],[KH (nicht intensiv)]]+CD[[#This Row],[Infiziert (o. KH)]]+CD[[#This Row],[Genesen]]-CD[[#This Row],[Total]]</f>
        <v>0</v>
      </c>
      <c r="N56" s="3">
        <f>CD[[#This Row],[Total]]-I55</f>
        <v>22</v>
      </c>
      <c r="O56" s="3">
        <f>CD[[#This Row],[Genesen]]-H55</f>
        <v>10</v>
      </c>
      <c r="P56" s="8">
        <f t="shared" si="0"/>
        <v>15.276332779633272</v>
      </c>
    </row>
    <row r="57" spans="1:18" x14ac:dyDescent="0.2">
      <c r="A57" s="11">
        <v>43966</v>
      </c>
      <c r="B57" s="12">
        <v>0.66666666666666663</v>
      </c>
      <c r="C57" s="13">
        <f>-CD[[#This Row],[Verstorbene]]</f>
        <v>-30</v>
      </c>
      <c r="D57" s="1">
        <v>30</v>
      </c>
      <c r="E57" s="3">
        <v>13</v>
      </c>
      <c r="F57" s="19">
        <f>CD[[#This Row],[KH]]-CD[[#This Row],[KH (intensiv)]]</f>
        <v>17</v>
      </c>
      <c r="G57" s="19">
        <f>CD[[#This Row],[Infiziert]]-CD[[#This Row],[KH (nicht intensiv)]]-CD[[#This Row],[KH (intensiv)]]</f>
        <v>178</v>
      </c>
      <c r="H57" s="3">
        <v>1021</v>
      </c>
      <c r="I57" s="3">
        <v>1259</v>
      </c>
      <c r="J57" s="3">
        <v>208</v>
      </c>
      <c r="K57" s="3">
        <v>30</v>
      </c>
      <c r="L57" s="3">
        <v>342</v>
      </c>
      <c r="M57" s="19">
        <f>CD[[#This Row],[Verstorbene]]+CD[[#This Row],[KH (intensiv)]]+CD[[#This Row],[KH (nicht intensiv)]]+CD[[#This Row],[Infiziert (o. KH)]]+CD[[#This Row],[Genesen]]-CD[[#This Row],[Total]]</f>
        <v>0</v>
      </c>
      <c r="N57" s="3">
        <f>CD[[#This Row],[Total]]-I56</f>
        <v>8</v>
      </c>
      <c r="O57" s="3">
        <f>CD[[#This Row],[Genesen]]-H56</f>
        <v>22</v>
      </c>
      <c r="P57" s="8">
        <f t="shared" si="0"/>
        <v>15.437136282576779</v>
      </c>
    </row>
    <row r="58" spans="1:18" x14ac:dyDescent="0.2">
      <c r="A58" s="11">
        <v>43967</v>
      </c>
      <c r="B58" s="12">
        <v>0.66666666666666663</v>
      </c>
      <c r="C58" s="13">
        <f>-CD[[#This Row],[Verstorbene]]</f>
        <v>-30</v>
      </c>
      <c r="D58" s="1">
        <v>30</v>
      </c>
      <c r="E58" s="3">
        <v>14</v>
      </c>
      <c r="F58" s="19">
        <f>CD[[#This Row],[KH]]-CD[[#This Row],[KH (intensiv)]]</f>
        <v>16</v>
      </c>
      <c r="G58" s="19">
        <f>CD[[#This Row],[Infiziert]]-CD[[#This Row],[KH (nicht intensiv)]]-CD[[#This Row],[KH (intensiv)]]</f>
        <v>181</v>
      </c>
      <c r="H58" s="3">
        <v>1028</v>
      </c>
      <c r="I58" s="3">
        <v>1269</v>
      </c>
      <c r="J58" s="3">
        <v>211</v>
      </c>
      <c r="K58" s="3">
        <v>30</v>
      </c>
      <c r="L58" s="3">
        <v>352</v>
      </c>
      <c r="M58" s="19">
        <f>CD[[#This Row],[Verstorbene]]+CD[[#This Row],[KH (intensiv)]]+CD[[#This Row],[KH (nicht intensiv)]]+CD[[#This Row],[Infiziert (o. KH)]]+CD[[#This Row],[Genesen]]-CD[[#This Row],[Total]]</f>
        <v>0</v>
      </c>
      <c r="N58" s="3">
        <f>CD[[#This Row],[Total]]-I57</f>
        <v>10</v>
      </c>
      <c r="O58" s="3">
        <f>CD[[#This Row],[Genesen]]-H57</f>
        <v>7</v>
      </c>
      <c r="P58" s="8">
        <f t="shared" si="0"/>
        <v>14.793922270802748</v>
      </c>
    </row>
    <row r="59" spans="1:18" x14ac:dyDescent="0.2">
      <c r="A59" s="11">
        <v>43968</v>
      </c>
      <c r="B59" s="12">
        <v>0.66666666666666663</v>
      </c>
      <c r="C59" s="13">
        <f>-CD[[#This Row],[Verstorbene]]</f>
        <v>-30</v>
      </c>
      <c r="D59" s="1">
        <v>30</v>
      </c>
      <c r="E59" s="3">
        <v>12</v>
      </c>
      <c r="F59" s="19">
        <f>CD[[#This Row],[KH]]-CD[[#This Row],[KH (intensiv)]]</f>
        <v>16</v>
      </c>
      <c r="G59" s="19">
        <f>CD[[#This Row],[Infiziert]]-CD[[#This Row],[KH (nicht intensiv)]]-CD[[#This Row],[KH (intensiv)]]</f>
        <v>181</v>
      </c>
      <c r="H59" s="3">
        <v>1039</v>
      </c>
      <c r="I59" s="3">
        <v>1278</v>
      </c>
      <c r="J59" s="3">
        <v>209</v>
      </c>
      <c r="K59" s="3">
        <v>28</v>
      </c>
      <c r="L59" s="3">
        <v>355</v>
      </c>
      <c r="M59" s="19">
        <f>CD[[#This Row],[Verstorbene]]+CD[[#This Row],[KH (intensiv)]]+CD[[#This Row],[KH (nicht intensiv)]]+CD[[#This Row],[Infiziert (o. KH)]]+CD[[#This Row],[Genesen]]-CD[[#This Row],[Total]]</f>
        <v>0</v>
      </c>
      <c r="N59" s="3">
        <f>CD[[#This Row],[Total]]-I58</f>
        <v>9</v>
      </c>
      <c r="O59" s="3">
        <f>CD[[#This Row],[Genesen]]-H58</f>
        <v>11</v>
      </c>
      <c r="P59" s="8">
        <f t="shared" si="0"/>
        <v>15.115529276689763</v>
      </c>
    </row>
    <row r="60" spans="1:18" x14ac:dyDescent="0.2">
      <c r="A60" s="11">
        <v>43969</v>
      </c>
      <c r="B60" s="12">
        <v>0.66666666666666663</v>
      </c>
      <c r="C60" s="13">
        <f>-CD[[#This Row],[Verstorbene]]</f>
        <v>-30</v>
      </c>
      <c r="D60" s="1">
        <v>30</v>
      </c>
      <c r="E60" s="3">
        <v>13</v>
      </c>
      <c r="F60" s="19">
        <f>CD[[#This Row],[KH]]-CD[[#This Row],[KH (intensiv)]]</f>
        <v>15</v>
      </c>
      <c r="G60" s="19">
        <f>CD[[#This Row],[Infiziert]]-CD[[#This Row],[KH (nicht intensiv)]]-CD[[#This Row],[KH (intensiv)]]</f>
        <v>171</v>
      </c>
      <c r="H60" s="3">
        <v>1054</v>
      </c>
      <c r="I60" s="3">
        <v>1283</v>
      </c>
      <c r="J60" s="3">
        <v>199</v>
      </c>
      <c r="K60" s="3">
        <v>28</v>
      </c>
      <c r="L60" s="3">
        <v>331</v>
      </c>
      <c r="M60" s="19">
        <f>CD[[#This Row],[Verstorbene]]+CD[[#This Row],[KH (intensiv)]]+CD[[#This Row],[KH (nicht intensiv)]]+CD[[#This Row],[Infiziert (o. KH)]]+CD[[#This Row],[Genesen]]-CD[[#This Row],[Total]]</f>
        <v>0</v>
      </c>
      <c r="N60" s="3">
        <f>CD[[#This Row],[Total]]-I59</f>
        <v>5</v>
      </c>
      <c r="O60" s="3">
        <f>CD[[#This Row],[Genesen]]-H59</f>
        <v>15</v>
      </c>
      <c r="P60" s="8">
        <f t="shared" si="0"/>
        <v>13.507494247254682</v>
      </c>
      <c r="R60" s="34"/>
    </row>
    <row r="61" spans="1:18" x14ac:dyDescent="0.2">
      <c r="A61" s="11">
        <v>43970</v>
      </c>
      <c r="B61" s="12">
        <v>0.66666666666666663</v>
      </c>
      <c r="C61" s="13">
        <f>-CD[[#This Row],[Verstorbene]]</f>
        <v>-30</v>
      </c>
      <c r="D61" s="1">
        <v>30</v>
      </c>
      <c r="E61" s="3">
        <v>13</v>
      </c>
      <c r="F61" s="19">
        <f>CD[[#This Row],[KH]]-CD[[#This Row],[KH (intensiv)]]</f>
        <v>15</v>
      </c>
      <c r="G61" s="19">
        <f>CD[[#This Row],[Infiziert]]-CD[[#This Row],[KH (nicht intensiv)]]-CD[[#This Row],[KH (intensiv)]]</f>
        <v>178</v>
      </c>
      <c r="H61" s="3">
        <v>1056</v>
      </c>
      <c r="I61" s="3">
        <v>1292</v>
      </c>
      <c r="J61" s="3">
        <v>206</v>
      </c>
      <c r="K61" s="3">
        <v>28</v>
      </c>
      <c r="L61" s="3">
        <v>341</v>
      </c>
      <c r="M61" s="19">
        <f>CD[[#This Row],[Verstorbene]]+CD[[#This Row],[KH (intensiv)]]+CD[[#This Row],[KH (nicht intensiv)]]+CD[[#This Row],[Infiziert (o. KH)]]+CD[[#This Row],[Genesen]]-CD[[#This Row],[Total]]</f>
        <v>0</v>
      </c>
      <c r="N61" s="3">
        <f>CD[[#This Row],[Total]]-I60</f>
        <v>9</v>
      </c>
      <c r="O61" s="3">
        <f>CD[[#This Row],[Genesen]]-H60</f>
        <v>2</v>
      </c>
      <c r="P61" s="8">
        <f t="shared" si="0"/>
        <v>14.150708259028715</v>
      </c>
      <c r="R61" s="34"/>
    </row>
    <row r="62" spans="1:18" x14ac:dyDescent="0.2">
      <c r="A62" s="11">
        <v>43971</v>
      </c>
      <c r="B62" s="12">
        <v>0.66666666666666663</v>
      </c>
      <c r="C62" s="13">
        <f>-CD[[#This Row],[Verstorbene]]</f>
        <v>-30</v>
      </c>
      <c r="D62" s="1">
        <v>30</v>
      </c>
      <c r="E62" s="3">
        <v>13</v>
      </c>
      <c r="F62" s="19">
        <f>CD[[#This Row],[KH]]-CD[[#This Row],[KH (intensiv)]]</f>
        <v>15</v>
      </c>
      <c r="G62" s="19">
        <f>CD[[#This Row],[Infiziert]]-CD[[#This Row],[KH (nicht intensiv)]]-CD[[#This Row],[KH (intensiv)]]</f>
        <v>175</v>
      </c>
      <c r="H62" s="3">
        <v>1081</v>
      </c>
      <c r="I62" s="3">
        <v>1314</v>
      </c>
      <c r="J62" s="3">
        <v>203</v>
      </c>
      <c r="K62" s="3">
        <v>28</v>
      </c>
      <c r="L62" s="3">
        <v>280</v>
      </c>
      <c r="M62" s="19">
        <f>CD[[#This Row],[Verstorbene]]+CD[[#This Row],[KH (intensiv)]]+CD[[#This Row],[KH (nicht intensiv)]]+CD[[#This Row],[Infiziert (o. KH)]]+CD[[#This Row],[Genesen]]-CD[[#This Row],[Total]]</f>
        <v>0</v>
      </c>
      <c r="N62" s="3">
        <f>CD[[#This Row],[Total]]-I61</f>
        <v>22</v>
      </c>
      <c r="O62" s="3">
        <f>CD[[#This Row],[Genesen]]-H61</f>
        <v>25</v>
      </c>
      <c r="P62" s="8">
        <f t="shared" si="0"/>
        <v>13.668297750198191</v>
      </c>
      <c r="R62" s="34"/>
    </row>
    <row r="63" spans="1:18" x14ac:dyDescent="0.2">
      <c r="A63" s="11">
        <v>43972</v>
      </c>
      <c r="B63" s="12">
        <v>0.66666666666666663</v>
      </c>
      <c r="C63" s="13">
        <f>-CD[[#This Row],[Verstorbene]]</f>
        <v>-30</v>
      </c>
      <c r="D63" s="1">
        <v>30</v>
      </c>
      <c r="E63" s="3">
        <v>10</v>
      </c>
      <c r="F63" s="19">
        <f>CD[[#This Row],[KH]]-CD[[#This Row],[KH (intensiv)]]</f>
        <v>16</v>
      </c>
      <c r="G63" s="19">
        <f>CD[[#This Row],[Infiziert]]-CD[[#This Row],[KH (nicht intensiv)]]-CD[[#This Row],[KH (intensiv)]]</f>
        <v>153</v>
      </c>
      <c r="H63" s="3">
        <v>1115</v>
      </c>
      <c r="I63" s="3">
        <v>1324</v>
      </c>
      <c r="J63" s="3">
        <v>179</v>
      </c>
      <c r="K63" s="3">
        <v>26</v>
      </c>
      <c r="L63" s="3">
        <v>278</v>
      </c>
      <c r="M63" s="19">
        <f>CD[[#This Row],[Verstorbene]]+CD[[#This Row],[KH (intensiv)]]+CD[[#This Row],[KH (nicht intensiv)]]+CD[[#This Row],[Infiziert (o. KH)]]+CD[[#This Row],[Genesen]]-CD[[#This Row],[Total]]</f>
        <v>0</v>
      </c>
      <c r="N63" s="3">
        <f>CD[[#This Row],[Total]]-I62</f>
        <v>10</v>
      </c>
      <c r="O63" s="3">
        <f>CD[[#This Row],[Genesen]]-H62</f>
        <v>34</v>
      </c>
      <c r="P63" s="8">
        <f t="shared" si="0"/>
        <v>11.738655714876092</v>
      </c>
      <c r="R63" s="34"/>
    </row>
    <row r="64" spans="1:18" x14ac:dyDescent="0.2">
      <c r="A64" s="11">
        <v>43973</v>
      </c>
      <c r="B64" s="12">
        <v>0.66666666666666663</v>
      </c>
      <c r="C64" s="13">
        <f>-CD[[#This Row],[Verstorbene]]</f>
        <v>-30</v>
      </c>
      <c r="D64" s="1">
        <v>30</v>
      </c>
      <c r="E64" s="3">
        <v>9</v>
      </c>
      <c r="F64" s="19">
        <f>CD[[#This Row],[KH]]-CD[[#This Row],[KH (intensiv)]]</f>
        <v>12</v>
      </c>
      <c r="G64" s="19">
        <f>CD[[#This Row],[Infiziert]]-CD[[#This Row],[KH (nicht intensiv)]]-CD[[#This Row],[KH (intensiv)]]</f>
        <v>164</v>
      </c>
      <c r="H64" s="3">
        <v>1124</v>
      </c>
      <c r="I64" s="3">
        <v>1339</v>
      </c>
      <c r="J64" s="3">
        <v>185</v>
      </c>
      <c r="K64" s="3">
        <v>21</v>
      </c>
      <c r="L64" s="3">
        <v>266</v>
      </c>
      <c r="M64" s="19">
        <f>CD[[#This Row],[Verstorbene]]+CD[[#This Row],[KH (intensiv)]]+CD[[#This Row],[KH (nicht intensiv)]]+CD[[#This Row],[Infiziert (o. KH)]]+CD[[#This Row],[Genesen]]-CD[[#This Row],[Total]]</f>
        <v>0</v>
      </c>
      <c r="N64" s="3">
        <f>CD[[#This Row],[Total]]-I63</f>
        <v>15</v>
      </c>
      <c r="O64" s="3">
        <f>CD[[#This Row],[Genesen]]-H63</f>
        <v>9</v>
      </c>
      <c r="P64" s="8">
        <f t="shared" si="0"/>
        <v>12.864280235480649</v>
      </c>
      <c r="R64" s="34"/>
    </row>
    <row r="65" spans="1:16" x14ac:dyDescent="0.2">
      <c r="A65" s="11">
        <v>43974</v>
      </c>
      <c r="B65" s="12">
        <v>0.66666666666666663</v>
      </c>
      <c r="C65" s="13">
        <f>-CD[[#This Row],[Verstorbene]]</f>
        <v>-30</v>
      </c>
      <c r="D65" s="1">
        <v>30</v>
      </c>
      <c r="E65" s="3">
        <v>5</v>
      </c>
      <c r="F65" s="19">
        <f>CD[[#This Row],[KH]]-CD[[#This Row],[KH (intensiv)]]</f>
        <v>14</v>
      </c>
      <c r="G65" s="19">
        <f>CD[[#This Row],[Infiziert]]-CD[[#This Row],[KH (nicht intensiv)]]-CD[[#This Row],[KH (intensiv)]]</f>
        <v>162</v>
      </c>
      <c r="H65" s="3">
        <v>1130</v>
      </c>
      <c r="I65" s="3">
        <v>1341</v>
      </c>
      <c r="J65" s="3">
        <v>181</v>
      </c>
      <c r="K65" s="3">
        <v>19</v>
      </c>
      <c r="L65" s="3">
        <v>260</v>
      </c>
      <c r="M65" s="19">
        <f>CD[[#This Row],[Verstorbene]]+CD[[#This Row],[KH (intensiv)]]+CD[[#This Row],[KH (nicht intensiv)]]+CD[[#This Row],[Infiziert (o. KH)]]+CD[[#This Row],[Genesen]]-CD[[#This Row],[Total]]</f>
        <v>0</v>
      </c>
      <c r="N65" s="3">
        <f>CD[[#This Row],[Total]]-I64</f>
        <v>2</v>
      </c>
      <c r="O65" s="3">
        <f>CD[[#This Row],[Genesen]]-H64</f>
        <v>6</v>
      </c>
      <c r="P65" s="8">
        <f t="shared" si="0"/>
        <v>11.577852211932585</v>
      </c>
    </row>
    <row r="66" spans="1:16" x14ac:dyDescent="0.2">
      <c r="A66" s="11">
        <v>43975</v>
      </c>
      <c r="B66" s="12">
        <v>0.66666666666666663</v>
      </c>
      <c r="C66" s="13">
        <f>-CD[[#This Row],[Verstorbene]]</f>
        <v>-30</v>
      </c>
      <c r="D66" s="1">
        <v>30</v>
      </c>
      <c r="E66" s="3">
        <v>5</v>
      </c>
      <c r="F66" s="19">
        <f>CD[[#This Row],[KH]]-CD[[#This Row],[KH (intensiv)]]</f>
        <v>13</v>
      </c>
      <c r="G66" s="19">
        <f>CD[[#This Row],[Infiziert]]-CD[[#This Row],[KH (nicht intensiv)]]-CD[[#This Row],[KH (intensiv)]]</f>
        <v>186</v>
      </c>
      <c r="H66" s="3">
        <v>1142</v>
      </c>
      <c r="I66" s="3">
        <v>1376</v>
      </c>
      <c r="J66" s="3">
        <v>204</v>
      </c>
      <c r="K66" s="3">
        <v>18</v>
      </c>
      <c r="L66" s="3">
        <v>260</v>
      </c>
      <c r="M66" s="19">
        <f>CD[[#This Row],[Verstorbene]]+CD[[#This Row],[KH (intensiv)]]+CD[[#This Row],[KH (nicht intensiv)]]+CD[[#This Row],[Infiziert (o. KH)]]+CD[[#This Row],[Genesen]]-CD[[#This Row],[Total]]</f>
        <v>0</v>
      </c>
      <c r="N66" s="3">
        <f>CD[[#This Row],[Total]]-I65</f>
        <v>35</v>
      </c>
      <c r="O66" s="3">
        <f>CD[[#This Row],[Genesen]]-H65</f>
        <v>12</v>
      </c>
      <c r="P66" s="8">
        <f t="shared" si="0"/>
        <v>15.758743288463796</v>
      </c>
    </row>
    <row r="67" spans="1:16" x14ac:dyDescent="0.2">
      <c r="A67" s="11">
        <v>43976</v>
      </c>
      <c r="B67" s="12">
        <v>0.66666666666666663</v>
      </c>
      <c r="C67" s="13">
        <f>-CD[[#This Row],[Verstorbene]]</f>
        <v>-30</v>
      </c>
      <c r="D67" s="1">
        <v>30</v>
      </c>
      <c r="E67" s="3">
        <v>5</v>
      </c>
      <c r="F67" s="19">
        <f>CD[[#This Row],[KH]]-CD[[#This Row],[KH (intensiv)]]</f>
        <v>11</v>
      </c>
      <c r="G67" s="19">
        <f>CD[[#This Row],[Infiziert]]-CD[[#This Row],[KH (nicht intensiv)]]-CD[[#This Row],[KH (intensiv)]]</f>
        <v>190</v>
      </c>
      <c r="H67" s="3">
        <v>1148</v>
      </c>
      <c r="I67" s="3">
        <v>1384</v>
      </c>
      <c r="J67" s="3">
        <v>206</v>
      </c>
      <c r="K67" s="3">
        <v>16</v>
      </c>
      <c r="L67" s="3">
        <v>265</v>
      </c>
      <c r="M67" s="19">
        <f>CD[[#This Row],[Verstorbene]]+CD[[#This Row],[KH (intensiv)]]+CD[[#This Row],[KH (nicht intensiv)]]+CD[[#This Row],[Infiziert (o. KH)]]+CD[[#This Row],[Genesen]]-CD[[#This Row],[Total]]</f>
        <v>0</v>
      </c>
      <c r="N67" s="3">
        <f>CD[[#This Row],[Total]]-I66</f>
        <v>8</v>
      </c>
      <c r="O67" s="3">
        <f>CD[[#This Row],[Genesen]]-H66</f>
        <v>6</v>
      </c>
      <c r="P67" s="8">
        <f t="shared" si="0"/>
        <v>16.24115379729432</v>
      </c>
    </row>
    <row r="68" spans="1:16" x14ac:dyDescent="0.2">
      <c r="A68" s="11">
        <v>43977</v>
      </c>
      <c r="B68" s="12">
        <v>0.66666666666666663</v>
      </c>
      <c r="C68" s="13">
        <f>-CD[[#This Row],[Verstorbene]]</f>
        <v>-30</v>
      </c>
      <c r="D68" s="1">
        <v>30</v>
      </c>
      <c r="E68" s="3">
        <v>5</v>
      </c>
      <c r="F68" s="19">
        <f>CD[[#This Row],[KH]]-CD[[#This Row],[KH (intensiv)]]</f>
        <v>14</v>
      </c>
      <c r="G68" s="19">
        <f>CD[[#This Row],[Infiziert]]-CD[[#This Row],[KH (nicht intensiv)]]-CD[[#This Row],[KH (intensiv)]]</f>
        <v>181</v>
      </c>
      <c r="H68" s="3">
        <v>1164</v>
      </c>
      <c r="I68" s="3">
        <v>1394</v>
      </c>
      <c r="J68" s="3">
        <v>200</v>
      </c>
      <c r="K68" s="3">
        <v>19</v>
      </c>
      <c r="L68" s="3">
        <v>279</v>
      </c>
      <c r="M68" s="19">
        <f>CD[[#This Row],[Verstorbene]]+CD[[#This Row],[KH (intensiv)]]+CD[[#This Row],[KH (nicht intensiv)]]+CD[[#This Row],[Infiziert (o. KH)]]+CD[[#This Row],[Genesen]]-CD[[#This Row],[Total]]</f>
        <v>0</v>
      </c>
      <c r="N68" s="3">
        <f>CD[[#This Row],[Total]]-I67</f>
        <v>10</v>
      </c>
      <c r="O68" s="3">
        <f>CD[[#This Row],[Genesen]]-H67</f>
        <v>16</v>
      </c>
      <c r="P68" s="8">
        <f t="shared" si="0"/>
        <v>16.401957300237829</v>
      </c>
    </row>
    <row r="69" spans="1:16" x14ac:dyDescent="0.2">
      <c r="A69" s="11">
        <v>43978</v>
      </c>
      <c r="B69" s="12">
        <v>0.66666666666666663</v>
      </c>
      <c r="C69" s="13">
        <f>-CD[[#This Row],[Verstorbene]]</f>
        <v>-30</v>
      </c>
      <c r="D69" s="1">
        <v>30</v>
      </c>
      <c r="E69" s="3">
        <v>5</v>
      </c>
      <c r="F69" s="19">
        <f>CD[[#This Row],[KH]]-CD[[#This Row],[KH (intensiv)]]</f>
        <v>15</v>
      </c>
      <c r="G69" s="19">
        <f>CD[[#This Row],[Infiziert]]-CD[[#This Row],[KH (nicht intensiv)]]-CD[[#This Row],[KH (intensiv)]]</f>
        <v>192</v>
      </c>
      <c r="H69" s="3">
        <v>1169</v>
      </c>
      <c r="I69" s="3">
        <v>1411</v>
      </c>
      <c r="J69" s="3">
        <v>212</v>
      </c>
      <c r="K69" s="3">
        <v>20</v>
      </c>
      <c r="L69" s="3">
        <v>279</v>
      </c>
      <c r="M69" s="19">
        <f>CD[[#This Row],[Verstorbene]]+CD[[#This Row],[KH (intensiv)]]+CD[[#This Row],[KH (nicht intensiv)]]+CD[[#This Row],[Infiziert (o. KH)]]+CD[[#This Row],[Genesen]]-CD[[#This Row],[Total]]</f>
        <v>0</v>
      </c>
      <c r="N69" s="3">
        <f>CD[[#This Row],[Total]]-I68</f>
        <v>17</v>
      </c>
      <c r="O69" s="3">
        <f>CD[[#This Row],[Genesen]]-H68</f>
        <v>5</v>
      </c>
      <c r="P69" s="8">
        <f t="shared" si="0"/>
        <v>15.597939785520287</v>
      </c>
    </row>
    <row r="70" spans="1:16" x14ac:dyDescent="0.2">
      <c r="A70" s="11">
        <v>43979</v>
      </c>
      <c r="B70" s="12">
        <v>0.66666666666666663</v>
      </c>
      <c r="C70" s="13">
        <f>-CD[[#This Row],[Verstorbene]]</f>
        <v>-30</v>
      </c>
      <c r="D70" s="1">
        <v>30</v>
      </c>
      <c r="E70" s="3">
        <v>3</v>
      </c>
      <c r="F70" s="19">
        <f>CD[[#This Row],[KH]]-CD[[#This Row],[KH (intensiv)]]</f>
        <v>13</v>
      </c>
      <c r="G70" s="19">
        <f>CD[[#This Row],[Infiziert]]-CD[[#This Row],[KH (nicht intensiv)]]-CD[[#This Row],[KH (intensiv)]]</f>
        <v>174</v>
      </c>
      <c r="H70" s="3">
        <v>1200</v>
      </c>
      <c r="I70" s="3">
        <v>1420</v>
      </c>
      <c r="J70" s="3">
        <v>190</v>
      </c>
      <c r="K70" s="3">
        <v>16</v>
      </c>
      <c r="L70" s="3">
        <v>285</v>
      </c>
      <c r="M70" s="19">
        <f>CD[[#This Row],[Verstorbene]]+CD[[#This Row],[KH (intensiv)]]+CD[[#This Row],[KH (nicht intensiv)]]+CD[[#This Row],[Infiziert (o. KH)]]+CD[[#This Row],[Genesen]]-CD[[#This Row],[Total]]</f>
        <v>0</v>
      </c>
      <c r="N70" s="3">
        <f>CD[[#This Row],[Total]]-I69</f>
        <v>9</v>
      </c>
      <c r="O70" s="3">
        <f>CD[[#This Row],[Genesen]]-H69</f>
        <v>31</v>
      </c>
      <c r="P70" s="8">
        <f t="shared" si="0"/>
        <v>15.437136282576779</v>
      </c>
    </row>
    <row r="71" spans="1:16" x14ac:dyDescent="0.2">
      <c r="A71" s="20">
        <v>43980</v>
      </c>
      <c r="B71" s="21">
        <v>0.66666666666666663</v>
      </c>
      <c r="C71" s="13">
        <f>-CD[[#This Row],[Verstorbene]]</f>
        <v>-30</v>
      </c>
      <c r="D71" s="2">
        <v>30</v>
      </c>
      <c r="E71" s="22">
        <v>5</v>
      </c>
      <c r="F71" s="23">
        <f>CD[[#This Row],[KH]]-CD[[#This Row],[KH (intensiv)]]</f>
        <v>13</v>
      </c>
      <c r="G71" s="23">
        <f>CD[[#This Row],[Infiziert]]-CD[[#This Row],[KH (nicht intensiv)]]-CD[[#This Row],[KH (intensiv)]]</f>
        <v>166</v>
      </c>
      <c r="H71" s="22">
        <v>1216</v>
      </c>
      <c r="I71" s="22">
        <v>1430</v>
      </c>
      <c r="J71" s="22">
        <v>184</v>
      </c>
      <c r="K71" s="22">
        <v>18</v>
      </c>
      <c r="L71" s="22">
        <v>280</v>
      </c>
      <c r="M71" s="23">
        <f>CD[[#This Row],[Verstorbene]]+CD[[#This Row],[KH (intensiv)]]+CD[[#This Row],[KH (nicht intensiv)]]+CD[[#This Row],[Infiziert (o. KH)]]+CD[[#This Row],[Genesen]]-CD[[#This Row],[Total]]</f>
        <v>0</v>
      </c>
      <c r="N71" s="24">
        <f>CD[[#This Row],[Total]]-I70</f>
        <v>10</v>
      </c>
      <c r="O71" s="24">
        <f>CD[[#This Row],[Genesen]]-H70</f>
        <v>16</v>
      </c>
      <c r="P71" s="8">
        <f t="shared" ref="P71:P134" si="1">SUM(N65:N71)/$P$1</f>
        <v>14.633118767859239</v>
      </c>
    </row>
    <row r="72" spans="1:16" x14ac:dyDescent="0.2">
      <c r="A72" s="20">
        <v>43981</v>
      </c>
      <c r="B72" s="21">
        <v>0.66666666666666663</v>
      </c>
      <c r="C72" s="13">
        <f>-CD[[#This Row],[Verstorbene]]</f>
        <v>-30</v>
      </c>
      <c r="D72" s="2">
        <v>30</v>
      </c>
      <c r="E72" s="22">
        <v>4</v>
      </c>
      <c r="F72" s="23">
        <f>CD[[#This Row],[KH]]-CD[[#This Row],[KH (intensiv)]]</f>
        <v>9</v>
      </c>
      <c r="G72" s="23">
        <f>CD[[#This Row],[Infiziert]]-CD[[#This Row],[KH (nicht intensiv)]]-CD[[#This Row],[KH (intensiv)]]</f>
        <v>170</v>
      </c>
      <c r="H72" s="22">
        <v>1227</v>
      </c>
      <c r="I72" s="22">
        <v>1440</v>
      </c>
      <c r="J72" s="22">
        <v>183</v>
      </c>
      <c r="K72" s="22">
        <v>13</v>
      </c>
      <c r="L72" s="22">
        <v>280</v>
      </c>
      <c r="M72" s="23">
        <f>CD[[#This Row],[Verstorbene]]+CD[[#This Row],[KH (intensiv)]]+CD[[#This Row],[KH (nicht intensiv)]]+CD[[#This Row],[Infiziert (o. KH)]]+CD[[#This Row],[Genesen]]-CD[[#This Row],[Total]]</f>
        <v>0</v>
      </c>
      <c r="N72" s="24">
        <f>CD[[#This Row],[Total]]-I71</f>
        <v>10</v>
      </c>
      <c r="O72" s="24">
        <f>CD[[#This Row],[Genesen]]-H71</f>
        <v>11</v>
      </c>
      <c r="P72" s="8">
        <f t="shared" si="1"/>
        <v>15.919546791407305</v>
      </c>
    </row>
    <row r="73" spans="1:16" x14ac:dyDescent="0.2">
      <c r="A73" s="20">
        <v>43982</v>
      </c>
      <c r="B73" s="21">
        <v>0.70833333333333337</v>
      </c>
      <c r="C73" s="13">
        <f>-CD[[#This Row],[Verstorbene]]</f>
        <v>-31</v>
      </c>
      <c r="D73" s="2">
        <v>31</v>
      </c>
      <c r="E73" s="22">
        <v>3</v>
      </c>
      <c r="F73" s="23">
        <f>CD[[#This Row],[KH]]-CD[[#This Row],[KH (intensiv)]]</f>
        <v>11</v>
      </c>
      <c r="G73" s="23">
        <f>CD[[#This Row],[Infiziert]]-CD[[#This Row],[KH (nicht intensiv)]]-CD[[#This Row],[KH (intensiv)]]</f>
        <v>162</v>
      </c>
      <c r="H73" s="22">
        <v>1237</v>
      </c>
      <c r="I73" s="22">
        <v>1444</v>
      </c>
      <c r="J73" s="22">
        <v>176</v>
      </c>
      <c r="K73" s="22">
        <v>14</v>
      </c>
      <c r="L73" s="22">
        <v>276</v>
      </c>
      <c r="M73" s="23">
        <f>CD[[#This Row],[Verstorbene]]+CD[[#This Row],[KH (intensiv)]]+CD[[#This Row],[KH (nicht intensiv)]]+CD[[#This Row],[Infiziert (o. KH)]]+CD[[#This Row],[Genesen]]-CD[[#This Row],[Total]]</f>
        <v>0</v>
      </c>
      <c r="N73" s="24">
        <f>CD[[#This Row],[Total]]-I72</f>
        <v>4</v>
      </c>
      <c r="O73" s="24">
        <f>CD[[#This Row],[Genesen]]-H72</f>
        <v>10</v>
      </c>
      <c r="P73" s="8">
        <f t="shared" si="1"/>
        <v>10.934638200158552</v>
      </c>
    </row>
    <row r="74" spans="1:16" x14ac:dyDescent="0.2">
      <c r="A74" s="20">
        <v>43983</v>
      </c>
      <c r="B74" s="21">
        <v>0.70833333333333337</v>
      </c>
      <c r="C74" s="13">
        <f>-CD[[#This Row],[Verstorbene]]</f>
        <v>-31</v>
      </c>
      <c r="D74" s="2">
        <v>31</v>
      </c>
      <c r="E74" s="22">
        <v>3</v>
      </c>
      <c r="F74" s="23">
        <f>CD[[#This Row],[KH]]-CD[[#This Row],[KH (intensiv)]]</f>
        <v>11</v>
      </c>
      <c r="G74" s="23">
        <f>CD[[#This Row],[Infiziert]]-CD[[#This Row],[KH (nicht intensiv)]]-CD[[#This Row],[KH (intensiv)]]</f>
        <v>157</v>
      </c>
      <c r="H74" s="22">
        <v>1246</v>
      </c>
      <c r="I74" s="22">
        <v>1448</v>
      </c>
      <c r="J74" s="22">
        <v>171</v>
      </c>
      <c r="K74" s="22">
        <v>14</v>
      </c>
      <c r="L74" s="22">
        <v>283</v>
      </c>
      <c r="M74" s="23">
        <f>CD[[#This Row],[Verstorbene]]+CD[[#This Row],[KH (intensiv)]]+CD[[#This Row],[KH (nicht intensiv)]]+CD[[#This Row],[Infiziert (o. KH)]]+CD[[#This Row],[Genesen]]-CD[[#This Row],[Total]]</f>
        <v>0</v>
      </c>
      <c r="N74" s="24">
        <f>CD[[#This Row],[Total]]-I73</f>
        <v>4</v>
      </c>
      <c r="O74" s="24">
        <f>CD[[#This Row],[Genesen]]-H73</f>
        <v>9</v>
      </c>
      <c r="P74" s="8">
        <f t="shared" si="1"/>
        <v>10.29142418838452</v>
      </c>
    </row>
    <row r="75" spans="1:16" x14ac:dyDescent="0.2">
      <c r="A75" s="20">
        <v>43984</v>
      </c>
      <c r="B75" s="21">
        <v>0.66666666666666663</v>
      </c>
      <c r="C75" s="13">
        <f>-CD[[#This Row],[Verstorbene]]</f>
        <v>-31</v>
      </c>
      <c r="D75" s="2">
        <v>31</v>
      </c>
      <c r="E75" s="22">
        <v>3</v>
      </c>
      <c r="F75" s="23">
        <f>CD[[#This Row],[KH]]-CD[[#This Row],[KH (intensiv)]]</f>
        <v>12</v>
      </c>
      <c r="G75" s="23">
        <f>CD[[#This Row],[Infiziert]]-CD[[#This Row],[KH (nicht intensiv)]]-CD[[#This Row],[KH (intensiv)]]</f>
        <v>150</v>
      </c>
      <c r="H75" s="22">
        <v>1252</v>
      </c>
      <c r="I75" s="22">
        <v>1448</v>
      </c>
      <c r="J75" s="22">
        <v>165</v>
      </c>
      <c r="K75" s="22">
        <v>15</v>
      </c>
      <c r="L75" s="22">
        <v>279</v>
      </c>
      <c r="M75" s="23">
        <f>CD[[#This Row],[Verstorbene]]+CD[[#This Row],[KH (intensiv)]]+CD[[#This Row],[KH (nicht intensiv)]]+CD[[#This Row],[Infiziert (o. KH)]]+CD[[#This Row],[Genesen]]-CD[[#This Row],[Total]]</f>
        <v>0</v>
      </c>
      <c r="N75" s="24">
        <f>CD[[#This Row],[Total]]-I74</f>
        <v>0</v>
      </c>
      <c r="O75" s="24">
        <f>CD[[#This Row],[Genesen]]-H74</f>
        <v>6</v>
      </c>
      <c r="P75" s="8">
        <f t="shared" si="1"/>
        <v>8.6833891589494385</v>
      </c>
    </row>
    <row r="76" spans="1:16" x14ac:dyDescent="0.2">
      <c r="A76" s="20">
        <v>43985</v>
      </c>
      <c r="B76" s="21">
        <v>0.66666666666666663</v>
      </c>
      <c r="C76" s="13">
        <f>-CD[[#This Row],[Verstorbene]]</f>
        <v>-31</v>
      </c>
      <c r="D76" s="2">
        <v>31</v>
      </c>
      <c r="E76" s="22">
        <v>2</v>
      </c>
      <c r="F76" s="23">
        <f>CD[[#This Row],[KH]]-CD[[#This Row],[KH (intensiv)]]</f>
        <v>11</v>
      </c>
      <c r="G76" s="23">
        <f>CD[[#This Row],[Infiziert]]-CD[[#This Row],[KH (nicht intensiv)]]-CD[[#This Row],[KH (intensiv)]]</f>
        <v>147</v>
      </c>
      <c r="H76" s="22">
        <v>1265</v>
      </c>
      <c r="I76" s="22">
        <v>1456</v>
      </c>
      <c r="J76" s="22">
        <v>160</v>
      </c>
      <c r="K76" s="22">
        <v>13</v>
      </c>
      <c r="L76" s="22">
        <v>263</v>
      </c>
      <c r="M76" s="23">
        <f>CD[[#This Row],[Verstorbene]]+CD[[#This Row],[KH (intensiv)]]+CD[[#This Row],[KH (nicht intensiv)]]+CD[[#This Row],[Infiziert (o. KH)]]+CD[[#This Row],[Genesen]]-CD[[#This Row],[Total]]</f>
        <v>0</v>
      </c>
      <c r="N76" s="24">
        <f>CD[[#This Row],[Total]]-I75</f>
        <v>8</v>
      </c>
      <c r="O76" s="24">
        <f>CD[[#This Row],[Genesen]]-H75</f>
        <v>13</v>
      </c>
      <c r="P76" s="8">
        <f t="shared" si="1"/>
        <v>7.2361576324578651</v>
      </c>
    </row>
    <row r="77" spans="1:16" x14ac:dyDescent="0.2">
      <c r="A77" s="20">
        <v>43986</v>
      </c>
      <c r="B77" s="21">
        <v>0.66666666666666663</v>
      </c>
      <c r="C77" s="13">
        <f>-CD[[#This Row],[Verstorbene]]</f>
        <v>-32</v>
      </c>
      <c r="D77" s="2">
        <v>32</v>
      </c>
      <c r="E77" s="22">
        <v>2</v>
      </c>
      <c r="F77" s="23">
        <f>CD[[#This Row],[KH]]-CD[[#This Row],[KH (intensiv)]]</f>
        <v>12</v>
      </c>
      <c r="G77" s="23">
        <f>CD[[#This Row],[Infiziert]]-CD[[#This Row],[KH (nicht intensiv)]]-CD[[#This Row],[KH (intensiv)]]</f>
        <v>135</v>
      </c>
      <c r="H77" s="22">
        <v>1285</v>
      </c>
      <c r="I77" s="22">
        <v>1466</v>
      </c>
      <c r="J77" s="22">
        <v>149</v>
      </c>
      <c r="K77" s="22">
        <v>14</v>
      </c>
      <c r="L77" s="22">
        <v>260</v>
      </c>
      <c r="M77" s="23">
        <f>CD[[#This Row],[Verstorbene]]+CD[[#This Row],[KH (intensiv)]]+CD[[#This Row],[KH (nicht intensiv)]]+CD[[#This Row],[Infiziert (o. KH)]]+CD[[#This Row],[Genesen]]-CD[[#This Row],[Total]]</f>
        <v>0</v>
      </c>
      <c r="N77" s="24">
        <f>CD[[#This Row],[Total]]-I76</f>
        <v>10</v>
      </c>
      <c r="O77" s="24">
        <f>CD[[#This Row],[Genesen]]-H76</f>
        <v>20</v>
      </c>
      <c r="P77" s="8">
        <f t="shared" si="1"/>
        <v>7.3969611354013738</v>
      </c>
    </row>
    <row r="78" spans="1:16" x14ac:dyDescent="0.2">
      <c r="A78" s="20">
        <v>43987</v>
      </c>
      <c r="B78" s="21">
        <v>0.66666666666666663</v>
      </c>
      <c r="C78" s="13">
        <f>-CD[[#This Row],[Verstorbene]]</f>
        <v>-33</v>
      </c>
      <c r="D78" s="2">
        <v>33</v>
      </c>
      <c r="E78" s="22">
        <v>1</v>
      </c>
      <c r="F78" s="23">
        <f>CD[[#This Row],[KH]]-CD[[#This Row],[KH (intensiv)]]</f>
        <v>13</v>
      </c>
      <c r="G78" s="23">
        <f>CD[[#This Row],[Infiziert]]-CD[[#This Row],[KH (nicht intensiv)]]-CD[[#This Row],[KH (intensiv)]]</f>
        <v>126</v>
      </c>
      <c r="H78" s="22">
        <v>1306</v>
      </c>
      <c r="I78" s="22">
        <v>1479</v>
      </c>
      <c r="J78" s="22">
        <v>140</v>
      </c>
      <c r="K78" s="22">
        <v>14</v>
      </c>
      <c r="L78" s="22">
        <v>258</v>
      </c>
      <c r="M78" s="23">
        <f>CD[[#This Row],[Verstorbene]]+CD[[#This Row],[KH (intensiv)]]+CD[[#This Row],[KH (nicht intensiv)]]+CD[[#This Row],[Infiziert (o. KH)]]+CD[[#This Row],[Genesen]]-CD[[#This Row],[Total]]</f>
        <v>0</v>
      </c>
      <c r="N78" s="24">
        <f>CD[[#This Row],[Total]]-I77</f>
        <v>13</v>
      </c>
      <c r="O78" s="24">
        <f>CD[[#This Row],[Genesen]]-H77</f>
        <v>21</v>
      </c>
      <c r="P78" s="8">
        <f t="shared" si="1"/>
        <v>7.879371644231898</v>
      </c>
    </row>
    <row r="79" spans="1:16" x14ac:dyDescent="0.2">
      <c r="A79" s="20">
        <v>43988</v>
      </c>
      <c r="B79" s="21">
        <v>0.66666666666666663</v>
      </c>
      <c r="C79" s="13">
        <f>-CD[[#This Row],[Verstorbene]]</f>
        <v>-33</v>
      </c>
      <c r="D79" s="2">
        <v>33</v>
      </c>
      <c r="E79" s="22">
        <v>3</v>
      </c>
      <c r="F79" s="23">
        <f>CD[[#This Row],[KH]]-CD[[#This Row],[KH (intensiv)]]</f>
        <v>13</v>
      </c>
      <c r="G79" s="23">
        <f>CD[[#This Row],[Infiziert]]-CD[[#This Row],[KH (nicht intensiv)]]-CD[[#This Row],[KH (intensiv)]]</f>
        <v>131</v>
      </c>
      <c r="H79" s="22">
        <v>1308</v>
      </c>
      <c r="I79" s="22">
        <v>1488</v>
      </c>
      <c r="J79" s="22">
        <v>147</v>
      </c>
      <c r="K79" s="22">
        <v>16</v>
      </c>
      <c r="L79" s="22">
        <v>255</v>
      </c>
      <c r="M79" s="23">
        <f>CD[[#This Row],[Verstorbene]]+CD[[#This Row],[KH (intensiv)]]+CD[[#This Row],[KH (nicht intensiv)]]+CD[[#This Row],[Infiziert (o. KH)]]+CD[[#This Row],[Genesen]]-CD[[#This Row],[Total]]</f>
        <v>0</v>
      </c>
      <c r="N79" s="24">
        <f>CD[[#This Row],[Total]]-I78</f>
        <v>9</v>
      </c>
      <c r="O79" s="24">
        <f>CD[[#This Row],[Genesen]]-H78</f>
        <v>2</v>
      </c>
      <c r="P79" s="8">
        <f t="shared" si="1"/>
        <v>7.7185681412883893</v>
      </c>
    </row>
    <row r="80" spans="1:16" x14ac:dyDescent="0.2">
      <c r="A80" s="20">
        <v>43989</v>
      </c>
      <c r="B80" s="21">
        <v>0.66666666666666663</v>
      </c>
      <c r="C80" s="13">
        <f>-CD[[#This Row],[Verstorbene]]</f>
        <v>-33</v>
      </c>
      <c r="D80" s="2">
        <v>33</v>
      </c>
      <c r="E80" s="22">
        <v>6</v>
      </c>
      <c r="F80" s="23">
        <f>CD[[#This Row],[KH]]-CD[[#This Row],[KH (intensiv)]]</f>
        <v>13</v>
      </c>
      <c r="G80" s="23">
        <f>CD[[#This Row],[Infiziert]]-CD[[#This Row],[KH (nicht intensiv)]]-CD[[#This Row],[KH (intensiv)]]</f>
        <v>126</v>
      </c>
      <c r="H80" s="22">
        <v>1310</v>
      </c>
      <c r="I80" s="22">
        <v>1488</v>
      </c>
      <c r="J80" s="22">
        <v>145</v>
      </c>
      <c r="K80" s="22">
        <v>19</v>
      </c>
      <c r="L80" s="22">
        <v>251</v>
      </c>
      <c r="M80" s="23">
        <f>CD[[#This Row],[Verstorbene]]+CD[[#This Row],[KH (intensiv)]]+CD[[#This Row],[KH (nicht intensiv)]]+CD[[#This Row],[Infiziert (o. KH)]]+CD[[#This Row],[Genesen]]-CD[[#This Row],[Total]]</f>
        <v>0</v>
      </c>
      <c r="N80" s="24">
        <f>CD[[#This Row],[Total]]-I79</f>
        <v>0</v>
      </c>
      <c r="O80" s="24">
        <f>CD[[#This Row],[Genesen]]-H79</f>
        <v>2</v>
      </c>
      <c r="P80" s="8">
        <f t="shared" si="1"/>
        <v>7.0753541295143574</v>
      </c>
    </row>
    <row r="81" spans="1:16" x14ac:dyDescent="0.2">
      <c r="A81" s="20">
        <v>43990</v>
      </c>
      <c r="B81" s="21">
        <v>0.66666666666666663</v>
      </c>
      <c r="C81" s="13">
        <f>-CD[[#This Row],[Verstorbene]]</f>
        <v>-33</v>
      </c>
      <c r="D81" s="2">
        <v>33</v>
      </c>
      <c r="E81" s="22">
        <v>3</v>
      </c>
      <c r="F81" s="23">
        <f>CD[[#This Row],[KH]]-CD[[#This Row],[KH (intensiv)]]</f>
        <v>13</v>
      </c>
      <c r="G81" s="23">
        <f>CD[[#This Row],[Infiziert]]-CD[[#This Row],[KH (nicht intensiv)]]-CD[[#This Row],[KH (intensiv)]]</f>
        <v>120</v>
      </c>
      <c r="H81" s="22">
        <v>1327</v>
      </c>
      <c r="I81" s="22">
        <v>1496</v>
      </c>
      <c r="J81" s="22">
        <v>136</v>
      </c>
      <c r="K81" s="22">
        <v>16</v>
      </c>
      <c r="L81" s="22">
        <v>245</v>
      </c>
      <c r="M81" s="23">
        <f>CD[[#This Row],[Verstorbene]]+CD[[#This Row],[KH (intensiv)]]+CD[[#This Row],[KH (nicht intensiv)]]+CD[[#This Row],[Infiziert (o. KH)]]+CD[[#This Row],[Genesen]]-CD[[#This Row],[Total]]</f>
        <v>0</v>
      </c>
      <c r="N81" s="24">
        <f>CD[[#This Row],[Total]]-I80</f>
        <v>8</v>
      </c>
      <c r="O81" s="24">
        <f>CD[[#This Row],[Genesen]]-H80</f>
        <v>17</v>
      </c>
      <c r="P81" s="8">
        <f t="shared" si="1"/>
        <v>7.7185681412883893</v>
      </c>
    </row>
    <row r="82" spans="1:16" x14ac:dyDescent="0.2">
      <c r="A82" s="20">
        <v>43991</v>
      </c>
      <c r="B82" s="21">
        <v>0.66666666666666663</v>
      </c>
      <c r="C82" s="13">
        <f>-CD[[#This Row],[Verstorbene]]</f>
        <v>-33</v>
      </c>
      <c r="D82" s="2">
        <v>33</v>
      </c>
      <c r="E82" s="22">
        <v>4</v>
      </c>
      <c r="F82" s="23">
        <f>CD[[#This Row],[KH]]-CD[[#This Row],[KH (intensiv)]]</f>
        <v>13</v>
      </c>
      <c r="G82" s="23">
        <f>CD[[#This Row],[Infiziert]]-CD[[#This Row],[KH (nicht intensiv)]]-CD[[#This Row],[KH (intensiv)]]</f>
        <v>122</v>
      </c>
      <c r="H82" s="22">
        <v>1350</v>
      </c>
      <c r="I82" s="22">
        <v>1522</v>
      </c>
      <c r="J82" s="22">
        <v>139</v>
      </c>
      <c r="K82" s="22">
        <v>17</v>
      </c>
      <c r="L82" s="22">
        <v>238</v>
      </c>
      <c r="M82" s="23">
        <f>CD[[#This Row],[Verstorbene]]+CD[[#This Row],[KH (intensiv)]]+CD[[#This Row],[KH (nicht intensiv)]]+CD[[#This Row],[Infiziert (o. KH)]]+CD[[#This Row],[Genesen]]-CD[[#This Row],[Total]]</f>
        <v>0</v>
      </c>
      <c r="N82" s="24">
        <f>CD[[#This Row],[Total]]-I81</f>
        <v>26</v>
      </c>
      <c r="O82" s="24">
        <f>CD[[#This Row],[Genesen]]-H81</f>
        <v>23</v>
      </c>
      <c r="P82" s="8">
        <f t="shared" si="1"/>
        <v>11.899459217819601</v>
      </c>
    </row>
    <row r="83" spans="1:16" x14ac:dyDescent="0.2">
      <c r="A83" s="20">
        <v>43992</v>
      </c>
      <c r="B83" s="21">
        <v>0.66666666666666663</v>
      </c>
      <c r="C83" s="13">
        <f>-CD[[#This Row],[Verstorbene]]</f>
        <v>-33</v>
      </c>
      <c r="D83" s="2">
        <v>33</v>
      </c>
      <c r="E83" s="22">
        <v>3</v>
      </c>
      <c r="F83" s="23">
        <f>CD[[#This Row],[KH]]-CD[[#This Row],[KH (intensiv)]]</f>
        <v>9</v>
      </c>
      <c r="G83" s="23">
        <f>CD[[#This Row],[Infiziert]]-CD[[#This Row],[KH (nicht intensiv)]]-CD[[#This Row],[KH (intensiv)]]</f>
        <v>115</v>
      </c>
      <c r="H83" s="22">
        <v>1364</v>
      </c>
      <c r="I83" s="22">
        <v>1524</v>
      </c>
      <c r="J83" s="22">
        <v>127</v>
      </c>
      <c r="K83" s="22">
        <v>12</v>
      </c>
      <c r="L83" s="22">
        <v>242</v>
      </c>
      <c r="M83" s="23">
        <f>CD[[#This Row],[Verstorbene]]+CD[[#This Row],[KH (intensiv)]]+CD[[#This Row],[KH (nicht intensiv)]]+CD[[#This Row],[Infiziert (o. KH)]]+CD[[#This Row],[Genesen]]-CD[[#This Row],[Total]]</f>
        <v>0</v>
      </c>
      <c r="N83" s="24">
        <f>CD[[#This Row],[Total]]-I82</f>
        <v>2</v>
      </c>
      <c r="O83" s="24">
        <f>CD[[#This Row],[Genesen]]-H82</f>
        <v>14</v>
      </c>
      <c r="P83" s="8">
        <f t="shared" si="1"/>
        <v>10.934638200158552</v>
      </c>
    </row>
    <row r="84" spans="1:16" x14ac:dyDescent="0.2">
      <c r="A84" s="20">
        <v>43993</v>
      </c>
      <c r="B84" s="21">
        <v>0.66666666666666663</v>
      </c>
      <c r="C84" s="13">
        <f>-CD[[#This Row],[Verstorbene]]</f>
        <v>-33</v>
      </c>
      <c r="D84" s="2">
        <v>33</v>
      </c>
      <c r="E84" s="22">
        <v>4</v>
      </c>
      <c r="F84" s="23">
        <f>CD[[#This Row],[KH]]-CD[[#This Row],[KH (intensiv)]]</f>
        <v>10</v>
      </c>
      <c r="G84" s="23">
        <f>CD[[#This Row],[Infiziert]]-CD[[#This Row],[KH (nicht intensiv)]]-CD[[#This Row],[KH (intensiv)]]</f>
        <v>104</v>
      </c>
      <c r="H84" s="22">
        <v>1380</v>
      </c>
      <c r="I84" s="22">
        <v>1531</v>
      </c>
      <c r="J84" s="22">
        <v>118</v>
      </c>
      <c r="K84" s="22">
        <v>14</v>
      </c>
      <c r="L84" s="22">
        <v>235</v>
      </c>
      <c r="M84" s="23">
        <f>CD[[#This Row],[Verstorbene]]+CD[[#This Row],[KH (intensiv)]]+CD[[#This Row],[KH (nicht intensiv)]]+CD[[#This Row],[Infiziert (o. KH)]]+CD[[#This Row],[Genesen]]-CD[[#This Row],[Total]]</f>
        <v>0</v>
      </c>
      <c r="N84" s="24">
        <f>CD[[#This Row],[Total]]-I83</f>
        <v>7</v>
      </c>
      <c r="O84" s="24">
        <f>CD[[#This Row],[Genesen]]-H83</f>
        <v>16</v>
      </c>
      <c r="P84" s="8">
        <f t="shared" si="1"/>
        <v>10.452227691328028</v>
      </c>
    </row>
    <row r="85" spans="1:16" x14ac:dyDescent="0.2">
      <c r="A85" s="20">
        <v>43994</v>
      </c>
      <c r="B85" s="21">
        <v>0.66666666666666663</v>
      </c>
      <c r="C85" s="13">
        <f>-CD[[#This Row],[Verstorbene]]</f>
        <v>-33</v>
      </c>
      <c r="D85" s="2">
        <v>33</v>
      </c>
      <c r="E85" s="22">
        <v>4</v>
      </c>
      <c r="F85" s="23">
        <f>CD[[#This Row],[KH]]-CD[[#This Row],[KH (intensiv)]]</f>
        <v>8</v>
      </c>
      <c r="G85" s="23">
        <f>CD[[#This Row],[Infiziert]]-CD[[#This Row],[KH (nicht intensiv)]]-CD[[#This Row],[KH (intensiv)]]</f>
        <v>107</v>
      </c>
      <c r="H85" s="22">
        <v>1386</v>
      </c>
      <c r="I85" s="22">
        <v>1538</v>
      </c>
      <c r="J85" s="22">
        <v>119</v>
      </c>
      <c r="K85" s="22">
        <v>12</v>
      </c>
      <c r="L85" s="22">
        <v>240</v>
      </c>
      <c r="M85" s="23">
        <f>CD[[#This Row],[Verstorbene]]+CD[[#This Row],[KH (intensiv)]]+CD[[#This Row],[KH (nicht intensiv)]]+CD[[#This Row],[Infiziert (o. KH)]]+CD[[#This Row],[Genesen]]-CD[[#This Row],[Total]]</f>
        <v>0</v>
      </c>
      <c r="N85" s="24">
        <f>CD[[#This Row],[Total]]-I84</f>
        <v>7</v>
      </c>
      <c r="O85" s="24">
        <f>CD[[#This Row],[Genesen]]-H84</f>
        <v>6</v>
      </c>
      <c r="P85" s="8">
        <f t="shared" si="1"/>
        <v>9.4874066736669782</v>
      </c>
    </row>
    <row r="86" spans="1:16" x14ac:dyDescent="0.2">
      <c r="A86" s="20">
        <v>43995</v>
      </c>
      <c r="B86" s="21">
        <v>0.66666666666666663</v>
      </c>
      <c r="C86" s="13">
        <f>-CD[[#This Row],[Verstorbene]]</f>
        <v>-33</v>
      </c>
      <c r="D86" s="2">
        <v>33</v>
      </c>
      <c r="E86" s="22">
        <v>3</v>
      </c>
      <c r="F86" s="23">
        <f>CD[[#This Row],[KH]]-CD[[#This Row],[KH (intensiv)]]</f>
        <v>10</v>
      </c>
      <c r="G86" s="23">
        <f>CD[[#This Row],[Infiziert]]-CD[[#This Row],[KH (nicht intensiv)]]-CD[[#This Row],[KH (intensiv)]]</f>
        <v>96</v>
      </c>
      <c r="H86" s="22">
        <v>1396</v>
      </c>
      <c r="I86" s="22">
        <v>1538</v>
      </c>
      <c r="J86" s="22">
        <v>109</v>
      </c>
      <c r="K86" s="22">
        <v>13</v>
      </c>
      <c r="L86" s="22">
        <v>237</v>
      </c>
      <c r="M86" s="23">
        <f>CD[[#This Row],[Verstorbene]]+CD[[#This Row],[KH (intensiv)]]+CD[[#This Row],[KH (nicht intensiv)]]+CD[[#This Row],[Infiziert (o. KH)]]+CD[[#This Row],[Genesen]]-CD[[#This Row],[Total]]</f>
        <v>0</v>
      </c>
      <c r="N86" s="24">
        <f>CD[[#This Row],[Total]]-I85</f>
        <v>0</v>
      </c>
      <c r="O86" s="24">
        <f>CD[[#This Row],[Genesen]]-H85</f>
        <v>10</v>
      </c>
      <c r="P86" s="8">
        <f t="shared" si="1"/>
        <v>8.0401751471754057</v>
      </c>
    </row>
    <row r="87" spans="1:16" x14ac:dyDescent="0.2">
      <c r="A87" s="20">
        <v>43996</v>
      </c>
      <c r="B87" s="21">
        <v>0.66666666666666663</v>
      </c>
      <c r="C87" s="13">
        <f>-CD[[#This Row],[Verstorbene]]</f>
        <v>-33</v>
      </c>
      <c r="D87" s="2">
        <v>33</v>
      </c>
      <c r="E87" s="22">
        <v>3</v>
      </c>
      <c r="F87" s="23">
        <f>CD[[#This Row],[KH]]-CD[[#This Row],[KH (intensiv)]]</f>
        <v>9</v>
      </c>
      <c r="G87" s="23">
        <f>CD[[#This Row],[Infiziert]]-CD[[#This Row],[KH (nicht intensiv)]]-CD[[#This Row],[KH (intensiv)]]</f>
        <v>102</v>
      </c>
      <c r="H87" s="22">
        <v>1405</v>
      </c>
      <c r="I87" s="22">
        <v>1552</v>
      </c>
      <c r="J87" s="22">
        <v>114</v>
      </c>
      <c r="K87" s="22">
        <v>12</v>
      </c>
      <c r="L87" s="22">
        <v>231</v>
      </c>
      <c r="M87" s="23">
        <f>CD[[#This Row],[Verstorbene]]+CD[[#This Row],[KH (intensiv)]]+CD[[#This Row],[KH (nicht intensiv)]]+CD[[#This Row],[Infiziert (o. KH)]]+CD[[#This Row],[Genesen]]-CD[[#This Row],[Total]]</f>
        <v>0</v>
      </c>
      <c r="N87" s="24">
        <f>CD[[#This Row],[Total]]-I86</f>
        <v>14</v>
      </c>
      <c r="O87" s="24">
        <f>CD[[#This Row],[Genesen]]-H86</f>
        <v>9</v>
      </c>
      <c r="P87" s="8">
        <f t="shared" si="1"/>
        <v>10.29142418838452</v>
      </c>
    </row>
    <row r="88" spans="1:16" x14ac:dyDescent="0.2">
      <c r="A88" s="20">
        <v>43997</v>
      </c>
      <c r="B88" s="21">
        <v>0.66666666666666663</v>
      </c>
      <c r="C88" s="13">
        <f>-CD[[#This Row],[Verstorbene]]</f>
        <v>-33</v>
      </c>
      <c r="D88" s="2">
        <v>33</v>
      </c>
      <c r="E88" s="22">
        <v>3</v>
      </c>
      <c r="F88" s="23">
        <f>CD[[#This Row],[KH]]-CD[[#This Row],[KH (intensiv)]]</f>
        <v>9</v>
      </c>
      <c r="G88" s="23">
        <f>CD[[#This Row],[Infiziert]]-CD[[#This Row],[KH (nicht intensiv)]]-CD[[#This Row],[KH (intensiv)]]</f>
        <v>104</v>
      </c>
      <c r="H88" s="22">
        <v>1410</v>
      </c>
      <c r="I88" s="22">
        <v>1559</v>
      </c>
      <c r="J88" s="22">
        <v>116</v>
      </c>
      <c r="K88" s="22">
        <v>12</v>
      </c>
      <c r="L88" s="22">
        <v>227</v>
      </c>
      <c r="M88" s="23">
        <f>CD[[#This Row],[Verstorbene]]+CD[[#This Row],[KH (intensiv)]]+CD[[#This Row],[KH (nicht intensiv)]]+CD[[#This Row],[Infiziert (o. KH)]]+CD[[#This Row],[Genesen]]-CD[[#This Row],[Total]]</f>
        <v>0</v>
      </c>
      <c r="N88" s="24">
        <f>CD[[#This Row],[Total]]-I87</f>
        <v>7</v>
      </c>
      <c r="O88" s="24">
        <f>CD[[#This Row],[Genesen]]-H87</f>
        <v>5</v>
      </c>
      <c r="P88" s="8">
        <f t="shared" si="1"/>
        <v>10.130620685441011</v>
      </c>
    </row>
    <row r="89" spans="1:16" x14ac:dyDescent="0.2">
      <c r="A89" s="20">
        <v>43998</v>
      </c>
      <c r="B89" s="21">
        <v>0.66666666666666663</v>
      </c>
      <c r="C89" s="13">
        <f>-CD[[#This Row],[Verstorbene]]</f>
        <v>-36</v>
      </c>
      <c r="D89" s="2">
        <v>36</v>
      </c>
      <c r="E89" s="22">
        <v>3</v>
      </c>
      <c r="F89" s="23">
        <f>CD[[#This Row],[KH]]-CD[[#This Row],[KH (intensiv)]]</f>
        <v>7</v>
      </c>
      <c r="G89" s="23">
        <f>CD[[#This Row],[Infiziert]]-CD[[#This Row],[KH (nicht intensiv)]]-CD[[#This Row],[KH (intensiv)]]</f>
        <v>114</v>
      </c>
      <c r="H89" s="22">
        <v>1410</v>
      </c>
      <c r="I89" s="22">
        <v>1570</v>
      </c>
      <c r="J89" s="22">
        <v>124</v>
      </c>
      <c r="K89" s="22">
        <v>10</v>
      </c>
      <c r="L89" s="22">
        <v>225</v>
      </c>
      <c r="M89" s="23">
        <f>CD[[#This Row],[Verstorbene]]+CD[[#This Row],[KH (intensiv)]]+CD[[#This Row],[KH (nicht intensiv)]]+CD[[#This Row],[Infiziert (o. KH)]]+CD[[#This Row],[Genesen]]-CD[[#This Row],[Total]]</f>
        <v>0</v>
      </c>
      <c r="N89" s="24">
        <f>CD[[#This Row],[Total]]-I88</f>
        <v>11</v>
      </c>
      <c r="O89" s="24">
        <f>CD[[#This Row],[Genesen]]-H88</f>
        <v>0</v>
      </c>
      <c r="P89" s="8">
        <f t="shared" si="1"/>
        <v>7.7185681412883893</v>
      </c>
    </row>
    <row r="90" spans="1:16" x14ac:dyDescent="0.2">
      <c r="A90" s="20">
        <v>43999</v>
      </c>
      <c r="B90" s="21">
        <v>0.66666666666666663</v>
      </c>
      <c r="C90" s="13">
        <f>-CD[[#This Row],[Verstorbene]]</f>
        <v>-36</v>
      </c>
      <c r="D90" s="2">
        <v>36</v>
      </c>
      <c r="E90" s="22">
        <v>3</v>
      </c>
      <c r="F90" s="23">
        <f>CD[[#This Row],[KH]]-CD[[#This Row],[KH (intensiv)]]</f>
        <v>6</v>
      </c>
      <c r="G90" s="23">
        <f>CD[[#This Row],[Infiziert]]-CD[[#This Row],[KH (nicht intensiv)]]-CD[[#This Row],[KH (intensiv)]]</f>
        <v>144</v>
      </c>
      <c r="H90" s="22">
        <v>1410</v>
      </c>
      <c r="I90" s="22">
        <v>1599</v>
      </c>
      <c r="J90" s="22">
        <v>153</v>
      </c>
      <c r="K90" s="22">
        <v>9</v>
      </c>
      <c r="L90" s="22">
        <v>240</v>
      </c>
      <c r="M90" s="23">
        <f>CD[[#This Row],[Verstorbene]]+CD[[#This Row],[KH (intensiv)]]+CD[[#This Row],[KH (nicht intensiv)]]+CD[[#This Row],[Infiziert (o. KH)]]+CD[[#This Row],[Genesen]]-CD[[#This Row],[Total]]</f>
        <v>0</v>
      </c>
      <c r="N90" s="24">
        <f>CD[[#This Row],[Total]]-I89</f>
        <v>29</v>
      </c>
      <c r="O90" s="24">
        <f>CD[[#This Row],[Genesen]]-H89</f>
        <v>0</v>
      </c>
      <c r="P90" s="8">
        <f t="shared" si="1"/>
        <v>12.060262720763109</v>
      </c>
    </row>
    <row r="91" spans="1:16" x14ac:dyDescent="0.2">
      <c r="A91" s="20">
        <v>44000</v>
      </c>
      <c r="B91" s="21">
        <v>0.70833333333333337</v>
      </c>
      <c r="C91" s="13">
        <f>-CD[[#This Row],[Verstorbene]]</f>
        <v>-36</v>
      </c>
      <c r="D91" s="2">
        <v>36</v>
      </c>
      <c r="E91" s="22">
        <v>2</v>
      </c>
      <c r="F91" s="23">
        <f>CD[[#This Row],[KH]]-CD[[#This Row],[KH (intensiv)]]</f>
        <v>10</v>
      </c>
      <c r="G91" s="23">
        <f>CD[[#This Row],[Infiziert]]-CD[[#This Row],[KH (nicht intensiv)]]-CD[[#This Row],[KH (intensiv)]]</f>
        <v>145</v>
      </c>
      <c r="H91" s="22">
        <v>1421</v>
      </c>
      <c r="I91" s="22">
        <v>1614</v>
      </c>
      <c r="J91" s="22">
        <v>157</v>
      </c>
      <c r="K91" s="22">
        <v>12</v>
      </c>
      <c r="L91" s="22">
        <v>375</v>
      </c>
      <c r="M91" s="23">
        <f>CD[[#This Row],[Verstorbene]]+CD[[#This Row],[KH (intensiv)]]+CD[[#This Row],[KH (nicht intensiv)]]+CD[[#This Row],[Infiziert (o. KH)]]+CD[[#This Row],[Genesen]]-CD[[#This Row],[Total]]</f>
        <v>0</v>
      </c>
      <c r="N91" s="24">
        <f>CD[[#This Row],[Total]]-I90</f>
        <v>15</v>
      </c>
      <c r="O91" s="24">
        <f>CD[[#This Row],[Genesen]]-H90</f>
        <v>11</v>
      </c>
      <c r="P91" s="8">
        <f t="shared" si="1"/>
        <v>13.346690744311173</v>
      </c>
    </row>
    <row r="92" spans="1:16" x14ac:dyDescent="0.2">
      <c r="A92" s="20">
        <v>44001</v>
      </c>
      <c r="B92" s="21">
        <v>0.70833333333333337</v>
      </c>
      <c r="C92" s="13">
        <f>-CD[[#This Row],[Verstorbene]]</f>
        <v>-36</v>
      </c>
      <c r="D92" s="2">
        <v>36</v>
      </c>
      <c r="E92" s="22">
        <v>2</v>
      </c>
      <c r="F92" s="23">
        <f>CD[[#This Row],[KH]]-CD[[#This Row],[KH (intensiv)]]</f>
        <v>12</v>
      </c>
      <c r="G92" s="23">
        <f>CD[[#This Row],[Infiziert]]-CD[[#This Row],[KH (nicht intensiv)]]-CD[[#This Row],[KH (intensiv)]]</f>
        <v>155</v>
      </c>
      <c r="H92" s="22">
        <v>1429</v>
      </c>
      <c r="I92" s="22">
        <v>1634</v>
      </c>
      <c r="J92" s="22">
        <v>169</v>
      </c>
      <c r="K92" s="22">
        <v>14</v>
      </c>
      <c r="L92" s="22">
        <v>387</v>
      </c>
      <c r="M92" s="23">
        <f>CD[[#This Row],[Verstorbene]]+CD[[#This Row],[KH (intensiv)]]+CD[[#This Row],[KH (nicht intensiv)]]+CD[[#This Row],[Infiziert (o. KH)]]+CD[[#This Row],[Genesen]]-CD[[#This Row],[Total]]</f>
        <v>0</v>
      </c>
      <c r="N92" s="24">
        <f>CD[[#This Row],[Total]]-I91</f>
        <v>20</v>
      </c>
      <c r="O92" s="24">
        <f>CD[[#This Row],[Genesen]]-H91</f>
        <v>8</v>
      </c>
      <c r="P92" s="8">
        <f t="shared" si="1"/>
        <v>15.437136282576779</v>
      </c>
    </row>
    <row r="93" spans="1:16" x14ac:dyDescent="0.2">
      <c r="A93" s="20">
        <v>44002</v>
      </c>
      <c r="B93" s="21">
        <v>0.70833333333333337</v>
      </c>
      <c r="C93" s="13">
        <f>-CD[[#This Row],[Verstorbene]]</f>
        <v>-36</v>
      </c>
      <c r="D93" s="2">
        <v>36</v>
      </c>
      <c r="E93" s="22">
        <v>2</v>
      </c>
      <c r="F93" s="23">
        <f>CD[[#This Row],[KH]]-CD[[#This Row],[KH (intensiv)]]</f>
        <v>10</v>
      </c>
      <c r="G93" s="23">
        <f>CD[[#This Row],[Infiziert]]-CD[[#This Row],[KH (nicht intensiv)]]-CD[[#This Row],[KH (intensiv)]]</f>
        <v>160</v>
      </c>
      <c r="H93" s="22">
        <v>1442</v>
      </c>
      <c r="I93" s="22">
        <v>1650</v>
      </c>
      <c r="J93" s="22">
        <v>172</v>
      </c>
      <c r="K93" s="22">
        <v>12</v>
      </c>
      <c r="L93" s="22">
        <v>396</v>
      </c>
      <c r="M93" s="23">
        <f>CD[[#This Row],[Verstorbene]]+CD[[#This Row],[KH (intensiv)]]+CD[[#This Row],[KH (nicht intensiv)]]+CD[[#This Row],[Infiziert (o. KH)]]+CD[[#This Row],[Genesen]]-CD[[#This Row],[Total]]</f>
        <v>0</v>
      </c>
      <c r="N93" s="24">
        <f>CD[[#This Row],[Total]]-I92</f>
        <v>16</v>
      </c>
      <c r="O93" s="24">
        <f>CD[[#This Row],[Genesen]]-H92</f>
        <v>13</v>
      </c>
      <c r="P93" s="8">
        <f t="shared" si="1"/>
        <v>18.009992329672908</v>
      </c>
    </row>
    <row r="94" spans="1:16" x14ac:dyDescent="0.2">
      <c r="A94" s="20">
        <v>44003</v>
      </c>
      <c r="B94" s="21">
        <v>0.70833333333333337</v>
      </c>
      <c r="C94" s="13">
        <f>-CD[[#This Row],[Verstorbene]]</f>
        <v>-36</v>
      </c>
      <c r="D94" s="2">
        <v>36</v>
      </c>
      <c r="E94" s="22">
        <v>2</v>
      </c>
      <c r="F94" s="23">
        <f>CD[[#This Row],[KH]]-CD[[#This Row],[KH (intensiv)]]</f>
        <v>11</v>
      </c>
      <c r="G94" s="23">
        <f>CD[[#This Row],[Infiziert]]-CD[[#This Row],[KH (nicht intensiv)]]-CD[[#This Row],[KH (intensiv)]]</f>
        <v>155</v>
      </c>
      <c r="H94" s="22">
        <v>1451</v>
      </c>
      <c r="I94" s="22">
        <v>1655</v>
      </c>
      <c r="J94" s="22">
        <v>168</v>
      </c>
      <c r="K94" s="22">
        <v>13</v>
      </c>
      <c r="L94" s="22">
        <v>392</v>
      </c>
      <c r="M94" s="23">
        <f>CD[[#This Row],[Verstorbene]]+CD[[#This Row],[KH (intensiv)]]+CD[[#This Row],[KH (nicht intensiv)]]+CD[[#This Row],[Infiziert (o. KH)]]+CD[[#This Row],[Genesen]]-CD[[#This Row],[Total]]</f>
        <v>0</v>
      </c>
      <c r="N94" s="24">
        <f>CD[[#This Row],[Total]]-I93</f>
        <v>5</v>
      </c>
      <c r="O94" s="24">
        <f>CD[[#This Row],[Genesen]]-H93</f>
        <v>9</v>
      </c>
      <c r="P94" s="8">
        <f t="shared" si="1"/>
        <v>16.562760803181337</v>
      </c>
    </row>
    <row r="95" spans="1:16" x14ac:dyDescent="0.2">
      <c r="A95" s="20">
        <v>44004</v>
      </c>
      <c r="B95" s="21">
        <v>0.70833333333333337</v>
      </c>
      <c r="C95" s="13">
        <f>-CD[[#This Row],[Verstorbene]]</f>
        <v>-36</v>
      </c>
      <c r="D95" s="2">
        <v>36</v>
      </c>
      <c r="E95" s="22">
        <v>2</v>
      </c>
      <c r="F95" s="23">
        <f>CD[[#This Row],[KH]]-CD[[#This Row],[KH (intensiv)]]</f>
        <v>11</v>
      </c>
      <c r="G95" s="23">
        <f>CD[[#This Row],[Infiziert]]-CD[[#This Row],[KH (nicht intensiv)]]-CD[[#This Row],[KH (intensiv)]]</f>
        <v>172</v>
      </c>
      <c r="H95" s="22">
        <v>1451</v>
      </c>
      <c r="I95" s="22">
        <v>1672</v>
      </c>
      <c r="J95" s="22">
        <v>185</v>
      </c>
      <c r="K95" s="22">
        <v>13</v>
      </c>
      <c r="L95" s="22">
        <v>412</v>
      </c>
      <c r="M95" s="23">
        <f>CD[[#This Row],[Verstorbene]]+CD[[#This Row],[KH (intensiv)]]+CD[[#This Row],[KH (nicht intensiv)]]+CD[[#This Row],[Infiziert (o. KH)]]+CD[[#This Row],[Genesen]]-CD[[#This Row],[Total]]</f>
        <v>0</v>
      </c>
      <c r="N95" s="24">
        <f>CD[[#This Row],[Total]]-I94</f>
        <v>17</v>
      </c>
      <c r="O95" s="24">
        <f>CD[[#This Row],[Genesen]]-H94</f>
        <v>0</v>
      </c>
      <c r="P95" s="8">
        <f t="shared" si="1"/>
        <v>18.170795832616417</v>
      </c>
    </row>
    <row r="96" spans="1:16" x14ac:dyDescent="0.2">
      <c r="A96" s="20">
        <v>44005</v>
      </c>
      <c r="B96" s="21">
        <v>0.70833333333333337</v>
      </c>
      <c r="C96" s="13">
        <f>-CD[[#This Row],[Verstorbene]]</f>
        <v>-36</v>
      </c>
      <c r="D96" s="2">
        <v>36</v>
      </c>
      <c r="E96" s="22">
        <v>2</v>
      </c>
      <c r="F96" s="23">
        <f>CD[[#This Row],[KH]]-CD[[#This Row],[KH (intensiv)]]</f>
        <v>14</v>
      </c>
      <c r="G96" s="23">
        <f>CD[[#This Row],[Infiziert]]-CD[[#This Row],[KH (nicht intensiv)]]-CD[[#This Row],[KH (intensiv)]]</f>
        <v>172</v>
      </c>
      <c r="H96" s="22">
        <v>1459</v>
      </c>
      <c r="I96" s="22">
        <v>1683</v>
      </c>
      <c r="J96" s="22">
        <v>188</v>
      </c>
      <c r="K96" s="22">
        <v>16</v>
      </c>
      <c r="L96" s="22">
        <v>403</v>
      </c>
      <c r="M96" s="23">
        <f>CD[[#This Row],[Verstorbene]]+CD[[#This Row],[KH (intensiv)]]+CD[[#This Row],[KH (nicht intensiv)]]+CD[[#This Row],[Infiziert (o. KH)]]+CD[[#This Row],[Genesen]]-CD[[#This Row],[Total]]</f>
        <v>0</v>
      </c>
      <c r="N96" s="24">
        <f>CD[[#This Row],[Total]]-I95</f>
        <v>11</v>
      </c>
      <c r="O96" s="24">
        <f>CD[[#This Row],[Genesen]]-H95</f>
        <v>8</v>
      </c>
      <c r="P96" s="8">
        <f t="shared" si="1"/>
        <v>18.170795832616417</v>
      </c>
    </row>
    <row r="97" spans="1:17" x14ac:dyDescent="0.2">
      <c r="A97" s="20">
        <v>44006</v>
      </c>
      <c r="B97" s="21">
        <v>0.70833333333333337</v>
      </c>
      <c r="C97" s="13">
        <f>-CD[[#This Row],[Verstorbene]]</f>
        <v>-36</v>
      </c>
      <c r="D97" s="2">
        <v>36</v>
      </c>
      <c r="E97" s="22">
        <v>3</v>
      </c>
      <c r="F97" s="23">
        <f>CD[[#This Row],[KH]]-CD[[#This Row],[KH (intensiv)]]</f>
        <v>14</v>
      </c>
      <c r="G97" s="23">
        <f>CD[[#This Row],[Infiziert]]-CD[[#This Row],[KH (nicht intensiv)]]-CD[[#This Row],[KH (intensiv)]]</f>
        <v>182</v>
      </c>
      <c r="H97" s="22">
        <v>1486</v>
      </c>
      <c r="I97" s="22">
        <v>1721</v>
      </c>
      <c r="J97" s="22">
        <v>199</v>
      </c>
      <c r="K97" s="22">
        <v>17</v>
      </c>
      <c r="L97" s="22">
        <v>455</v>
      </c>
      <c r="M97" s="23">
        <f>CD[[#This Row],[Verstorbene]]+CD[[#This Row],[KH (intensiv)]]+CD[[#This Row],[KH (nicht intensiv)]]+CD[[#This Row],[Infiziert (o. KH)]]+CD[[#This Row],[Genesen]]-CD[[#This Row],[Total]]</f>
        <v>0</v>
      </c>
      <c r="N97" s="24">
        <f>CD[[#This Row],[Total]]-I96</f>
        <v>38</v>
      </c>
      <c r="O97" s="24">
        <f>CD[[#This Row],[Genesen]]-H96</f>
        <v>27</v>
      </c>
      <c r="P97" s="8">
        <f t="shared" si="1"/>
        <v>19.618027359107991</v>
      </c>
    </row>
    <row r="98" spans="1:17" x14ac:dyDescent="0.2">
      <c r="A98" s="20">
        <v>44007</v>
      </c>
      <c r="B98" s="21">
        <v>0.70833333333333337</v>
      </c>
      <c r="C98" s="13">
        <f>-CD[[#This Row],[Verstorbene]]</f>
        <v>-37</v>
      </c>
      <c r="D98" s="2">
        <v>37</v>
      </c>
      <c r="E98" s="22">
        <v>4</v>
      </c>
      <c r="F98" s="23">
        <f>CD[[#This Row],[KH]]-CD[[#This Row],[KH (intensiv)]]</f>
        <v>13</v>
      </c>
      <c r="G98" s="23">
        <f>CD[[#This Row],[Infiziert]]-CD[[#This Row],[KH (nicht intensiv)]]-CD[[#This Row],[KH (intensiv)]]</f>
        <v>195</v>
      </c>
      <c r="H98" s="22">
        <v>1488</v>
      </c>
      <c r="I98" s="22">
        <v>1737</v>
      </c>
      <c r="J98" s="22">
        <v>212</v>
      </c>
      <c r="K98" s="22">
        <v>17</v>
      </c>
      <c r="L98" s="22">
        <v>480</v>
      </c>
      <c r="M98" s="23">
        <f>CD[[#This Row],[Verstorbene]]+CD[[#This Row],[KH (intensiv)]]+CD[[#This Row],[KH (nicht intensiv)]]+CD[[#This Row],[Infiziert (o. KH)]]+CD[[#This Row],[Genesen]]-CD[[#This Row],[Total]]</f>
        <v>0</v>
      </c>
      <c r="N98" s="24">
        <f>CD[[#This Row],[Total]]-I97</f>
        <v>16</v>
      </c>
      <c r="O98" s="24">
        <f>CD[[#This Row],[Genesen]]-H97</f>
        <v>2</v>
      </c>
      <c r="P98" s="8">
        <f t="shared" si="1"/>
        <v>19.7788308620515</v>
      </c>
    </row>
    <row r="99" spans="1:17" x14ac:dyDescent="0.2">
      <c r="A99" s="20">
        <v>44008</v>
      </c>
      <c r="B99" s="21">
        <v>0.70833333333333337</v>
      </c>
      <c r="C99" s="13">
        <f>-CD[[#This Row],[Verstorbene]]</f>
        <v>-37</v>
      </c>
      <c r="D99" s="2">
        <v>37</v>
      </c>
      <c r="E99" s="22">
        <v>4</v>
      </c>
      <c r="F99" s="23">
        <f>CD[[#This Row],[KH]]-CD[[#This Row],[KH (intensiv)]]</f>
        <v>14</v>
      </c>
      <c r="G99" s="23">
        <f>CD[[#This Row],[Infiziert]]-CD[[#This Row],[KH (nicht intensiv)]]-CD[[#This Row],[KH (intensiv)]]</f>
        <v>220</v>
      </c>
      <c r="H99" s="22">
        <v>1494</v>
      </c>
      <c r="I99" s="22">
        <v>1769</v>
      </c>
      <c r="J99" s="22">
        <v>238</v>
      </c>
      <c r="K99" s="22">
        <v>18</v>
      </c>
      <c r="L99" s="22">
        <v>514</v>
      </c>
      <c r="M99" s="23">
        <f>CD[[#This Row],[Verstorbene]]+CD[[#This Row],[KH (intensiv)]]+CD[[#This Row],[KH (nicht intensiv)]]+CD[[#This Row],[Infiziert (o. KH)]]+CD[[#This Row],[Genesen]]-CD[[#This Row],[Total]]</f>
        <v>0</v>
      </c>
      <c r="N99" s="24">
        <f>CD[[#This Row],[Total]]-I98</f>
        <v>32</v>
      </c>
      <c r="O99" s="24">
        <f>CD[[#This Row],[Genesen]]-H98</f>
        <v>6</v>
      </c>
      <c r="P99" s="8">
        <f t="shared" si="1"/>
        <v>21.708472897373596</v>
      </c>
    </row>
    <row r="100" spans="1:17" x14ac:dyDescent="0.2">
      <c r="A100" s="20">
        <v>44009</v>
      </c>
      <c r="B100" s="21">
        <v>0.70833333333333337</v>
      </c>
      <c r="C100" s="13">
        <f>-CD[[#This Row],[Verstorbene]]</f>
        <v>-37</v>
      </c>
      <c r="D100" s="2">
        <v>37</v>
      </c>
      <c r="E100" s="25">
        <v>4</v>
      </c>
      <c r="F100" s="23">
        <f>CD[[#This Row],[KH]]-CD[[#This Row],[KH (intensiv)]]</f>
        <v>14</v>
      </c>
      <c r="G100" s="23">
        <f>CD[[#This Row],[Infiziert]]-CD[[#This Row],[KH (nicht intensiv)]]-CD[[#This Row],[KH (intensiv)]]</f>
        <v>222</v>
      </c>
      <c r="H100" s="25">
        <v>1501</v>
      </c>
      <c r="I100" s="25">
        <v>1778</v>
      </c>
      <c r="J100" s="25">
        <v>240</v>
      </c>
      <c r="K100" s="25">
        <v>18</v>
      </c>
      <c r="L100" s="25">
        <v>517</v>
      </c>
      <c r="M100" s="23">
        <f>CD[[#This Row],[Verstorbene]]+CD[[#This Row],[KH (intensiv)]]+CD[[#This Row],[KH (nicht intensiv)]]+CD[[#This Row],[Infiziert (o. KH)]]+CD[[#This Row],[Genesen]]-CD[[#This Row],[Total]]</f>
        <v>0</v>
      </c>
      <c r="N100" s="24">
        <f>CD[[#This Row],[Total]]-I99</f>
        <v>9</v>
      </c>
      <c r="O100" s="24">
        <f>CD[[#This Row],[Genesen]]-H99</f>
        <v>7</v>
      </c>
      <c r="P100" s="8">
        <f t="shared" si="1"/>
        <v>20.582848376769039</v>
      </c>
      <c r="Q100" s="3" t="s">
        <v>13</v>
      </c>
    </row>
    <row r="101" spans="1:17" x14ac:dyDescent="0.2">
      <c r="A101" s="20">
        <v>44010</v>
      </c>
      <c r="B101" s="21">
        <v>0.70833333333333337</v>
      </c>
      <c r="C101" s="13">
        <f>-CD[[#This Row],[Verstorbene]]</f>
        <v>-37</v>
      </c>
      <c r="D101" s="2">
        <v>37</v>
      </c>
      <c r="E101" s="25">
        <v>5</v>
      </c>
      <c r="F101" s="23">
        <f>CD[[#This Row],[KH]]-CD[[#This Row],[KH (intensiv)]]</f>
        <v>12</v>
      </c>
      <c r="G101" s="23">
        <f>CD[[#This Row],[Infiziert]]-CD[[#This Row],[KH (nicht intensiv)]]-CD[[#This Row],[KH (intensiv)]]</f>
        <v>225</v>
      </c>
      <c r="H101" s="25">
        <v>1508</v>
      </c>
      <c r="I101" s="25">
        <v>1787</v>
      </c>
      <c r="J101" s="25">
        <v>242</v>
      </c>
      <c r="K101" s="25">
        <v>17</v>
      </c>
      <c r="L101" s="25">
        <v>520</v>
      </c>
      <c r="M101" s="23">
        <f>CD[[#This Row],[Verstorbene]]+CD[[#This Row],[KH (intensiv)]]+CD[[#This Row],[KH (nicht intensiv)]]+CD[[#This Row],[Infiziert (o. KH)]]+CD[[#This Row],[Genesen]]-CD[[#This Row],[Total]]</f>
        <v>0</v>
      </c>
      <c r="N101" s="24">
        <f>CD[[#This Row],[Total]]-I100</f>
        <v>9</v>
      </c>
      <c r="O101" s="24">
        <f>CD[[#This Row],[Genesen]]-H100</f>
        <v>7</v>
      </c>
      <c r="P101" s="8">
        <f t="shared" si="1"/>
        <v>21.22606238854307</v>
      </c>
      <c r="Q101" s="3" t="s">
        <v>13</v>
      </c>
    </row>
    <row r="102" spans="1:17" x14ac:dyDescent="0.2">
      <c r="A102" s="20">
        <v>44011</v>
      </c>
      <c r="B102" s="21">
        <v>0.70833333333333337</v>
      </c>
      <c r="C102" s="13">
        <f>-CD[[#This Row],[Verstorbene]]</f>
        <v>-37</v>
      </c>
      <c r="D102" s="2">
        <v>37</v>
      </c>
      <c r="E102" s="22">
        <v>5</v>
      </c>
      <c r="F102" s="23">
        <f>CD[[#This Row],[KH]]-CD[[#This Row],[KH (intensiv)]]</f>
        <v>12</v>
      </c>
      <c r="G102" s="23">
        <f>CD[[#This Row],[Infiziert]]-CD[[#This Row],[KH (nicht intensiv)]]-CD[[#This Row],[KH (intensiv)]]</f>
        <v>227</v>
      </c>
      <c r="H102" s="22">
        <v>1515</v>
      </c>
      <c r="I102" s="22">
        <v>1796</v>
      </c>
      <c r="J102" s="22">
        <v>244</v>
      </c>
      <c r="K102" s="22">
        <v>17</v>
      </c>
      <c r="L102" s="22">
        <v>524</v>
      </c>
      <c r="M102" s="23">
        <f>CD[[#This Row],[Verstorbene]]+CD[[#This Row],[KH (intensiv)]]+CD[[#This Row],[KH (nicht intensiv)]]+CD[[#This Row],[Infiziert (o. KH)]]+CD[[#This Row],[Genesen]]-CD[[#This Row],[Total]]</f>
        <v>0</v>
      </c>
      <c r="N102" s="24">
        <f>CD[[#This Row],[Total]]-I101</f>
        <v>9</v>
      </c>
      <c r="O102" s="24">
        <f>CD[[#This Row],[Genesen]]-H101</f>
        <v>7</v>
      </c>
      <c r="P102" s="8">
        <f t="shared" si="1"/>
        <v>19.939634364995008</v>
      </c>
    </row>
    <row r="103" spans="1:17" x14ac:dyDescent="0.2">
      <c r="A103" s="20">
        <v>44012</v>
      </c>
      <c r="B103" s="21">
        <v>0.70833333333333337</v>
      </c>
      <c r="C103" s="13">
        <f>-CD[[#This Row],[Verstorbene]]</f>
        <v>-37</v>
      </c>
      <c r="D103" s="2">
        <v>37</v>
      </c>
      <c r="E103" s="22">
        <v>8</v>
      </c>
      <c r="F103" s="23">
        <f>CD[[#This Row],[KH]]-CD[[#This Row],[KH (intensiv)]]</f>
        <v>14</v>
      </c>
      <c r="G103" s="23">
        <f>CD[[#This Row],[Infiziert]]-CD[[#This Row],[KH (nicht intensiv)]]-CD[[#This Row],[KH (intensiv)]]</f>
        <v>232</v>
      </c>
      <c r="H103" s="22">
        <v>1522</v>
      </c>
      <c r="I103" s="22">
        <v>1813</v>
      </c>
      <c r="J103" s="22">
        <v>254</v>
      </c>
      <c r="K103" s="22">
        <v>22</v>
      </c>
      <c r="L103" s="22">
        <v>553</v>
      </c>
      <c r="M103" s="23">
        <f>CD[[#This Row],[Verstorbene]]+CD[[#This Row],[KH (intensiv)]]+CD[[#This Row],[KH (nicht intensiv)]]+CD[[#This Row],[Infiziert (o. KH)]]+CD[[#This Row],[Genesen]]-CD[[#This Row],[Total]]</f>
        <v>0</v>
      </c>
      <c r="N103" s="24">
        <f>CD[[#This Row],[Total]]-I102</f>
        <v>17</v>
      </c>
      <c r="O103" s="24">
        <f>CD[[#This Row],[Genesen]]-H102</f>
        <v>7</v>
      </c>
      <c r="P103" s="8">
        <f t="shared" si="1"/>
        <v>20.904455382656057</v>
      </c>
    </row>
    <row r="104" spans="1:17" x14ac:dyDescent="0.2">
      <c r="A104" s="20">
        <v>44013</v>
      </c>
      <c r="B104" s="21">
        <v>0.70833333333333337</v>
      </c>
      <c r="C104" s="13">
        <f>-CD[[#This Row],[Verstorbene]]</f>
        <v>-37</v>
      </c>
      <c r="D104" s="2">
        <v>37</v>
      </c>
      <c r="E104" s="22">
        <v>7</v>
      </c>
      <c r="F104" s="23">
        <f>CD[[#This Row],[KH]]-CD[[#This Row],[KH (intensiv)]]</f>
        <v>13</v>
      </c>
      <c r="G104" s="23">
        <f>CD[[#This Row],[Infiziert]]-CD[[#This Row],[KH (nicht intensiv)]]-CD[[#This Row],[KH (intensiv)]]</f>
        <v>255</v>
      </c>
      <c r="H104" s="22">
        <v>1542</v>
      </c>
      <c r="I104" s="22">
        <v>1854</v>
      </c>
      <c r="J104" s="22">
        <v>275</v>
      </c>
      <c r="K104" s="22">
        <v>20</v>
      </c>
      <c r="L104" s="22">
        <v>572</v>
      </c>
      <c r="M104" s="23">
        <f>CD[[#This Row],[Verstorbene]]+CD[[#This Row],[KH (intensiv)]]+CD[[#This Row],[KH (nicht intensiv)]]+CD[[#This Row],[Infiziert (o. KH)]]+CD[[#This Row],[Genesen]]-CD[[#This Row],[Total]]</f>
        <v>0</v>
      </c>
      <c r="N104" s="24">
        <f>CD[[#This Row],[Total]]-I103</f>
        <v>41</v>
      </c>
      <c r="O104" s="24">
        <f>CD[[#This Row],[Genesen]]-H103</f>
        <v>20</v>
      </c>
      <c r="P104" s="8">
        <f t="shared" si="1"/>
        <v>21.386865891486579</v>
      </c>
    </row>
    <row r="105" spans="1:17" x14ac:dyDescent="0.2">
      <c r="A105" s="20">
        <v>44014</v>
      </c>
      <c r="B105" s="21">
        <v>0.70833333333333337</v>
      </c>
      <c r="C105" s="13">
        <f>-CD[[#This Row],[Verstorbene]]</f>
        <v>-37</v>
      </c>
      <c r="D105" s="2">
        <v>37</v>
      </c>
      <c r="E105" s="22">
        <v>5</v>
      </c>
      <c r="F105" s="23">
        <f>CD[[#This Row],[KH]]-CD[[#This Row],[KH (intensiv)]]</f>
        <v>15</v>
      </c>
      <c r="G105" s="23">
        <f>CD[[#This Row],[Infiziert]]-CD[[#This Row],[KH (nicht intensiv)]]-CD[[#This Row],[KH (intensiv)]]</f>
        <v>271</v>
      </c>
      <c r="H105" s="22">
        <v>1561</v>
      </c>
      <c r="I105" s="22">
        <v>1889</v>
      </c>
      <c r="J105" s="22">
        <v>291</v>
      </c>
      <c r="K105" s="22">
        <v>20</v>
      </c>
      <c r="L105" s="22">
        <v>591</v>
      </c>
      <c r="M105" s="23">
        <f>CD[[#This Row],[Verstorbene]]+CD[[#This Row],[KH (intensiv)]]+CD[[#This Row],[KH (nicht intensiv)]]+CD[[#This Row],[Infiziert (o. KH)]]+CD[[#This Row],[Genesen]]-CD[[#This Row],[Total]]</f>
        <v>0</v>
      </c>
      <c r="N105" s="24">
        <f>CD[[#This Row],[Total]]-I104</f>
        <v>35</v>
      </c>
      <c r="O105" s="24">
        <f>CD[[#This Row],[Genesen]]-H104</f>
        <v>19</v>
      </c>
      <c r="P105" s="8">
        <f t="shared" si="1"/>
        <v>24.442132447413233</v>
      </c>
    </row>
    <row r="106" spans="1:17" x14ac:dyDescent="0.2">
      <c r="A106" s="20">
        <v>44015</v>
      </c>
      <c r="B106" s="21">
        <v>0.70833333333333337</v>
      </c>
      <c r="C106" s="13">
        <f>-CD[[#This Row],[Verstorbene]]</f>
        <v>-37</v>
      </c>
      <c r="D106" s="2">
        <v>37</v>
      </c>
      <c r="E106" s="22">
        <v>3</v>
      </c>
      <c r="F106" s="23">
        <f>CD[[#This Row],[KH]]-CD[[#This Row],[KH (intensiv)]]</f>
        <v>14</v>
      </c>
      <c r="G106" s="23">
        <f>CD[[#This Row],[Infiziert]]-CD[[#This Row],[KH (nicht intensiv)]]-CD[[#This Row],[KH (intensiv)]]</f>
        <v>260</v>
      </c>
      <c r="H106" s="22">
        <v>1598</v>
      </c>
      <c r="I106" s="22">
        <v>1912</v>
      </c>
      <c r="J106" s="22">
        <v>277</v>
      </c>
      <c r="K106" s="22">
        <v>17</v>
      </c>
      <c r="L106" s="22">
        <v>633</v>
      </c>
      <c r="M106" s="23">
        <f>CD[[#This Row],[Verstorbene]]+CD[[#This Row],[KH (intensiv)]]+CD[[#This Row],[KH (nicht intensiv)]]+CD[[#This Row],[Infiziert (o. KH)]]+CD[[#This Row],[Genesen]]-CD[[#This Row],[Total]]</f>
        <v>0</v>
      </c>
      <c r="N106" s="24">
        <f>CD[[#This Row],[Total]]-I105</f>
        <v>23</v>
      </c>
      <c r="O106" s="24">
        <f>CD[[#This Row],[Genesen]]-H105</f>
        <v>37</v>
      </c>
      <c r="P106" s="8">
        <f t="shared" si="1"/>
        <v>22.994900920921662</v>
      </c>
    </row>
    <row r="107" spans="1:17" x14ac:dyDescent="0.2">
      <c r="A107" s="20">
        <v>44016</v>
      </c>
      <c r="B107" s="21">
        <v>0.70833333333333337</v>
      </c>
      <c r="C107" s="13">
        <f>-CD[[#This Row],[Verstorbene]]</f>
        <v>-37</v>
      </c>
      <c r="D107" s="2">
        <v>37</v>
      </c>
      <c r="E107" s="22">
        <v>4</v>
      </c>
      <c r="F107" s="23">
        <f>CD[[#This Row],[KH]]-CD[[#This Row],[KH (intensiv)]]</f>
        <v>14</v>
      </c>
      <c r="G107" s="23">
        <f>CD[[#This Row],[Infiziert]]-CD[[#This Row],[KH (nicht intensiv)]]-CD[[#This Row],[KH (intensiv)]]</f>
        <v>270</v>
      </c>
      <c r="H107" s="22">
        <v>1598</v>
      </c>
      <c r="I107" s="22">
        <v>1923</v>
      </c>
      <c r="J107" s="22">
        <v>288</v>
      </c>
      <c r="K107" s="22">
        <v>18</v>
      </c>
      <c r="L107" s="22">
        <v>648</v>
      </c>
      <c r="M107" s="23">
        <f>CD[[#This Row],[Verstorbene]]+CD[[#This Row],[KH (intensiv)]]+CD[[#This Row],[KH (nicht intensiv)]]+CD[[#This Row],[Infiziert (o. KH)]]+CD[[#This Row],[Genesen]]-CD[[#This Row],[Total]]</f>
        <v>0</v>
      </c>
      <c r="N107" s="24">
        <f>CD[[#This Row],[Total]]-I106</f>
        <v>11</v>
      </c>
      <c r="O107" s="24">
        <f>CD[[#This Row],[Genesen]]-H106</f>
        <v>0</v>
      </c>
      <c r="P107" s="8">
        <f t="shared" si="1"/>
        <v>23.316507926808676</v>
      </c>
    </row>
    <row r="108" spans="1:17" x14ac:dyDescent="0.2">
      <c r="A108" s="20">
        <v>44017</v>
      </c>
      <c r="B108" s="21">
        <v>0.70833333333333337</v>
      </c>
      <c r="C108" s="13">
        <f>-CD[[#This Row],[Verstorbene]]</f>
        <v>-39</v>
      </c>
      <c r="D108" s="2">
        <v>39</v>
      </c>
      <c r="E108" s="22">
        <v>1</v>
      </c>
      <c r="F108" s="23">
        <f>CD[[#This Row],[KH]]-CD[[#This Row],[KH (intensiv)]]</f>
        <v>15</v>
      </c>
      <c r="G108" s="23">
        <f>CD[[#This Row],[Infiziert]]-CD[[#This Row],[KH (nicht intensiv)]]-CD[[#This Row],[KH (intensiv)]]</f>
        <v>270</v>
      </c>
      <c r="H108" s="22">
        <v>1611</v>
      </c>
      <c r="I108" s="22">
        <v>1936</v>
      </c>
      <c r="J108" s="22">
        <v>286</v>
      </c>
      <c r="K108" s="22">
        <v>16</v>
      </c>
      <c r="L108" s="22">
        <v>645</v>
      </c>
      <c r="M108" s="23">
        <f>CD[[#This Row],[Verstorbene]]+CD[[#This Row],[KH (intensiv)]]+CD[[#This Row],[KH (nicht intensiv)]]+CD[[#This Row],[Infiziert (o. KH)]]+CD[[#This Row],[Genesen]]-CD[[#This Row],[Total]]</f>
        <v>0</v>
      </c>
      <c r="N108" s="24">
        <f>CD[[#This Row],[Total]]-I107</f>
        <v>13</v>
      </c>
      <c r="O108" s="24">
        <f>CD[[#This Row],[Genesen]]-H107</f>
        <v>13</v>
      </c>
      <c r="P108" s="8">
        <f t="shared" si="1"/>
        <v>23.95972193858271</v>
      </c>
    </row>
    <row r="109" spans="1:17" x14ac:dyDescent="0.2">
      <c r="A109" s="20">
        <v>44018</v>
      </c>
      <c r="B109" s="21">
        <v>0.70833333333333337</v>
      </c>
      <c r="C109" s="13">
        <f>-CD[[#This Row],[Verstorbene]]</f>
        <v>-39</v>
      </c>
      <c r="D109" s="2">
        <v>39</v>
      </c>
      <c r="E109" s="22">
        <v>1</v>
      </c>
      <c r="F109" s="23">
        <f>CD[[#This Row],[KH]]-CD[[#This Row],[KH (intensiv)]]</f>
        <v>14</v>
      </c>
      <c r="G109" s="23">
        <f>CD[[#This Row],[Infiziert]]-CD[[#This Row],[KH (nicht intensiv)]]-CD[[#This Row],[KH (intensiv)]]</f>
        <v>268</v>
      </c>
      <c r="H109" s="22">
        <v>1616</v>
      </c>
      <c r="I109" s="22">
        <v>1938</v>
      </c>
      <c r="J109" s="22">
        <v>283</v>
      </c>
      <c r="K109" s="22">
        <v>15</v>
      </c>
      <c r="L109" s="22">
        <v>612</v>
      </c>
      <c r="M109" s="23">
        <f>CD[[#This Row],[Verstorbene]]+CD[[#This Row],[KH (intensiv)]]+CD[[#This Row],[KH (nicht intensiv)]]+CD[[#This Row],[Infiziert (o. KH)]]+CD[[#This Row],[Genesen]]-CD[[#This Row],[Total]]</f>
        <v>0</v>
      </c>
      <c r="N109" s="24">
        <f>CD[[#This Row],[Total]]-I108</f>
        <v>2</v>
      </c>
      <c r="O109" s="24">
        <f>CD[[#This Row],[Genesen]]-H108</f>
        <v>5</v>
      </c>
      <c r="P109" s="8">
        <f t="shared" si="1"/>
        <v>22.834097417978153</v>
      </c>
    </row>
    <row r="110" spans="1:17" x14ac:dyDescent="0.2">
      <c r="A110" s="20">
        <v>44019</v>
      </c>
      <c r="B110" s="21">
        <v>0.70833333333333337</v>
      </c>
      <c r="C110" s="13">
        <f>-CD[[#This Row],[Verstorbene]]</f>
        <v>-40</v>
      </c>
      <c r="D110" s="2">
        <v>40</v>
      </c>
      <c r="E110" s="22">
        <v>1</v>
      </c>
      <c r="F110" s="23">
        <f>CD[[#This Row],[KH]]-CD[[#This Row],[KH (intensiv)]]</f>
        <v>13</v>
      </c>
      <c r="G110" s="23">
        <f>CD[[#This Row],[Infiziert]]-CD[[#This Row],[KH (nicht intensiv)]]-CD[[#This Row],[KH (intensiv)]]</f>
        <v>248</v>
      </c>
      <c r="H110" s="22">
        <v>1651</v>
      </c>
      <c r="I110" s="22">
        <v>1953</v>
      </c>
      <c r="J110" s="22">
        <v>262</v>
      </c>
      <c r="K110" s="22">
        <v>14</v>
      </c>
      <c r="L110" s="22">
        <v>571</v>
      </c>
      <c r="M110" s="23">
        <f>CD[[#This Row],[Verstorbene]]+CD[[#This Row],[KH (intensiv)]]+CD[[#This Row],[KH (nicht intensiv)]]+CD[[#This Row],[Infiziert (o. KH)]]+CD[[#This Row],[Genesen]]-CD[[#This Row],[Total]]</f>
        <v>0</v>
      </c>
      <c r="N110" s="24">
        <f>CD[[#This Row],[Total]]-I109</f>
        <v>15</v>
      </c>
      <c r="O110" s="24">
        <f>CD[[#This Row],[Genesen]]-H109</f>
        <v>35</v>
      </c>
      <c r="P110" s="8">
        <f t="shared" si="1"/>
        <v>22.512490412091136</v>
      </c>
    </row>
    <row r="111" spans="1:17" x14ac:dyDescent="0.2">
      <c r="A111" s="20">
        <v>44020</v>
      </c>
      <c r="B111" s="21">
        <v>0.70833333333333337</v>
      </c>
      <c r="C111" s="13">
        <f>-CD[[#This Row],[Verstorbene]]</f>
        <v>-42</v>
      </c>
      <c r="D111" s="2">
        <v>42</v>
      </c>
      <c r="E111" s="22">
        <v>1</v>
      </c>
      <c r="F111" s="23">
        <f>CD[[#This Row],[KH]]-CD[[#This Row],[KH (intensiv)]]</f>
        <v>12</v>
      </c>
      <c r="G111" s="23">
        <f>CD[[#This Row],[Infiziert]]-CD[[#This Row],[KH (nicht intensiv)]]-CD[[#This Row],[KH (intensiv)]]</f>
        <v>252</v>
      </c>
      <c r="H111" s="22">
        <v>1654</v>
      </c>
      <c r="I111" s="22">
        <v>1961</v>
      </c>
      <c r="J111" s="22">
        <v>265</v>
      </c>
      <c r="K111" s="22">
        <v>13</v>
      </c>
      <c r="L111" s="22">
        <v>595</v>
      </c>
      <c r="M111" s="23">
        <f>CD[[#This Row],[Verstorbene]]+CD[[#This Row],[KH (intensiv)]]+CD[[#This Row],[KH (nicht intensiv)]]+CD[[#This Row],[Infiziert (o. KH)]]+CD[[#This Row],[Genesen]]-CD[[#This Row],[Total]]</f>
        <v>0</v>
      </c>
      <c r="N111" s="24">
        <f>CD[[#This Row],[Total]]-I110</f>
        <v>8</v>
      </c>
      <c r="O111" s="24">
        <f>CD[[#This Row],[Genesen]]-H110</f>
        <v>3</v>
      </c>
      <c r="P111" s="8">
        <f t="shared" si="1"/>
        <v>17.205974814955368</v>
      </c>
    </row>
    <row r="112" spans="1:17" x14ac:dyDescent="0.2">
      <c r="A112" s="20">
        <v>44021</v>
      </c>
      <c r="B112" s="21">
        <v>0.70833333333333337</v>
      </c>
      <c r="C112" s="13">
        <f>-CD[[#This Row],[Verstorbene]]</f>
        <v>-42</v>
      </c>
      <c r="D112" s="2">
        <v>42</v>
      </c>
      <c r="E112" s="22">
        <v>1</v>
      </c>
      <c r="F112" s="23">
        <f>CD[[#This Row],[KH]]-CD[[#This Row],[KH (intensiv)]]</f>
        <v>12</v>
      </c>
      <c r="G112" s="23">
        <f>CD[[#This Row],[Infiziert]]-CD[[#This Row],[KH (nicht intensiv)]]-CD[[#This Row],[KH (intensiv)]]</f>
        <v>228</v>
      </c>
      <c r="H112" s="22">
        <v>1681</v>
      </c>
      <c r="I112" s="22">
        <v>1964</v>
      </c>
      <c r="J112" s="22">
        <v>241</v>
      </c>
      <c r="K112" s="22">
        <v>13</v>
      </c>
      <c r="L112" s="22">
        <v>625</v>
      </c>
      <c r="M112" s="23">
        <f>CD[[#This Row],[Verstorbene]]+CD[[#This Row],[KH (intensiv)]]+CD[[#This Row],[KH (nicht intensiv)]]+CD[[#This Row],[Infiziert (o. KH)]]+CD[[#This Row],[Genesen]]-CD[[#This Row],[Total]]</f>
        <v>0</v>
      </c>
      <c r="N112" s="24">
        <f>CD[[#This Row],[Total]]-I111</f>
        <v>3</v>
      </c>
      <c r="O112" s="24">
        <f>CD[[#This Row],[Genesen]]-H111</f>
        <v>27</v>
      </c>
      <c r="P112" s="8">
        <f t="shared" si="1"/>
        <v>12.060262720763109</v>
      </c>
    </row>
    <row r="113" spans="1:16" x14ac:dyDescent="0.2">
      <c r="A113" s="20">
        <v>44022</v>
      </c>
      <c r="B113" s="21">
        <v>0.70833333333333337</v>
      </c>
      <c r="C113" s="13">
        <f>-CD[[#This Row],[Verstorbene]]</f>
        <v>-42</v>
      </c>
      <c r="D113" s="2">
        <v>42</v>
      </c>
      <c r="E113" s="22">
        <v>1</v>
      </c>
      <c r="F113" s="23">
        <f>CD[[#This Row],[KH]]-CD[[#This Row],[KH (intensiv)]]</f>
        <v>11</v>
      </c>
      <c r="G113" s="23">
        <f>CD[[#This Row],[Infiziert]]-CD[[#This Row],[KH (nicht intensiv)]]-CD[[#This Row],[KH (intensiv)]]</f>
        <v>216</v>
      </c>
      <c r="H113" s="22">
        <v>1699</v>
      </c>
      <c r="I113" s="22">
        <v>1969</v>
      </c>
      <c r="J113" s="22">
        <v>228</v>
      </c>
      <c r="K113" s="22">
        <v>12</v>
      </c>
      <c r="L113" s="22">
        <v>601</v>
      </c>
      <c r="M113" s="23">
        <f>CD[[#This Row],[Verstorbene]]+CD[[#This Row],[KH (intensiv)]]+CD[[#This Row],[KH (nicht intensiv)]]+CD[[#This Row],[Infiziert (o. KH)]]+CD[[#This Row],[Genesen]]-CD[[#This Row],[Total]]</f>
        <v>0</v>
      </c>
      <c r="N113" s="24">
        <f>CD[[#This Row],[Total]]-I112</f>
        <v>5</v>
      </c>
      <c r="O113" s="24">
        <f>CD[[#This Row],[Genesen]]-H112</f>
        <v>18</v>
      </c>
      <c r="P113" s="8">
        <f t="shared" si="1"/>
        <v>9.1657996677799627</v>
      </c>
    </row>
    <row r="114" spans="1:16" x14ac:dyDescent="0.2">
      <c r="A114" s="20">
        <v>44023</v>
      </c>
      <c r="B114" s="21">
        <v>0.70833333333333337</v>
      </c>
      <c r="C114" s="13">
        <f>-CD[[#This Row],[Verstorbene]]</f>
        <v>-42</v>
      </c>
      <c r="D114" s="2">
        <v>42</v>
      </c>
      <c r="E114" s="22">
        <v>1</v>
      </c>
      <c r="F114" s="23">
        <f>CD[[#This Row],[KH]]-CD[[#This Row],[KH (intensiv)]]</f>
        <v>9</v>
      </c>
      <c r="G114" s="23">
        <f>CD[[#This Row],[Infiziert]]-CD[[#This Row],[KH (nicht intensiv)]]-CD[[#This Row],[KH (intensiv)]]</f>
        <v>189</v>
      </c>
      <c r="H114" s="22">
        <v>1728</v>
      </c>
      <c r="I114" s="22">
        <v>1969</v>
      </c>
      <c r="J114" s="22">
        <v>199</v>
      </c>
      <c r="K114" s="22">
        <v>10</v>
      </c>
      <c r="L114" s="22">
        <v>578</v>
      </c>
      <c r="M114" s="23">
        <f>CD[[#This Row],[Verstorbene]]+CD[[#This Row],[KH (intensiv)]]+CD[[#This Row],[KH (nicht intensiv)]]+CD[[#This Row],[Infiziert (o. KH)]]+CD[[#This Row],[Genesen]]-CD[[#This Row],[Total]]</f>
        <v>0</v>
      </c>
      <c r="N114" s="24">
        <f>CD[[#This Row],[Total]]-I113</f>
        <v>0</v>
      </c>
      <c r="O114" s="24">
        <f>CD[[#This Row],[Genesen]]-H113</f>
        <v>29</v>
      </c>
      <c r="P114" s="8">
        <f t="shared" si="1"/>
        <v>7.3969611354013738</v>
      </c>
    </row>
    <row r="115" spans="1:16" x14ac:dyDescent="0.2">
      <c r="A115" s="20">
        <v>44024</v>
      </c>
      <c r="B115" s="21">
        <v>0.70833333333333337</v>
      </c>
      <c r="C115" s="13">
        <f>-CD[[#This Row],[Verstorbene]]</f>
        <v>-42</v>
      </c>
      <c r="D115" s="2">
        <v>42</v>
      </c>
      <c r="E115" s="22">
        <v>1</v>
      </c>
      <c r="F115" s="23">
        <f>CD[[#This Row],[KH]]-CD[[#This Row],[KH (intensiv)]]</f>
        <v>8</v>
      </c>
      <c r="G115" s="23">
        <f>CD[[#This Row],[Infiziert]]-CD[[#This Row],[KH (nicht intensiv)]]-CD[[#This Row],[KH (intensiv)]]</f>
        <v>190</v>
      </c>
      <c r="H115" s="22">
        <v>1732</v>
      </c>
      <c r="I115" s="22">
        <v>1973</v>
      </c>
      <c r="J115" s="22">
        <v>199</v>
      </c>
      <c r="K115" s="22">
        <v>9</v>
      </c>
      <c r="L115" s="22">
        <v>585</v>
      </c>
      <c r="M115" s="23">
        <f>CD[[#This Row],[Verstorbene]]+CD[[#This Row],[KH (intensiv)]]+CD[[#This Row],[KH (nicht intensiv)]]+CD[[#This Row],[Infiziert (o. KH)]]+CD[[#This Row],[Genesen]]-CD[[#This Row],[Total]]</f>
        <v>0</v>
      </c>
      <c r="N115" s="24">
        <f>CD[[#This Row],[Total]]-I114</f>
        <v>4</v>
      </c>
      <c r="O115" s="24">
        <f>CD[[#This Row],[Genesen]]-H114</f>
        <v>4</v>
      </c>
      <c r="P115" s="8">
        <f t="shared" si="1"/>
        <v>5.9497296089098004</v>
      </c>
    </row>
    <row r="116" spans="1:16" x14ac:dyDescent="0.2">
      <c r="A116" s="20">
        <v>44025</v>
      </c>
      <c r="B116" s="21">
        <v>0.70833333333333337</v>
      </c>
      <c r="C116" s="13">
        <f>-CD[[#This Row],[Verstorbene]]</f>
        <v>-42</v>
      </c>
      <c r="D116" s="2">
        <v>42</v>
      </c>
      <c r="E116" s="22">
        <v>1</v>
      </c>
      <c r="F116" s="23">
        <f>CD[[#This Row],[KH]]-CD[[#This Row],[KH (intensiv)]]</f>
        <v>8</v>
      </c>
      <c r="G116" s="23">
        <f>CD[[#This Row],[Infiziert]]-CD[[#This Row],[KH (nicht intensiv)]]-CD[[#This Row],[KH (intensiv)]]</f>
        <v>183</v>
      </c>
      <c r="H116" s="22">
        <v>1742</v>
      </c>
      <c r="I116" s="22">
        <v>1976</v>
      </c>
      <c r="J116" s="22">
        <v>192</v>
      </c>
      <c r="K116" s="22">
        <v>9</v>
      </c>
      <c r="L116" s="22">
        <v>582</v>
      </c>
      <c r="M116" s="23">
        <f>CD[[#This Row],[Verstorbene]]+CD[[#This Row],[KH (intensiv)]]+CD[[#This Row],[KH (nicht intensiv)]]+CD[[#This Row],[Infiziert (o. KH)]]+CD[[#This Row],[Genesen]]-CD[[#This Row],[Total]]</f>
        <v>0</v>
      </c>
      <c r="N116" s="24">
        <f>CD[[#This Row],[Total]]-I115</f>
        <v>3</v>
      </c>
      <c r="O116" s="24">
        <f>CD[[#This Row],[Genesen]]-H115</f>
        <v>10</v>
      </c>
      <c r="P116" s="8">
        <f t="shared" si="1"/>
        <v>6.1105331118533082</v>
      </c>
    </row>
    <row r="117" spans="1:16" x14ac:dyDescent="0.2">
      <c r="A117" s="20">
        <v>44026</v>
      </c>
      <c r="B117" s="21">
        <v>0.70833333333333337</v>
      </c>
      <c r="C117" s="13">
        <f>-CD[[#This Row],[Verstorbene]]</f>
        <v>-42</v>
      </c>
      <c r="D117" s="2">
        <v>42</v>
      </c>
      <c r="E117" s="22">
        <v>0</v>
      </c>
      <c r="F117" s="23">
        <f>CD[[#This Row],[KH]]-CD[[#This Row],[KH (intensiv)]]</f>
        <v>8</v>
      </c>
      <c r="G117" s="23">
        <f>CD[[#This Row],[Infiziert]]-CD[[#This Row],[KH (nicht intensiv)]]-CD[[#This Row],[KH (intensiv)]]</f>
        <v>174</v>
      </c>
      <c r="H117" s="22">
        <v>1755</v>
      </c>
      <c r="I117" s="22">
        <v>1979</v>
      </c>
      <c r="J117" s="22">
        <v>182</v>
      </c>
      <c r="K117" s="22">
        <v>8</v>
      </c>
      <c r="L117" s="22">
        <v>589</v>
      </c>
      <c r="M117" s="23">
        <f>CD[[#This Row],[Verstorbene]]+CD[[#This Row],[KH (intensiv)]]+CD[[#This Row],[KH (nicht intensiv)]]+CD[[#This Row],[Infiziert (o. KH)]]+CD[[#This Row],[Genesen]]-CD[[#This Row],[Total]]</f>
        <v>0</v>
      </c>
      <c r="N117" s="24">
        <f>CD[[#This Row],[Total]]-I116</f>
        <v>3</v>
      </c>
      <c r="O117" s="24">
        <f>CD[[#This Row],[Genesen]]-H116</f>
        <v>13</v>
      </c>
      <c r="P117" s="8">
        <f t="shared" si="1"/>
        <v>4.1808910765312115</v>
      </c>
    </row>
    <row r="118" spans="1:16" x14ac:dyDescent="0.2">
      <c r="A118" s="20">
        <v>44027</v>
      </c>
      <c r="B118" s="21">
        <v>0.70833333333333337</v>
      </c>
      <c r="C118" s="13">
        <f>-CD[[#This Row],[Verstorbene]]</f>
        <v>-42</v>
      </c>
      <c r="D118" s="2">
        <v>42</v>
      </c>
      <c r="E118" s="22">
        <v>0</v>
      </c>
      <c r="F118" s="23">
        <f>CD[[#This Row],[KH]]-CD[[#This Row],[KH (intensiv)]]</f>
        <v>7</v>
      </c>
      <c r="G118" s="23">
        <f>CD[[#This Row],[Infiziert]]-CD[[#This Row],[KH (nicht intensiv)]]-CD[[#This Row],[KH (intensiv)]]</f>
        <v>158</v>
      </c>
      <c r="H118" s="22">
        <v>1776</v>
      </c>
      <c r="I118" s="22">
        <v>1983</v>
      </c>
      <c r="J118" s="22">
        <v>165</v>
      </c>
      <c r="K118" s="22">
        <v>7</v>
      </c>
      <c r="L118" s="22">
        <v>582</v>
      </c>
      <c r="M118" s="23">
        <f>CD[[#This Row],[Verstorbene]]+CD[[#This Row],[KH (intensiv)]]+CD[[#This Row],[KH (nicht intensiv)]]+CD[[#This Row],[Infiziert (o. KH)]]+CD[[#This Row],[Genesen]]-CD[[#This Row],[Total]]</f>
        <v>0</v>
      </c>
      <c r="N118" s="24">
        <f>CD[[#This Row],[Total]]-I117</f>
        <v>4</v>
      </c>
      <c r="O118" s="24">
        <f>CD[[#This Row],[Genesen]]-H117</f>
        <v>21</v>
      </c>
      <c r="P118" s="8">
        <f t="shared" si="1"/>
        <v>3.5376770647571787</v>
      </c>
    </row>
    <row r="119" spans="1:16" x14ac:dyDescent="0.2">
      <c r="A119" s="20">
        <v>44028</v>
      </c>
      <c r="B119" s="21">
        <v>0.70833333333333337</v>
      </c>
      <c r="C119" s="13">
        <f>-CD[[#This Row],[Verstorbene]]</f>
        <v>-42</v>
      </c>
      <c r="D119" s="2">
        <v>42</v>
      </c>
      <c r="E119" s="22">
        <v>1</v>
      </c>
      <c r="F119" s="23">
        <f>CD[[#This Row],[KH]]-CD[[#This Row],[KH (intensiv)]]</f>
        <v>8</v>
      </c>
      <c r="G119" s="23">
        <f>CD[[#This Row],[Infiziert]]-CD[[#This Row],[KH (nicht intensiv)]]-CD[[#This Row],[KH (intensiv)]]</f>
        <v>133</v>
      </c>
      <c r="H119" s="22">
        <v>1814</v>
      </c>
      <c r="I119" s="22">
        <v>1998</v>
      </c>
      <c r="J119" s="22">
        <v>142</v>
      </c>
      <c r="K119" s="22">
        <v>9</v>
      </c>
      <c r="L119" s="22">
        <v>479</v>
      </c>
      <c r="M119" s="23">
        <f>CD[[#This Row],[Verstorbene]]+CD[[#This Row],[KH (intensiv)]]+CD[[#This Row],[KH (nicht intensiv)]]+CD[[#This Row],[Infiziert (o. KH)]]+CD[[#This Row],[Genesen]]-CD[[#This Row],[Total]]</f>
        <v>0</v>
      </c>
      <c r="N119" s="24">
        <f>CD[[#This Row],[Total]]-I118</f>
        <v>15</v>
      </c>
      <c r="O119" s="24">
        <f>CD[[#This Row],[Genesen]]-H118</f>
        <v>38</v>
      </c>
      <c r="P119" s="8">
        <f t="shared" si="1"/>
        <v>5.4673191000792762</v>
      </c>
    </row>
    <row r="120" spans="1:16" x14ac:dyDescent="0.2">
      <c r="A120" s="20">
        <v>44029</v>
      </c>
      <c r="B120" s="21">
        <v>0.70833333333333337</v>
      </c>
      <c r="C120" s="13">
        <f>-CD[[#This Row],[Verstorbene]]</f>
        <v>-42</v>
      </c>
      <c r="D120" s="2">
        <v>42</v>
      </c>
      <c r="E120" s="22">
        <v>1</v>
      </c>
      <c r="F120" s="23">
        <f>CD[[#This Row],[KH]]-CD[[#This Row],[KH (intensiv)]]</f>
        <v>8</v>
      </c>
      <c r="G120" s="23">
        <f>CD[[#This Row],[Infiziert]]-CD[[#This Row],[KH (nicht intensiv)]]-CD[[#This Row],[KH (intensiv)]]</f>
        <v>55</v>
      </c>
      <c r="H120" s="22">
        <v>1899</v>
      </c>
      <c r="I120" s="22">
        <v>2005</v>
      </c>
      <c r="J120" s="22">
        <v>64</v>
      </c>
      <c r="K120" s="22">
        <v>9</v>
      </c>
      <c r="L120" s="22">
        <v>429</v>
      </c>
      <c r="M120" s="23">
        <f>CD[[#This Row],[Verstorbene]]+CD[[#This Row],[KH (intensiv)]]+CD[[#This Row],[KH (nicht intensiv)]]+CD[[#This Row],[Infiziert (o. KH)]]+CD[[#This Row],[Genesen]]-CD[[#This Row],[Total]]</f>
        <v>0</v>
      </c>
      <c r="N120" s="24">
        <f>CD[[#This Row],[Total]]-I119</f>
        <v>7</v>
      </c>
      <c r="O120" s="24">
        <f>CD[[#This Row],[Genesen]]-H119</f>
        <v>85</v>
      </c>
      <c r="P120" s="8">
        <f t="shared" si="1"/>
        <v>5.7889261059662926</v>
      </c>
    </row>
    <row r="121" spans="1:16" x14ac:dyDescent="0.2">
      <c r="A121" s="20">
        <v>44030</v>
      </c>
      <c r="B121" s="21">
        <v>0.70833333333333337</v>
      </c>
      <c r="C121" s="13">
        <f>-CD[[#This Row],[Verstorbene]]</f>
        <v>-42</v>
      </c>
      <c r="D121" s="2">
        <v>42</v>
      </c>
      <c r="E121" s="22">
        <v>1</v>
      </c>
      <c r="F121" s="23">
        <f>CD[[#This Row],[KH]]-CD[[#This Row],[KH (intensiv)]]</f>
        <v>8</v>
      </c>
      <c r="G121" s="23">
        <f>CD[[#This Row],[Infiziert]]-CD[[#This Row],[KH (nicht intensiv)]]-CD[[#This Row],[KH (intensiv)]]</f>
        <v>46</v>
      </c>
      <c r="H121" s="22">
        <v>1910</v>
      </c>
      <c r="I121" s="22">
        <v>2007</v>
      </c>
      <c r="J121" s="22">
        <v>55</v>
      </c>
      <c r="K121" s="22">
        <v>9</v>
      </c>
      <c r="L121" s="22">
        <v>384</v>
      </c>
      <c r="M121" s="23">
        <f>CD[[#This Row],[Verstorbene]]+CD[[#This Row],[KH (intensiv)]]+CD[[#This Row],[KH (nicht intensiv)]]+CD[[#This Row],[Infiziert (o. KH)]]+CD[[#This Row],[Genesen]]-CD[[#This Row],[Total]]</f>
        <v>0</v>
      </c>
      <c r="N121" s="24">
        <f>CD[[#This Row],[Total]]-I120</f>
        <v>2</v>
      </c>
      <c r="O121" s="24">
        <f>CD[[#This Row],[Genesen]]-H120</f>
        <v>11</v>
      </c>
      <c r="P121" s="8">
        <f t="shared" si="1"/>
        <v>6.1105331118533082</v>
      </c>
    </row>
    <row r="122" spans="1:16" x14ac:dyDescent="0.2">
      <c r="A122" s="20">
        <v>44031</v>
      </c>
      <c r="B122" s="21">
        <v>0.70833333333333337</v>
      </c>
      <c r="C122" s="26">
        <f>-CD[[#This Row],[Verstorbene]]</f>
        <v>-42</v>
      </c>
      <c r="D122" s="2">
        <v>42</v>
      </c>
      <c r="E122" s="22">
        <v>1</v>
      </c>
      <c r="F122" s="23">
        <f>CD[[#This Row],[KH]]-CD[[#This Row],[KH (intensiv)]]</f>
        <v>8</v>
      </c>
      <c r="G122" s="23">
        <f>CD[[#This Row],[Infiziert]]-CD[[#This Row],[KH (nicht intensiv)]]-CD[[#This Row],[KH (intensiv)]]</f>
        <v>40</v>
      </c>
      <c r="H122" s="22">
        <v>1923</v>
      </c>
      <c r="I122" s="22">
        <v>2014</v>
      </c>
      <c r="J122" s="22">
        <v>49</v>
      </c>
      <c r="K122" s="22">
        <v>9</v>
      </c>
      <c r="L122" s="22">
        <v>368</v>
      </c>
      <c r="M122" s="23">
        <f>CD[[#This Row],[Verstorbene]]+CD[[#This Row],[KH (intensiv)]]+CD[[#This Row],[KH (nicht intensiv)]]+CD[[#This Row],[Infiziert (o. KH)]]+CD[[#This Row],[Genesen]]-CD[[#This Row],[Total]]</f>
        <v>0</v>
      </c>
      <c r="N122" s="24">
        <f>CD[[#This Row],[Total]]-I121</f>
        <v>7</v>
      </c>
      <c r="O122" s="24">
        <f>CD[[#This Row],[Genesen]]-H121</f>
        <v>13</v>
      </c>
      <c r="P122" s="8">
        <f t="shared" si="1"/>
        <v>6.5929436206838332</v>
      </c>
    </row>
    <row r="123" spans="1:16" x14ac:dyDescent="0.2">
      <c r="A123" s="20">
        <v>44032</v>
      </c>
      <c r="B123" s="21">
        <v>0.70833333333333337</v>
      </c>
      <c r="C123" s="26">
        <f>-CD[[#This Row],[Verstorbene]]</f>
        <v>-43</v>
      </c>
      <c r="D123" s="2">
        <v>43</v>
      </c>
      <c r="E123" s="22">
        <v>2</v>
      </c>
      <c r="F123" s="23">
        <f>CD[[#This Row],[KH]]-CD[[#This Row],[KH (intensiv)]]</f>
        <v>8</v>
      </c>
      <c r="G123" s="23">
        <f>CD[[#This Row],[Infiziert]]-CD[[#This Row],[KH (nicht intensiv)]]-CD[[#This Row],[KH (intensiv)]]</f>
        <v>42</v>
      </c>
      <c r="H123" s="22">
        <v>1924</v>
      </c>
      <c r="I123" s="22">
        <v>2019</v>
      </c>
      <c r="J123" s="22">
        <v>52</v>
      </c>
      <c r="K123" s="22">
        <v>10</v>
      </c>
      <c r="L123" s="22">
        <v>360</v>
      </c>
      <c r="M123" s="23">
        <f>CD[[#This Row],[Verstorbene]]+CD[[#This Row],[KH (intensiv)]]+CD[[#This Row],[KH (nicht intensiv)]]+CD[[#This Row],[Infiziert (o. KH)]]+CD[[#This Row],[Genesen]]-CD[[#This Row],[Total]]</f>
        <v>0</v>
      </c>
      <c r="N123" s="24">
        <f>CD[[#This Row],[Total]]-I122</f>
        <v>5</v>
      </c>
      <c r="O123" s="24">
        <f>CD[[#This Row],[Genesen]]-H122</f>
        <v>1</v>
      </c>
      <c r="P123" s="8">
        <f t="shared" si="1"/>
        <v>6.9145506265708487</v>
      </c>
    </row>
    <row r="124" spans="1:16" x14ac:dyDescent="0.2">
      <c r="A124" s="20">
        <v>44033</v>
      </c>
      <c r="B124" s="21">
        <v>0.70833333333333337</v>
      </c>
      <c r="C124" s="26">
        <f>-CD[[#This Row],[Verstorbene]]</f>
        <v>-43</v>
      </c>
      <c r="D124" s="2">
        <v>43</v>
      </c>
      <c r="E124" s="22">
        <v>2</v>
      </c>
      <c r="F124" s="23">
        <f>CD[[#This Row],[KH]]-CD[[#This Row],[KH (intensiv)]]</f>
        <v>7</v>
      </c>
      <c r="G124" s="23">
        <f>CD[[#This Row],[Infiziert]]-CD[[#This Row],[KH (nicht intensiv)]]-CD[[#This Row],[KH (intensiv)]]</f>
        <v>36</v>
      </c>
      <c r="H124" s="22">
        <v>1939</v>
      </c>
      <c r="I124" s="22">
        <v>2027</v>
      </c>
      <c r="J124" s="22">
        <v>45</v>
      </c>
      <c r="K124" s="22">
        <v>9</v>
      </c>
      <c r="L124" s="22">
        <v>338</v>
      </c>
      <c r="M124" s="23">
        <f>CD[[#This Row],[Verstorbene]]+CD[[#This Row],[KH (intensiv)]]+CD[[#This Row],[KH (nicht intensiv)]]+CD[[#This Row],[Infiziert (o. KH)]]+CD[[#This Row],[Genesen]]-CD[[#This Row],[Total]]</f>
        <v>0</v>
      </c>
      <c r="N124" s="24">
        <f>CD[[#This Row],[Total]]-I123</f>
        <v>8</v>
      </c>
      <c r="O124" s="24">
        <f>CD[[#This Row],[Genesen]]-H123</f>
        <v>15</v>
      </c>
      <c r="P124" s="8">
        <f t="shared" si="1"/>
        <v>7.7185681412883893</v>
      </c>
    </row>
    <row r="125" spans="1:16" x14ac:dyDescent="0.2">
      <c r="A125" s="20">
        <v>44034</v>
      </c>
      <c r="B125" s="21">
        <v>0.70833333333333337</v>
      </c>
      <c r="C125" s="26">
        <f>-CD[[#This Row],[Verstorbene]]</f>
        <v>-44</v>
      </c>
      <c r="D125" s="2">
        <v>44</v>
      </c>
      <c r="E125" s="22">
        <v>2</v>
      </c>
      <c r="F125" s="23">
        <f>CD[[#This Row],[KH]]-CD[[#This Row],[KH (intensiv)]]</f>
        <v>6</v>
      </c>
      <c r="G125" s="23">
        <f>CD[[#This Row],[Infiziert]]-CD[[#This Row],[KH (nicht intensiv)]]-CD[[#This Row],[KH (intensiv)]]</f>
        <v>33</v>
      </c>
      <c r="H125" s="22">
        <v>1951</v>
      </c>
      <c r="I125" s="22">
        <v>2036</v>
      </c>
      <c r="J125" s="22">
        <v>41</v>
      </c>
      <c r="K125" s="22">
        <v>8</v>
      </c>
      <c r="L125" s="22">
        <v>319</v>
      </c>
      <c r="M125" s="23">
        <f>CD[[#This Row],[Verstorbene]]+CD[[#This Row],[KH (intensiv)]]+CD[[#This Row],[KH (nicht intensiv)]]+CD[[#This Row],[Infiziert (o. KH)]]+CD[[#This Row],[Genesen]]-CD[[#This Row],[Total]]</f>
        <v>0</v>
      </c>
      <c r="N125" s="24">
        <f>CD[[#This Row],[Total]]-I124</f>
        <v>9</v>
      </c>
      <c r="O125" s="24">
        <f>CD[[#This Row],[Genesen]]-H124</f>
        <v>12</v>
      </c>
      <c r="P125" s="8">
        <f t="shared" si="1"/>
        <v>8.5225856560059299</v>
      </c>
    </row>
    <row r="126" spans="1:16" x14ac:dyDescent="0.2">
      <c r="A126" s="20">
        <v>44035</v>
      </c>
      <c r="B126" s="21">
        <v>0.70833333333333337</v>
      </c>
      <c r="C126" s="26">
        <f>-CD[[#This Row],[Verstorbene]]</f>
        <v>-44</v>
      </c>
      <c r="D126" s="2">
        <v>44</v>
      </c>
      <c r="E126" s="22">
        <v>0</v>
      </c>
      <c r="F126" s="23">
        <f>CD[[#This Row],[KH]]-CD[[#This Row],[KH (intensiv)]]</f>
        <v>6</v>
      </c>
      <c r="G126" s="23">
        <f>CD[[#This Row],[Infiziert]]-CD[[#This Row],[KH (nicht intensiv)]]-CD[[#This Row],[KH (intensiv)]]</f>
        <v>39</v>
      </c>
      <c r="H126" s="22">
        <v>1955</v>
      </c>
      <c r="I126" s="22">
        <v>2044</v>
      </c>
      <c r="J126" s="22">
        <v>45</v>
      </c>
      <c r="K126" s="22">
        <v>6</v>
      </c>
      <c r="L126" s="22">
        <v>349</v>
      </c>
      <c r="M126" s="23">
        <f>CD[[#This Row],[Verstorbene]]+CD[[#This Row],[KH (intensiv)]]+CD[[#This Row],[KH (nicht intensiv)]]+CD[[#This Row],[Infiziert (o. KH)]]+CD[[#This Row],[Genesen]]-CD[[#This Row],[Total]]</f>
        <v>0</v>
      </c>
      <c r="N126" s="24">
        <f>CD[[#This Row],[Total]]-I125</f>
        <v>8</v>
      </c>
      <c r="O126" s="24">
        <f>CD[[#This Row],[Genesen]]-H125</f>
        <v>4</v>
      </c>
      <c r="P126" s="8">
        <f t="shared" si="1"/>
        <v>7.3969611354013738</v>
      </c>
    </row>
    <row r="127" spans="1:16" x14ac:dyDescent="0.2">
      <c r="A127" s="20">
        <v>44036</v>
      </c>
      <c r="B127" s="21">
        <v>0.70833333333333337</v>
      </c>
      <c r="C127" s="26">
        <f>-CD[[#This Row],[Verstorbene]]</f>
        <v>-44</v>
      </c>
      <c r="D127" s="2">
        <v>44</v>
      </c>
      <c r="E127" s="22">
        <v>1</v>
      </c>
      <c r="F127" s="23">
        <f>CD[[#This Row],[KH]]-CD[[#This Row],[KH (intensiv)]]</f>
        <v>9</v>
      </c>
      <c r="G127" s="23">
        <f>CD[[#This Row],[Infiziert]]-CD[[#This Row],[KH (nicht intensiv)]]-CD[[#This Row],[KH (intensiv)]]</f>
        <v>41</v>
      </c>
      <c r="H127" s="22">
        <v>1958</v>
      </c>
      <c r="I127" s="22">
        <v>2053</v>
      </c>
      <c r="J127" s="22">
        <v>51</v>
      </c>
      <c r="K127" s="22">
        <v>10</v>
      </c>
      <c r="L127" s="22">
        <v>344</v>
      </c>
      <c r="M127" s="23">
        <f>CD[[#This Row],[Verstorbene]]+CD[[#This Row],[KH (intensiv)]]+CD[[#This Row],[KH (nicht intensiv)]]+CD[[#This Row],[Infiziert (o. KH)]]+CD[[#This Row],[Genesen]]-CD[[#This Row],[Total]]</f>
        <v>0</v>
      </c>
      <c r="N127" s="24">
        <f>CD[[#This Row],[Total]]-I126</f>
        <v>9</v>
      </c>
      <c r="O127" s="24">
        <f>CD[[#This Row],[Genesen]]-H126</f>
        <v>3</v>
      </c>
      <c r="P127" s="8">
        <f t="shared" si="1"/>
        <v>7.7185681412883893</v>
      </c>
    </row>
    <row r="128" spans="1:16" x14ac:dyDescent="0.2">
      <c r="A128" s="20">
        <v>44037</v>
      </c>
      <c r="B128" s="21">
        <v>0.70833333333333337</v>
      </c>
      <c r="C128" s="26">
        <f>-CD[[#This Row],[Verstorbene]]</f>
        <v>-44</v>
      </c>
      <c r="D128" s="2">
        <v>44</v>
      </c>
      <c r="E128" s="22">
        <v>1</v>
      </c>
      <c r="F128" s="23">
        <f>CD[[#This Row],[KH]]-CD[[#This Row],[KH (intensiv)]]</f>
        <v>10</v>
      </c>
      <c r="G128" s="23">
        <f>CD[[#This Row],[Infiziert]]-CD[[#This Row],[KH (nicht intensiv)]]-CD[[#This Row],[KH (intensiv)]]</f>
        <v>36</v>
      </c>
      <c r="H128" s="22">
        <v>1974</v>
      </c>
      <c r="I128" s="22">
        <v>2065</v>
      </c>
      <c r="J128" s="22">
        <v>47</v>
      </c>
      <c r="K128" s="22">
        <v>11</v>
      </c>
      <c r="L128" s="22">
        <v>342</v>
      </c>
      <c r="M128" s="23">
        <f>CD[[#This Row],[Verstorbene]]+CD[[#This Row],[KH (intensiv)]]+CD[[#This Row],[KH (nicht intensiv)]]+CD[[#This Row],[Infiziert (o. KH)]]+CD[[#This Row],[Genesen]]-CD[[#This Row],[Total]]</f>
        <v>0</v>
      </c>
      <c r="N128" s="24">
        <f>CD[[#This Row],[Total]]-I127</f>
        <v>12</v>
      </c>
      <c r="O128" s="24">
        <f>CD[[#This Row],[Genesen]]-H127</f>
        <v>16</v>
      </c>
      <c r="P128" s="8">
        <f t="shared" si="1"/>
        <v>9.3266031707234713</v>
      </c>
    </row>
    <row r="129" spans="1:17" x14ac:dyDescent="0.2">
      <c r="A129" s="20">
        <v>44038</v>
      </c>
      <c r="B129" s="21">
        <v>0.70833333333333337</v>
      </c>
      <c r="C129" s="26">
        <f>-CD[[#This Row],[Verstorbene]]</f>
        <v>-44</v>
      </c>
      <c r="D129" s="2">
        <v>44</v>
      </c>
      <c r="E129" s="22">
        <v>5</v>
      </c>
      <c r="F129" s="23">
        <f>CD[[#This Row],[KH]]-CD[[#This Row],[KH (intensiv)]]</f>
        <v>10</v>
      </c>
      <c r="G129" s="23">
        <f>CD[[#This Row],[Infiziert]]-CD[[#This Row],[KH (nicht intensiv)]]-CD[[#This Row],[KH (intensiv)]]</f>
        <v>38</v>
      </c>
      <c r="H129" s="22">
        <v>1974</v>
      </c>
      <c r="I129" s="22">
        <v>2071</v>
      </c>
      <c r="J129" s="22">
        <v>53</v>
      </c>
      <c r="K129" s="22">
        <v>15</v>
      </c>
      <c r="L129" s="22">
        <v>310</v>
      </c>
      <c r="M129" s="23">
        <f>CD[[#This Row],[Verstorbene]]+CD[[#This Row],[KH (intensiv)]]+CD[[#This Row],[KH (nicht intensiv)]]+CD[[#This Row],[Infiziert (o. KH)]]+CD[[#This Row],[Genesen]]-CD[[#This Row],[Total]]</f>
        <v>0</v>
      </c>
      <c r="N129" s="24">
        <f>CD[[#This Row],[Total]]-I128</f>
        <v>6</v>
      </c>
      <c r="O129" s="24">
        <f>CD[[#This Row],[Genesen]]-H128</f>
        <v>0</v>
      </c>
      <c r="P129" s="8">
        <f t="shared" si="1"/>
        <v>9.1657996677799627</v>
      </c>
    </row>
    <row r="130" spans="1:17" x14ac:dyDescent="0.2">
      <c r="A130" s="20">
        <v>44039</v>
      </c>
      <c r="B130" s="21">
        <v>0.70833333333333337</v>
      </c>
      <c r="C130" s="26">
        <f>-CD[[#This Row],[Verstorbene]]</f>
        <v>-44</v>
      </c>
      <c r="D130" s="2">
        <v>44</v>
      </c>
      <c r="E130" s="22">
        <v>3</v>
      </c>
      <c r="F130" s="23">
        <f>CD[[#This Row],[KH]]-CD[[#This Row],[KH (intensiv)]]</f>
        <v>10</v>
      </c>
      <c r="G130" s="23">
        <f>CD[[#This Row],[Infiziert]]-CD[[#This Row],[KH (nicht intensiv)]]-CD[[#This Row],[KH (intensiv)]]</f>
        <v>44</v>
      </c>
      <c r="H130" s="22">
        <v>1976</v>
      </c>
      <c r="I130" s="22">
        <v>2077</v>
      </c>
      <c r="J130" s="22">
        <v>57</v>
      </c>
      <c r="K130" s="22">
        <v>13</v>
      </c>
      <c r="L130" s="22">
        <v>304</v>
      </c>
      <c r="M130" s="23">
        <f>CD[[#This Row],[Verstorbene]]+CD[[#This Row],[KH (intensiv)]]+CD[[#This Row],[KH (nicht intensiv)]]+CD[[#This Row],[Infiziert (o. KH)]]+CD[[#This Row],[Genesen]]-CD[[#This Row],[Total]]</f>
        <v>0</v>
      </c>
      <c r="N130" s="24">
        <f>CD[[#This Row],[Total]]-I129</f>
        <v>6</v>
      </c>
      <c r="O130" s="24">
        <f>CD[[#This Row],[Genesen]]-H129</f>
        <v>2</v>
      </c>
      <c r="P130" s="8">
        <f t="shared" si="1"/>
        <v>9.3266031707234713</v>
      </c>
    </row>
    <row r="131" spans="1:17" x14ac:dyDescent="0.2">
      <c r="A131" s="20">
        <v>44040</v>
      </c>
      <c r="B131" s="21">
        <v>0.70833333333333337</v>
      </c>
      <c r="C131" s="26">
        <f>-CD[[#This Row],[Verstorbene]]</f>
        <v>-44</v>
      </c>
      <c r="D131" s="2">
        <v>44</v>
      </c>
      <c r="E131" s="22">
        <v>2</v>
      </c>
      <c r="F131" s="23">
        <f>CD[[#This Row],[KH]]-CD[[#This Row],[KH (intensiv)]]</f>
        <v>10</v>
      </c>
      <c r="G131" s="23">
        <f>CD[[#This Row],[Infiziert]]-CD[[#This Row],[KH (nicht intensiv)]]-CD[[#This Row],[KH (intensiv)]]</f>
        <v>38</v>
      </c>
      <c r="H131" s="22">
        <v>1988</v>
      </c>
      <c r="I131" s="22">
        <v>2082</v>
      </c>
      <c r="J131" s="22">
        <v>50</v>
      </c>
      <c r="K131" s="22">
        <v>12</v>
      </c>
      <c r="L131" s="22">
        <v>257</v>
      </c>
      <c r="M131" s="23">
        <f>CD[[#This Row],[Verstorbene]]+CD[[#This Row],[KH (intensiv)]]+CD[[#This Row],[KH (nicht intensiv)]]+CD[[#This Row],[Infiziert (o. KH)]]+CD[[#This Row],[Genesen]]-CD[[#This Row],[Total]]</f>
        <v>0</v>
      </c>
      <c r="N131" s="24">
        <f>CD[[#This Row],[Total]]-I130</f>
        <v>5</v>
      </c>
      <c r="O131" s="24">
        <f>CD[[#This Row],[Genesen]]-H130</f>
        <v>12</v>
      </c>
      <c r="P131" s="8">
        <f t="shared" si="1"/>
        <v>8.8441926618929472</v>
      </c>
    </row>
    <row r="132" spans="1:17" x14ac:dyDescent="0.2">
      <c r="A132" s="20">
        <v>44041</v>
      </c>
      <c r="B132" s="21">
        <v>0.70833333333333337</v>
      </c>
      <c r="C132" s="26">
        <f>-CD[[#This Row],[Verstorbene]]</f>
        <v>-44</v>
      </c>
      <c r="D132" s="2">
        <v>44</v>
      </c>
      <c r="E132" s="22">
        <v>2</v>
      </c>
      <c r="F132" s="23">
        <f>CD[[#This Row],[KH]]-CD[[#This Row],[KH (intensiv)]]</f>
        <v>10</v>
      </c>
      <c r="G132" s="23">
        <f>CD[[#This Row],[Infiziert]]-CD[[#This Row],[KH (nicht intensiv)]]-CD[[#This Row],[KH (intensiv)]]</f>
        <v>57</v>
      </c>
      <c r="H132" s="22">
        <v>1995</v>
      </c>
      <c r="I132" s="22">
        <v>2108</v>
      </c>
      <c r="J132" s="22">
        <v>69</v>
      </c>
      <c r="K132" s="22">
        <v>12</v>
      </c>
      <c r="L132" s="22">
        <v>299</v>
      </c>
      <c r="M132" s="23">
        <f>CD[[#This Row],[Verstorbene]]+CD[[#This Row],[KH (intensiv)]]+CD[[#This Row],[KH (nicht intensiv)]]+CD[[#This Row],[Infiziert (o. KH)]]+CD[[#This Row],[Genesen]]-CD[[#This Row],[Total]]</f>
        <v>0</v>
      </c>
      <c r="N132" s="24">
        <f>CD[[#This Row],[Total]]-I131</f>
        <v>26</v>
      </c>
      <c r="O132" s="24">
        <f>CD[[#This Row],[Genesen]]-H131</f>
        <v>7</v>
      </c>
      <c r="P132" s="8">
        <f t="shared" si="1"/>
        <v>11.577852211932585</v>
      </c>
    </row>
    <row r="133" spans="1:17" x14ac:dyDescent="0.2">
      <c r="A133" s="20">
        <v>44042</v>
      </c>
      <c r="B133" s="21">
        <v>0.70833333333333337</v>
      </c>
      <c r="C133" s="26">
        <f>-CD[[#This Row],[Verstorbene]]</f>
        <v>-44</v>
      </c>
      <c r="D133" s="2">
        <v>44</v>
      </c>
      <c r="E133" s="22">
        <v>2</v>
      </c>
      <c r="F133" s="23">
        <f>CD[[#This Row],[KH]]-CD[[#This Row],[KH (intensiv)]]</f>
        <v>10</v>
      </c>
      <c r="G133" s="23">
        <f>CD[[#This Row],[Infiziert]]-CD[[#This Row],[KH (nicht intensiv)]]-CD[[#This Row],[KH (intensiv)]]</f>
        <v>66</v>
      </c>
      <c r="H133" s="22">
        <v>1998</v>
      </c>
      <c r="I133" s="22">
        <v>2120</v>
      </c>
      <c r="J133" s="22">
        <v>78</v>
      </c>
      <c r="K133" s="22">
        <v>12</v>
      </c>
      <c r="L133" s="22">
        <v>348</v>
      </c>
      <c r="M133" s="23">
        <f>CD[[#This Row],[Verstorbene]]+CD[[#This Row],[KH (intensiv)]]+CD[[#This Row],[KH (nicht intensiv)]]+CD[[#This Row],[Infiziert (o. KH)]]+CD[[#This Row],[Genesen]]-CD[[#This Row],[Total]]</f>
        <v>0</v>
      </c>
      <c r="N133" s="24">
        <f>CD[[#This Row],[Total]]-I132</f>
        <v>12</v>
      </c>
      <c r="O133" s="24">
        <f>CD[[#This Row],[Genesen]]-H132</f>
        <v>3</v>
      </c>
      <c r="P133" s="8">
        <f t="shared" si="1"/>
        <v>12.221066223706616</v>
      </c>
    </row>
    <row r="134" spans="1:17" x14ac:dyDescent="0.2">
      <c r="A134" s="20">
        <v>44043</v>
      </c>
      <c r="B134" s="21">
        <v>0.70833333333333337</v>
      </c>
      <c r="C134" s="26">
        <f>-CD[[#This Row],[Verstorbene]]</f>
        <v>-44</v>
      </c>
      <c r="D134" s="2">
        <v>44</v>
      </c>
      <c r="E134" s="22">
        <v>2</v>
      </c>
      <c r="F134" s="23">
        <f>CD[[#This Row],[KH]]-CD[[#This Row],[KH (intensiv)]]</f>
        <v>10</v>
      </c>
      <c r="G134" s="23">
        <f>CD[[#This Row],[Infiziert]]-CD[[#This Row],[KH (nicht intensiv)]]-CD[[#This Row],[KH (intensiv)]]</f>
        <v>76</v>
      </c>
      <c r="H134" s="22">
        <v>2014</v>
      </c>
      <c r="I134" s="22">
        <v>2146</v>
      </c>
      <c r="J134" s="22">
        <v>88</v>
      </c>
      <c r="K134" s="22">
        <v>12</v>
      </c>
      <c r="L134" s="22">
        <v>350</v>
      </c>
      <c r="M134" s="23">
        <f>CD[[#This Row],[Verstorbene]]+CD[[#This Row],[KH (intensiv)]]+CD[[#This Row],[KH (nicht intensiv)]]+CD[[#This Row],[Infiziert (o. KH)]]+CD[[#This Row],[Genesen]]-CD[[#This Row],[Total]]</f>
        <v>0</v>
      </c>
      <c r="N134" s="24">
        <f>CD[[#This Row],[Total]]-I133</f>
        <v>26</v>
      </c>
      <c r="O134" s="24">
        <f>CD[[#This Row],[Genesen]]-H133</f>
        <v>16</v>
      </c>
      <c r="P134" s="8">
        <f t="shared" si="1"/>
        <v>14.954725773746254</v>
      </c>
    </row>
    <row r="135" spans="1:17" x14ac:dyDescent="0.2">
      <c r="A135" s="20">
        <v>44044</v>
      </c>
      <c r="B135" s="21">
        <v>0.70833333333333337</v>
      </c>
      <c r="C135" s="26">
        <f>-CD[[#This Row],[Verstorbene]]</f>
        <v>-44</v>
      </c>
      <c r="D135" s="2">
        <v>44</v>
      </c>
      <c r="E135" s="22">
        <v>3</v>
      </c>
      <c r="F135" s="23">
        <f>CD[[#This Row],[KH]]-CD[[#This Row],[KH (intensiv)]]</f>
        <v>15</v>
      </c>
      <c r="G135" s="23">
        <f>CD[[#This Row],[Infiziert]]-CD[[#This Row],[KH (nicht intensiv)]]-CD[[#This Row],[KH (intensiv)]]</f>
        <v>70</v>
      </c>
      <c r="H135" s="22">
        <v>2029</v>
      </c>
      <c r="I135" s="22">
        <v>2161</v>
      </c>
      <c r="J135" s="22">
        <v>88</v>
      </c>
      <c r="K135" s="22">
        <v>18</v>
      </c>
      <c r="L135" s="22">
        <v>357</v>
      </c>
      <c r="M135" s="23">
        <f>CD[[#This Row],[Verstorbene]]+CD[[#This Row],[KH (intensiv)]]+CD[[#This Row],[KH (nicht intensiv)]]+CD[[#This Row],[Infiziert (o. KH)]]+CD[[#This Row],[Genesen]]-CD[[#This Row],[Total]]</f>
        <v>0</v>
      </c>
      <c r="N135" s="24">
        <f>CD[[#This Row],[Total]]-I134</f>
        <v>15</v>
      </c>
      <c r="O135" s="24">
        <f>CD[[#This Row],[Genesen]]-H134</f>
        <v>15</v>
      </c>
      <c r="P135" s="8">
        <f t="shared" ref="P135:P198" si="2">SUM(N129:N135)/$P$1</f>
        <v>15.437136282576779</v>
      </c>
    </row>
    <row r="136" spans="1:17" x14ac:dyDescent="0.2">
      <c r="A136" s="20">
        <v>44045</v>
      </c>
      <c r="B136" s="21">
        <v>0.70833333333333337</v>
      </c>
      <c r="C136" s="26">
        <f>-CD[[#This Row],[Verstorbene]]</f>
        <v>-44</v>
      </c>
      <c r="D136" s="2">
        <v>44</v>
      </c>
      <c r="E136" s="22">
        <v>4</v>
      </c>
      <c r="F136" s="23">
        <f>CD[[#This Row],[KH]]-CD[[#This Row],[KH (intensiv)]]</f>
        <v>14</v>
      </c>
      <c r="G136" s="23">
        <f>CD[[#This Row],[Infiziert]]-CD[[#This Row],[KH (nicht intensiv)]]-CD[[#This Row],[KH (intensiv)]]</f>
        <v>76</v>
      </c>
      <c r="H136" s="22">
        <v>2036</v>
      </c>
      <c r="I136" s="22">
        <v>2174</v>
      </c>
      <c r="J136" s="22">
        <v>94</v>
      </c>
      <c r="K136" s="22">
        <v>18</v>
      </c>
      <c r="L136" s="22">
        <v>381</v>
      </c>
      <c r="M136" s="23">
        <f>CD[[#This Row],[Verstorbene]]+CD[[#This Row],[KH (intensiv)]]+CD[[#This Row],[KH (nicht intensiv)]]+CD[[#This Row],[Infiziert (o. KH)]]+CD[[#This Row],[Genesen]]-CD[[#This Row],[Total]]</f>
        <v>0</v>
      </c>
      <c r="N136" s="24">
        <f>CD[[#This Row],[Total]]-I135</f>
        <v>13</v>
      </c>
      <c r="O136" s="24">
        <f>CD[[#This Row],[Genesen]]-H135</f>
        <v>7</v>
      </c>
      <c r="P136" s="8">
        <f t="shared" si="2"/>
        <v>16.562760803181337</v>
      </c>
    </row>
    <row r="137" spans="1:17" x14ac:dyDescent="0.2">
      <c r="A137" s="20">
        <v>44046</v>
      </c>
      <c r="B137" s="21">
        <v>0.70833333333333337</v>
      </c>
      <c r="C137" s="26">
        <f>-CD[[#This Row],[Verstorbene]]</f>
        <v>-44</v>
      </c>
      <c r="D137" s="2">
        <v>44</v>
      </c>
      <c r="E137" s="22">
        <v>3</v>
      </c>
      <c r="F137" s="23">
        <f>CD[[#This Row],[KH]]-CD[[#This Row],[KH (intensiv)]]</f>
        <v>16</v>
      </c>
      <c r="G137" s="23">
        <f>CD[[#This Row],[Infiziert]]-CD[[#This Row],[KH (nicht intensiv)]]-CD[[#This Row],[KH (intensiv)]]</f>
        <v>70</v>
      </c>
      <c r="H137" s="22">
        <v>2045</v>
      </c>
      <c r="I137" s="22">
        <v>2178</v>
      </c>
      <c r="J137" s="22">
        <v>89</v>
      </c>
      <c r="K137" s="22">
        <v>19</v>
      </c>
      <c r="L137" s="22">
        <v>394</v>
      </c>
      <c r="M137" s="23">
        <f>CD[[#This Row],[Verstorbene]]+CD[[#This Row],[KH (intensiv)]]+CD[[#This Row],[KH (nicht intensiv)]]+CD[[#This Row],[Infiziert (o. KH)]]+CD[[#This Row],[Genesen]]-CD[[#This Row],[Total]]</f>
        <v>0</v>
      </c>
      <c r="N137" s="24">
        <f>CD[[#This Row],[Total]]-I136</f>
        <v>4</v>
      </c>
      <c r="O137" s="24">
        <f>CD[[#This Row],[Genesen]]-H136</f>
        <v>9</v>
      </c>
      <c r="P137" s="8">
        <f t="shared" si="2"/>
        <v>16.24115379729432</v>
      </c>
    </row>
    <row r="138" spans="1:17" x14ac:dyDescent="0.2">
      <c r="A138" s="20">
        <v>44047</v>
      </c>
      <c r="B138" s="21">
        <v>0.70833333333333337</v>
      </c>
      <c r="C138" s="26">
        <f>-CD[[#This Row],[Verstorbene]]</f>
        <v>-45</v>
      </c>
      <c r="D138" s="2">
        <v>45</v>
      </c>
      <c r="E138" s="22">
        <v>4</v>
      </c>
      <c r="F138" s="23">
        <f>CD[[#This Row],[KH]]-CD[[#This Row],[KH (intensiv)]]</f>
        <v>16</v>
      </c>
      <c r="G138" s="23">
        <f>CD[[#This Row],[Infiziert]]-CD[[#This Row],[KH (nicht intensiv)]]-CD[[#This Row],[KH (intensiv)]]</f>
        <v>84</v>
      </c>
      <c r="H138" s="22">
        <v>2045</v>
      </c>
      <c r="I138" s="22">
        <v>2194</v>
      </c>
      <c r="J138" s="22">
        <v>104</v>
      </c>
      <c r="K138" s="22">
        <v>20</v>
      </c>
      <c r="L138" s="22">
        <v>438</v>
      </c>
      <c r="M138" s="23">
        <f>CD[[#This Row],[Verstorbene]]+CD[[#This Row],[KH (intensiv)]]+CD[[#This Row],[KH (nicht intensiv)]]+CD[[#This Row],[Infiziert (o. KH)]]+CD[[#This Row],[Genesen]]-CD[[#This Row],[Total]]</f>
        <v>0</v>
      </c>
      <c r="N138" s="24">
        <f>CD[[#This Row],[Total]]-I137</f>
        <v>16</v>
      </c>
      <c r="O138" s="24">
        <f>CD[[#This Row],[Genesen]]-H137</f>
        <v>0</v>
      </c>
      <c r="P138" s="8">
        <f t="shared" si="2"/>
        <v>18.009992329672908</v>
      </c>
    </row>
    <row r="139" spans="1:17" x14ac:dyDescent="0.2">
      <c r="A139" s="20">
        <v>44048</v>
      </c>
      <c r="B139" s="21">
        <v>0.70833333333333337</v>
      </c>
      <c r="C139" s="26">
        <f>-CD[[#This Row],[Verstorbene]]</f>
        <v>-45</v>
      </c>
      <c r="D139" s="2">
        <v>45</v>
      </c>
      <c r="E139" s="22">
        <v>5</v>
      </c>
      <c r="F139" s="23">
        <f>CD[[#This Row],[KH]]-CD[[#This Row],[KH (intensiv)]]</f>
        <v>14</v>
      </c>
      <c r="G139" s="23">
        <f>CD[[#This Row],[Infiziert]]-CD[[#This Row],[KH (nicht intensiv)]]-CD[[#This Row],[KH (intensiv)]]</f>
        <v>89</v>
      </c>
      <c r="H139" s="22">
        <v>2057</v>
      </c>
      <c r="I139" s="22">
        <v>2210</v>
      </c>
      <c r="J139" s="22">
        <v>108</v>
      </c>
      <c r="K139" s="22">
        <v>19</v>
      </c>
      <c r="L139" s="22">
        <v>448</v>
      </c>
      <c r="M139" s="23">
        <f>CD[[#This Row],[Verstorbene]]+CD[[#This Row],[KH (intensiv)]]+CD[[#This Row],[KH (nicht intensiv)]]+CD[[#This Row],[Infiziert (o. KH)]]+CD[[#This Row],[Genesen]]-CD[[#This Row],[Total]]</f>
        <v>0</v>
      </c>
      <c r="N139" s="24">
        <f>CD[[#This Row],[Total]]-I138</f>
        <v>16</v>
      </c>
      <c r="O139" s="24">
        <f>CD[[#This Row],[Genesen]]-H138</f>
        <v>12</v>
      </c>
      <c r="P139" s="8">
        <f t="shared" si="2"/>
        <v>16.401957300237829</v>
      </c>
    </row>
    <row r="140" spans="1:17" x14ac:dyDescent="0.2">
      <c r="A140" s="20">
        <v>44049</v>
      </c>
      <c r="B140" s="21">
        <v>0.70833333333333337</v>
      </c>
      <c r="C140" s="26">
        <f>-CD[[#This Row],[Verstorbene]]</f>
        <v>-45</v>
      </c>
      <c r="D140" s="2">
        <v>45</v>
      </c>
      <c r="E140" s="22">
        <v>4</v>
      </c>
      <c r="F140" s="23">
        <f>CD[[#This Row],[KH]]-CD[[#This Row],[KH (intensiv)]]</f>
        <v>14</v>
      </c>
      <c r="G140" s="23">
        <f>CD[[#This Row],[Infiziert]]-CD[[#This Row],[KH (nicht intensiv)]]-CD[[#This Row],[KH (intensiv)]]</f>
        <v>110</v>
      </c>
      <c r="H140" s="22">
        <v>2071</v>
      </c>
      <c r="I140" s="22">
        <v>2244</v>
      </c>
      <c r="J140" s="22">
        <v>128</v>
      </c>
      <c r="K140" s="22">
        <v>18</v>
      </c>
      <c r="L140" s="22">
        <v>474</v>
      </c>
      <c r="M140" s="23">
        <f>CD[[#This Row],[Verstorbene]]+CD[[#This Row],[KH (intensiv)]]+CD[[#This Row],[KH (nicht intensiv)]]+CD[[#This Row],[Infiziert (o. KH)]]+CD[[#This Row],[Genesen]]-CD[[#This Row],[Total]]</f>
        <v>0</v>
      </c>
      <c r="N140" s="24">
        <f>CD[[#This Row],[Total]]-I139</f>
        <v>34</v>
      </c>
      <c r="O140" s="24">
        <f>CD[[#This Row],[Genesen]]-H139</f>
        <v>14</v>
      </c>
      <c r="P140" s="8">
        <f t="shared" si="2"/>
        <v>19.939634364995008</v>
      </c>
      <c r="Q140" s="3" t="s">
        <v>15</v>
      </c>
    </row>
    <row r="141" spans="1:17" x14ac:dyDescent="0.2">
      <c r="A141" s="20">
        <v>44050</v>
      </c>
      <c r="B141" s="21">
        <v>0.91666666666666663</v>
      </c>
      <c r="C141" s="26">
        <f>-CD[[#This Row],[Verstorbene]]</f>
        <v>-45</v>
      </c>
      <c r="D141" s="2">
        <v>45</v>
      </c>
      <c r="E141" s="22">
        <v>2</v>
      </c>
      <c r="F141" s="23">
        <f>CD[[#This Row],[KH]]-CD[[#This Row],[KH (intensiv)]]</f>
        <v>20</v>
      </c>
      <c r="G141" s="23">
        <f>CD[[#This Row],[Infiziert]]-CD[[#This Row],[KH (nicht intensiv)]]-CD[[#This Row],[KH (intensiv)]]</f>
        <v>116</v>
      </c>
      <c r="H141" s="22">
        <v>2082</v>
      </c>
      <c r="I141" s="22">
        <v>2265</v>
      </c>
      <c r="J141" s="22">
        <v>138</v>
      </c>
      <c r="K141" s="22">
        <v>22</v>
      </c>
      <c r="L141" s="22">
        <v>541</v>
      </c>
      <c r="M141" s="23">
        <f>CD[[#This Row],[Verstorbene]]+CD[[#This Row],[KH (intensiv)]]+CD[[#This Row],[KH (nicht intensiv)]]+CD[[#This Row],[Infiziert (o. KH)]]+CD[[#This Row],[Genesen]]-CD[[#This Row],[Total]]</f>
        <v>0</v>
      </c>
      <c r="N141" s="24">
        <f>CD[[#This Row],[Total]]-I140</f>
        <v>21</v>
      </c>
      <c r="O141" s="24">
        <f>CD[[#This Row],[Genesen]]-H140</f>
        <v>11</v>
      </c>
      <c r="P141" s="8">
        <f t="shared" si="2"/>
        <v>19.135616850277465</v>
      </c>
      <c r="Q141" s="27" t="s">
        <v>16</v>
      </c>
    </row>
    <row r="142" spans="1:17" x14ac:dyDescent="0.2">
      <c r="A142" s="20">
        <v>44051</v>
      </c>
      <c r="B142" s="21">
        <v>0.91666666666666663</v>
      </c>
      <c r="C142" s="26">
        <f>-CD[[#This Row],[Verstorbene]]</f>
        <v>-45</v>
      </c>
      <c r="D142" s="2">
        <v>45</v>
      </c>
      <c r="E142" s="22">
        <v>2</v>
      </c>
      <c r="F142" s="23">
        <f>CD[[#This Row],[KH]]-CD[[#This Row],[KH (intensiv)]]</f>
        <v>22</v>
      </c>
      <c r="G142" s="23">
        <f>CD[[#This Row],[Infiziert]]-CD[[#This Row],[KH (nicht intensiv)]]-CD[[#This Row],[KH (intensiv)]]</f>
        <v>99</v>
      </c>
      <c r="H142" s="22">
        <v>2113</v>
      </c>
      <c r="I142" s="22">
        <v>2281</v>
      </c>
      <c r="J142" s="22">
        <v>123</v>
      </c>
      <c r="K142" s="22">
        <v>24</v>
      </c>
      <c r="L142" s="22">
        <v>519</v>
      </c>
      <c r="M142" s="23">
        <f>CD[[#This Row],[Verstorbene]]+CD[[#This Row],[KH (intensiv)]]+CD[[#This Row],[KH (nicht intensiv)]]+CD[[#This Row],[Infiziert (o. KH)]]+CD[[#This Row],[Genesen]]-CD[[#This Row],[Total]]</f>
        <v>0</v>
      </c>
      <c r="N142" s="24">
        <f>CD[[#This Row],[Total]]-I141</f>
        <v>16</v>
      </c>
      <c r="O142" s="24">
        <f>CD[[#This Row],[Genesen]]-H141</f>
        <v>31</v>
      </c>
      <c r="P142" s="8">
        <f t="shared" si="2"/>
        <v>19.296420353220974</v>
      </c>
    </row>
    <row r="143" spans="1:17" x14ac:dyDescent="0.2">
      <c r="A143" s="20">
        <v>44052</v>
      </c>
      <c r="B143" s="21">
        <v>0.91666666666666663</v>
      </c>
      <c r="C143" s="26">
        <f>-CD[[#This Row],[Verstorbene]]</f>
        <v>-45</v>
      </c>
      <c r="D143" s="2">
        <v>45</v>
      </c>
      <c r="E143" s="22">
        <v>3</v>
      </c>
      <c r="F143" s="23">
        <f>CD[[#This Row],[KH]]-CD[[#This Row],[KH (intensiv)]]</f>
        <v>19</v>
      </c>
      <c r="G143" s="23">
        <f>CD[[#This Row],[Infiziert]]-CD[[#This Row],[KH (nicht intensiv)]]-CD[[#This Row],[KH (intensiv)]]</f>
        <v>94</v>
      </c>
      <c r="H143" s="22">
        <v>2126</v>
      </c>
      <c r="I143" s="22">
        <v>2287</v>
      </c>
      <c r="J143" s="22">
        <v>116</v>
      </c>
      <c r="K143" s="22">
        <v>22</v>
      </c>
      <c r="L143" s="22">
        <v>530</v>
      </c>
      <c r="M143" s="23">
        <f>CD[[#This Row],[Verstorbene]]+CD[[#This Row],[KH (intensiv)]]+CD[[#This Row],[KH (nicht intensiv)]]+CD[[#This Row],[Infiziert (o. KH)]]+CD[[#This Row],[Genesen]]-CD[[#This Row],[Total]]</f>
        <v>0</v>
      </c>
      <c r="N143" s="24">
        <f>CD[[#This Row],[Total]]-I142</f>
        <v>6</v>
      </c>
      <c r="O143" s="24">
        <f>CD[[#This Row],[Genesen]]-H142</f>
        <v>13</v>
      </c>
      <c r="P143" s="8">
        <f t="shared" si="2"/>
        <v>18.170795832616417</v>
      </c>
    </row>
    <row r="144" spans="1:17" x14ac:dyDescent="0.2">
      <c r="A144" s="20">
        <v>44053</v>
      </c>
      <c r="B144" s="21">
        <v>0.91666666666666663</v>
      </c>
      <c r="C144" s="26">
        <f>-CD[[#This Row],[Verstorbene]]</f>
        <v>-45</v>
      </c>
      <c r="D144" s="2">
        <v>45</v>
      </c>
      <c r="E144" s="22">
        <v>5</v>
      </c>
      <c r="F144" s="23">
        <f>CD[[#This Row],[KH]]-CD[[#This Row],[KH (intensiv)]]</f>
        <v>20</v>
      </c>
      <c r="G144" s="23">
        <f>CD[[#This Row],[Infiziert]]-CD[[#This Row],[KH (nicht intensiv)]]-CD[[#This Row],[KH (intensiv)]]</f>
        <v>92</v>
      </c>
      <c r="H144" s="22">
        <v>2133</v>
      </c>
      <c r="I144" s="22">
        <v>2295</v>
      </c>
      <c r="J144" s="22">
        <v>117</v>
      </c>
      <c r="K144" s="22">
        <v>25</v>
      </c>
      <c r="L144" s="22">
        <v>534</v>
      </c>
      <c r="M144" s="23">
        <f>CD[[#This Row],[Verstorbene]]+CD[[#This Row],[KH (intensiv)]]+CD[[#This Row],[KH (nicht intensiv)]]+CD[[#This Row],[Infiziert (o. KH)]]+CD[[#This Row],[Genesen]]-CD[[#This Row],[Total]]</f>
        <v>0</v>
      </c>
      <c r="N144" s="24">
        <f>CD[[#This Row],[Total]]-I143</f>
        <v>8</v>
      </c>
      <c r="O144" s="24">
        <f>CD[[#This Row],[Genesen]]-H143</f>
        <v>7</v>
      </c>
      <c r="P144" s="8">
        <f t="shared" si="2"/>
        <v>18.814009844390451</v>
      </c>
    </row>
    <row r="145" spans="1:17" x14ac:dyDescent="0.2">
      <c r="A145" s="20">
        <v>44054</v>
      </c>
      <c r="B145" s="21">
        <v>0.91666666666666663</v>
      </c>
      <c r="C145" s="26">
        <f>-CD[[#This Row],[Verstorbene]]</f>
        <v>-45</v>
      </c>
      <c r="D145" s="2">
        <v>45</v>
      </c>
      <c r="E145" s="22">
        <v>5</v>
      </c>
      <c r="F145" s="23">
        <f>CD[[#This Row],[KH]]-CD[[#This Row],[KH (intensiv)]]</f>
        <v>21</v>
      </c>
      <c r="G145" s="23">
        <f>CD[[#This Row],[Infiziert]]-CD[[#This Row],[KH (nicht intensiv)]]-CD[[#This Row],[KH (intensiv)]]</f>
        <v>82</v>
      </c>
      <c r="H145" s="22">
        <v>2153</v>
      </c>
      <c r="I145" s="22">
        <v>2306</v>
      </c>
      <c r="J145" s="22">
        <v>108</v>
      </c>
      <c r="K145" s="22">
        <v>26</v>
      </c>
      <c r="L145" s="22">
        <v>524</v>
      </c>
      <c r="M145" s="23">
        <f>CD[[#This Row],[Verstorbene]]+CD[[#This Row],[KH (intensiv)]]+CD[[#This Row],[KH (nicht intensiv)]]+CD[[#This Row],[Infiziert (o. KH)]]+CD[[#This Row],[Genesen]]-CD[[#This Row],[Total]]</f>
        <v>0</v>
      </c>
      <c r="N145" s="24">
        <f>CD[[#This Row],[Total]]-I144</f>
        <v>11</v>
      </c>
      <c r="O145" s="24">
        <f>CD[[#This Row],[Genesen]]-H144</f>
        <v>20</v>
      </c>
      <c r="P145" s="8">
        <f t="shared" si="2"/>
        <v>18.009992329672908</v>
      </c>
    </row>
    <row r="146" spans="1:17" x14ac:dyDescent="0.2">
      <c r="A146" s="20">
        <v>44055</v>
      </c>
      <c r="B146" s="21">
        <v>0.91666666666666663</v>
      </c>
      <c r="C146" s="26">
        <f>-CD[[#This Row],[Verstorbene]]</f>
        <v>-45</v>
      </c>
      <c r="D146" s="2">
        <v>45</v>
      </c>
      <c r="E146" s="22">
        <v>5</v>
      </c>
      <c r="F146" s="23">
        <f>CD[[#This Row],[KH]]-CD[[#This Row],[KH (intensiv)]]</f>
        <v>20</v>
      </c>
      <c r="G146" s="23">
        <f>CD[[#This Row],[Infiziert]]-CD[[#This Row],[KH (nicht intensiv)]]-CD[[#This Row],[KH (intensiv)]]</f>
        <v>78</v>
      </c>
      <c r="H146" s="22">
        <v>2176</v>
      </c>
      <c r="I146" s="22">
        <v>2324</v>
      </c>
      <c r="J146" s="22">
        <v>103</v>
      </c>
      <c r="K146" s="22">
        <v>25</v>
      </c>
      <c r="L146" s="22">
        <v>512</v>
      </c>
      <c r="M146" s="23">
        <f>CD[[#This Row],[Verstorbene]]+CD[[#This Row],[KH (intensiv)]]+CD[[#This Row],[KH (nicht intensiv)]]+CD[[#This Row],[Infiziert (o. KH)]]+CD[[#This Row],[Genesen]]-CD[[#This Row],[Total]]</f>
        <v>0</v>
      </c>
      <c r="N146" s="24">
        <f>CD[[#This Row],[Total]]-I145</f>
        <v>18</v>
      </c>
      <c r="O146" s="24">
        <f>CD[[#This Row],[Genesen]]-H145</f>
        <v>23</v>
      </c>
      <c r="P146" s="8">
        <f t="shared" si="2"/>
        <v>18.331599335559925</v>
      </c>
    </row>
    <row r="147" spans="1:17" x14ac:dyDescent="0.2">
      <c r="A147" s="20">
        <v>44056</v>
      </c>
      <c r="B147" s="21">
        <v>0.91666666666666663</v>
      </c>
      <c r="C147" s="26">
        <f>-CD[[#This Row],[Verstorbene]]</f>
        <v>-45</v>
      </c>
      <c r="D147" s="2">
        <v>45</v>
      </c>
      <c r="E147" s="22">
        <v>5</v>
      </c>
      <c r="F147" s="23">
        <f>CD[[#This Row],[KH]]-CD[[#This Row],[KH (intensiv)]]</f>
        <v>24</v>
      </c>
      <c r="G147" s="23">
        <f>CD[[#This Row],[Infiziert]]-CD[[#This Row],[KH (nicht intensiv)]]-CD[[#This Row],[KH (intensiv)]]</f>
        <v>102</v>
      </c>
      <c r="H147" s="22">
        <v>2189</v>
      </c>
      <c r="I147" s="22">
        <v>2365</v>
      </c>
      <c r="J147" s="22">
        <v>131</v>
      </c>
      <c r="K147" s="22">
        <v>29</v>
      </c>
      <c r="L147" s="22">
        <v>561</v>
      </c>
      <c r="M147" s="23">
        <f>CD[[#This Row],[Verstorbene]]+CD[[#This Row],[KH (intensiv)]]+CD[[#This Row],[KH (nicht intensiv)]]+CD[[#This Row],[Infiziert (o. KH)]]+CD[[#This Row],[Genesen]]-CD[[#This Row],[Total]]</f>
        <v>0</v>
      </c>
      <c r="N147" s="24">
        <f>CD[[#This Row],[Total]]-I146</f>
        <v>41</v>
      </c>
      <c r="O147" s="24">
        <f>CD[[#This Row],[Genesen]]-H146</f>
        <v>13</v>
      </c>
      <c r="P147" s="8">
        <f t="shared" si="2"/>
        <v>19.457223856164482</v>
      </c>
    </row>
    <row r="148" spans="1:17" x14ac:dyDescent="0.2">
      <c r="A148" s="20">
        <v>44057</v>
      </c>
      <c r="B148" s="21">
        <v>0.91666666666666663</v>
      </c>
      <c r="C148" s="26">
        <f>-CD[[#This Row],[Verstorbene]]</f>
        <v>-45</v>
      </c>
      <c r="D148" s="2">
        <v>45</v>
      </c>
      <c r="E148" s="22">
        <v>4</v>
      </c>
      <c r="F148" s="23">
        <f>CD[[#This Row],[KH]]-CD[[#This Row],[KH (intensiv)]]</f>
        <v>24</v>
      </c>
      <c r="G148" s="23">
        <f>CD[[#This Row],[Infiziert]]-CD[[#This Row],[KH (nicht intensiv)]]-CD[[#This Row],[KH (intensiv)]]</f>
        <v>111</v>
      </c>
      <c r="H148" s="22">
        <v>2192</v>
      </c>
      <c r="I148" s="22">
        <v>2376</v>
      </c>
      <c r="J148" s="22">
        <v>139</v>
      </c>
      <c r="K148" s="22">
        <v>28</v>
      </c>
      <c r="L148" s="22">
        <v>591</v>
      </c>
      <c r="M148" s="23">
        <f>CD[[#This Row],[Verstorbene]]+CD[[#This Row],[KH (intensiv)]]+CD[[#This Row],[KH (nicht intensiv)]]+CD[[#This Row],[Infiziert (o. KH)]]+CD[[#This Row],[Genesen]]-CD[[#This Row],[Total]]</f>
        <v>0</v>
      </c>
      <c r="N148" s="24">
        <f>CD[[#This Row],[Total]]-I147</f>
        <v>11</v>
      </c>
      <c r="O148" s="24">
        <f>CD[[#This Row],[Genesen]]-H147</f>
        <v>3</v>
      </c>
      <c r="P148" s="8">
        <f t="shared" si="2"/>
        <v>17.849188826729399</v>
      </c>
    </row>
    <row r="149" spans="1:17" x14ac:dyDescent="0.2">
      <c r="A149" s="20">
        <v>44058</v>
      </c>
      <c r="B149" s="21">
        <v>0.91666666666666663</v>
      </c>
      <c r="C149" s="26">
        <f>-CD[[#This Row],[Verstorbene]]</f>
        <v>-45</v>
      </c>
      <c r="D149" s="2">
        <v>45</v>
      </c>
      <c r="E149" s="22">
        <v>4</v>
      </c>
      <c r="F149" s="23">
        <f>CD[[#This Row],[KH]]-CD[[#This Row],[KH (intensiv)]]</f>
        <v>24</v>
      </c>
      <c r="G149" s="23">
        <f>CD[[#This Row],[Infiziert]]-CD[[#This Row],[KH (nicht intensiv)]]-CD[[#This Row],[KH (intensiv)]]</f>
        <v>89</v>
      </c>
      <c r="H149" s="22">
        <v>2238</v>
      </c>
      <c r="I149" s="22">
        <v>2400</v>
      </c>
      <c r="J149" s="22">
        <v>117</v>
      </c>
      <c r="K149" s="22">
        <v>28</v>
      </c>
      <c r="L149" s="22">
        <v>528</v>
      </c>
      <c r="M149" s="23">
        <f>CD[[#This Row],[Verstorbene]]+CD[[#This Row],[KH (intensiv)]]+CD[[#This Row],[KH (nicht intensiv)]]+CD[[#This Row],[Infiziert (o. KH)]]+CD[[#This Row],[Genesen]]-CD[[#This Row],[Total]]</f>
        <v>0</v>
      </c>
      <c r="N149" s="24">
        <f>CD[[#This Row],[Total]]-I148</f>
        <v>24</v>
      </c>
      <c r="O149" s="24">
        <f>CD[[#This Row],[Genesen]]-H148</f>
        <v>46</v>
      </c>
      <c r="P149" s="8">
        <f t="shared" si="2"/>
        <v>19.135616850277465</v>
      </c>
    </row>
    <row r="150" spans="1:17" x14ac:dyDescent="0.2">
      <c r="A150" s="20">
        <v>44059</v>
      </c>
      <c r="B150" s="21">
        <v>0.91666666666666663</v>
      </c>
      <c r="C150" s="26">
        <f>-CD[[#This Row],[Verstorbene]]</f>
        <v>-45</v>
      </c>
      <c r="D150" s="2">
        <v>45</v>
      </c>
      <c r="E150" s="22">
        <v>4</v>
      </c>
      <c r="F150" s="23">
        <f>CD[[#This Row],[KH]]-CD[[#This Row],[KH (intensiv)]]</f>
        <v>20</v>
      </c>
      <c r="G150" s="23">
        <f>CD[[#This Row],[Infiziert]]-CD[[#This Row],[KH (nicht intensiv)]]-CD[[#This Row],[KH (intensiv)]]</f>
        <v>94</v>
      </c>
      <c r="H150" s="22">
        <v>2256</v>
      </c>
      <c r="I150" s="22">
        <v>2419</v>
      </c>
      <c r="J150" s="22">
        <v>118</v>
      </c>
      <c r="K150" s="22">
        <v>24</v>
      </c>
      <c r="L150" s="22">
        <v>526</v>
      </c>
      <c r="M150" s="23">
        <f>CD[[#This Row],[Verstorbene]]+CD[[#This Row],[KH (intensiv)]]+CD[[#This Row],[KH (nicht intensiv)]]+CD[[#This Row],[Infiziert (o. KH)]]+CD[[#This Row],[Genesen]]-CD[[#This Row],[Total]]</f>
        <v>0</v>
      </c>
      <c r="N150" s="24">
        <f>CD[[#This Row],[Total]]-I149</f>
        <v>19</v>
      </c>
      <c r="O150" s="24">
        <f>CD[[#This Row],[Genesen]]-H149</f>
        <v>18</v>
      </c>
      <c r="P150" s="8">
        <f t="shared" si="2"/>
        <v>21.22606238854307</v>
      </c>
    </row>
    <row r="151" spans="1:17" x14ac:dyDescent="0.2">
      <c r="A151" s="20">
        <v>44060</v>
      </c>
      <c r="B151" s="21">
        <v>0.91666666666666663</v>
      </c>
      <c r="C151" s="26">
        <f>-CD[[#This Row],[Verstorbene]]</f>
        <v>-45</v>
      </c>
      <c r="D151" s="2">
        <v>45</v>
      </c>
      <c r="E151" s="22">
        <v>4</v>
      </c>
      <c r="F151" s="23">
        <f>CD[[#This Row],[KH]]-CD[[#This Row],[KH (intensiv)]]</f>
        <v>20</v>
      </c>
      <c r="G151" s="23">
        <f>CD[[#This Row],[Infiziert]]-CD[[#This Row],[KH (nicht intensiv)]]-CD[[#This Row],[KH (intensiv)]]</f>
        <v>96</v>
      </c>
      <c r="H151" s="22">
        <v>2258</v>
      </c>
      <c r="I151" s="22">
        <v>2423</v>
      </c>
      <c r="J151" s="22">
        <v>120</v>
      </c>
      <c r="K151" s="22">
        <v>24</v>
      </c>
      <c r="L151" s="22">
        <v>527</v>
      </c>
      <c r="M151" s="23">
        <f>CD[[#This Row],[Verstorbene]]+CD[[#This Row],[KH (intensiv)]]+CD[[#This Row],[KH (nicht intensiv)]]+CD[[#This Row],[Infiziert (o. KH)]]+CD[[#This Row],[Genesen]]-CD[[#This Row],[Total]]</f>
        <v>0</v>
      </c>
      <c r="N151" s="24">
        <f>CD[[#This Row],[Total]]-I150</f>
        <v>4</v>
      </c>
      <c r="O151" s="24">
        <f>CD[[#This Row],[Genesen]]-H150</f>
        <v>2</v>
      </c>
      <c r="P151" s="8">
        <f t="shared" si="2"/>
        <v>20.582848376769039</v>
      </c>
    </row>
    <row r="152" spans="1:17" x14ac:dyDescent="0.2">
      <c r="A152" s="20">
        <v>44061</v>
      </c>
      <c r="B152" s="21">
        <v>0.91666666666666663</v>
      </c>
      <c r="C152" s="26">
        <f>-CD[[#This Row],[Verstorbene]]</f>
        <v>-45</v>
      </c>
      <c r="D152" s="2">
        <v>45</v>
      </c>
      <c r="E152" s="22">
        <v>6</v>
      </c>
      <c r="F152" s="23">
        <f>CD[[#This Row],[KH]]-CD[[#This Row],[KH (intensiv)]]</f>
        <v>24</v>
      </c>
      <c r="G152" s="23">
        <f>CD[[#This Row],[Infiziert]]-CD[[#This Row],[KH (nicht intensiv)]]-CD[[#This Row],[KH (intensiv)]]</f>
        <v>102</v>
      </c>
      <c r="H152" s="22">
        <v>2273</v>
      </c>
      <c r="I152" s="22">
        <v>2450</v>
      </c>
      <c r="J152" s="22">
        <v>132</v>
      </c>
      <c r="K152" s="22">
        <v>30</v>
      </c>
      <c r="L152" s="22">
        <v>572</v>
      </c>
      <c r="M152" s="23">
        <f>CD[[#This Row],[Verstorbene]]+CD[[#This Row],[KH (intensiv)]]+CD[[#This Row],[KH (nicht intensiv)]]+CD[[#This Row],[Infiziert (o. KH)]]+CD[[#This Row],[Genesen]]-CD[[#This Row],[Total]]</f>
        <v>0</v>
      </c>
      <c r="N152" s="24">
        <f>CD[[#This Row],[Total]]-I151</f>
        <v>27</v>
      </c>
      <c r="O152" s="24">
        <f>CD[[#This Row],[Genesen]]-H151</f>
        <v>15</v>
      </c>
      <c r="P152" s="8">
        <f t="shared" si="2"/>
        <v>23.155704423865171</v>
      </c>
      <c r="Q152" s="3" t="s">
        <v>17</v>
      </c>
    </row>
    <row r="153" spans="1:17" x14ac:dyDescent="0.2">
      <c r="A153" s="20">
        <v>44062</v>
      </c>
      <c r="B153" s="21">
        <v>0.91666666666666663</v>
      </c>
      <c r="C153" s="26">
        <f>-CD[[#This Row],[Verstorbene]]</f>
        <v>-45</v>
      </c>
      <c r="D153" s="2">
        <v>45</v>
      </c>
      <c r="E153" s="22">
        <v>6</v>
      </c>
      <c r="F153" s="23">
        <f>CD[[#This Row],[KH]]-CD[[#This Row],[KH (intensiv)]]</f>
        <v>24</v>
      </c>
      <c r="G153" s="23">
        <f>CD[[#This Row],[Infiziert]]-CD[[#This Row],[KH (nicht intensiv)]]-CD[[#This Row],[KH (intensiv)]]</f>
        <v>113</v>
      </c>
      <c r="H153" s="22">
        <v>2280</v>
      </c>
      <c r="I153" s="22">
        <v>2468</v>
      </c>
      <c r="J153" s="22">
        <v>143</v>
      </c>
      <c r="K153" s="22">
        <v>30</v>
      </c>
      <c r="L153" s="22">
        <v>605</v>
      </c>
      <c r="M153" s="23">
        <f>CD[[#This Row],[Verstorbene]]+CD[[#This Row],[KH (intensiv)]]+CD[[#This Row],[KH (nicht intensiv)]]+CD[[#This Row],[Infiziert (o. KH)]]+CD[[#This Row],[Genesen]]-CD[[#This Row],[Total]]</f>
        <v>0</v>
      </c>
      <c r="N153" s="24">
        <f>CD[[#This Row],[Total]]-I152</f>
        <v>18</v>
      </c>
      <c r="O153" s="24">
        <f>CD[[#This Row],[Genesen]]-H152</f>
        <v>7</v>
      </c>
      <c r="P153" s="8">
        <f t="shared" si="2"/>
        <v>23.155704423865171</v>
      </c>
      <c r="Q153" s="11">
        <v>44063</v>
      </c>
    </row>
    <row r="154" spans="1:17" x14ac:dyDescent="0.2">
      <c r="A154" s="20">
        <v>44063</v>
      </c>
      <c r="B154" s="21">
        <v>0.91666666666666663</v>
      </c>
      <c r="C154" s="26">
        <f>-CD[[#This Row],[Verstorbene]]</f>
        <v>-45</v>
      </c>
      <c r="D154" s="2">
        <v>45</v>
      </c>
      <c r="E154" s="22">
        <v>5</v>
      </c>
      <c r="F154" s="23">
        <f>CD[[#This Row],[KH]]-CD[[#This Row],[KH (intensiv)]]</f>
        <v>20</v>
      </c>
      <c r="G154" s="23">
        <f>CD[[#This Row],[Infiziert]]-CD[[#This Row],[KH (nicht intensiv)]]-CD[[#This Row],[KH (intensiv)]]</f>
        <v>125</v>
      </c>
      <c r="H154" s="22">
        <v>2299</v>
      </c>
      <c r="I154" s="22">
        <v>2494</v>
      </c>
      <c r="J154" s="22">
        <v>150</v>
      </c>
      <c r="K154" s="22">
        <v>25</v>
      </c>
      <c r="L154" s="22">
        <v>656</v>
      </c>
      <c r="M154" s="23">
        <f>CD[[#This Row],[Verstorbene]]+CD[[#This Row],[KH (intensiv)]]+CD[[#This Row],[KH (nicht intensiv)]]+CD[[#This Row],[Infiziert (o. KH)]]+CD[[#This Row],[Genesen]]-CD[[#This Row],[Total]]</f>
        <v>0</v>
      </c>
      <c r="N154" s="24">
        <f>CD[[#This Row],[Total]]-I153</f>
        <v>26</v>
      </c>
      <c r="O154" s="24">
        <f>CD[[#This Row],[Genesen]]-H153</f>
        <v>19</v>
      </c>
      <c r="P154" s="8">
        <f t="shared" si="2"/>
        <v>20.743651879712548</v>
      </c>
      <c r="Q154" s="11">
        <v>44064</v>
      </c>
    </row>
    <row r="155" spans="1:17" x14ac:dyDescent="0.2">
      <c r="A155" s="20">
        <v>44064</v>
      </c>
      <c r="B155" s="21">
        <v>0.91666666666666663</v>
      </c>
      <c r="C155" s="26">
        <f>-CD[[#This Row],[Verstorbene]]</f>
        <v>-45</v>
      </c>
      <c r="D155" s="2">
        <v>45</v>
      </c>
      <c r="E155" s="22">
        <v>5</v>
      </c>
      <c r="F155" s="23">
        <f>CD[[#This Row],[KH]]-CD[[#This Row],[KH (intensiv)]]</f>
        <v>18</v>
      </c>
      <c r="G155" s="23">
        <f>CD[[#This Row],[Infiziert]]-CD[[#This Row],[KH (nicht intensiv)]]-CD[[#This Row],[KH (intensiv)]]</f>
        <v>112</v>
      </c>
      <c r="H155" s="22">
        <v>2342</v>
      </c>
      <c r="I155" s="22">
        <v>2522</v>
      </c>
      <c r="J155" s="22">
        <v>135</v>
      </c>
      <c r="K155" s="22">
        <v>23</v>
      </c>
      <c r="L155" s="22">
        <v>662</v>
      </c>
      <c r="M155" s="23">
        <f>CD[[#This Row],[Verstorbene]]+CD[[#This Row],[KH (intensiv)]]+CD[[#This Row],[KH (nicht intensiv)]]+CD[[#This Row],[Infiziert (o. KH)]]+CD[[#This Row],[Genesen]]-CD[[#This Row],[Total]]</f>
        <v>0</v>
      </c>
      <c r="N155" s="24">
        <f>CD[[#This Row],[Total]]-I154</f>
        <v>28</v>
      </c>
      <c r="O155" s="24">
        <f>CD[[#This Row],[Genesen]]-H154</f>
        <v>43</v>
      </c>
      <c r="P155" s="8">
        <f t="shared" si="2"/>
        <v>23.477311429752184</v>
      </c>
      <c r="Q155" s="11">
        <v>44065</v>
      </c>
    </row>
    <row r="156" spans="1:17" x14ac:dyDescent="0.2">
      <c r="A156" s="20">
        <v>44065</v>
      </c>
      <c r="B156" s="21">
        <v>0.91666666666666663</v>
      </c>
      <c r="C156" s="26">
        <f>-CD[[#This Row],[Verstorbene]]</f>
        <v>-45</v>
      </c>
      <c r="D156" s="2">
        <v>45</v>
      </c>
      <c r="E156" s="22">
        <v>7</v>
      </c>
      <c r="F156" s="23">
        <f>CD[[#This Row],[KH]]-CD[[#This Row],[KH (intensiv)]]</f>
        <v>14</v>
      </c>
      <c r="G156" s="23">
        <f>CD[[#This Row],[Infiziert]]-CD[[#This Row],[KH (nicht intensiv)]]-CD[[#This Row],[KH (intensiv)]]</f>
        <v>115</v>
      </c>
      <c r="H156" s="22">
        <v>2353</v>
      </c>
      <c r="I156" s="22">
        <v>2534</v>
      </c>
      <c r="J156" s="22">
        <v>136</v>
      </c>
      <c r="K156" s="22">
        <v>21</v>
      </c>
      <c r="L156" s="22">
        <v>720</v>
      </c>
      <c r="M156" s="23">
        <f>CD[[#This Row],[Verstorbene]]+CD[[#This Row],[KH (intensiv)]]+CD[[#This Row],[KH (nicht intensiv)]]+CD[[#This Row],[Infiziert (o. KH)]]+CD[[#This Row],[Genesen]]-CD[[#This Row],[Total]]</f>
        <v>0</v>
      </c>
      <c r="N156" s="24">
        <f>CD[[#This Row],[Total]]-I155</f>
        <v>12</v>
      </c>
      <c r="O156" s="24">
        <f>CD[[#This Row],[Genesen]]-H155</f>
        <v>11</v>
      </c>
      <c r="P156" s="8">
        <f t="shared" si="2"/>
        <v>21.547669394430088</v>
      </c>
      <c r="Q156" s="11">
        <v>44066</v>
      </c>
    </row>
    <row r="157" spans="1:17" x14ac:dyDescent="0.2">
      <c r="A157" s="20">
        <v>44066</v>
      </c>
      <c r="B157" s="21">
        <v>0.91666666666666663</v>
      </c>
      <c r="C157" s="26">
        <f>-CD[[#This Row],[Verstorbene]]</f>
        <v>-45</v>
      </c>
      <c r="D157" s="2">
        <v>45</v>
      </c>
      <c r="E157" s="22">
        <v>6</v>
      </c>
      <c r="F157" s="23">
        <f>CD[[#This Row],[KH]]-CD[[#This Row],[KH (intensiv)]]</f>
        <v>16</v>
      </c>
      <c r="G157" s="23">
        <f>CD[[#This Row],[Infiziert]]-CD[[#This Row],[KH (nicht intensiv)]]-CD[[#This Row],[KH (intensiv)]]</f>
        <v>122</v>
      </c>
      <c r="H157" s="22">
        <v>2366</v>
      </c>
      <c r="I157" s="22">
        <v>2555</v>
      </c>
      <c r="J157" s="22">
        <v>144</v>
      </c>
      <c r="K157" s="22">
        <v>22</v>
      </c>
      <c r="L157" s="22">
        <v>765</v>
      </c>
      <c r="M157" s="23">
        <f>CD[[#This Row],[Verstorbene]]+CD[[#This Row],[KH (intensiv)]]+CD[[#This Row],[KH (nicht intensiv)]]+CD[[#This Row],[Infiziert (o. KH)]]+CD[[#This Row],[Genesen]]-CD[[#This Row],[Total]]</f>
        <v>0</v>
      </c>
      <c r="N157" s="24">
        <f>CD[[#This Row],[Total]]-I156</f>
        <v>21</v>
      </c>
      <c r="O157" s="24">
        <f>CD[[#This Row],[Genesen]]-H156</f>
        <v>13</v>
      </c>
      <c r="P157" s="8">
        <f t="shared" si="2"/>
        <v>21.869276400317105</v>
      </c>
      <c r="Q157" s="11">
        <v>44067</v>
      </c>
    </row>
    <row r="158" spans="1:17" x14ac:dyDescent="0.2">
      <c r="A158" s="20">
        <v>44067</v>
      </c>
      <c r="B158" s="21">
        <v>0.91666666666666663</v>
      </c>
      <c r="C158" s="26">
        <f>-CD[[#This Row],[Verstorbene]]</f>
        <v>-45</v>
      </c>
      <c r="D158" s="2">
        <v>45</v>
      </c>
      <c r="E158" s="22">
        <v>6</v>
      </c>
      <c r="F158" s="23">
        <f>CD[[#This Row],[KH]]-CD[[#This Row],[KH (intensiv)]]</f>
        <v>13</v>
      </c>
      <c r="G158" s="23">
        <f>CD[[#This Row],[Infiziert]]-CD[[#This Row],[KH (nicht intensiv)]]-CD[[#This Row],[KH (intensiv)]]</f>
        <v>118</v>
      </c>
      <c r="H158" s="22">
        <v>2385</v>
      </c>
      <c r="I158" s="22">
        <v>2567</v>
      </c>
      <c r="J158" s="22">
        <v>137</v>
      </c>
      <c r="K158" s="22">
        <v>19</v>
      </c>
      <c r="L158" s="22">
        <v>797</v>
      </c>
      <c r="M158" s="23">
        <f>CD[[#This Row],[Verstorbene]]+CD[[#This Row],[KH (intensiv)]]+CD[[#This Row],[KH (nicht intensiv)]]+CD[[#This Row],[Infiziert (o. KH)]]+CD[[#This Row],[Genesen]]-CD[[#This Row],[Total]]</f>
        <v>0</v>
      </c>
      <c r="N158" s="24">
        <f>CD[[#This Row],[Total]]-I157</f>
        <v>12</v>
      </c>
      <c r="O158" s="24">
        <f>CD[[#This Row],[Genesen]]-H157</f>
        <v>19</v>
      </c>
      <c r="P158" s="8">
        <f t="shared" si="2"/>
        <v>23.155704423865171</v>
      </c>
      <c r="Q158" s="11">
        <v>44068</v>
      </c>
    </row>
    <row r="159" spans="1:17" x14ac:dyDescent="0.2">
      <c r="A159" s="20">
        <v>44068</v>
      </c>
      <c r="B159" s="21">
        <v>0.91666666666666663</v>
      </c>
      <c r="C159" s="26">
        <f>-CD[[#This Row],[Verstorbene]]</f>
        <v>-45</v>
      </c>
      <c r="D159" s="2">
        <v>45</v>
      </c>
      <c r="E159" s="22">
        <v>5</v>
      </c>
      <c r="F159" s="23">
        <f>CD[[#This Row],[KH]]-CD[[#This Row],[KH (intensiv)]]</f>
        <v>15</v>
      </c>
      <c r="G159" s="23">
        <f>CD[[#This Row],[Infiziert]]-CD[[#This Row],[KH (nicht intensiv)]]-CD[[#This Row],[KH (intensiv)]]</f>
        <v>115</v>
      </c>
      <c r="H159" s="22">
        <v>2405</v>
      </c>
      <c r="I159" s="22">
        <v>2585</v>
      </c>
      <c r="J159" s="22">
        <v>135</v>
      </c>
      <c r="K159" s="22">
        <v>20</v>
      </c>
      <c r="L159" s="22">
        <v>872</v>
      </c>
      <c r="M159" s="23">
        <f>CD[[#This Row],[Verstorbene]]+CD[[#This Row],[KH (intensiv)]]+CD[[#This Row],[KH (nicht intensiv)]]+CD[[#This Row],[Infiziert (o. KH)]]+CD[[#This Row],[Genesen]]-CD[[#This Row],[Total]]</f>
        <v>0</v>
      </c>
      <c r="N159" s="24">
        <f>CD[[#This Row],[Total]]-I158</f>
        <v>18</v>
      </c>
      <c r="O159" s="24">
        <f>CD[[#This Row],[Genesen]]-H158</f>
        <v>20</v>
      </c>
      <c r="P159" s="8">
        <f t="shared" si="2"/>
        <v>21.708472897373596</v>
      </c>
      <c r="Q159" s="11">
        <v>44069</v>
      </c>
    </row>
    <row r="160" spans="1:17" x14ac:dyDescent="0.2">
      <c r="A160" s="20">
        <v>44069</v>
      </c>
      <c r="B160" s="21">
        <v>0.91666666666666663</v>
      </c>
      <c r="C160" s="26">
        <f>-CD[[#This Row],[Verstorbene]]</f>
        <v>-46</v>
      </c>
      <c r="D160" s="2">
        <v>46</v>
      </c>
      <c r="E160" s="22">
        <v>5</v>
      </c>
      <c r="F160" s="23">
        <f>CD[[#This Row],[KH]]-CD[[#This Row],[KH (intensiv)]]</f>
        <v>14</v>
      </c>
      <c r="G160" s="23">
        <f>CD[[#This Row],[Infiziert]]-CD[[#This Row],[KH (nicht intensiv)]]-CD[[#This Row],[KH (intensiv)]]</f>
        <v>128</v>
      </c>
      <c r="H160" s="22">
        <v>2422</v>
      </c>
      <c r="I160" s="22">
        <v>2615</v>
      </c>
      <c r="J160" s="22">
        <v>147</v>
      </c>
      <c r="K160" s="22">
        <v>19</v>
      </c>
      <c r="L160" s="22">
        <v>1011</v>
      </c>
      <c r="M160" s="23">
        <f>CD[[#This Row],[Verstorbene]]+CD[[#This Row],[KH (intensiv)]]+CD[[#This Row],[KH (nicht intensiv)]]+CD[[#This Row],[Infiziert (o. KH)]]+CD[[#This Row],[Genesen]]-CD[[#This Row],[Total]]</f>
        <v>0</v>
      </c>
      <c r="N160" s="24">
        <f>CD[[#This Row],[Total]]-I159</f>
        <v>30</v>
      </c>
      <c r="O160" s="24">
        <f>CD[[#This Row],[Genesen]]-H159</f>
        <v>17</v>
      </c>
      <c r="P160" s="8">
        <f t="shared" si="2"/>
        <v>23.638114932695693</v>
      </c>
      <c r="Q160" s="11">
        <v>44070</v>
      </c>
    </row>
    <row r="161" spans="1:17" x14ac:dyDescent="0.2">
      <c r="A161" s="20">
        <v>44070</v>
      </c>
      <c r="B161" s="21">
        <v>0.91666666666666663</v>
      </c>
      <c r="C161" s="26">
        <f>-CD[[#This Row],[Verstorbene]]</f>
        <v>-46</v>
      </c>
      <c r="D161" s="2">
        <v>46</v>
      </c>
      <c r="E161" s="22">
        <v>5</v>
      </c>
      <c r="F161" s="23">
        <f>CD[[#This Row],[KH]]-CD[[#This Row],[KH (intensiv)]]</f>
        <v>11</v>
      </c>
      <c r="G161" s="23">
        <f>CD[[#This Row],[Infiziert]]-CD[[#This Row],[KH (nicht intensiv)]]-CD[[#This Row],[KH (intensiv)]]</f>
        <v>120</v>
      </c>
      <c r="H161" s="22">
        <v>2454</v>
      </c>
      <c r="I161" s="22">
        <v>2636</v>
      </c>
      <c r="J161" s="22">
        <v>136</v>
      </c>
      <c r="K161" s="22">
        <v>16</v>
      </c>
      <c r="L161" s="22">
        <v>1053</v>
      </c>
      <c r="M161" s="23">
        <f>CD[[#This Row],[Verstorbene]]+CD[[#This Row],[KH (intensiv)]]+CD[[#This Row],[KH (nicht intensiv)]]+CD[[#This Row],[Infiziert (o. KH)]]+CD[[#This Row],[Genesen]]-CD[[#This Row],[Total]]</f>
        <v>0</v>
      </c>
      <c r="N161" s="24">
        <f>CD[[#This Row],[Total]]-I160</f>
        <v>21</v>
      </c>
      <c r="O161" s="24">
        <f>CD[[#This Row],[Genesen]]-H160</f>
        <v>32</v>
      </c>
      <c r="P161" s="8">
        <f t="shared" si="2"/>
        <v>22.834097417978153</v>
      </c>
      <c r="Q161" s="11">
        <v>44071</v>
      </c>
    </row>
    <row r="162" spans="1:17" x14ac:dyDescent="0.2">
      <c r="A162" s="20">
        <v>44071</v>
      </c>
      <c r="B162" s="21">
        <v>0.91666666666666663</v>
      </c>
      <c r="C162" s="26">
        <f>-CD[[#This Row],[Verstorbene]]</f>
        <v>-47</v>
      </c>
      <c r="D162" s="2">
        <v>47</v>
      </c>
      <c r="E162" s="22">
        <v>5</v>
      </c>
      <c r="F162" s="23">
        <f>CD[[#This Row],[KH]]-CD[[#This Row],[KH (intensiv)]]</f>
        <v>9</v>
      </c>
      <c r="G162" s="23">
        <f>CD[[#This Row],[Infiziert]]-CD[[#This Row],[KH (nicht intensiv)]]-CD[[#This Row],[KH (intensiv)]]</f>
        <v>108</v>
      </c>
      <c r="H162" s="22">
        <v>2483</v>
      </c>
      <c r="I162" s="22">
        <v>2652</v>
      </c>
      <c r="J162" s="22">
        <v>122</v>
      </c>
      <c r="K162" s="22">
        <v>14</v>
      </c>
      <c r="L162" s="22">
        <v>1048</v>
      </c>
      <c r="M162" s="23">
        <f>CD[[#This Row],[Verstorbene]]+CD[[#This Row],[KH (intensiv)]]+CD[[#This Row],[KH (nicht intensiv)]]+CD[[#This Row],[Infiziert (o. KH)]]+CD[[#This Row],[Genesen]]-CD[[#This Row],[Total]]</f>
        <v>0</v>
      </c>
      <c r="N162" s="24">
        <f>CD[[#This Row],[Total]]-I161</f>
        <v>16</v>
      </c>
      <c r="O162" s="24">
        <f>CD[[#This Row],[Genesen]]-H161</f>
        <v>29</v>
      </c>
      <c r="P162" s="8">
        <f t="shared" si="2"/>
        <v>20.904455382656057</v>
      </c>
      <c r="Q162" s="11">
        <v>44072</v>
      </c>
    </row>
    <row r="163" spans="1:17" x14ac:dyDescent="0.2">
      <c r="A163" s="20">
        <v>44072</v>
      </c>
      <c r="B163" s="21">
        <v>0.91666666666666663</v>
      </c>
      <c r="C163" s="26">
        <f>-CD[[#This Row],[Verstorbene]]</f>
        <v>-47</v>
      </c>
      <c r="D163" s="2">
        <v>47</v>
      </c>
      <c r="E163" s="22">
        <v>4</v>
      </c>
      <c r="F163" s="23">
        <f>CD[[#This Row],[KH]]-CD[[#This Row],[KH (intensiv)]]</f>
        <v>9</v>
      </c>
      <c r="G163" s="23">
        <f>CD[[#This Row],[Infiziert]]-CD[[#This Row],[KH (nicht intensiv)]]-CD[[#This Row],[KH (intensiv)]]</f>
        <v>107</v>
      </c>
      <c r="H163" s="22">
        <v>2495</v>
      </c>
      <c r="I163" s="22">
        <v>2662</v>
      </c>
      <c r="J163" s="22">
        <v>120</v>
      </c>
      <c r="K163" s="22">
        <v>13</v>
      </c>
      <c r="L163" s="22">
        <v>988</v>
      </c>
      <c r="M163" s="23">
        <f>CD[[#This Row],[Verstorbene]]+CD[[#This Row],[KH (intensiv)]]+CD[[#This Row],[KH (nicht intensiv)]]+CD[[#This Row],[Infiziert (o. KH)]]+CD[[#This Row],[Genesen]]-CD[[#This Row],[Total]]</f>
        <v>0</v>
      </c>
      <c r="N163" s="24">
        <f>CD[[#This Row],[Total]]-I162</f>
        <v>10</v>
      </c>
      <c r="O163" s="24">
        <f>CD[[#This Row],[Genesen]]-H162</f>
        <v>12</v>
      </c>
      <c r="P163" s="8">
        <f t="shared" si="2"/>
        <v>20.582848376769039</v>
      </c>
      <c r="Q163" s="11">
        <v>44073</v>
      </c>
    </row>
    <row r="164" spans="1:17" x14ac:dyDescent="0.2">
      <c r="A164" s="20">
        <v>44073</v>
      </c>
      <c r="B164" s="21">
        <v>0.91666666666666663</v>
      </c>
      <c r="C164" s="26">
        <f>-CD[[#This Row],[Verstorbene]]</f>
        <v>-47</v>
      </c>
      <c r="D164" s="2">
        <v>47</v>
      </c>
      <c r="E164" s="22">
        <v>4</v>
      </c>
      <c r="F164" s="23">
        <f>CD[[#This Row],[KH]]-CD[[#This Row],[KH (intensiv)]]</f>
        <v>8</v>
      </c>
      <c r="G164" s="23">
        <f>CD[[#This Row],[Infiziert]]-CD[[#This Row],[KH (nicht intensiv)]]-CD[[#This Row],[KH (intensiv)]]</f>
        <v>99</v>
      </c>
      <c r="H164" s="22">
        <v>2516</v>
      </c>
      <c r="I164" s="22">
        <v>2674</v>
      </c>
      <c r="J164" s="22">
        <v>111</v>
      </c>
      <c r="K164" s="22">
        <v>12</v>
      </c>
      <c r="L164" s="22">
        <v>949</v>
      </c>
      <c r="M164" s="23">
        <f>CD[[#This Row],[Verstorbene]]+CD[[#This Row],[KH (intensiv)]]+CD[[#This Row],[KH (nicht intensiv)]]+CD[[#This Row],[Infiziert (o. KH)]]+CD[[#This Row],[Genesen]]-CD[[#This Row],[Total]]</f>
        <v>0</v>
      </c>
      <c r="N164" s="24">
        <f>CD[[#This Row],[Total]]-I163</f>
        <v>12</v>
      </c>
      <c r="O164" s="24">
        <f>CD[[#This Row],[Genesen]]-H163</f>
        <v>21</v>
      </c>
      <c r="P164" s="8">
        <f t="shared" si="2"/>
        <v>19.135616850277465</v>
      </c>
      <c r="Q164" s="11">
        <v>44074</v>
      </c>
    </row>
    <row r="165" spans="1:17" x14ac:dyDescent="0.2">
      <c r="A165" s="20">
        <v>44074</v>
      </c>
      <c r="B165" s="21">
        <v>0.91666666666666663</v>
      </c>
      <c r="C165" s="26">
        <f>-CD[[#This Row],[Verstorbene]]</f>
        <v>-47</v>
      </c>
      <c r="D165" s="2">
        <v>47</v>
      </c>
      <c r="E165" s="22">
        <v>4</v>
      </c>
      <c r="F165" s="23">
        <f>CD[[#This Row],[KH]]-CD[[#This Row],[KH (intensiv)]]</f>
        <v>7</v>
      </c>
      <c r="G165" s="23">
        <f>CD[[#This Row],[Infiziert]]-CD[[#This Row],[KH (nicht intensiv)]]-CD[[#This Row],[KH (intensiv)]]</f>
        <v>99</v>
      </c>
      <c r="H165" s="22">
        <v>2524</v>
      </c>
      <c r="I165" s="22">
        <v>2681</v>
      </c>
      <c r="J165" s="22">
        <v>110</v>
      </c>
      <c r="K165" s="22">
        <v>11</v>
      </c>
      <c r="L165" s="22">
        <v>945</v>
      </c>
      <c r="M165" s="23">
        <f>CD[[#This Row],[Verstorbene]]+CD[[#This Row],[KH (intensiv)]]+CD[[#This Row],[KH (nicht intensiv)]]+CD[[#This Row],[Infiziert (o. KH)]]+CD[[#This Row],[Genesen]]-CD[[#This Row],[Total]]</f>
        <v>0</v>
      </c>
      <c r="N165" s="24">
        <f>CD[[#This Row],[Total]]-I164</f>
        <v>7</v>
      </c>
      <c r="O165" s="24">
        <f>CD[[#This Row],[Genesen]]-H164</f>
        <v>8</v>
      </c>
      <c r="P165" s="8">
        <f t="shared" si="2"/>
        <v>18.331599335559925</v>
      </c>
      <c r="Q165" s="11">
        <v>44075</v>
      </c>
    </row>
    <row r="166" spans="1:17" x14ac:dyDescent="0.2">
      <c r="A166" s="20">
        <v>44075</v>
      </c>
      <c r="B166" s="21">
        <v>0.91666666666666663</v>
      </c>
      <c r="C166" s="26">
        <f>-CD[[#This Row],[Verstorbene]]</f>
        <v>-47</v>
      </c>
      <c r="D166" s="2">
        <v>47</v>
      </c>
      <c r="E166" s="22">
        <v>5</v>
      </c>
      <c r="F166" s="23">
        <f>CD[[#This Row],[KH]]-CD[[#This Row],[KH (intensiv)]]</f>
        <v>7</v>
      </c>
      <c r="G166" s="23">
        <f>CD[[#This Row],[Infiziert]]-CD[[#This Row],[KH (nicht intensiv)]]-CD[[#This Row],[KH (intensiv)]]</f>
        <v>92</v>
      </c>
      <c r="H166" s="22">
        <v>2548</v>
      </c>
      <c r="I166" s="22">
        <v>2699</v>
      </c>
      <c r="J166" s="22">
        <v>104</v>
      </c>
      <c r="K166" s="22">
        <v>12</v>
      </c>
      <c r="L166" s="22">
        <v>826</v>
      </c>
      <c r="M166" s="23">
        <f>CD[[#This Row],[Verstorbene]]+CD[[#This Row],[KH (intensiv)]]+CD[[#This Row],[KH (nicht intensiv)]]+CD[[#This Row],[Infiziert (o. KH)]]+CD[[#This Row],[Genesen]]-CD[[#This Row],[Total]]</f>
        <v>0</v>
      </c>
      <c r="N166" s="24">
        <f>CD[[#This Row],[Total]]-I165</f>
        <v>18</v>
      </c>
      <c r="O166" s="24">
        <f>CD[[#This Row],[Genesen]]-H165</f>
        <v>24</v>
      </c>
      <c r="P166" s="8">
        <f t="shared" si="2"/>
        <v>18.331599335559925</v>
      </c>
      <c r="Q166" s="11">
        <v>44076</v>
      </c>
    </row>
    <row r="167" spans="1:17" x14ac:dyDescent="0.2">
      <c r="A167" s="20">
        <v>44076</v>
      </c>
      <c r="B167" s="21">
        <v>0.91666666666666663</v>
      </c>
      <c r="C167" s="26">
        <f>-CD[[#This Row],[Verstorbene]]</f>
        <v>-47</v>
      </c>
      <c r="D167" s="2">
        <v>47</v>
      </c>
      <c r="E167" s="22">
        <v>6</v>
      </c>
      <c r="F167" s="23">
        <f>CD[[#This Row],[KH]]-CD[[#This Row],[KH (intensiv)]]</f>
        <v>7</v>
      </c>
      <c r="G167" s="23">
        <f>CD[[#This Row],[Infiziert]]-CD[[#This Row],[KH (nicht intensiv)]]-CD[[#This Row],[KH (intensiv)]]</f>
        <v>88</v>
      </c>
      <c r="H167" s="22">
        <v>2559</v>
      </c>
      <c r="I167" s="22">
        <v>2707</v>
      </c>
      <c r="J167" s="22">
        <v>101</v>
      </c>
      <c r="K167" s="22">
        <v>13</v>
      </c>
      <c r="L167" s="22">
        <v>836</v>
      </c>
      <c r="M167" s="23">
        <f>CD[[#This Row],[Verstorbene]]+CD[[#This Row],[KH (intensiv)]]+CD[[#This Row],[KH (nicht intensiv)]]+CD[[#This Row],[Infiziert (o. KH)]]+CD[[#This Row],[Genesen]]-CD[[#This Row],[Total]]</f>
        <v>0</v>
      </c>
      <c r="N167" s="24">
        <f>CD[[#This Row],[Total]]-I166</f>
        <v>8</v>
      </c>
      <c r="O167" s="24">
        <f>CD[[#This Row],[Genesen]]-H166</f>
        <v>11</v>
      </c>
      <c r="P167" s="8">
        <f t="shared" si="2"/>
        <v>14.793922270802748</v>
      </c>
      <c r="Q167" s="11">
        <v>44077</v>
      </c>
    </row>
    <row r="168" spans="1:17" x14ac:dyDescent="0.2">
      <c r="A168" s="20">
        <v>44077</v>
      </c>
      <c r="B168" s="21">
        <v>0.91666666666666663</v>
      </c>
      <c r="C168" s="26">
        <f>-CD[[#This Row],[Verstorbene]]</f>
        <v>-47</v>
      </c>
      <c r="D168" s="2">
        <v>47</v>
      </c>
      <c r="E168" s="22">
        <v>5</v>
      </c>
      <c r="F168" s="23">
        <f>CD[[#This Row],[KH]]-CD[[#This Row],[KH (intensiv)]]</f>
        <v>7</v>
      </c>
      <c r="G168" s="23">
        <f>CD[[#This Row],[Infiziert]]-CD[[#This Row],[KH (nicht intensiv)]]-CD[[#This Row],[KH (intensiv)]]</f>
        <v>88</v>
      </c>
      <c r="H168" s="22">
        <v>2579</v>
      </c>
      <c r="I168" s="22">
        <v>2726</v>
      </c>
      <c r="J168" s="22">
        <v>100</v>
      </c>
      <c r="K168" s="22">
        <v>12</v>
      </c>
      <c r="L168" s="22">
        <v>822</v>
      </c>
      <c r="M168" s="23">
        <f>CD[[#This Row],[Verstorbene]]+CD[[#This Row],[KH (intensiv)]]+CD[[#This Row],[KH (nicht intensiv)]]+CD[[#This Row],[Infiziert (o. KH)]]+CD[[#This Row],[Genesen]]-CD[[#This Row],[Total]]</f>
        <v>0</v>
      </c>
      <c r="N168" s="24">
        <f>CD[[#This Row],[Total]]-I167</f>
        <v>19</v>
      </c>
      <c r="O168" s="24">
        <f>CD[[#This Row],[Genesen]]-H167</f>
        <v>20</v>
      </c>
      <c r="P168" s="8">
        <f t="shared" si="2"/>
        <v>14.47231526491573</v>
      </c>
      <c r="Q168" s="11">
        <v>44078</v>
      </c>
    </row>
    <row r="169" spans="1:17" x14ac:dyDescent="0.2">
      <c r="A169" s="20">
        <v>44078</v>
      </c>
      <c r="B169" s="21">
        <v>0.91666666666666663</v>
      </c>
      <c r="C169" s="26">
        <f>-CD[[#This Row],[Verstorbene]]</f>
        <v>-47</v>
      </c>
      <c r="D169" s="2">
        <v>47</v>
      </c>
      <c r="E169" s="22">
        <v>4</v>
      </c>
      <c r="F169" s="23">
        <f>CD[[#This Row],[KH]]-CD[[#This Row],[KH (intensiv)]]</f>
        <v>9</v>
      </c>
      <c r="G169" s="23">
        <f>CD[[#This Row],[Infiziert]]-CD[[#This Row],[KH (nicht intensiv)]]-CD[[#This Row],[KH (intensiv)]]</f>
        <v>89</v>
      </c>
      <c r="H169" s="22">
        <v>2594</v>
      </c>
      <c r="I169" s="22">
        <v>2743</v>
      </c>
      <c r="J169" s="22">
        <v>102</v>
      </c>
      <c r="K169" s="22">
        <v>13</v>
      </c>
      <c r="L169" s="22">
        <v>777</v>
      </c>
      <c r="M169" s="23">
        <f>CD[[#This Row],[Verstorbene]]+CD[[#This Row],[KH (intensiv)]]+CD[[#This Row],[KH (nicht intensiv)]]+CD[[#This Row],[Infiziert (o. KH)]]+CD[[#This Row],[Genesen]]-CD[[#This Row],[Total]]</f>
        <v>0</v>
      </c>
      <c r="N169" s="24">
        <f>CD[[#This Row],[Total]]-I168</f>
        <v>17</v>
      </c>
      <c r="O169" s="24">
        <f>CD[[#This Row],[Genesen]]-H168</f>
        <v>15</v>
      </c>
      <c r="P169" s="8">
        <f t="shared" si="2"/>
        <v>14.633118767859239</v>
      </c>
      <c r="Q169" s="11">
        <v>44079</v>
      </c>
    </row>
    <row r="170" spans="1:17" x14ac:dyDescent="0.2">
      <c r="A170" s="20">
        <v>44079</v>
      </c>
      <c r="B170" s="21">
        <v>0.91666666666666663</v>
      </c>
      <c r="C170" s="26">
        <f>-CD[[#This Row],[Verstorbene]]</f>
        <v>-47</v>
      </c>
      <c r="D170" s="2">
        <v>47</v>
      </c>
      <c r="E170" s="22">
        <v>5</v>
      </c>
      <c r="F170" s="23">
        <f>CD[[#This Row],[KH]]-CD[[#This Row],[KH (intensiv)]]</f>
        <v>7</v>
      </c>
      <c r="G170" s="23">
        <f>CD[[#This Row],[Infiziert]]-CD[[#This Row],[KH (nicht intensiv)]]-CD[[#This Row],[KH (intensiv)]]</f>
        <v>78</v>
      </c>
      <c r="H170" s="22">
        <v>2622</v>
      </c>
      <c r="I170" s="22">
        <v>2759</v>
      </c>
      <c r="J170" s="22">
        <v>90</v>
      </c>
      <c r="K170" s="22">
        <v>12</v>
      </c>
      <c r="L170" s="22">
        <v>590</v>
      </c>
      <c r="M170" s="23">
        <f>CD[[#This Row],[Verstorbene]]+CD[[#This Row],[KH (intensiv)]]+CD[[#This Row],[KH (nicht intensiv)]]+CD[[#This Row],[Infiziert (o. KH)]]+CD[[#This Row],[Genesen]]-CD[[#This Row],[Total]]</f>
        <v>0</v>
      </c>
      <c r="N170" s="24">
        <f>CD[[#This Row],[Total]]-I169</f>
        <v>16</v>
      </c>
      <c r="O170" s="24">
        <f>CD[[#This Row],[Genesen]]-H169</f>
        <v>28</v>
      </c>
      <c r="P170" s="8">
        <f t="shared" si="2"/>
        <v>15.597939785520287</v>
      </c>
      <c r="Q170" s="11">
        <v>44080</v>
      </c>
    </row>
    <row r="171" spans="1:17" x14ac:dyDescent="0.2">
      <c r="A171" s="20">
        <v>44080</v>
      </c>
      <c r="B171" s="21">
        <v>0.91666666666666663</v>
      </c>
      <c r="C171" s="26">
        <f>-CD[[#This Row],[Verstorbene]]</f>
        <v>-47</v>
      </c>
      <c r="D171" s="2">
        <v>47</v>
      </c>
      <c r="E171" s="22">
        <v>5</v>
      </c>
      <c r="F171" s="23">
        <f>CD[[#This Row],[KH]]-CD[[#This Row],[KH (intensiv)]]</f>
        <v>7</v>
      </c>
      <c r="G171" s="23">
        <f>CD[[#This Row],[Infiziert]]-CD[[#This Row],[KH (nicht intensiv)]]-CD[[#This Row],[KH (intensiv)]]</f>
        <v>87</v>
      </c>
      <c r="H171" s="22">
        <v>2624</v>
      </c>
      <c r="I171" s="22">
        <v>2770</v>
      </c>
      <c r="J171" s="22">
        <v>99</v>
      </c>
      <c r="K171" s="22">
        <v>12</v>
      </c>
      <c r="L171" s="22">
        <v>562</v>
      </c>
      <c r="M171" s="23">
        <f>CD[[#This Row],[Verstorbene]]+CD[[#This Row],[KH (intensiv)]]+CD[[#This Row],[KH (nicht intensiv)]]+CD[[#This Row],[Infiziert (o. KH)]]+CD[[#This Row],[Genesen]]-CD[[#This Row],[Total]]</f>
        <v>0</v>
      </c>
      <c r="N171" s="24">
        <f>CD[[#This Row],[Total]]-I170</f>
        <v>11</v>
      </c>
      <c r="O171" s="24">
        <f>CD[[#This Row],[Genesen]]-H170</f>
        <v>2</v>
      </c>
      <c r="P171" s="8">
        <f t="shared" si="2"/>
        <v>15.437136282576779</v>
      </c>
      <c r="Q171" s="11">
        <v>44081</v>
      </c>
    </row>
    <row r="172" spans="1:17" x14ac:dyDescent="0.2">
      <c r="A172" s="20">
        <v>44081</v>
      </c>
      <c r="B172" s="21">
        <v>0.91666666666666663</v>
      </c>
      <c r="C172" s="26">
        <f>-CD[[#This Row],[Verstorbene]]</f>
        <v>-47</v>
      </c>
      <c r="D172" s="2">
        <v>47</v>
      </c>
      <c r="E172" s="22">
        <v>6</v>
      </c>
      <c r="F172" s="23">
        <f>CD[[#This Row],[KH]]-CD[[#This Row],[KH (intensiv)]]</f>
        <v>7</v>
      </c>
      <c r="G172" s="23">
        <f>CD[[#This Row],[Infiziert]]-CD[[#This Row],[KH (nicht intensiv)]]-CD[[#This Row],[KH (intensiv)]]</f>
        <v>85</v>
      </c>
      <c r="H172" s="22">
        <v>2636</v>
      </c>
      <c r="I172" s="22">
        <v>2781</v>
      </c>
      <c r="J172" s="22">
        <v>98</v>
      </c>
      <c r="K172" s="22">
        <v>13</v>
      </c>
      <c r="L172" s="22">
        <v>557</v>
      </c>
      <c r="M172" s="23">
        <f>CD[[#This Row],[Verstorbene]]+CD[[#This Row],[KH (intensiv)]]+CD[[#This Row],[KH (nicht intensiv)]]+CD[[#This Row],[Infiziert (o. KH)]]+CD[[#This Row],[Genesen]]-CD[[#This Row],[Total]]</f>
        <v>0</v>
      </c>
      <c r="N172" s="24">
        <f>CD[[#This Row],[Total]]-I171</f>
        <v>11</v>
      </c>
      <c r="O172" s="24">
        <f>CD[[#This Row],[Genesen]]-H171</f>
        <v>12</v>
      </c>
      <c r="P172" s="8">
        <f t="shared" si="2"/>
        <v>16.080350294350811</v>
      </c>
      <c r="Q172" s="11">
        <v>44082</v>
      </c>
    </row>
    <row r="173" spans="1:17" x14ac:dyDescent="0.2">
      <c r="A173" s="20">
        <v>44082</v>
      </c>
      <c r="B173" s="21">
        <v>0.91666666666666663</v>
      </c>
      <c r="C173" s="26">
        <f>-CD[[#This Row],[Verstorbene]]</f>
        <v>-47</v>
      </c>
      <c r="D173" s="2">
        <v>47</v>
      </c>
      <c r="E173" s="22">
        <v>5</v>
      </c>
      <c r="F173" s="23">
        <f>CD[[#This Row],[KH]]-CD[[#This Row],[KH (intensiv)]]</f>
        <v>9</v>
      </c>
      <c r="G173" s="23">
        <f>CD[[#This Row],[Infiziert]]-CD[[#This Row],[KH (nicht intensiv)]]-CD[[#This Row],[KH (intensiv)]]</f>
        <v>73</v>
      </c>
      <c r="H173" s="22">
        <v>2659</v>
      </c>
      <c r="I173" s="22">
        <v>2793</v>
      </c>
      <c r="J173" s="22">
        <v>87</v>
      </c>
      <c r="K173" s="22">
        <v>14</v>
      </c>
      <c r="L173" s="22">
        <v>549</v>
      </c>
      <c r="M173" s="23">
        <f>CD[[#This Row],[Verstorbene]]+CD[[#This Row],[KH (intensiv)]]+CD[[#This Row],[KH (nicht intensiv)]]+CD[[#This Row],[Infiziert (o. KH)]]+CD[[#This Row],[Genesen]]-CD[[#This Row],[Total]]</f>
        <v>0</v>
      </c>
      <c r="N173" s="24">
        <f>CD[[#This Row],[Total]]-I172</f>
        <v>12</v>
      </c>
      <c r="O173" s="24">
        <f>CD[[#This Row],[Genesen]]-H172</f>
        <v>23</v>
      </c>
      <c r="P173" s="8">
        <f t="shared" si="2"/>
        <v>15.115529276689763</v>
      </c>
      <c r="Q173" s="11">
        <v>44083</v>
      </c>
    </row>
    <row r="174" spans="1:17" x14ac:dyDescent="0.2">
      <c r="A174" s="20">
        <v>44083</v>
      </c>
      <c r="B174" s="21">
        <v>0.91666666666666663</v>
      </c>
      <c r="C174" s="26">
        <f>-CD[[#This Row],[Verstorbene]]</f>
        <v>-47</v>
      </c>
      <c r="D174" s="2">
        <v>47</v>
      </c>
      <c r="E174" s="22">
        <v>6</v>
      </c>
      <c r="F174" s="23">
        <f>CD[[#This Row],[KH]]-CD[[#This Row],[KH (intensiv)]]</f>
        <v>12</v>
      </c>
      <c r="G174" s="23">
        <f>CD[[#This Row],[Infiziert]]-CD[[#This Row],[KH (nicht intensiv)]]-CD[[#This Row],[KH (intensiv)]]</f>
        <v>74</v>
      </c>
      <c r="H174" s="22">
        <v>2665</v>
      </c>
      <c r="I174" s="22">
        <v>2804</v>
      </c>
      <c r="J174" s="22">
        <v>92</v>
      </c>
      <c r="K174" s="22">
        <v>18</v>
      </c>
      <c r="L174" s="22">
        <v>607</v>
      </c>
      <c r="M174" s="23">
        <f>CD[[#This Row],[Verstorbene]]+CD[[#This Row],[KH (intensiv)]]+CD[[#This Row],[KH (nicht intensiv)]]+CD[[#This Row],[Infiziert (o. KH)]]+CD[[#This Row],[Genesen]]-CD[[#This Row],[Total]]</f>
        <v>0</v>
      </c>
      <c r="N174" s="24">
        <f>CD[[#This Row],[Total]]-I173</f>
        <v>11</v>
      </c>
      <c r="O174" s="24">
        <f>CD[[#This Row],[Genesen]]-H173</f>
        <v>6</v>
      </c>
      <c r="P174" s="8">
        <f t="shared" si="2"/>
        <v>15.597939785520287</v>
      </c>
      <c r="Q174" s="11">
        <v>44084</v>
      </c>
    </row>
    <row r="175" spans="1:17" x14ac:dyDescent="0.2">
      <c r="A175" s="20">
        <v>44084</v>
      </c>
      <c r="B175" s="21">
        <v>0.91666666666666663</v>
      </c>
      <c r="C175" s="26">
        <f>-CD[[#This Row],[Verstorbene]]</f>
        <v>-47</v>
      </c>
      <c r="D175" s="2">
        <v>47</v>
      </c>
      <c r="E175" s="22">
        <v>6</v>
      </c>
      <c r="F175" s="23">
        <f>CD[[#This Row],[KH]]-CD[[#This Row],[KH (intensiv)]]</f>
        <v>11</v>
      </c>
      <c r="G175" s="23">
        <f>CD[[#This Row],[Infiziert]]-CD[[#This Row],[KH (nicht intensiv)]]-CD[[#This Row],[KH (intensiv)]]</f>
        <v>72</v>
      </c>
      <c r="H175" s="22">
        <v>2689</v>
      </c>
      <c r="I175" s="22">
        <v>2825</v>
      </c>
      <c r="J175" s="22">
        <v>89</v>
      </c>
      <c r="K175" s="22">
        <v>17</v>
      </c>
      <c r="L175" s="22">
        <v>585</v>
      </c>
      <c r="M175" s="23">
        <f>CD[[#This Row],[Verstorbene]]+CD[[#This Row],[KH (intensiv)]]+CD[[#This Row],[KH (nicht intensiv)]]+CD[[#This Row],[Infiziert (o. KH)]]+CD[[#This Row],[Genesen]]-CD[[#This Row],[Total]]</f>
        <v>0</v>
      </c>
      <c r="N175" s="24">
        <f>CD[[#This Row],[Total]]-I174</f>
        <v>21</v>
      </c>
      <c r="O175" s="24">
        <f>CD[[#This Row],[Genesen]]-H174</f>
        <v>24</v>
      </c>
      <c r="P175" s="8">
        <f t="shared" si="2"/>
        <v>15.919546791407305</v>
      </c>
      <c r="Q175" s="11">
        <v>44085</v>
      </c>
    </row>
    <row r="176" spans="1:17" x14ac:dyDescent="0.2">
      <c r="A176" s="20">
        <v>44085</v>
      </c>
      <c r="B176" s="21">
        <v>0.91666666666666663</v>
      </c>
      <c r="C176" s="26">
        <f>-CD[[#This Row],[Verstorbene]]</f>
        <v>-47</v>
      </c>
      <c r="D176" s="2">
        <v>47</v>
      </c>
      <c r="E176" s="22">
        <v>3</v>
      </c>
      <c r="F176" s="23">
        <f>CD[[#This Row],[KH]]-CD[[#This Row],[KH (intensiv)]]</f>
        <v>10</v>
      </c>
      <c r="G176" s="23">
        <f>CD[[#This Row],[Infiziert]]-CD[[#This Row],[KH (nicht intensiv)]]-CD[[#This Row],[KH (intensiv)]]</f>
        <v>78</v>
      </c>
      <c r="H176" s="22">
        <v>2711</v>
      </c>
      <c r="I176" s="22">
        <v>2849</v>
      </c>
      <c r="J176" s="22">
        <v>91</v>
      </c>
      <c r="K176" s="22">
        <v>13</v>
      </c>
      <c r="L176" s="22">
        <v>613</v>
      </c>
      <c r="M176" s="23">
        <f>CD[[#This Row],[Verstorbene]]+CD[[#This Row],[KH (intensiv)]]+CD[[#This Row],[KH (nicht intensiv)]]+CD[[#This Row],[Infiziert (o. KH)]]+CD[[#This Row],[Genesen]]-CD[[#This Row],[Total]]</f>
        <v>0</v>
      </c>
      <c r="N176" s="24">
        <f>CD[[#This Row],[Total]]-I175</f>
        <v>24</v>
      </c>
      <c r="O176" s="24">
        <f>CD[[#This Row],[Genesen]]-H175</f>
        <v>22</v>
      </c>
      <c r="P176" s="8">
        <f t="shared" si="2"/>
        <v>17.04517131201186</v>
      </c>
      <c r="Q176" s="11">
        <v>44086</v>
      </c>
    </row>
    <row r="177" spans="1:17" x14ac:dyDescent="0.2">
      <c r="A177" s="20">
        <v>44086</v>
      </c>
      <c r="B177" s="21">
        <v>0.91666666666666663</v>
      </c>
      <c r="C177" s="26">
        <f>-CD[[#This Row],[Verstorbene]]</f>
        <v>-47</v>
      </c>
      <c r="D177" s="2">
        <v>47</v>
      </c>
      <c r="E177" s="22">
        <v>3</v>
      </c>
      <c r="F177" s="23">
        <f>CD[[#This Row],[KH]]-CD[[#This Row],[KH (intensiv)]]</f>
        <v>9</v>
      </c>
      <c r="G177" s="23">
        <f>CD[[#This Row],[Infiziert]]-CD[[#This Row],[KH (nicht intensiv)]]-CD[[#This Row],[KH (intensiv)]]</f>
        <v>79</v>
      </c>
      <c r="H177" s="22">
        <v>2720</v>
      </c>
      <c r="I177" s="22">
        <v>2858</v>
      </c>
      <c r="J177" s="22">
        <v>91</v>
      </c>
      <c r="K177" s="22">
        <v>12</v>
      </c>
      <c r="L177" s="22">
        <v>593</v>
      </c>
      <c r="M177" s="23">
        <f>CD[[#This Row],[Verstorbene]]+CD[[#This Row],[KH (intensiv)]]+CD[[#This Row],[KH (nicht intensiv)]]+CD[[#This Row],[Infiziert (o. KH)]]+CD[[#This Row],[Genesen]]-CD[[#This Row],[Total]]</f>
        <v>0</v>
      </c>
      <c r="N177" s="24">
        <f>CD[[#This Row],[Total]]-I176</f>
        <v>9</v>
      </c>
      <c r="O177" s="24">
        <f>CD[[#This Row],[Genesen]]-H176</f>
        <v>9</v>
      </c>
      <c r="P177" s="8">
        <f t="shared" si="2"/>
        <v>15.919546791407305</v>
      </c>
      <c r="Q177" s="11">
        <v>44087</v>
      </c>
    </row>
    <row r="178" spans="1:17" x14ac:dyDescent="0.2">
      <c r="A178" s="20">
        <v>44087</v>
      </c>
      <c r="B178" s="21">
        <v>0.91666666666666663</v>
      </c>
      <c r="C178" s="26">
        <f>-CD[[#This Row],[Verstorbene]]</f>
        <v>-47</v>
      </c>
      <c r="D178" s="2">
        <v>47</v>
      </c>
      <c r="E178" s="22">
        <v>3</v>
      </c>
      <c r="F178" s="23">
        <f>CD[[#This Row],[KH]]-CD[[#This Row],[KH (intensiv)]]</f>
        <v>9</v>
      </c>
      <c r="G178" s="23">
        <f>CD[[#This Row],[Infiziert]]-CD[[#This Row],[KH (nicht intensiv)]]-CD[[#This Row],[KH (intensiv)]]</f>
        <v>80</v>
      </c>
      <c r="H178" s="22">
        <v>2730</v>
      </c>
      <c r="I178" s="22">
        <v>2869</v>
      </c>
      <c r="J178" s="22">
        <v>92</v>
      </c>
      <c r="K178" s="22">
        <v>12</v>
      </c>
      <c r="L178" s="22">
        <v>593</v>
      </c>
      <c r="M178" s="23">
        <f>CD[[#This Row],[Verstorbene]]+CD[[#This Row],[KH (intensiv)]]+CD[[#This Row],[KH (nicht intensiv)]]+CD[[#This Row],[Infiziert (o. KH)]]+CD[[#This Row],[Genesen]]-CD[[#This Row],[Total]]</f>
        <v>0</v>
      </c>
      <c r="N178" s="24">
        <f>CD[[#This Row],[Total]]-I177</f>
        <v>11</v>
      </c>
      <c r="O178" s="24">
        <f>CD[[#This Row],[Genesen]]-H177</f>
        <v>10</v>
      </c>
      <c r="P178" s="8">
        <f t="shared" si="2"/>
        <v>15.919546791407305</v>
      </c>
      <c r="Q178" s="11">
        <v>44088</v>
      </c>
    </row>
    <row r="179" spans="1:17" x14ac:dyDescent="0.2">
      <c r="A179" s="20">
        <v>44088</v>
      </c>
      <c r="B179" s="21">
        <v>0.91666666666666663</v>
      </c>
      <c r="C179" s="26">
        <f>-CD[[#This Row],[Verstorbene]]</f>
        <v>-47</v>
      </c>
      <c r="D179" s="2">
        <v>47</v>
      </c>
      <c r="E179" s="22">
        <v>3</v>
      </c>
      <c r="F179" s="23">
        <f>CD[[#This Row],[KH]]-CD[[#This Row],[KH (intensiv)]]</f>
        <v>9</v>
      </c>
      <c r="G179" s="23">
        <f>CD[[#This Row],[Infiziert]]-CD[[#This Row],[KH (nicht intensiv)]]-CD[[#This Row],[KH (intensiv)]]</f>
        <v>75</v>
      </c>
      <c r="H179" s="22">
        <v>2749</v>
      </c>
      <c r="I179" s="22">
        <v>2883</v>
      </c>
      <c r="J179" s="22">
        <v>87</v>
      </c>
      <c r="K179" s="22">
        <v>12</v>
      </c>
      <c r="L179" s="22">
        <v>646</v>
      </c>
      <c r="M179" s="23">
        <f>CD[[#This Row],[Verstorbene]]+CD[[#This Row],[KH (intensiv)]]+CD[[#This Row],[KH (nicht intensiv)]]+CD[[#This Row],[Infiziert (o. KH)]]+CD[[#This Row],[Genesen]]-CD[[#This Row],[Total]]</f>
        <v>0</v>
      </c>
      <c r="N179" s="24">
        <f>CD[[#This Row],[Total]]-I178</f>
        <v>14</v>
      </c>
      <c r="O179" s="24">
        <f>CD[[#This Row],[Genesen]]-H178</f>
        <v>19</v>
      </c>
      <c r="P179" s="8">
        <f t="shared" si="2"/>
        <v>16.401957300237829</v>
      </c>
      <c r="Q179" s="11">
        <v>44089</v>
      </c>
    </row>
    <row r="180" spans="1:17" x14ac:dyDescent="0.2">
      <c r="A180" s="20">
        <v>44089</v>
      </c>
      <c r="B180" s="21">
        <v>0.91666666666666663</v>
      </c>
      <c r="C180" s="26">
        <f>-CD[[#This Row],[Verstorbene]]</f>
        <v>-47</v>
      </c>
      <c r="D180" s="2">
        <v>47</v>
      </c>
      <c r="E180" s="22">
        <v>2</v>
      </c>
      <c r="F180" s="23">
        <f>CD[[#This Row],[KH]]-CD[[#This Row],[KH (intensiv)]]</f>
        <v>13</v>
      </c>
      <c r="G180" s="23">
        <f>CD[[#This Row],[Infiziert]]-CD[[#This Row],[KH (nicht intensiv)]]-CD[[#This Row],[KH (intensiv)]]</f>
        <v>83</v>
      </c>
      <c r="H180" s="22">
        <v>2756</v>
      </c>
      <c r="I180" s="22">
        <v>2901</v>
      </c>
      <c r="J180" s="22">
        <v>98</v>
      </c>
      <c r="K180" s="22">
        <v>15</v>
      </c>
      <c r="L180" s="22">
        <v>821</v>
      </c>
      <c r="M180" s="23">
        <f>CD[[#This Row],[Verstorbene]]+CD[[#This Row],[KH (intensiv)]]+CD[[#This Row],[KH (nicht intensiv)]]+CD[[#This Row],[Infiziert (o. KH)]]+CD[[#This Row],[Genesen]]-CD[[#This Row],[Total]]</f>
        <v>0</v>
      </c>
      <c r="N180" s="24">
        <f>CD[[#This Row],[Total]]-I179</f>
        <v>18</v>
      </c>
      <c r="O180" s="24">
        <f>CD[[#This Row],[Genesen]]-H179</f>
        <v>7</v>
      </c>
      <c r="P180" s="8">
        <f t="shared" si="2"/>
        <v>17.366778317898877</v>
      </c>
      <c r="Q180" s="11">
        <v>44090</v>
      </c>
    </row>
    <row r="181" spans="1:17" x14ac:dyDescent="0.2">
      <c r="A181" s="20">
        <v>44090</v>
      </c>
      <c r="B181" s="21">
        <v>0.91666666666666663</v>
      </c>
      <c r="C181" s="26">
        <f>-CD[[#This Row],[Verstorbene]]</f>
        <v>-47</v>
      </c>
      <c r="D181" s="2">
        <v>47</v>
      </c>
      <c r="E181" s="22">
        <v>3</v>
      </c>
      <c r="F181" s="23">
        <f>CD[[#This Row],[KH]]-CD[[#This Row],[KH (intensiv)]]</f>
        <v>11</v>
      </c>
      <c r="G181" s="23">
        <f>CD[[#This Row],[Infiziert]]-CD[[#This Row],[KH (nicht intensiv)]]-CD[[#This Row],[KH (intensiv)]]</f>
        <v>86</v>
      </c>
      <c r="H181" s="22">
        <v>2778</v>
      </c>
      <c r="I181" s="22">
        <v>2925</v>
      </c>
      <c r="J181" s="22">
        <v>100</v>
      </c>
      <c r="K181" s="22">
        <v>14</v>
      </c>
      <c r="L181" s="22">
        <v>900</v>
      </c>
      <c r="M181" s="23">
        <f>CD[[#This Row],[Verstorbene]]+CD[[#This Row],[KH (intensiv)]]+CD[[#This Row],[KH (nicht intensiv)]]+CD[[#This Row],[Infiziert (o. KH)]]+CD[[#This Row],[Genesen]]-CD[[#This Row],[Total]]</f>
        <v>0</v>
      </c>
      <c r="N181" s="24">
        <f>CD[[#This Row],[Total]]-I180</f>
        <v>24</v>
      </c>
      <c r="O181" s="24">
        <f>CD[[#This Row],[Genesen]]-H180</f>
        <v>22</v>
      </c>
      <c r="P181" s="8">
        <f t="shared" si="2"/>
        <v>19.457223856164482</v>
      </c>
      <c r="Q181" s="11">
        <v>44091</v>
      </c>
    </row>
    <row r="182" spans="1:17" x14ac:dyDescent="0.2">
      <c r="A182" s="20">
        <v>44091</v>
      </c>
      <c r="B182" s="21">
        <v>0.91666666666666663</v>
      </c>
      <c r="C182" s="26">
        <f>-CD[[#This Row],[Verstorbene]]</f>
        <v>-47</v>
      </c>
      <c r="D182" s="2">
        <v>47</v>
      </c>
      <c r="E182" s="22">
        <v>3</v>
      </c>
      <c r="F182" s="23">
        <f>CD[[#This Row],[KH]]-CD[[#This Row],[KH (intensiv)]]</f>
        <v>10</v>
      </c>
      <c r="G182" s="23">
        <f>CD[[#This Row],[Infiziert]]-CD[[#This Row],[KH (nicht intensiv)]]-CD[[#This Row],[KH (intensiv)]]</f>
        <v>102</v>
      </c>
      <c r="H182" s="22">
        <v>2782</v>
      </c>
      <c r="I182" s="22">
        <v>2944</v>
      </c>
      <c r="J182" s="22">
        <v>115</v>
      </c>
      <c r="K182" s="22">
        <v>13</v>
      </c>
      <c r="L182" s="22">
        <v>1021</v>
      </c>
      <c r="M182" s="23">
        <f>CD[[#This Row],[Verstorbene]]+CD[[#This Row],[KH (intensiv)]]+CD[[#This Row],[KH (nicht intensiv)]]+CD[[#This Row],[Infiziert (o. KH)]]+CD[[#This Row],[Genesen]]-CD[[#This Row],[Total]]</f>
        <v>0</v>
      </c>
      <c r="N182" s="24">
        <f>CD[[#This Row],[Total]]-I181</f>
        <v>19</v>
      </c>
      <c r="O182" s="24">
        <f>CD[[#This Row],[Genesen]]-H181</f>
        <v>4</v>
      </c>
      <c r="P182" s="8">
        <f t="shared" si="2"/>
        <v>19.135616850277465</v>
      </c>
      <c r="Q182" s="11">
        <v>44092</v>
      </c>
    </row>
    <row r="183" spans="1:17" x14ac:dyDescent="0.2">
      <c r="A183" s="20">
        <v>44092</v>
      </c>
      <c r="B183" s="21">
        <v>0.91666666666666663</v>
      </c>
      <c r="C183" s="26">
        <f>-CD[[#This Row],[Verstorbene]]</f>
        <v>-47</v>
      </c>
      <c r="D183" s="2">
        <v>47</v>
      </c>
      <c r="E183" s="22">
        <v>2</v>
      </c>
      <c r="F183" s="23">
        <f>CD[[#This Row],[KH]]-CD[[#This Row],[KH (intensiv)]]</f>
        <v>11</v>
      </c>
      <c r="G183" s="23">
        <f>CD[[#This Row],[Infiziert]]-CD[[#This Row],[KH (nicht intensiv)]]-CD[[#This Row],[KH (intensiv)]]</f>
        <v>107</v>
      </c>
      <c r="H183" s="22">
        <v>2800</v>
      </c>
      <c r="I183" s="22">
        <v>2967</v>
      </c>
      <c r="J183" s="22">
        <v>120</v>
      </c>
      <c r="K183" s="22">
        <v>13</v>
      </c>
      <c r="L183" s="22">
        <v>1080</v>
      </c>
      <c r="M183" s="23">
        <f>CD[[#This Row],[Verstorbene]]+CD[[#This Row],[KH (intensiv)]]+CD[[#This Row],[KH (nicht intensiv)]]+CD[[#This Row],[Infiziert (o. KH)]]+CD[[#This Row],[Genesen]]-CD[[#This Row],[Total]]</f>
        <v>0</v>
      </c>
      <c r="N183" s="24">
        <f>CD[[#This Row],[Total]]-I182</f>
        <v>23</v>
      </c>
      <c r="O183" s="24">
        <f>CD[[#This Row],[Genesen]]-H182</f>
        <v>18</v>
      </c>
      <c r="P183" s="8">
        <f t="shared" si="2"/>
        <v>18.974813347333956</v>
      </c>
      <c r="Q183" s="11">
        <v>44093</v>
      </c>
    </row>
    <row r="184" spans="1:17" x14ac:dyDescent="0.2">
      <c r="A184" s="20">
        <v>44093</v>
      </c>
      <c r="B184" s="21">
        <v>0.91666666666666663</v>
      </c>
      <c r="C184" s="26">
        <f>-CD[[#This Row],[Verstorbene]]</f>
        <v>-47</v>
      </c>
      <c r="D184" s="2">
        <v>47</v>
      </c>
      <c r="E184" s="22">
        <v>2</v>
      </c>
      <c r="F184" s="23">
        <f>CD[[#This Row],[KH]]-CD[[#This Row],[KH (intensiv)]]</f>
        <v>9</v>
      </c>
      <c r="G184" s="23">
        <f>CD[[#This Row],[Infiziert]]-CD[[#This Row],[KH (nicht intensiv)]]-CD[[#This Row],[KH (intensiv)]]</f>
        <v>111</v>
      </c>
      <c r="H184" s="22">
        <v>2816</v>
      </c>
      <c r="I184" s="22">
        <v>2985</v>
      </c>
      <c r="J184" s="22">
        <v>122</v>
      </c>
      <c r="K184" s="22">
        <v>11</v>
      </c>
      <c r="L184" s="22">
        <v>1040</v>
      </c>
      <c r="M184" s="23">
        <f>CD[[#This Row],[Verstorbene]]+CD[[#This Row],[KH (intensiv)]]+CD[[#This Row],[KH (nicht intensiv)]]+CD[[#This Row],[Infiziert (o. KH)]]+CD[[#This Row],[Genesen]]-CD[[#This Row],[Total]]</f>
        <v>0</v>
      </c>
      <c r="N184" s="24">
        <f>CD[[#This Row],[Total]]-I183</f>
        <v>18</v>
      </c>
      <c r="O184" s="24">
        <f>CD[[#This Row],[Genesen]]-H183</f>
        <v>16</v>
      </c>
      <c r="P184" s="8">
        <f t="shared" si="2"/>
        <v>20.422044873825531</v>
      </c>
      <c r="Q184" s="11">
        <v>44094</v>
      </c>
    </row>
    <row r="185" spans="1:17" x14ac:dyDescent="0.2">
      <c r="A185" s="20">
        <v>44094</v>
      </c>
      <c r="B185" s="21">
        <v>0.91666666666666663</v>
      </c>
      <c r="C185" s="26">
        <f>-CD[[#This Row],[Verstorbene]]</f>
        <v>-47</v>
      </c>
      <c r="D185" s="2">
        <v>47</v>
      </c>
      <c r="E185" s="22">
        <v>2</v>
      </c>
      <c r="F185" s="23">
        <f>CD[[#This Row],[KH]]-CD[[#This Row],[KH (intensiv)]]</f>
        <v>9</v>
      </c>
      <c r="G185" s="23">
        <f>CD[[#This Row],[Infiziert]]-CD[[#This Row],[KH (nicht intensiv)]]-CD[[#This Row],[KH (intensiv)]]</f>
        <v>109</v>
      </c>
      <c r="H185" s="22">
        <v>2832</v>
      </c>
      <c r="I185" s="22">
        <v>2999</v>
      </c>
      <c r="J185" s="22">
        <v>120</v>
      </c>
      <c r="K185" s="22">
        <v>11</v>
      </c>
      <c r="L185" s="22">
        <v>1003</v>
      </c>
      <c r="M185" s="23">
        <f>CD[[#This Row],[Verstorbene]]+CD[[#This Row],[KH (intensiv)]]+CD[[#This Row],[KH (nicht intensiv)]]+CD[[#This Row],[Infiziert (o. KH)]]+CD[[#This Row],[Genesen]]-CD[[#This Row],[Total]]</f>
        <v>0</v>
      </c>
      <c r="N185" s="24">
        <f>CD[[#This Row],[Total]]-I184</f>
        <v>14</v>
      </c>
      <c r="O185" s="24">
        <f>CD[[#This Row],[Genesen]]-H184</f>
        <v>16</v>
      </c>
      <c r="P185" s="8">
        <f t="shared" si="2"/>
        <v>20.904455382656057</v>
      </c>
      <c r="Q185" s="11">
        <v>44095</v>
      </c>
    </row>
    <row r="186" spans="1:17" x14ac:dyDescent="0.2">
      <c r="A186" s="20">
        <v>44095</v>
      </c>
      <c r="B186" s="21">
        <v>0.91666666666666663</v>
      </c>
      <c r="C186" s="26">
        <f>-CD[[#This Row],[Verstorbene]]</f>
        <v>-47</v>
      </c>
      <c r="D186" s="2">
        <v>47</v>
      </c>
      <c r="E186" s="22">
        <v>2</v>
      </c>
      <c r="F186" s="23">
        <f>CD[[#This Row],[KH]]-CD[[#This Row],[KH (intensiv)]]</f>
        <v>10</v>
      </c>
      <c r="G186" s="23">
        <f>CD[[#This Row],[Infiziert]]-CD[[#This Row],[KH (nicht intensiv)]]-CD[[#This Row],[KH (intensiv)]]</f>
        <v>110</v>
      </c>
      <c r="H186" s="22">
        <v>2844</v>
      </c>
      <c r="I186" s="22">
        <v>3013</v>
      </c>
      <c r="J186" s="22">
        <v>122</v>
      </c>
      <c r="K186" s="22">
        <v>12</v>
      </c>
      <c r="L186" s="22">
        <v>1235</v>
      </c>
      <c r="M186" s="23">
        <f>CD[[#This Row],[Verstorbene]]+CD[[#This Row],[KH (intensiv)]]+CD[[#This Row],[KH (nicht intensiv)]]+CD[[#This Row],[Infiziert (o. KH)]]+CD[[#This Row],[Genesen]]-CD[[#This Row],[Total]]</f>
        <v>0</v>
      </c>
      <c r="N186" s="24">
        <f>CD[[#This Row],[Total]]-I185</f>
        <v>14</v>
      </c>
      <c r="O186" s="24">
        <f>CD[[#This Row],[Genesen]]-H185</f>
        <v>12</v>
      </c>
      <c r="P186" s="8">
        <f t="shared" si="2"/>
        <v>20.904455382656057</v>
      </c>
      <c r="Q186" s="11">
        <v>44096</v>
      </c>
    </row>
    <row r="187" spans="1:17" x14ac:dyDescent="0.2">
      <c r="A187" s="20">
        <v>44096</v>
      </c>
      <c r="B187" s="21">
        <v>0.91666666666666663</v>
      </c>
      <c r="C187" s="26">
        <f>-CD[[#This Row],[Verstorbene]]</f>
        <v>-47</v>
      </c>
      <c r="D187" s="2">
        <v>47</v>
      </c>
      <c r="E187" s="22">
        <v>2</v>
      </c>
      <c r="F187" s="23">
        <f>CD[[#This Row],[KH]]-CD[[#This Row],[KH (intensiv)]]</f>
        <v>13</v>
      </c>
      <c r="G187" s="23">
        <f>CD[[#This Row],[Infiziert]]-CD[[#This Row],[KH (nicht intensiv)]]-CD[[#This Row],[KH (intensiv)]]</f>
        <v>109</v>
      </c>
      <c r="H187" s="22">
        <v>2860</v>
      </c>
      <c r="I187" s="22">
        <v>3031</v>
      </c>
      <c r="J187" s="22">
        <v>124</v>
      </c>
      <c r="K187" s="22">
        <v>15</v>
      </c>
      <c r="L187" s="22">
        <v>1328</v>
      </c>
      <c r="M187" s="23">
        <f>CD[[#This Row],[Verstorbene]]+CD[[#This Row],[KH (intensiv)]]+CD[[#This Row],[KH (nicht intensiv)]]+CD[[#This Row],[Infiziert (o. KH)]]+CD[[#This Row],[Genesen]]-CD[[#This Row],[Total]]</f>
        <v>0</v>
      </c>
      <c r="N187" s="24">
        <f>CD[[#This Row],[Total]]-I186</f>
        <v>18</v>
      </c>
      <c r="O187" s="24">
        <f>CD[[#This Row],[Genesen]]-H186</f>
        <v>16</v>
      </c>
      <c r="P187" s="8">
        <f t="shared" si="2"/>
        <v>20.904455382656057</v>
      </c>
      <c r="Q187" s="11">
        <v>44097</v>
      </c>
    </row>
    <row r="188" spans="1:17" x14ac:dyDescent="0.2">
      <c r="A188" s="20">
        <v>44097</v>
      </c>
      <c r="B188" s="21">
        <v>0.91666666666666663</v>
      </c>
      <c r="C188" s="26">
        <f>-CD[[#This Row],[Verstorbene]]</f>
        <v>-47</v>
      </c>
      <c r="D188" s="2">
        <v>47</v>
      </c>
      <c r="E188" s="22">
        <v>2</v>
      </c>
      <c r="F188" s="23">
        <f>CD[[#This Row],[KH]]-CD[[#This Row],[KH (intensiv)]]</f>
        <v>13</v>
      </c>
      <c r="G188" s="23">
        <f>CD[[#This Row],[Infiziert]]-CD[[#This Row],[KH (nicht intensiv)]]-CD[[#This Row],[KH (intensiv)]]</f>
        <v>111</v>
      </c>
      <c r="H188" s="22">
        <v>2879</v>
      </c>
      <c r="I188" s="22">
        <v>3052</v>
      </c>
      <c r="J188" s="22">
        <v>126</v>
      </c>
      <c r="K188" s="22">
        <v>15</v>
      </c>
      <c r="L188" s="22">
        <v>1255</v>
      </c>
      <c r="M188" s="23">
        <f>CD[[#This Row],[Verstorbene]]+CD[[#This Row],[KH (intensiv)]]+CD[[#This Row],[KH (nicht intensiv)]]+CD[[#This Row],[Infiziert (o. KH)]]+CD[[#This Row],[Genesen]]-CD[[#This Row],[Total]]</f>
        <v>0</v>
      </c>
      <c r="N188" s="24">
        <f>CD[[#This Row],[Total]]-I187</f>
        <v>21</v>
      </c>
      <c r="O188" s="24">
        <f>CD[[#This Row],[Genesen]]-H187</f>
        <v>19</v>
      </c>
      <c r="P188" s="8">
        <f t="shared" si="2"/>
        <v>20.422044873825531</v>
      </c>
      <c r="Q188" s="11">
        <v>44098</v>
      </c>
    </row>
    <row r="189" spans="1:17" x14ac:dyDescent="0.2">
      <c r="A189" s="20">
        <v>44098</v>
      </c>
      <c r="B189" s="21">
        <v>0.91666666666666663</v>
      </c>
      <c r="C189" s="26">
        <f>-CD[[#This Row],[Verstorbene]]</f>
        <v>-48</v>
      </c>
      <c r="D189" s="2">
        <v>48</v>
      </c>
      <c r="E189" s="22">
        <v>2</v>
      </c>
      <c r="F189" s="23">
        <f>CD[[#This Row],[KH]]-CD[[#This Row],[KH (intensiv)]]</f>
        <v>12</v>
      </c>
      <c r="G189" s="23">
        <f>CD[[#This Row],[Infiziert]]-CD[[#This Row],[KH (nicht intensiv)]]-CD[[#This Row],[KH (intensiv)]]</f>
        <v>117</v>
      </c>
      <c r="H189" s="22">
        <v>2896</v>
      </c>
      <c r="I189" s="22">
        <v>3075</v>
      </c>
      <c r="J189" s="22">
        <v>131</v>
      </c>
      <c r="K189" s="22">
        <v>14</v>
      </c>
      <c r="L189" s="22">
        <v>1055</v>
      </c>
      <c r="M189" s="23">
        <f>CD[[#This Row],[Verstorbene]]+CD[[#This Row],[KH (intensiv)]]+CD[[#This Row],[KH (nicht intensiv)]]+CD[[#This Row],[Infiziert (o. KH)]]+CD[[#This Row],[Genesen]]-CD[[#This Row],[Total]]</f>
        <v>0</v>
      </c>
      <c r="N189" s="24">
        <f>CD[[#This Row],[Total]]-I188</f>
        <v>23</v>
      </c>
      <c r="O189" s="24">
        <f>CD[[#This Row],[Genesen]]-H188</f>
        <v>17</v>
      </c>
      <c r="P189" s="8">
        <f t="shared" si="2"/>
        <v>21.065258885599562</v>
      </c>
      <c r="Q189" s="11">
        <v>44099</v>
      </c>
    </row>
    <row r="190" spans="1:17" x14ac:dyDescent="0.2">
      <c r="A190" s="20">
        <v>44099</v>
      </c>
      <c r="B190" s="21">
        <v>0.91666666666666663</v>
      </c>
      <c r="C190" s="26">
        <f>-CD[[#This Row],[Verstorbene]]</f>
        <v>-48</v>
      </c>
      <c r="D190" s="2">
        <v>48</v>
      </c>
      <c r="E190" s="22">
        <v>1</v>
      </c>
      <c r="F190" s="23">
        <f>CD[[#This Row],[KH]]-CD[[#This Row],[KH (intensiv)]]</f>
        <v>11</v>
      </c>
      <c r="G190" s="23">
        <f>CD[[#This Row],[Infiziert]]-CD[[#This Row],[KH (nicht intensiv)]]-CD[[#This Row],[KH (intensiv)]]</f>
        <v>123</v>
      </c>
      <c r="H190" s="22">
        <v>2920</v>
      </c>
      <c r="I190" s="22">
        <v>3103</v>
      </c>
      <c r="J190" s="22">
        <v>135</v>
      </c>
      <c r="K190" s="22">
        <v>12</v>
      </c>
      <c r="L190" s="22">
        <v>1290</v>
      </c>
      <c r="M190" s="23">
        <f>CD[[#This Row],[Verstorbene]]+CD[[#This Row],[KH (intensiv)]]+CD[[#This Row],[KH (nicht intensiv)]]+CD[[#This Row],[Infiziert (o. KH)]]+CD[[#This Row],[Genesen]]-CD[[#This Row],[Total]]</f>
        <v>0</v>
      </c>
      <c r="N190" s="24">
        <f>CD[[#This Row],[Total]]-I189</f>
        <v>28</v>
      </c>
      <c r="O190" s="24">
        <f>CD[[#This Row],[Genesen]]-H189</f>
        <v>24</v>
      </c>
      <c r="P190" s="8">
        <f t="shared" si="2"/>
        <v>21.869276400317105</v>
      </c>
      <c r="Q190" s="11">
        <v>44100</v>
      </c>
    </row>
    <row r="191" spans="1:17" x14ac:dyDescent="0.2">
      <c r="A191" s="20">
        <v>44100</v>
      </c>
      <c r="B191" s="21">
        <v>0.91666666666666663</v>
      </c>
      <c r="C191" s="26">
        <f>-CD[[#This Row],[Verstorbene]]</f>
        <v>-48</v>
      </c>
      <c r="D191" s="2">
        <v>48</v>
      </c>
      <c r="E191" s="22">
        <v>2</v>
      </c>
      <c r="F191" s="23">
        <f>CD[[#This Row],[KH]]-CD[[#This Row],[KH (intensiv)]]</f>
        <v>13</v>
      </c>
      <c r="G191" s="23">
        <f>CD[[#This Row],[Infiziert]]-CD[[#This Row],[KH (nicht intensiv)]]-CD[[#This Row],[KH (intensiv)]]</f>
        <v>130</v>
      </c>
      <c r="H191" s="22">
        <v>2939</v>
      </c>
      <c r="I191" s="22">
        <v>3132</v>
      </c>
      <c r="J191" s="22">
        <v>145</v>
      </c>
      <c r="K191" s="22">
        <v>15</v>
      </c>
      <c r="L191" s="22">
        <v>1157</v>
      </c>
      <c r="M191" s="23">
        <f>CD[[#This Row],[Verstorbene]]+CD[[#This Row],[KH (intensiv)]]+CD[[#This Row],[KH (nicht intensiv)]]+CD[[#This Row],[Infiziert (o. KH)]]+CD[[#This Row],[Genesen]]-CD[[#This Row],[Total]]</f>
        <v>0</v>
      </c>
      <c r="N191" s="24">
        <f>CD[[#This Row],[Total]]-I190</f>
        <v>29</v>
      </c>
      <c r="O191" s="24">
        <f>CD[[#This Row],[Genesen]]-H190</f>
        <v>19</v>
      </c>
      <c r="P191" s="8">
        <f t="shared" si="2"/>
        <v>23.638114932695693</v>
      </c>
      <c r="Q191" s="11">
        <v>44101</v>
      </c>
    </row>
    <row r="192" spans="1:17" x14ac:dyDescent="0.2">
      <c r="A192" s="20">
        <v>44101</v>
      </c>
      <c r="B192" s="21">
        <v>0.91666666666666663</v>
      </c>
      <c r="C192" s="26">
        <f>-CD[[#This Row],[Verstorbene]]</f>
        <v>-48</v>
      </c>
      <c r="D192" s="2">
        <v>48</v>
      </c>
      <c r="E192" s="22">
        <v>5</v>
      </c>
      <c r="F192" s="23">
        <f>CD[[#This Row],[KH]]-CD[[#This Row],[KH (intensiv)]]</f>
        <v>14</v>
      </c>
      <c r="G192" s="23">
        <f>CD[[#This Row],[Infiziert]]-CD[[#This Row],[KH (nicht intensiv)]]-CD[[#This Row],[KH (intensiv)]]</f>
        <v>128</v>
      </c>
      <c r="H192" s="22">
        <v>2972</v>
      </c>
      <c r="I192" s="22">
        <v>3167</v>
      </c>
      <c r="J192" s="22">
        <v>147</v>
      </c>
      <c r="K192" s="22">
        <v>19</v>
      </c>
      <c r="L192" s="22">
        <v>1154</v>
      </c>
      <c r="M192" s="23">
        <f>CD[[#This Row],[Verstorbene]]+CD[[#This Row],[KH (intensiv)]]+CD[[#This Row],[KH (nicht intensiv)]]+CD[[#This Row],[Infiziert (o. KH)]]+CD[[#This Row],[Genesen]]-CD[[#This Row],[Total]]</f>
        <v>0</v>
      </c>
      <c r="N192" s="24">
        <f>CD[[#This Row],[Total]]-I191</f>
        <v>35</v>
      </c>
      <c r="O192" s="24">
        <f>CD[[#This Row],[Genesen]]-H191</f>
        <v>33</v>
      </c>
      <c r="P192" s="8">
        <f t="shared" si="2"/>
        <v>27.014988494509364</v>
      </c>
      <c r="Q192" s="11">
        <v>44102</v>
      </c>
    </row>
    <row r="193" spans="1:17" x14ac:dyDescent="0.2">
      <c r="A193" s="20">
        <v>44102</v>
      </c>
      <c r="B193" s="21">
        <v>0.91666666666666663</v>
      </c>
      <c r="C193" s="26">
        <f>-CD[[#This Row],[Verstorbene]]</f>
        <v>-48</v>
      </c>
      <c r="D193" s="2">
        <v>48</v>
      </c>
      <c r="E193" s="22">
        <v>3</v>
      </c>
      <c r="F193" s="23">
        <f>CD[[#This Row],[KH]]-CD[[#This Row],[KH (intensiv)]]</f>
        <v>22</v>
      </c>
      <c r="G193" s="23">
        <f>CD[[#This Row],[Infiziert]]-CD[[#This Row],[KH (nicht intensiv)]]-CD[[#This Row],[KH (intensiv)]]</f>
        <v>122</v>
      </c>
      <c r="H193" s="22">
        <v>2981</v>
      </c>
      <c r="I193" s="22">
        <v>3176</v>
      </c>
      <c r="J193" s="22">
        <v>147</v>
      </c>
      <c r="K193" s="22">
        <v>25</v>
      </c>
      <c r="L193" s="22">
        <v>1236</v>
      </c>
      <c r="M193" s="23">
        <f>CD[[#This Row],[Verstorbene]]+CD[[#This Row],[KH (intensiv)]]+CD[[#This Row],[KH (nicht intensiv)]]+CD[[#This Row],[Infiziert (o. KH)]]+CD[[#This Row],[Genesen]]-CD[[#This Row],[Total]]</f>
        <v>0</v>
      </c>
      <c r="N193" s="24">
        <f>CD[[#This Row],[Total]]-I192</f>
        <v>9</v>
      </c>
      <c r="O193" s="24">
        <f>CD[[#This Row],[Genesen]]-H192</f>
        <v>9</v>
      </c>
      <c r="P193" s="8">
        <f t="shared" si="2"/>
        <v>26.210970979791824</v>
      </c>
      <c r="Q193" s="11">
        <v>44103</v>
      </c>
    </row>
    <row r="194" spans="1:17" x14ac:dyDescent="0.2">
      <c r="A194" s="20">
        <v>44103</v>
      </c>
      <c r="B194" s="21">
        <v>0.91666666666666663</v>
      </c>
      <c r="C194" s="26">
        <f>-CD[[#This Row],[Verstorbene]]</f>
        <v>-48</v>
      </c>
      <c r="D194" s="2">
        <v>48</v>
      </c>
      <c r="E194" s="22">
        <v>3</v>
      </c>
      <c r="F194" s="23">
        <f>CD[[#This Row],[KH]]-CD[[#This Row],[KH (intensiv)]]</f>
        <v>21</v>
      </c>
      <c r="G194" s="23">
        <f>CD[[#This Row],[Infiziert]]-CD[[#This Row],[KH (nicht intensiv)]]-CD[[#This Row],[KH (intensiv)]]</f>
        <v>124</v>
      </c>
      <c r="H194" s="22">
        <v>2999</v>
      </c>
      <c r="I194" s="22">
        <v>3195</v>
      </c>
      <c r="J194" s="22">
        <v>148</v>
      </c>
      <c r="K194" s="22">
        <v>24</v>
      </c>
      <c r="L194" s="22">
        <v>1408</v>
      </c>
      <c r="M194" s="23">
        <f>CD[[#This Row],[Verstorbene]]+CD[[#This Row],[KH (intensiv)]]+CD[[#This Row],[KH (nicht intensiv)]]+CD[[#This Row],[Infiziert (o. KH)]]+CD[[#This Row],[Genesen]]-CD[[#This Row],[Total]]</f>
        <v>0</v>
      </c>
      <c r="N194" s="24">
        <f>CD[[#This Row],[Total]]-I193</f>
        <v>19</v>
      </c>
      <c r="O194" s="24">
        <f>CD[[#This Row],[Genesen]]-H193</f>
        <v>18</v>
      </c>
      <c r="P194" s="8">
        <f t="shared" si="2"/>
        <v>26.371774482735333</v>
      </c>
      <c r="Q194" s="11">
        <v>44104</v>
      </c>
    </row>
    <row r="195" spans="1:17" x14ac:dyDescent="0.2">
      <c r="A195" s="20">
        <v>44104</v>
      </c>
      <c r="B195" s="21">
        <v>0.91666666666666663</v>
      </c>
      <c r="C195" s="26">
        <f>-CD[[#This Row],[Verstorbene]]</f>
        <v>-48</v>
      </c>
      <c r="D195" s="2">
        <v>48</v>
      </c>
      <c r="E195" s="22">
        <v>5</v>
      </c>
      <c r="F195" s="23">
        <f>CD[[#This Row],[KH]]-CD[[#This Row],[KH (intensiv)]]</f>
        <v>20</v>
      </c>
      <c r="G195" s="23">
        <f>CD[[#This Row],[Infiziert]]-CD[[#This Row],[KH (nicht intensiv)]]-CD[[#This Row],[KH (intensiv)]]</f>
        <v>135</v>
      </c>
      <c r="H195" s="22">
        <v>3013</v>
      </c>
      <c r="I195" s="22">
        <v>3221</v>
      </c>
      <c r="J195" s="22">
        <v>160</v>
      </c>
      <c r="K195" s="22">
        <v>25</v>
      </c>
      <c r="L195" s="22">
        <v>1497</v>
      </c>
      <c r="M195" s="23">
        <f>CD[[#This Row],[Verstorbene]]+CD[[#This Row],[KH (intensiv)]]+CD[[#This Row],[KH (nicht intensiv)]]+CD[[#This Row],[Infiziert (o. KH)]]+CD[[#This Row],[Genesen]]-CD[[#This Row],[Total]]</f>
        <v>0</v>
      </c>
      <c r="N195" s="24">
        <f>CD[[#This Row],[Total]]-I194</f>
        <v>26</v>
      </c>
      <c r="O195" s="24">
        <f>CD[[#This Row],[Genesen]]-H194</f>
        <v>14</v>
      </c>
      <c r="P195" s="8">
        <f t="shared" si="2"/>
        <v>27.175791997452873</v>
      </c>
      <c r="Q195" s="11">
        <v>44105</v>
      </c>
    </row>
    <row r="196" spans="1:17" x14ac:dyDescent="0.2">
      <c r="A196" s="20">
        <v>44105</v>
      </c>
      <c r="B196" s="21">
        <v>0.91666666666666663</v>
      </c>
      <c r="C196" s="26">
        <f>-CD[[#This Row],[Verstorbene]]</f>
        <v>-48</v>
      </c>
      <c r="D196" s="2">
        <v>48</v>
      </c>
      <c r="E196" s="22">
        <v>3</v>
      </c>
      <c r="F196" s="23">
        <f>CD[[#This Row],[KH]]-CD[[#This Row],[KH (intensiv)]]</f>
        <v>20</v>
      </c>
      <c r="G196" s="23">
        <f>CD[[#This Row],[Infiziert]]-CD[[#This Row],[KH (nicht intensiv)]]-CD[[#This Row],[KH (intensiv)]]</f>
        <v>156</v>
      </c>
      <c r="H196" s="22">
        <v>3021</v>
      </c>
      <c r="I196" s="22">
        <v>3248</v>
      </c>
      <c r="J196" s="22">
        <v>179</v>
      </c>
      <c r="K196" s="22">
        <v>23</v>
      </c>
      <c r="L196" s="22">
        <v>1600</v>
      </c>
      <c r="M196" s="23">
        <f>CD[[#This Row],[Verstorbene]]+CD[[#This Row],[KH (intensiv)]]+CD[[#This Row],[KH (nicht intensiv)]]+CD[[#This Row],[Infiziert (o. KH)]]+CD[[#This Row],[Genesen]]-CD[[#This Row],[Total]]</f>
        <v>0</v>
      </c>
      <c r="N196" s="24">
        <f>CD[[#This Row],[Total]]-I195</f>
        <v>27</v>
      </c>
      <c r="O196" s="24">
        <f>CD[[#This Row],[Genesen]]-H195</f>
        <v>8</v>
      </c>
      <c r="P196" s="8">
        <f t="shared" si="2"/>
        <v>27.819006009226904</v>
      </c>
      <c r="Q196" s="11">
        <v>44106</v>
      </c>
    </row>
    <row r="197" spans="1:17" x14ac:dyDescent="0.2">
      <c r="A197" s="20">
        <v>44106</v>
      </c>
      <c r="B197" s="21">
        <v>0.91666666666666663</v>
      </c>
      <c r="C197" s="26">
        <f>-CD[[#This Row],[Verstorbene]]</f>
        <v>-48</v>
      </c>
      <c r="D197" s="2">
        <v>48</v>
      </c>
      <c r="E197" s="22">
        <v>3</v>
      </c>
      <c r="F197" s="23">
        <f>CD[[#This Row],[KH]]-CD[[#This Row],[KH (intensiv)]]</f>
        <v>20</v>
      </c>
      <c r="G197" s="23">
        <f>CD[[#This Row],[Infiziert]]-CD[[#This Row],[KH (nicht intensiv)]]-CD[[#This Row],[KH (intensiv)]]</f>
        <v>167</v>
      </c>
      <c r="H197" s="22">
        <v>3057</v>
      </c>
      <c r="I197" s="22">
        <v>3295</v>
      </c>
      <c r="J197" s="22">
        <v>190</v>
      </c>
      <c r="K197" s="22">
        <v>23</v>
      </c>
      <c r="L197" s="22">
        <v>1554</v>
      </c>
      <c r="M197" s="23">
        <f>CD[[#This Row],[Verstorbene]]+CD[[#This Row],[KH (intensiv)]]+CD[[#This Row],[KH (nicht intensiv)]]+CD[[#This Row],[Infiziert (o. KH)]]+CD[[#This Row],[Genesen]]-CD[[#This Row],[Total]]</f>
        <v>0</v>
      </c>
      <c r="N197" s="24">
        <f>CD[[#This Row],[Total]]-I196</f>
        <v>47</v>
      </c>
      <c r="O197" s="24">
        <f>CD[[#This Row],[Genesen]]-H196</f>
        <v>36</v>
      </c>
      <c r="P197" s="8">
        <f t="shared" si="2"/>
        <v>30.874272565153557</v>
      </c>
      <c r="Q197" s="11">
        <v>44107</v>
      </c>
    </row>
    <row r="198" spans="1:17" x14ac:dyDescent="0.2">
      <c r="A198" s="20">
        <v>44107</v>
      </c>
      <c r="B198" s="21">
        <v>0.91666666666666663</v>
      </c>
      <c r="C198" s="26">
        <f>-CD[[#This Row],[Verstorbene]]</f>
        <v>-48</v>
      </c>
      <c r="D198" s="2">
        <v>48</v>
      </c>
      <c r="E198" s="22">
        <v>3</v>
      </c>
      <c r="F198" s="23">
        <f>CD[[#This Row],[KH]]-CD[[#This Row],[KH (intensiv)]]</f>
        <v>23</v>
      </c>
      <c r="G198" s="23">
        <f>CD[[#This Row],[Infiziert]]-CD[[#This Row],[KH (nicht intensiv)]]-CD[[#This Row],[KH (intensiv)]]</f>
        <v>166</v>
      </c>
      <c r="H198" s="22">
        <v>3076</v>
      </c>
      <c r="I198" s="22">
        <v>3316</v>
      </c>
      <c r="J198" s="22">
        <v>192</v>
      </c>
      <c r="K198" s="22">
        <v>26</v>
      </c>
      <c r="L198" s="22">
        <v>1346</v>
      </c>
      <c r="M198" s="23">
        <f>CD[[#This Row],[Verstorbene]]+CD[[#This Row],[KH (intensiv)]]+CD[[#This Row],[KH (nicht intensiv)]]+CD[[#This Row],[Infiziert (o. KH)]]+CD[[#This Row],[Genesen]]-CD[[#This Row],[Total]]</f>
        <v>0</v>
      </c>
      <c r="N198" s="24">
        <f>CD[[#This Row],[Total]]-I197</f>
        <v>21</v>
      </c>
      <c r="O198" s="24">
        <f>CD[[#This Row],[Genesen]]-H197</f>
        <v>19</v>
      </c>
      <c r="P198" s="8">
        <f t="shared" si="2"/>
        <v>29.587844541605495</v>
      </c>
      <c r="Q198" s="11">
        <v>44108</v>
      </c>
    </row>
    <row r="199" spans="1:17" x14ac:dyDescent="0.2">
      <c r="A199" s="20">
        <v>44108</v>
      </c>
      <c r="B199" s="21">
        <v>0.91666666666666663</v>
      </c>
      <c r="C199" s="26">
        <f>-CD[[#This Row],[Verstorbene]]</f>
        <v>-48</v>
      </c>
      <c r="D199" s="2">
        <v>48</v>
      </c>
      <c r="E199" s="22">
        <v>4</v>
      </c>
      <c r="F199" s="23">
        <f>CD[[#This Row],[KH]]-CD[[#This Row],[KH (intensiv)]]</f>
        <v>24</v>
      </c>
      <c r="G199" s="23">
        <f>CD[[#This Row],[Infiziert]]-CD[[#This Row],[KH (nicht intensiv)]]-CD[[#This Row],[KH (intensiv)]]</f>
        <v>174</v>
      </c>
      <c r="H199" s="22">
        <v>3098</v>
      </c>
      <c r="I199" s="22">
        <v>3348</v>
      </c>
      <c r="J199" s="22">
        <v>202</v>
      </c>
      <c r="K199" s="22">
        <v>28</v>
      </c>
      <c r="L199" s="22">
        <v>1369</v>
      </c>
      <c r="M199" s="23">
        <f>CD[[#This Row],[Verstorbene]]+CD[[#This Row],[KH (intensiv)]]+CD[[#This Row],[KH (nicht intensiv)]]+CD[[#This Row],[Infiziert (o. KH)]]+CD[[#This Row],[Genesen]]-CD[[#This Row],[Total]]</f>
        <v>0</v>
      </c>
      <c r="N199" s="24">
        <f>CD[[#This Row],[Total]]-I198</f>
        <v>32</v>
      </c>
      <c r="O199" s="24">
        <f>CD[[#This Row],[Genesen]]-H198</f>
        <v>22</v>
      </c>
      <c r="P199" s="8">
        <f t="shared" ref="P199:P260" si="3">SUM(N193:N199)/$P$1</f>
        <v>29.105434032774969</v>
      </c>
      <c r="Q199" s="11">
        <v>44109</v>
      </c>
    </row>
    <row r="200" spans="1:17" x14ac:dyDescent="0.2">
      <c r="A200" s="20">
        <v>44109</v>
      </c>
      <c r="B200" s="21">
        <v>0.91666666666666663</v>
      </c>
      <c r="C200" s="26">
        <f>-CD[[#This Row],[Verstorbene]]</f>
        <v>-48</v>
      </c>
      <c r="D200" s="2">
        <v>48</v>
      </c>
      <c r="E200" s="22">
        <v>3</v>
      </c>
      <c r="F200" s="23">
        <f>CD[[#This Row],[KH]]-CD[[#This Row],[KH (intensiv)]]</f>
        <v>21</v>
      </c>
      <c r="G200" s="23">
        <f>CD[[#This Row],[Infiziert]]-CD[[#This Row],[KH (nicht intensiv)]]-CD[[#This Row],[KH (intensiv)]]</f>
        <v>171</v>
      </c>
      <c r="H200" s="22">
        <v>3116</v>
      </c>
      <c r="I200" s="22">
        <v>3359</v>
      </c>
      <c r="J200" s="22">
        <v>195</v>
      </c>
      <c r="K200" s="22">
        <v>24</v>
      </c>
      <c r="L200" s="22">
        <v>1410</v>
      </c>
      <c r="M200" s="23">
        <f>CD[[#This Row],[Verstorbene]]+CD[[#This Row],[KH (intensiv)]]+CD[[#This Row],[KH (nicht intensiv)]]+CD[[#This Row],[Infiziert (o. KH)]]+CD[[#This Row],[Genesen]]-CD[[#This Row],[Total]]</f>
        <v>0</v>
      </c>
      <c r="N200" s="24">
        <f>CD[[#This Row],[Total]]-I199</f>
        <v>11</v>
      </c>
      <c r="O200" s="24">
        <f>CD[[#This Row],[Genesen]]-H199</f>
        <v>18</v>
      </c>
      <c r="P200" s="8">
        <f t="shared" si="3"/>
        <v>29.427041038661987</v>
      </c>
      <c r="Q200" s="11">
        <v>44110</v>
      </c>
    </row>
    <row r="201" spans="1:17" x14ac:dyDescent="0.2">
      <c r="A201" s="20">
        <v>44110</v>
      </c>
      <c r="B201" s="21">
        <v>0.91666666666666663</v>
      </c>
      <c r="C201" s="26">
        <f>-CD[[#This Row],[Verstorbene]]</f>
        <v>-49</v>
      </c>
      <c r="D201" s="2">
        <v>49</v>
      </c>
      <c r="E201" s="22">
        <v>5</v>
      </c>
      <c r="F201" s="23">
        <f>CD[[#This Row],[KH]]-CD[[#This Row],[KH (intensiv)]]</f>
        <v>24</v>
      </c>
      <c r="G201" s="23">
        <f>CD[[#This Row],[Infiziert]]-CD[[#This Row],[KH (nicht intensiv)]]-CD[[#This Row],[KH (intensiv)]]</f>
        <v>161</v>
      </c>
      <c r="H201" s="22">
        <v>3159</v>
      </c>
      <c r="I201" s="22">
        <v>3398</v>
      </c>
      <c r="J201" s="22">
        <v>190</v>
      </c>
      <c r="K201" s="22">
        <v>29</v>
      </c>
      <c r="L201" s="22">
        <v>1400</v>
      </c>
      <c r="M201" s="23">
        <f>CD[[#This Row],[Verstorbene]]+CD[[#This Row],[KH (intensiv)]]+CD[[#This Row],[KH (nicht intensiv)]]+CD[[#This Row],[Infiziert (o. KH)]]+CD[[#This Row],[Genesen]]-CD[[#This Row],[Total]]</f>
        <v>0</v>
      </c>
      <c r="N201" s="24">
        <f>CD[[#This Row],[Total]]-I200</f>
        <v>39</v>
      </c>
      <c r="O201" s="24">
        <f>CD[[#This Row],[Genesen]]-H200</f>
        <v>43</v>
      </c>
      <c r="P201" s="8">
        <f t="shared" si="3"/>
        <v>32.643111097532149</v>
      </c>
      <c r="Q201" s="11">
        <v>44111</v>
      </c>
    </row>
    <row r="202" spans="1:17" x14ac:dyDescent="0.2">
      <c r="A202" s="20">
        <v>44111</v>
      </c>
      <c r="B202" s="21">
        <v>0.91666666666666663</v>
      </c>
      <c r="C202" s="26">
        <f>-CD[[#This Row],[Verstorbene]]</f>
        <v>-51</v>
      </c>
      <c r="D202" s="2">
        <v>51</v>
      </c>
      <c r="E202" s="22">
        <v>6</v>
      </c>
      <c r="F202" s="23">
        <f>CD[[#This Row],[KH]]-CD[[#This Row],[KH (intensiv)]]</f>
        <v>27</v>
      </c>
      <c r="G202" s="23">
        <f>CD[[#This Row],[Infiziert]]-CD[[#This Row],[KH (nicht intensiv)]]-CD[[#This Row],[KH (intensiv)]]</f>
        <v>164</v>
      </c>
      <c r="H202" s="22">
        <v>3182</v>
      </c>
      <c r="I202" s="22">
        <v>3430</v>
      </c>
      <c r="J202" s="22">
        <v>197</v>
      </c>
      <c r="K202" s="22">
        <v>33</v>
      </c>
      <c r="L202" s="22">
        <v>1437</v>
      </c>
      <c r="M202" s="23">
        <f>CD[[#This Row],[Verstorbene]]+CD[[#This Row],[KH (intensiv)]]+CD[[#This Row],[KH (nicht intensiv)]]+CD[[#This Row],[Infiziert (o. KH)]]+CD[[#This Row],[Genesen]]-CD[[#This Row],[Total]]</f>
        <v>0</v>
      </c>
      <c r="N202" s="24">
        <f>CD[[#This Row],[Total]]-I201</f>
        <v>32</v>
      </c>
      <c r="O202" s="24">
        <f>CD[[#This Row],[Genesen]]-H201</f>
        <v>23</v>
      </c>
      <c r="P202" s="8">
        <f t="shared" si="3"/>
        <v>33.607932115193194</v>
      </c>
      <c r="Q202" s="11">
        <v>44112</v>
      </c>
    </row>
    <row r="203" spans="1:17" x14ac:dyDescent="0.2">
      <c r="A203" s="20">
        <v>44112</v>
      </c>
      <c r="B203" s="21">
        <v>0.91666666666666663</v>
      </c>
      <c r="C203" s="26">
        <f>-CD[[#This Row],[Verstorbene]]</f>
        <v>-51</v>
      </c>
      <c r="D203" s="2">
        <v>51</v>
      </c>
      <c r="E203" s="22">
        <v>5</v>
      </c>
      <c r="F203" s="23">
        <f>CD[[#This Row],[KH]]-CD[[#This Row],[KH (intensiv)]]</f>
        <v>30</v>
      </c>
      <c r="G203" s="23">
        <f>CD[[#This Row],[Infiziert]]-CD[[#This Row],[KH (nicht intensiv)]]-CD[[#This Row],[KH (intensiv)]]</f>
        <v>191</v>
      </c>
      <c r="H203" s="22">
        <v>3188</v>
      </c>
      <c r="I203" s="22">
        <v>3465</v>
      </c>
      <c r="J203" s="22">
        <v>226</v>
      </c>
      <c r="K203" s="22">
        <v>35</v>
      </c>
      <c r="L203" s="22">
        <v>1517</v>
      </c>
      <c r="M203" s="23">
        <f>CD[[#This Row],[Verstorbene]]+CD[[#This Row],[KH (intensiv)]]+CD[[#This Row],[KH (nicht intensiv)]]+CD[[#This Row],[Infiziert (o. KH)]]+CD[[#This Row],[Genesen]]-CD[[#This Row],[Total]]</f>
        <v>0</v>
      </c>
      <c r="N203" s="24">
        <f>CD[[#This Row],[Total]]-I202</f>
        <v>35</v>
      </c>
      <c r="O203" s="24">
        <f>CD[[#This Row],[Genesen]]-H202</f>
        <v>6</v>
      </c>
      <c r="P203" s="8">
        <f t="shared" si="3"/>
        <v>34.894360138741263</v>
      </c>
      <c r="Q203" s="11">
        <v>44113</v>
      </c>
    </row>
    <row r="204" spans="1:17" x14ac:dyDescent="0.2">
      <c r="A204" s="20">
        <v>44113</v>
      </c>
      <c r="B204" s="21">
        <v>0.625</v>
      </c>
      <c r="C204" s="26">
        <f>-CD[[#This Row],[Verstorbene]]</f>
        <v>-52</v>
      </c>
      <c r="D204" s="2">
        <v>52</v>
      </c>
      <c r="E204" s="22">
        <v>8</v>
      </c>
      <c r="F204" s="23">
        <f>CD[[#This Row],[KH]]-CD[[#This Row],[KH (intensiv)]]</f>
        <v>33</v>
      </c>
      <c r="G204" s="23">
        <f>CD[[#This Row],[Infiziert]]-CD[[#This Row],[KH (nicht intensiv)]]-CD[[#This Row],[KH (intensiv)]]</f>
        <v>221</v>
      </c>
      <c r="H204" s="22">
        <v>3257</v>
      </c>
      <c r="I204" s="22">
        <v>3571</v>
      </c>
      <c r="J204" s="22">
        <v>262</v>
      </c>
      <c r="K204" s="22">
        <v>41</v>
      </c>
      <c r="L204" s="22">
        <v>1723</v>
      </c>
      <c r="M204" s="23">
        <f>CD[[#This Row],[Verstorbene]]+CD[[#This Row],[KH (intensiv)]]+CD[[#This Row],[KH (nicht intensiv)]]+CD[[#This Row],[Infiziert (o. KH)]]+CD[[#This Row],[Genesen]]-CD[[#This Row],[Total]]</f>
        <v>0</v>
      </c>
      <c r="N204" s="24">
        <f>CD[[#This Row],[Total]]-I203</f>
        <v>106</v>
      </c>
      <c r="O204" s="24">
        <f>CD[[#This Row],[Genesen]]-H203</f>
        <v>69</v>
      </c>
      <c r="P204" s="8">
        <f t="shared" si="3"/>
        <v>44.381766812408237</v>
      </c>
      <c r="Q204" s="11">
        <v>44113</v>
      </c>
    </row>
    <row r="205" spans="1:17" x14ac:dyDescent="0.2">
      <c r="A205" s="20">
        <v>44114</v>
      </c>
      <c r="B205" s="21">
        <v>0.91666666666666663</v>
      </c>
      <c r="C205" s="26">
        <f>-CD[[#This Row],[Verstorbene]]</f>
        <v>-52</v>
      </c>
      <c r="D205" s="2">
        <v>52</v>
      </c>
      <c r="E205" s="22">
        <v>9</v>
      </c>
      <c r="F205" s="23">
        <f>CD[[#This Row],[KH]]-CD[[#This Row],[KH (intensiv)]]</f>
        <v>31</v>
      </c>
      <c r="G205" s="23">
        <f>CD[[#This Row],[Infiziert]]-CD[[#This Row],[KH (nicht intensiv)]]-CD[[#This Row],[KH (intensiv)]]</f>
        <v>251</v>
      </c>
      <c r="H205" s="22">
        <v>3267</v>
      </c>
      <c r="I205" s="22">
        <v>3610</v>
      </c>
      <c r="J205" s="22">
        <v>291</v>
      </c>
      <c r="K205" s="22">
        <v>40</v>
      </c>
      <c r="L205" s="22">
        <v>1572</v>
      </c>
      <c r="M205" s="23">
        <f>CD[[#This Row],[Verstorbene]]+CD[[#This Row],[KH (intensiv)]]+CD[[#This Row],[KH (nicht intensiv)]]+CD[[#This Row],[Infiziert (o. KH)]]+CD[[#This Row],[Genesen]]-CD[[#This Row],[Total]]</f>
        <v>0</v>
      </c>
      <c r="N205" s="24">
        <f>CD[[#This Row],[Total]]-I204</f>
        <v>39</v>
      </c>
      <c r="O205" s="24">
        <f>CD[[#This Row],[Genesen]]-H204</f>
        <v>10</v>
      </c>
      <c r="P205" s="8">
        <f t="shared" si="3"/>
        <v>47.276229865391386</v>
      </c>
      <c r="Q205" s="11">
        <v>44115</v>
      </c>
    </row>
    <row r="206" spans="1:17" x14ac:dyDescent="0.2">
      <c r="A206" s="20">
        <v>44115</v>
      </c>
      <c r="B206" s="21">
        <v>0.91666666666666663</v>
      </c>
      <c r="C206" s="26">
        <f>-CD[[#This Row],[Verstorbene]]</f>
        <v>-52</v>
      </c>
      <c r="D206" s="2">
        <v>52</v>
      </c>
      <c r="E206" s="22">
        <v>9</v>
      </c>
      <c r="F206" s="23">
        <f>CD[[#This Row],[KH]]-CD[[#This Row],[KH (intensiv)]]</f>
        <v>33</v>
      </c>
      <c r="G206" s="23">
        <f>CD[[#This Row],[Infiziert]]-CD[[#This Row],[KH (nicht intensiv)]]-CD[[#This Row],[KH (intensiv)]]</f>
        <v>265</v>
      </c>
      <c r="H206" s="22">
        <v>3308</v>
      </c>
      <c r="I206" s="22">
        <v>3667</v>
      </c>
      <c r="J206" s="22">
        <v>307</v>
      </c>
      <c r="K206" s="22">
        <v>42</v>
      </c>
      <c r="L206" s="22">
        <v>1600</v>
      </c>
      <c r="M206" s="23">
        <f>CD[[#This Row],[Verstorbene]]+CD[[#This Row],[KH (intensiv)]]+CD[[#This Row],[KH (nicht intensiv)]]+CD[[#This Row],[Infiziert (o. KH)]]+CD[[#This Row],[Genesen]]-CD[[#This Row],[Total]]</f>
        <v>0</v>
      </c>
      <c r="N206" s="24">
        <f>CD[[#This Row],[Total]]-I205</f>
        <v>57</v>
      </c>
      <c r="O206" s="24">
        <f>CD[[#This Row],[Genesen]]-H205</f>
        <v>41</v>
      </c>
      <c r="P206" s="8">
        <f t="shared" si="3"/>
        <v>51.296317438979088</v>
      </c>
      <c r="Q206" s="11">
        <v>44116</v>
      </c>
    </row>
    <row r="207" spans="1:17" x14ac:dyDescent="0.2">
      <c r="A207" s="20">
        <v>44116</v>
      </c>
      <c r="B207" s="21">
        <v>0.625</v>
      </c>
      <c r="C207" s="26">
        <f>-CD[[#This Row],[Verstorbene]]</f>
        <v>-52</v>
      </c>
      <c r="D207" s="2">
        <v>52</v>
      </c>
      <c r="E207" s="22">
        <v>9</v>
      </c>
      <c r="F207" s="23">
        <f>CD[[#This Row],[KH]]-CD[[#This Row],[KH (intensiv)]]</f>
        <v>35</v>
      </c>
      <c r="G207" s="23">
        <f>CD[[#This Row],[Infiziert]]-CD[[#This Row],[KH (nicht intensiv)]]-CD[[#This Row],[KH (intensiv)]]</f>
        <v>270</v>
      </c>
      <c r="H207" s="22">
        <v>3347</v>
      </c>
      <c r="I207" s="22">
        <v>3713</v>
      </c>
      <c r="J207" s="22">
        <v>314</v>
      </c>
      <c r="K207" s="22">
        <v>44</v>
      </c>
      <c r="L207" s="22">
        <v>1680</v>
      </c>
      <c r="M207" s="23">
        <f>CD[[#This Row],[Verstorbene]]+CD[[#This Row],[KH (intensiv)]]+CD[[#This Row],[KH (nicht intensiv)]]+CD[[#This Row],[Infiziert (o. KH)]]+CD[[#This Row],[Genesen]]-CD[[#This Row],[Total]]</f>
        <v>0</v>
      </c>
      <c r="N207" s="24">
        <f>CD[[#This Row],[Total]]-I206</f>
        <v>46</v>
      </c>
      <c r="O207" s="24">
        <f>CD[[#This Row],[Genesen]]-H206</f>
        <v>39</v>
      </c>
      <c r="P207" s="8">
        <f t="shared" si="3"/>
        <v>56.924440042001876</v>
      </c>
      <c r="Q207" s="11">
        <v>44117</v>
      </c>
    </row>
    <row r="208" spans="1:17" x14ac:dyDescent="0.2">
      <c r="A208" s="20">
        <v>44117</v>
      </c>
      <c r="B208" s="21">
        <v>0.91666666666666663</v>
      </c>
      <c r="C208" s="26">
        <f>-CD[[#This Row],[Verstorbene]]</f>
        <v>-52</v>
      </c>
      <c r="D208" s="2">
        <v>52</v>
      </c>
      <c r="E208" s="22">
        <v>9</v>
      </c>
      <c r="F208" s="23">
        <f>CD[[#This Row],[KH]]-CD[[#This Row],[KH (intensiv)]]</f>
        <v>37</v>
      </c>
      <c r="G208" s="23">
        <f>CD[[#This Row],[Infiziert]]-CD[[#This Row],[KH (nicht intensiv)]]-CD[[#This Row],[KH (intensiv)]]</f>
        <v>260</v>
      </c>
      <c r="H208" s="22">
        <v>3391</v>
      </c>
      <c r="I208" s="22">
        <v>3749</v>
      </c>
      <c r="J208" s="22">
        <v>306</v>
      </c>
      <c r="K208" s="22">
        <v>46</v>
      </c>
      <c r="L208" s="22">
        <v>1722</v>
      </c>
      <c r="M208" s="23">
        <f>CD[[#This Row],[Verstorbene]]+CD[[#This Row],[KH (intensiv)]]+CD[[#This Row],[KH (nicht intensiv)]]+CD[[#This Row],[Infiziert (o. KH)]]+CD[[#This Row],[Genesen]]-CD[[#This Row],[Total]]</f>
        <v>0</v>
      </c>
      <c r="N208" s="24">
        <f>CD[[#This Row],[Total]]-I207</f>
        <v>36</v>
      </c>
      <c r="O208" s="24">
        <f>CD[[#This Row],[Genesen]]-H207</f>
        <v>44</v>
      </c>
      <c r="P208" s="8">
        <f t="shared" si="3"/>
        <v>56.44202953317135</v>
      </c>
      <c r="Q208" s="11">
        <v>44118</v>
      </c>
    </row>
    <row r="209" spans="1:18" x14ac:dyDescent="0.2">
      <c r="A209" s="11">
        <v>44118</v>
      </c>
      <c r="B209" s="12">
        <v>0.91666666666666663</v>
      </c>
      <c r="C209" s="13">
        <f>-CD[[#This Row],[Verstorbene]]</f>
        <v>-53</v>
      </c>
      <c r="D209" s="1">
        <v>53</v>
      </c>
      <c r="E209" s="3">
        <v>8</v>
      </c>
      <c r="F209" s="19">
        <f>CD[[#This Row],[KH]]-CD[[#This Row],[KH (intensiv)]]</f>
        <v>32</v>
      </c>
      <c r="G209" s="19">
        <f>CD[[#This Row],[Infiziert]]-CD[[#This Row],[KH (nicht intensiv)]]-CD[[#This Row],[KH (intensiv)]]</f>
        <v>301</v>
      </c>
      <c r="H209" s="3">
        <v>3401</v>
      </c>
      <c r="I209" s="3">
        <v>3795</v>
      </c>
      <c r="J209" s="3">
        <v>341</v>
      </c>
      <c r="K209" s="3">
        <v>40</v>
      </c>
      <c r="L209" s="3">
        <v>2010</v>
      </c>
      <c r="M209" s="19">
        <f>CD[[#This Row],[Verstorbene]]+CD[[#This Row],[KH (intensiv)]]+CD[[#This Row],[KH (nicht intensiv)]]+CD[[#This Row],[Infiziert (o. KH)]]+CD[[#This Row],[Genesen]]-CD[[#This Row],[Total]]</f>
        <v>0</v>
      </c>
      <c r="N209" s="17">
        <f>CD[[#This Row],[Total]]-I208</f>
        <v>46</v>
      </c>
      <c r="O209" s="17">
        <f>CD[[#This Row],[Genesen]]-H208</f>
        <v>10</v>
      </c>
      <c r="P209" s="8">
        <f t="shared" si="3"/>
        <v>58.693278574380464</v>
      </c>
      <c r="Q209" s="11">
        <v>44119</v>
      </c>
    </row>
    <row r="210" spans="1:18" x14ac:dyDescent="0.2">
      <c r="A210" s="20">
        <v>44119</v>
      </c>
      <c r="B210" s="21">
        <v>0.91666666666666663</v>
      </c>
      <c r="C210" s="26">
        <f>-CD[[#This Row],[Verstorbene]]</f>
        <v>-53</v>
      </c>
      <c r="D210" s="2">
        <v>53</v>
      </c>
      <c r="E210" s="22">
        <v>7</v>
      </c>
      <c r="F210" s="23">
        <f>CD[[#This Row],[KH]]-CD[[#This Row],[KH (intensiv)]]</f>
        <v>35</v>
      </c>
      <c r="G210" s="23">
        <f>CD[[#This Row],[Infiziert]]-CD[[#This Row],[KH (nicht intensiv)]]-CD[[#This Row],[KH (intensiv)]]</f>
        <v>330</v>
      </c>
      <c r="H210" s="22">
        <v>3476</v>
      </c>
      <c r="I210" s="22">
        <v>3901</v>
      </c>
      <c r="J210" s="22">
        <v>372</v>
      </c>
      <c r="K210" s="22">
        <v>42</v>
      </c>
      <c r="L210" s="22">
        <v>2050</v>
      </c>
      <c r="M210" s="23">
        <f>CD[[#This Row],[Verstorbene]]+CD[[#This Row],[KH (intensiv)]]+CD[[#This Row],[KH (nicht intensiv)]]+CD[[#This Row],[Infiziert (o. KH)]]+CD[[#This Row],[Genesen]]-CD[[#This Row],[Total]]</f>
        <v>0</v>
      </c>
      <c r="N210" s="24">
        <f>CD[[#This Row],[Total]]-I209</f>
        <v>106</v>
      </c>
      <c r="O210" s="24">
        <f>CD[[#This Row],[Genesen]]-H209</f>
        <v>75</v>
      </c>
      <c r="P210" s="8">
        <f t="shared" si="3"/>
        <v>70.110327283369543</v>
      </c>
      <c r="Q210" s="11">
        <v>44120</v>
      </c>
    </row>
    <row r="211" spans="1:18" x14ac:dyDescent="0.2">
      <c r="A211" s="20">
        <v>44120</v>
      </c>
      <c r="B211" s="21">
        <v>0.91666666666666663</v>
      </c>
      <c r="C211" s="26">
        <f>-CD[[#This Row],[Verstorbene]]</f>
        <v>-53</v>
      </c>
      <c r="D211" s="2">
        <v>53</v>
      </c>
      <c r="E211" s="22">
        <v>8</v>
      </c>
      <c r="F211" s="23">
        <f>CD[[#This Row],[KH]]-CD[[#This Row],[KH (intensiv)]]</f>
        <v>44</v>
      </c>
      <c r="G211" s="23">
        <f>CD[[#This Row],[Infiziert]]-CD[[#This Row],[KH (nicht intensiv)]]-CD[[#This Row],[KH (intensiv)]]</f>
        <v>333</v>
      </c>
      <c r="H211" s="22">
        <v>3556</v>
      </c>
      <c r="I211" s="22">
        <v>3994</v>
      </c>
      <c r="J211" s="22">
        <v>385</v>
      </c>
      <c r="K211" s="22">
        <v>52</v>
      </c>
      <c r="L211" s="22">
        <v>2182</v>
      </c>
      <c r="M211" s="23">
        <f>CD[[#This Row],[Verstorbene]]+CD[[#This Row],[KH (intensiv)]]+CD[[#This Row],[KH (nicht intensiv)]]+CD[[#This Row],[Infiziert (o. KH)]]+CD[[#This Row],[Genesen]]-CD[[#This Row],[Total]]</f>
        <v>0</v>
      </c>
      <c r="N211" s="24">
        <f>CD[[#This Row],[Total]]-I210</f>
        <v>93</v>
      </c>
      <c r="O211" s="24">
        <f>CD[[#This Row],[Genesen]]-H210</f>
        <v>80</v>
      </c>
      <c r="P211" s="8">
        <f t="shared" si="3"/>
        <v>68.01988174510393</v>
      </c>
      <c r="Q211" s="11">
        <v>44121</v>
      </c>
    </row>
    <row r="212" spans="1:18" x14ac:dyDescent="0.2">
      <c r="A212" s="20">
        <v>44121</v>
      </c>
      <c r="B212" s="21">
        <v>0.91666666666666663</v>
      </c>
      <c r="C212" s="26">
        <f>-CD[[#This Row],[Verstorbene]]</f>
        <v>-53</v>
      </c>
      <c r="D212" s="2">
        <v>53</v>
      </c>
      <c r="E212" s="22">
        <v>7</v>
      </c>
      <c r="F212" s="23">
        <f>CD[[#This Row],[KH]]-CD[[#This Row],[KH (intensiv)]]</f>
        <v>50</v>
      </c>
      <c r="G212" s="23">
        <f>CD[[#This Row],[Infiziert]]-CD[[#This Row],[KH (nicht intensiv)]]-CD[[#This Row],[KH (intensiv)]]</f>
        <v>295</v>
      </c>
      <c r="H212" s="22">
        <v>3672</v>
      </c>
      <c r="I212" s="22">
        <v>4077</v>
      </c>
      <c r="J212" s="22">
        <v>352</v>
      </c>
      <c r="K212" s="22">
        <v>57</v>
      </c>
      <c r="L212" s="22">
        <v>2064</v>
      </c>
      <c r="M212" s="23">
        <f>CD[[#This Row],[Verstorbene]]+CD[[#This Row],[KH (intensiv)]]+CD[[#This Row],[KH (nicht intensiv)]]+CD[[#This Row],[Infiziert (o. KH)]]+CD[[#This Row],[Genesen]]-CD[[#This Row],[Total]]</f>
        <v>0</v>
      </c>
      <c r="N212" s="24">
        <f>CD[[#This Row],[Total]]-I211</f>
        <v>83</v>
      </c>
      <c r="O212" s="24">
        <f>CD[[#This Row],[Genesen]]-H211</f>
        <v>116</v>
      </c>
      <c r="P212" s="8">
        <f t="shared" si="3"/>
        <v>75.095235874618297</v>
      </c>
      <c r="Q212" s="11">
        <v>44122</v>
      </c>
    </row>
    <row r="213" spans="1:18" x14ac:dyDescent="0.2">
      <c r="A213" s="20">
        <v>44122</v>
      </c>
      <c r="B213" s="21">
        <v>0.91666666666666663</v>
      </c>
      <c r="C213" s="26">
        <f>-CD[[#This Row],[Verstorbene]]</f>
        <v>-53</v>
      </c>
      <c r="D213" s="2">
        <v>53</v>
      </c>
      <c r="E213" s="22">
        <v>7</v>
      </c>
      <c r="F213" s="23">
        <f>CD[[#This Row],[KH]]-CD[[#This Row],[KH (intensiv)]]</f>
        <v>46</v>
      </c>
      <c r="G213" s="23">
        <f>CD[[#This Row],[Infiziert]]-CD[[#This Row],[KH (nicht intensiv)]]-CD[[#This Row],[KH (intensiv)]]</f>
        <v>349</v>
      </c>
      <c r="H213" s="22">
        <v>3685</v>
      </c>
      <c r="I213" s="22">
        <v>4140</v>
      </c>
      <c r="J213" s="22">
        <v>402</v>
      </c>
      <c r="K213" s="22">
        <v>53</v>
      </c>
      <c r="L213" s="22">
        <v>2177</v>
      </c>
      <c r="M213" s="23">
        <f>CD[[#This Row],[Verstorbene]]+CD[[#This Row],[KH (intensiv)]]+CD[[#This Row],[KH (nicht intensiv)]]+CD[[#This Row],[Infiziert (o. KH)]]+CD[[#This Row],[Genesen]]-CD[[#This Row],[Total]]</f>
        <v>0</v>
      </c>
      <c r="N213" s="24">
        <f>CD[[#This Row],[Total]]-I212</f>
        <v>63</v>
      </c>
      <c r="O213" s="24">
        <f>CD[[#This Row],[Genesen]]-H212</f>
        <v>13</v>
      </c>
      <c r="P213" s="8">
        <f t="shared" si="3"/>
        <v>76.060056892279334</v>
      </c>
      <c r="Q213" s="11">
        <v>44123</v>
      </c>
    </row>
    <row r="214" spans="1:18" x14ac:dyDescent="0.2">
      <c r="A214" s="20">
        <v>44123</v>
      </c>
      <c r="B214" s="21">
        <v>0.91666666666666663</v>
      </c>
      <c r="C214" s="26">
        <f>-CD[[#This Row],[Verstorbene]]</f>
        <v>-53</v>
      </c>
      <c r="D214" s="2">
        <v>53</v>
      </c>
      <c r="E214" s="22">
        <v>8</v>
      </c>
      <c r="F214" s="23">
        <f>CD[[#This Row],[KH]]-CD[[#This Row],[KH (intensiv)]]</f>
        <v>53</v>
      </c>
      <c r="G214" s="23">
        <f>CD[[#This Row],[Infiziert]]-CD[[#This Row],[KH (nicht intensiv)]]-CD[[#This Row],[KH (intensiv)]]</f>
        <v>359</v>
      </c>
      <c r="H214" s="22">
        <v>3727</v>
      </c>
      <c r="I214" s="22">
        <v>4200</v>
      </c>
      <c r="J214" s="22">
        <v>420</v>
      </c>
      <c r="K214" s="22">
        <v>61</v>
      </c>
      <c r="L214" s="22">
        <v>2467</v>
      </c>
      <c r="M214" s="23">
        <f>CD[[#This Row],[Verstorbene]]+CD[[#This Row],[KH (intensiv)]]+CD[[#This Row],[KH (nicht intensiv)]]+CD[[#This Row],[Infiziert (o. KH)]]+CD[[#This Row],[Genesen]]-CD[[#This Row],[Total]]</f>
        <v>0</v>
      </c>
      <c r="N214" s="24">
        <f>CD[[#This Row],[Total]]-I213</f>
        <v>60</v>
      </c>
      <c r="O214" s="24">
        <f>CD[[#This Row],[Genesen]]-H213</f>
        <v>42</v>
      </c>
      <c r="P214" s="8">
        <f t="shared" si="3"/>
        <v>78.311305933488455</v>
      </c>
      <c r="Q214" s="11">
        <v>44124</v>
      </c>
    </row>
    <row r="215" spans="1:18" x14ac:dyDescent="0.2">
      <c r="A215" s="20">
        <v>44124</v>
      </c>
      <c r="B215" s="21">
        <v>0.91666666666666663</v>
      </c>
      <c r="C215" s="26">
        <f>-CD[[#This Row],[Verstorbene]]</f>
        <v>-54</v>
      </c>
      <c r="D215" s="2">
        <v>54</v>
      </c>
      <c r="E215" s="22">
        <v>9</v>
      </c>
      <c r="F215" s="23">
        <f>CD[[#This Row],[KH]]-CD[[#This Row],[KH (intensiv)]]</f>
        <v>54</v>
      </c>
      <c r="G215" s="23">
        <f>CD[[#This Row],[Infiziert]]-CD[[#This Row],[KH (nicht intensiv)]]-CD[[#This Row],[KH (intensiv)]]</f>
        <v>396</v>
      </c>
      <c r="H215" s="22">
        <v>3763</v>
      </c>
      <c r="I215" s="22">
        <v>4276</v>
      </c>
      <c r="J215" s="22">
        <v>459</v>
      </c>
      <c r="K215" s="22">
        <v>63</v>
      </c>
      <c r="L215" s="22">
        <v>2617</v>
      </c>
      <c r="M215" s="23">
        <f>CD[[#This Row],[Verstorbene]]+CD[[#This Row],[KH (intensiv)]]+CD[[#This Row],[KH (nicht intensiv)]]+CD[[#This Row],[Infiziert (o. KH)]]+CD[[#This Row],[Genesen]]-CD[[#This Row],[Total]]</f>
        <v>0</v>
      </c>
      <c r="N215" s="24">
        <f>CD[[#This Row],[Total]]-I214</f>
        <v>76</v>
      </c>
      <c r="O215" s="24">
        <f>CD[[#This Row],[Genesen]]-H214</f>
        <v>36</v>
      </c>
      <c r="P215" s="8">
        <f t="shared" si="3"/>
        <v>84.743446051228773</v>
      </c>
      <c r="Q215" s="11">
        <v>44125</v>
      </c>
    </row>
    <row r="216" spans="1:18" x14ac:dyDescent="0.2">
      <c r="A216" s="20">
        <v>44125</v>
      </c>
      <c r="B216" s="21">
        <v>0.91666666666666663</v>
      </c>
      <c r="C216" s="26">
        <f>-CD[[#This Row],[Verstorbene]]</f>
        <v>-55</v>
      </c>
      <c r="D216" s="2">
        <v>55</v>
      </c>
      <c r="E216" s="22">
        <v>10</v>
      </c>
      <c r="F216" s="23">
        <f>CD[[#This Row],[KH]]-CD[[#This Row],[KH (intensiv)]]</f>
        <v>58</v>
      </c>
      <c r="G216" s="23">
        <f>CD[[#This Row],[Infiziert]]-CD[[#This Row],[KH (nicht intensiv)]]-CD[[#This Row],[KH (intensiv)]]</f>
        <v>417</v>
      </c>
      <c r="H216" s="22">
        <v>3845</v>
      </c>
      <c r="I216" s="22">
        <v>4385</v>
      </c>
      <c r="J216" s="22">
        <v>485</v>
      </c>
      <c r="K216" s="22">
        <v>68</v>
      </c>
      <c r="L216" s="22">
        <v>2459</v>
      </c>
      <c r="M216" s="23">
        <f>CD[[#This Row],[Verstorbene]]+CD[[#This Row],[KH (intensiv)]]+CD[[#This Row],[KH (nicht intensiv)]]+CD[[#This Row],[Infiziert (o. KH)]]+CD[[#This Row],[Genesen]]-CD[[#This Row],[Total]]</f>
        <v>0</v>
      </c>
      <c r="N216" s="24">
        <f>CD[[#This Row],[Total]]-I215</f>
        <v>109</v>
      </c>
      <c r="O216" s="24">
        <f>CD[[#This Row],[Genesen]]-H215</f>
        <v>82</v>
      </c>
      <c r="P216" s="8">
        <f t="shared" si="3"/>
        <v>94.874066736669789</v>
      </c>
      <c r="Q216" s="11">
        <v>44126</v>
      </c>
    </row>
    <row r="217" spans="1:18" x14ac:dyDescent="0.2">
      <c r="A217" s="20">
        <v>44126</v>
      </c>
      <c r="B217" s="21">
        <v>0.91666666666666663</v>
      </c>
      <c r="C217" s="26">
        <f>-CD[[#This Row],[Verstorbene]]</f>
        <v>-55</v>
      </c>
      <c r="D217" s="2">
        <v>55</v>
      </c>
      <c r="E217" s="22">
        <v>13</v>
      </c>
      <c r="F217" s="23">
        <f>CD[[#This Row],[KH]]-CD[[#This Row],[KH (intensiv)]]</f>
        <v>61</v>
      </c>
      <c r="G217" s="23">
        <f>CD[[#This Row],[Infiziert]]-CD[[#This Row],[KH (nicht intensiv)]]-CD[[#This Row],[KH (intensiv)]]</f>
        <v>450</v>
      </c>
      <c r="H217" s="22">
        <v>3973</v>
      </c>
      <c r="I217" s="22">
        <v>4552</v>
      </c>
      <c r="J217" s="22">
        <v>524</v>
      </c>
      <c r="K217" s="22">
        <v>74</v>
      </c>
      <c r="L217" s="22">
        <v>2302</v>
      </c>
      <c r="M217" s="23">
        <f>CD[[#This Row],[Verstorbene]]+CD[[#This Row],[KH (intensiv)]]+CD[[#This Row],[KH (nicht intensiv)]]+CD[[#This Row],[Infiziert (o. KH)]]+CD[[#This Row],[Genesen]]-CD[[#This Row],[Total]]</f>
        <v>0</v>
      </c>
      <c r="N217" s="24">
        <f>CD[[#This Row],[Total]]-I216</f>
        <v>167</v>
      </c>
      <c r="O217" s="24">
        <f>CD[[#This Row],[Genesen]]-H216</f>
        <v>128</v>
      </c>
      <c r="P217" s="8">
        <f t="shared" si="3"/>
        <v>104.68308041622379</v>
      </c>
      <c r="Q217" s="11">
        <v>44127</v>
      </c>
    </row>
    <row r="218" spans="1:18" x14ac:dyDescent="0.2">
      <c r="A218" s="20">
        <v>44127</v>
      </c>
      <c r="B218" s="21">
        <v>0.91666666666666663</v>
      </c>
      <c r="C218" s="26">
        <f>-CD[[#This Row],[Verstorbene]]</f>
        <v>-55</v>
      </c>
      <c r="D218" s="2">
        <v>55</v>
      </c>
      <c r="E218" s="22">
        <v>16</v>
      </c>
      <c r="F218" s="23">
        <f>CD[[#This Row],[KH]]-CD[[#This Row],[KH (intensiv)]]</f>
        <v>63</v>
      </c>
      <c r="G218" s="23">
        <f>CD[[#This Row],[Infiziert]]-CD[[#This Row],[KH (nicht intensiv)]]-CD[[#This Row],[KH (intensiv)]]</f>
        <v>350</v>
      </c>
      <c r="H218" s="22">
        <v>4202</v>
      </c>
      <c r="I218" s="22">
        <v>4686</v>
      </c>
      <c r="J218" s="22">
        <v>429</v>
      </c>
      <c r="K218" s="22">
        <v>79</v>
      </c>
      <c r="L218" s="22">
        <v>2356</v>
      </c>
      <c r="M218" s="23">
        <f>CD[[#This Row],[Verstorbene]]+CD[[#This Row],[KH (intensiv)]]+CD[[#This Row],[KH (nicht intensiv)]]+CD[[#This Row],[Infiziert (o. KH)]]+CD[[#This Row],[Genesen]]-CD[[#This Row],[Total]]</f>
        <v>0</v>
      </c>
      <c r="N218" s="24">
        <f>CD[[#This Row],[Total]]-I217</f>
        <v>134</v>
      </c>
      <c r="O218" s="24">
        <f>CD[[#This Row],[Genesen]]-H217</f>
        <v>229</v>
      </c>
      <c r="P218" s="8">
        <f t="shared" si="3"/>
        <v>111.27602403690761</v>
      </c>
      <c r="Q218" s="11">
        <v>44128</v>
      </c>
    </row>
    <row r="219" spans="1:18" x14ac:dyDescent="0.2">
      <c r="A219" s="20">
        <v>44128</v>
      </c>
      <c r="B219" s="21">
        <v>0.91666666666666663</v>
      </c>
      <c r="C219" s="26">
        <f>-CD[[#This Row],[Verstorbene]]</f>
        <v>-55</v>
      </c>
      <c r="D219" s="2">
        <v>55</v>
      </c>
      <c r="E219" s="25">
        <v>16</v>
      </c>
      <c r="F219" s="23">
        <f>CD[[#This Row],[KH]]-CD[[#This Row],[KH (intensiv)]]</f>
        <v>63</v>
      </c>
      <c r="G219" s="23">
        <f>CD[[#This Row],[Infiziert]]-CD[[#This Row],[KH (nicht intensiv)]]-CD[[#This Row],[KH (intensiv)]]</f>
        <v>449</v>
      </c>
      <c r="H219" s="25">
        <v>4202</v>
      </c>
      <c r="I219" s="28">
        <v>4785</v>
      </c>
      <c r="J219" s="25">
        <v>528</v>
      </c>
      <c r="K219" s="28">
        <v>79</v>
      </c>
      <c r="L219" s="28">
        <v>2239</v>
      </c>
      <c r="M219" s="23">
        <f>CD[[#This Row],[Verstorbene]]+CD[[#This Row],[KH (intensiv)]]+CD[[#This Row],[KH (nicht intensiv)]]+CD[[#This Row],[Infiziert (o. KH)]]+CD[[#This Row],[Genesen]]-CD[[#This Row],[Total]]</f>
        <v>0</v>
      </c>
      <c r="N219" s="24">
        <f>CD[[#This Row],[Total]]-I218</f>
        <v>99</v>
      </c>
      <c r="O219" s="24">
        <f>CD[[#This Row],[Genesen]]-H218</f>
        <v>0</v>
      </c>
      <c r="P219" s="8">
        <f t="shared" si="3"/>
        <v>113.84888008400375</v>
      </c>
      <c r="Q219" s="11">
        <v>44129</v>
      </c>
    </row>
    <row r="220" spans="1:18" x14ac:dyDescent="0.2">
      <c r="A220" s="20">
        <v>44129</v>
      </c>
      <c r="B220" s="21">
        <v>0.625</v>
      </c>
      <c r="C220" s="26">
        <f>-CD[[#This Row],[Verstorbene]]</f>
        <v>-55</v>
      </c>
      <c r="D220" s="2">
        <v>55</v>
      </c>
      <c r="E220" s="22">
        <v>17</v>
      </c>
      <c r="F220" s="23">
        <f>CD[[#This Row],[KH]]-CD[[#This Row],[KH (intensiv)]]</f>
        <v>62</v>
      </c>
      <c r="G220" s="23">
        <f>CD[[#This Row],[Infiziert]]-CD[[#This Row],[KH (nicht intensiv)]]-CD[[#This Row],[KH (intensiv)]]</f>
        <v>595</v>
      </c>
      <c r="H220" s="22">
        <v>4256</v>
      </c>
      <c r="I220" s="22">
        <v>4985</v>
      </c>
      <c r="J220" s="22">
        <v>674</v>
      </c>
      <c r="K220" s="22">
        <v>79</v>
      </c>
      <c r="L220" s="22">
        <v>2235</v>
      </c>
      <c r="M220" s="23">
        <f>CD[[#This Row],[Verstorbene]]+CD[[#This Row],[KH (intensiv)]]+CD[[#This Row],[KH (nicht intensiv)]]+CD[[#This Row],[Infiziert (o. KH)]]+CD[[#This Row],[Genesen]]-CD[[#This Row],[Total]]</f>
        <v>0</v>
      </c>
      <c r="N220" s="24">
        <f>CD[[#This Row],[Total]]-I219</f>
        <v>200</v>
      </c>
      <c r="O220" s="24">
        <f>CD[[#This Row],[Genesen]]-H219</f>
        <v>54</v>
      </c>
      <c r="P220" s="8">
        <f t="shared" si="3"/>
        <v>135.87895998726435</v>
      </c>
      <c r="Q220" s="11">
        <v>44130</v>
      </c>
    </row>
    <row r="221" spans="1:18" x14ac:dyDescent="0.2">
      <c r="A221" s="20">
        <v>44130</v>
      </c>
      <c r="B221" s="21">
        <v>0.91666666666666663</v>
      </c>
      <c r="C221" s="26">
        <f>-CD[[#This Row],[Verstorbene]]</f>
        <v>-55</v>
      </c>
      <c r="D221" s="2">
        <v>55</v>
      </c>
      <c r="E221" s="22">
        <v>16</v>
      </c>
      <c r="F221" s="23">
        <f>CD[[#This Row],[KH]]-CD[[#This Row],[KH (intensiv)]]</f>
        <v>70</v>
      </c>
      <c r="G221" s="23">
        <f>CD[[#This Row],[Infiziert]]-CD[[#This Row],[KH (nicht intensiv)]]-CD[[#This Row],[KH (intensiv)]]</f>
        <v>711</v>
      </c>
      <c r="H221" s="22">
        <v>4291</v>
      </c>
      <c r="I221" s="22">
        <v>5143</v>
      </c>
      <c r="J221" s="22">
        <v>797</v>
      </c>
      <c r="K221" s="22">
        <v>86</v>
      </c>
      <c r="L221" s="22">
        <v>2675</v>
      </c>
      <c r="M221" s="23">
        <f>CD[[#This Row],[Verstorbene]]+CD[[#This Row],[KH (intensiv)]]+CD[[#This Row],[KH (nicht intensiv)]]+CD[[#This Row],[Infiziert (o. KH)]]+CD[[#This Row],[Genesen]]-CD[[#This Row],[Total]]</f>
        <v>0</v>
      </c>
      <c r="N221" s="24">
        <f>CD[[#This Row],[Total]]-I220</f>
        <v>158</v>
      </c>
      <c r="O221" s="24">
        <f>CD[[#This Row],[Genesen]]-H220</f>
        <v>35</v>
      </c>
      <c r="P221" s="8">
        <f t="shared" si="3"/>
        <v>151.63770327572814</v>
      </c>
      <c r="Q221" s="11">
        <v>44131</v>
      </c>
      <c r="R221" s="3" t="s">
        <v>20</v>
      </c>
    </row>
    <row r="222" spans="1:18" x14ac:dyDescent="0.2">
      <c r="A222" s="20">
        <v>44131</v>
      </c>
      <c r="B222" s="21">
        <v>0.91666666666666663</v>
      </c>
      <c r="C222" s="26">
        <f>-CD[[#This Row],[Verstorbene]]</f>
        <v>-58</v>
      </c>
      <c r="D222" s="29">
        <v>58</v>
      </c>
      <c r="E222" s="22">
        <v>19</v>
      </c>
      <c r="F222" s="23">
        <f>CD[[#This Row],[KH]]-CD[[#This Row],[KH (intensiv)]]</f>
        <v>74</v>
      </c>
      <c r="G222" s="23">
        <f>CD[[#This Row],[Infiziert]]-CD[[#This Row],[KH (nicht intensiv)]]-CD[[#This Row],[KH (intensiv)]]</f>
        <v>870</v>
      </c>
      <c r="H222" s="29">
        <v>4360</v>
      </c>
      <c r="I222" s="29">
        <v>5381</v>
      </c>
      <c r="J222" s="29">
        <v>963</v>
      </c>
      <c r="K222" s="22">
        <v>93</v>
      </c>
      <c r="L222" s="29">
        <v>3169</v>
      </c>
      <c r="M222" s="23">
        <f>CD[[#This Row],[Verstorbene]]+CD[[#This Row],[KH (intensiv)]]+CD[[#This Row],[KH (nicht intensiv)]]+CD[[#This Row],[Infiziert (o. KH)]]+CD[[#This Row],[Genesen]]-CD[[#This Row],[Total]]</f>
        <v>0</v>
      </c>
      <c r="N222" s="24">
        <f>CD[[#This Row],[Total]]-I221</f>
        <v>238</v>
      </c>
      <c r="O222" s="24">
        <f>CD[[#This Row],[Genesen]]-H221</f>
        <v>69</v>
      </c>
      <c r="P222" s="8">
        <f t="shared" si="3"/>
        <v>177.68787075257646</v>
      </c>
      <c r="Q222" s="11">
        <v>44132</v>
      </c>
    </row>
    <row r="223" spans="1:18" x14ac:dyDescent="0.2">
      <c r="A223" s="20">
        <v>44132</v>
      </c>
      <c r="B223" s="21">
        <v>0.91666666666666663</v>
      </c>
      <c r="C223" s="26">
        <f>-CD[[#This Row],[Verstorbene]]</f>
        <v>-58</v>
      </c>
      <c r="D223" s="29">
        <v>58</v>
      </c>
      <c r="E223" s="22">
        <v>20</v>
      </c>
      <c r="F223" s="23">
        <f>CD[[#This Row],[KH]]-CD[[#This Row],[KH (intensiv)]]</f>
        <v>90</v>
      </c>
      <c r="G223" s="23">
        <f>CD[[#This Row],[Infiziert]]-CD[[#This Row],[KH (nicht intensiv)]]-CD[[#This Row],[KH (intensiv)]]</f>
        <v>967</v>
      </c>
      <c r="H223" s="29">
        <v>4394</v>
      </c>
      <c r="I223" s="29">
        <v>5529</v>
      </c>
      <c r="J223" s="29">
        <v>1077</v>
      </c>
      <c r="K223" s="22">
        <v>110</v>
      </c>
      <c r="L223" s="29">
        <v>3655</v>
      </c>
      <c r="M223" s="23">
        <f>CD[[#This Row],[Verstorbene]]+CD[[#This Row],[KH (intensiv)]]+CD[[#This Row],[KH (nicht intensiv)]]+CD[[#This Row],[Infiziert (o. KH)]]+CD[[#This Row],[Genesen]]-CD[[#This Row],[Total]]</f>
        <v>0</v>
      </c>
      <c r="N223" s="24">
        <f>CD[[#This Row],[Total]]-I222</f>
        <v>148</v>
      </c>
      <c r="O223" s="24">
        <f>CD[[#This Row],[Genesen]]-H222</f>
        <v>34</v>
      </c>
      <c r="P223" s="8">
        <f t="shared" si="3"/>
        <v>183.9592073673733</v>
      </c>
      <c r="Q223" s="11">
        <v>44133</v>
      </c>
    </row>
    <row r="224" spans="1:18" x14ac:dyDescent="0.2">
      <c r="A224" s="20">
        <v>44133</v>
      </c>
      <c r="B224" s="21">
        <v>0.91666666666666663</v>
      </c>
      <c r="C224" s="26">
        <f>-CD[[#This Row],[Verstorbene]]</f>
        <v>-58</v>
      </c>
      <c r="D224" s="29">
        <v>58</v>
      </c>
      <c r="E224" s="22">
        <v>20</v>
      </c>
      <c r="F224" s="23">
        <f>CD[[#This Row],[KH]]-CD[[#This Row],[KH (intensiv)]]</f>
        <v>97</v>
      </c>
      <c r="G224" s="23">
        <f>CD[[#This Row],[Infiziert]]-CD[[#This Row],[KH (nicht intensiv)]]-CD[[#This Row],[KH (intensiv)]]</f>
        <v>1058</v>
      </c>
      <c r="H224" s="29">
        <v>4554</v>
      </c>
      <c r="I224" s="29">
        <v>5787</v>
      </c>
      <c r="J224" s="29">
        <v>1175</v>
      </c>
      <c r="K224" s="22">
        <v>117</v>
      </c>
      <c r="L224" s="29">
        <v>4000</v>
      </c>
      <c r="M224" s="23">
        <f>CD[[#This Row],[Verstorbene]]+CD[[#This Row],[KH (intensiv)]]+CD[[#This Row],[KH (nicht intensiv)]]+CD[[#This Row],[Infiziert (o. KH)]]+CD[[#This Row],[Genesen]]-CD[[#This Row],[Total]]</f>
        <v>0</v>
      </c>
      <c r="N224" s="24">
        <f>CD[[#This Row],[Total]]-I223</f>
        <v>258</v>
      </c>
      <c r="O224" s="24">
        <f>CD[[#This Row],[Genesen]]-H223</f>
        <v>160</v>
      </c>
      <c r="P224" s="8">
        <f t="shared" si="3"/>
        <v>198.59232613523253</v>
      </c>
      <c r="Q224" s="11">
        <v>44134</v>
      </c>
    </row>
    <row r="225" spans="1:17" x14ac:dyDescent="0.2">
      <c r="A225" s="20">
        <v>44134</v>
      </c>
      <c r="B225" s="21">
        <v>0.91666666666666663</v>
      </c>
      <c r="C225" s="26">
        <f>-CD[[#This Row],[Verstorbene]]</f>
        <v>-60</v>
      </c>
      <c r="D225" s="29">
        <v>60</v>
      </c>
      <c r="E225" s="22">
        <v>23</v>
      </c>
      <c r="F225" s="23">
        <f>CD[[#This Row],[KH]]-CD[[#This Row],[KH (intensiv)]]</f>
        <v>93</v>
      </c>
      <c r="G225" s="23">
        <f>CD[[#This Row],[Infiziert]]-CD[[#This Row],[KH (nicht intensiv)]]-CD[[#This Row],[KH (intensiv)]]</f>
        <v>1075</v>
      </c>
      <c r="H225" s="29">
        <v>4762</v>
      </c>
      <c r="I225" s="29">
        <v>6013</v>
      </c>
      <c r="J225" s="29">
        <v>1191</v>
      </c>
      <c r="K225" s="22">
        <v>116</v>
      </c>
      <c r="L225" s="29">
        <v>4257</v>
      </c>
      <c r="M225" s="23">
        <f>CD[[#This Row],[Verstorbene]]+CD[[#This Row],[KH (intensiv)]]+CD[[#This Row],[KH (nicht intensiv)]]+CD[[#This Row],[Infiziert (o. KH)]]+CD[[#This Row],[Genesen]]-CD[[#This Row],[Total]]</f>
        <v>0</v>
      </c>
      <c r="N225" s="24">
        <f>CD[[#This Row],[Total]]-I224</f>
        <v>226</v>
      </c>
      <c r="O225" s="24">
        <f>CD[[#This Row],[Genesen]]-H224</f>
        <v>208</v>
      </c>
      <c r="P225" s="8">
        <f t="shared" si="3"/>
        <v>213.38624840603526</v>
      </c>
      <c r="Q225" s="11">
        <v>44135</v>
      </c>
    </row>
    <row r="226" spans="1:17" x14ac:dyDescent="0.2">
      <c r="A226" s="20">
        <v>44135</v>
      </c>
      <c r="B226" s="21">
        <v>0.91666666666666663</v>
      </c>
      <c r="C226" s="26">
        <f>-CD[[#This Row],[Verstorbene]]</f>
        <v>-60</v>
      </c>
      <c r="D226" s="29">
        <v>60</v>
      </c>
      <c r="E226" s="22">
        <v>34</v>
      </c>
      <c r="F226" s="23">
        <f>CD[[#This Row],[KH]]-CD[[#This Row],[KH (intensiv)]]</f>
        <v>102</v>
      </c>
      <c r="G226" s="23">
        <f>CD[[#This Row],[Infiziert]]-CD[[#This Row],[KH (nicht intensiv)]]-CD[[#This Row],[KH (intensiv)]]</f>
        <v>1038</v>
      </c>
      <c r="H226" s="29">
        <v>5007</v>
      </c>
      <c r="I226" s="29">
        <v>6241</v>
      </c>
      <c r="J226" s="29">
        <v>1174</v>
      </c>
      <c r="K226" s="22">
        <v>136</v>
      </c>
      <c r="L226" s="29">
        <v>4193</v>
      </c>
      <c r="M226" s="23">
        <f>CD[[#This Row],[Verstorbene]]+CD[[#This Row],[KH (intensiv)]]+CD[[#This Row],[KH (nicht intensiv)]]+CD[[#This Row],[Infiziert (o. KH)]]+CD[[#This Row],[Genesen]]-CD[[#This Row],[Total]]</f>
        <v>0</v>
      </c>
      <c r="N226" s="24">
        <f>CD[[#This Row],[Total]]-I225</f>
        <v>228</v>
      </c>
      <c r="O226" s="24">
        <f>CD[[#This Row],[Genesen]]-H225</f>
        <v>245</v>
      </c>
      <c r="P226" s="8">
        <f t="shared" si="3"/>
        <v>234.12990028574782</v>
      </c>
      <c r="Q226" s="11">
        <v>44136</v>
      </c>
    </row>
    <row r="227" spans="1:17" x14ac:dyDescent="0.2">
      <c r="A227" s="20">
        <v>44136</v>
      </c>
      <c r="B227" s="21">
        <v>0.91666666666666663</v>
      </c>
      <c r="C227" s="26">
        <f>-CD[[#This Row],[Verstorbene]]</f>
        <v>-61</v>
      </c>
      <c r="D227" s="29">
        <v>61</v>
      </c>
      <c r="E227" s="22">
        <v>28</v>
      </c>
      <c r="F227" s="23">
        <f>CD[[#This Row],[KH]]-CD[[#This Row],[KH (intensiv)]]</f>
        <v>113</v>
      </c>
      <c r="G227" s="23">
        <f>CD[[#This Row],[Infiziert]]-CD[[#This Row],[KH (nicht intensiv)]]-CD[[#This Row],[KH (intensiv)]]</f>
        <v>1091</v>
      </c>
      <c r="H227" s="29">
        <v>5131</v>
      </c>
      <c r="I227" s="29">
        <v>6424</v>
      </c>
      <c r="J227" s="29">
        <v>1232</v>
      </c>
      <c r="K227" s="22">
        <v>141</v>
      </c>
      <c r="L227" s="29">
        <v>4379</v>
      </c>
      <c r="M227" s="23">
        <f>CD[[#This Row],[Verstorbene]]+CD[[#This Row],[KH (intensiv)]]+CD[[#This Row],[KH (nicht intensiv)]]+CD[[#This Row],[Infiziert (o. KH)]]+CD[[#This Row],[Genesen]]-CD[[#This Row],[Total]]</f>
        <v>0</v>
      </c>
      <c r="N227" s="24">
        <f>CD[[#This Row],[Total]]-I226</f>
        <v>183</v>
      </c>
      <c r="O227" s="24">
        <f>CD[[#This Row],[Genesen]]-H226</f>
        <v>124</v>
      </c>
      <c r="P227" s="8">
        <f t="shared" si="3"/>
        <v>231.39624073570818</v>
      </c>
      <c r="Q227" s="11">
        <v>44137</v>
      </c>
    </row>
    <row r="228" spans="1:17" x14ac:dyDescent="0.2">
      <c r="A228" s="20">
        <v>44137</v>
      </c>
      <c r="B228" s="21">
        <v>0.91666666666666663</v>
      </c>
      <c r="C228" s="26">
        <f>-CD[[#This Row],[Verstorbene]]</f>
        <v>-61</v>
      </c>
      <c r="D228" s="29">
        <v>61</v>
      </c>
      <c r="E228" s="22">
        <v>30</v>
      </c>
      <c r="F228" s="23">
        <f>CD[[#This Row],[KH]]-CD[[#This Row],[KH (intensiv)]]</f>
        <v>125</v>
      </c>
      <c r="G228" s="23">
        <f>CD[[#This Row],[Infiziert]]-CD[[#This Row],[KH (nicht intensiv)]]-CD[[#This Row],[KH (intensiv)]]</f>
        <v>1116</v>
      </c>
      <c r="H228" s="29">
        <v>5176</v>
      </c>
      <c r="I228" s="29">
        <v>6508</v>
      </c>
      <c r="J228" s="29">
        <v>1271</v>
      </c>
      <c r="K228" s="22">
        <v>155</v>
      </c>
      <c r="L228" s="29">
        <v>4753</v>
      </c>
      <c r="M228" s="23">
        <f>CD[[#This Row],[Verstorbene]]+CD[[#This Row],[KH (intensiv)]]+CD[[#This Row],[KH (nicht intensiv)]]+CD[[#This Row],[Infiziert (o. KH)]]+CD[[#This Row],[Genesen]]-CD[[#This Row],[Total]]</f>
        <v>0</v>
      </c>
      <c r="N228" s="24">
        <f>CD[[#This Row],[Total]]-I227</f>
        <v>84</v>
      </c>
      <c r="O228" s="24">
        <f>CD[[#This Row],[Genesen]]-H227</f>
        <v>45</v>
      </c>
      <c r="P228" s="8">
        <f t="shared" si="3"/>
        <v>219.49678151788859</v>
      </c>
      <c r="Q228" s="11">
        <v>44138</v>
      </c>
    </row>
    <row r="229" spans="1:17" x14ac:dyDescent="0.2">
      <c r="A229" s="20">
        <v>44138</v>
      </c>
      <c r="B229" s="21">
        <v>0.91666666666666663</v>
      </c>
      <c r="C229" s="26">
        <f>-CD[[#This Row],[Verstorbene]]</f>
        <v>-61</v>
      </c>
      <c r="D229" s="29">
        <v>61</v>
      </c>
      <c r="E229" s="22">
        <v>34</v>
      </c>
      <c r="F229" s="23">
        <f>CD[[#This Row],[KH]]-CD[[#This Row],[KH (intensiv)]]</f>
        <v>121</v>
      </c>
      <c r="G229" s="23">
        <f>CD[[#This Row],[Infiziert]]-CD[[#This Row],[KH (nicht intensiv)]]-CD[[#This Row],[KH (intensiv)]]</f>
        <v>1113</v>
      </c>
      <c r="H229" s="29">
        <v>5379</v>
      </c>
      <c r="I229" s="29">
        <v>6708</v>
      </c>
      <c r="J229" s="29">
        <v>1268</v>
      </c>
      <c r="K229" s="22">
        <v>155</v>
      </c>
      <c r="L229" s="29">
        <v>4782</v>
      </c>
      <c r="M229" s="23">
        <f>CD[[#This Row],[Verstorbene]]+CD[[#This Row],[KH (intensiv)]]+CD[[#This Row],[KH (nicht intensiv)]]+CD[[#This Row],[Infiziert (o. KH)]]+CD[[#This Row],[Genesen]]-CD[[#This Row],[Total]]</f>
        <v>0</v>
      </c>
      <c r="N229" s="24">
        <f>CD[[#This Row],[Total]]-I228</f>
        <v>200</v>
      </c>
      <c r="O229" s="24">
        <f>CD[[#This Row],[Genesen]]-H228</f>
        <v>203</v>
      </c>
      <c r="P229" s="8">
        <f t="shared" si="3"/>
        <v>213.38624840603526</v>
      </c>
      <c r="Q229" s="11">
        <v>44139</v>
      </c>
    </row>
    <row r="230" spans="1:17" x14ac:dyDescent="0.2">
      <c r="A230" s="20">
        <v>44139</v>
      </c>
      <c r="B230" s="21">
        <v>0.91666666666666663</v>
      </c>
      <c r="C230" s="26">
        <f>-CD[[#This Row],[Verstorbene]]</f>
        <v>-61</v>
      </c>
      <c r="D230" s="30">
        <v>61</v>
      </c>
      <c r="E230" s="22">
        <v>32</v>
      </c>
      <c r="F230" s="23">
        <f>CD[[#This Row],[KH]]-CD[[#This Row],[KH (intensiv)]]</f>
        <v>133</v>
      </c>
      <c r="G230" s="23">
        <f>CD[[#This Row],[Infiziert]]-CD[[#This Row],[KH (nicht intensiv)]]-CD[[#This Row],[KH (intensiv)]]</f>
        <v>1101</v>
      </c>
      <c r="H230" s="30">
        <v>5517</v>
      </c>
      <c r="I230" s="30">
        <v>6844</v>
      </c>
      <c r="J230" s="30">
        <v>1266</v>
      </c>
      <c r="K230" s="22">
        <v>165</v>
      </c>
      <c r="L230" s="31">
        <v>4959</v>
      </c>
      <c r="M230" s="23">
        <f>CD[[#This Row],[Verstorbene]]+CD[[#This Row],[KH (intensiv)]]+CD[[#This Row],[KH (nicht intensiv)]]+CD[[#This Row],[Infiziert (o. KH)]]+CD[[#This Row],[Genesen]]-CD[[#This Row],[Total]]</f>
        <v>0</v>
      </c>
      <c r="N230" s="24">
        <f>CD[[#This Row],[Total]]-I229</f>
        <v>136</v>
      </c>
      <c r="O230" s="24">
        <f>CD[[#This Row],[Genesen]]-H229</f>
        <v>138</v>
      </c>
      <c r="P230" s="8">
        <f t="shared" si="3"/>
        <v>211.45660637071319</v>
      </c>
      <c r="Q230" s="11">
        <v>44140</v>
      </c>
    </row>
    <row r="231" spans="1:17" x14ac:dyDescent="0.2">
      <c r="A231" s="20">
        <v>44140</v>
      </c>
      <c r="B231" s="21">
        <v>0.91666666666666663</v>
      </c>
      <c r="C231" s="26">
        <f>-CD[[#This Row],[Verstorbene]]</f>
        <v>-61</v>
      </c>
      <c r="D231" s="2">
        <v>61</v>
      </c>
      <c r="E231" s="22">
        <v>39</v>
      </c>
      <c r="F231" s="23">
        <f>CD[[#This Row],[KH]]-CD[[#This Row],[KH (intensiv)]]</f>
        <v>121</v>
      </c>
      <c r="G231" s="23">
        <f>CD[[#This Row],[Infiziert]]-CD[[#This Row],[KH (nicht intensiv)]]-CD[[#This Row],[KH (intensiv)]]</f>
        <v>1181</v>
      </c>
      <c r="H231" s="22">
        <v>5616</v>
      </c>
      <c r="I231" s="22">
        <v>7018</v>
      </c>
      <c r="J231" s="22">
        <v>1341</v>
      </c>
      <c r="K231" s="22">
        <v>160</v>
      </c>
      <c r="L231" s="22">
        <v>5317</v>
      </c>
      <c r="M231" s="23">
        <f>CD[[#This Row],[Verstorbene]]+CD[[#This Row],[KH (intensiv)]]+CD[[#This Row],[KH (nicht intensiv)]]+CD[[#This Row],[Infiziert (o. KH)]]+CD[[#This Row],[Genesen]]-CD[[#This Row],[Total]]</f>
        <v>0</v>
      </c>
      <c r="N231" s="24">
        <f>CD[[#This Row],[Total]]-I230</f>
        <v>174</v>
      </c>
      <c r="O231" s="24">
        <f>CD[[#This Row],[Genesen]]-H230</f>
        <v>99</v>
      </c>
      <c r="P231" s="8">
        <f t="shared" si="3"/>
        <v>197.94911212345849</v>
      </c>
      <c r="Q231" s="11">
        <v>44141</v>
      </c>
    </row>
    <row r="232" spans="1:17" x14ac:dyDescent="0.2">
      <c r="A232" s="20">
        <v>44141</v>
      </c>
      <c r="B232" s="21">
        <v>0.91666666666666663</v>
      </c>
      <c r="C232" s="26">
        <f>-CD[[#This Row],[Verstorbene]]</f>
        <v>-64</v>
      </c>
      <c r="D232" s="2">
        <v>64</v>
      </c>
      <c r="E232" s="22">
        <v>41</v>
      </c>
      <c r="F232" s="23">
        <f>CD[[#This Row],[KH]]-CD[[#This Row],[KH (intensiv)]]</f>
        <v>121</v>
      </c>
      <c r="G232" s="23">
        <f>CD[[#This Row],[Infiziert]]-CD[[#This Row],[KH (nicht intensiv)]]-CD[[#This Row],[KH (intensiv)]]</f>
        <v>1117</v>
      </c>
      <c r="H232" s="22">
        <v>5831</v>
      </c>
      <c r="I232" s="22">
        <v>7174</v>
      </c>
      <c r="J232" s="22">
        <v>1279</v>
      </c>
      <c r="K232" s="22">
        <v>162</v>
      </c>
      <c r="L232" s="22">
        <v>5486</v>
      </c>
      <c r="M232" s="23">
        <f>CD[[#This Row],[Verstorbene]]+CD[[#This Row],[KH (intensiv)]]+CD[[#This Row],[KH (nicht intensiv)]]+CD[[#This Row],[Infiziert (o. KH)]]+CD[[#This Row],[Genesen]]-CD[[#This Row],[Total]]</f>
        <v>0</v>
      </c>
      <c r="N232" s="24">
        <f>CD[[#This Row],[Total]]-I231</f>
        <v>156</v>
      </c>
      <c r="O232" s="24">
        <f>CD[[#This Row],[Genesen]]-H231</f>
        <v>215</v>
      </c>
      <c r="P232" s="8">
        <f t="shared" si="3"/>
        <v>186.69286691741291</v>
      </c>
      <c r="Q232" s="11">
        <v>44142</v>
      </c>
    </row>
    <row r="233" spans="1:17" x14ac:dyDescent="0.2">
      <c r="A233" s="20">
        <v>44142</v>
      </c>
      <c r="B233" s="21">
        <v>0.91666666666666663</v>
      </c>
      <c r="C233" s="26">
        <f>-CD[[#This Row],[Verstorbene]]</f>
        <v>-65</v>
      </c>
      <c r="D233" s="2">
        <v>65</v>
      </c>
      <c r="E233" s="22">
        <v>41</v>
      </c>
      <c r="F233" s="23">
        <f>CD[[#This Row],[KH]]-CD[[#This Row],[KH (intensiv)]]</f>
        <v>115</v>
      </c>
      <c r="G233" s="23">
        <f>CD[[#This Row],[Infiziert]]-CD[[#This Row],[KH (nicht intensiv)]]-CD[[#This Row],[KH (intensiv)]]</f>
        <v>958</v>
      </c>
      <c r="H233" s="22">
        <v>6105</v>
      </c>
      <c r="I233" s="22">
        <v>7284</v>
      </c>
      <c r="J233" s="22">
        <v>1114</v>
      </c>
      <c r="K233" s="22">
        <v>156</v>
      </c>
      <c r="L233" s="22">
        <v>5192</v>
      </c>
      <c r="M233" s="23">
        <f>CD[[#This Row],[Verstorbene]]+CD[[#This Row],[KH (intensiv)]]+CD[[#This Row],[KH (nicht intensiv)]]+CD[[#This Row],[Infiziert (o. KH)]]+CD[[#This Row],[Genesen]]-CD[[#This Row],[Total]]</f>
        <v>0</v>
      </c>
      <c r="N233" s="24">
        <f>CD[[#This Row],[Total]]-I232</f>
        <v>110</v>
      </c>
      <c r="O233" s="24">
        <f>CD[[#This Row],[Genesen]]-H232</f>
        <v>274</v>
      </c>
      <c r="P233" s="8">
        <f t="shared" si="3"/>
        <v>167.71805357007898</v>
      </c>
      <c r="Q233" s="11">
        <v>44143</v>
      </c>
    </row>
    <row r="234" spans="1:17" x14ac:dyDescent="0.2">
      <c r="A234" s="20">
        <v>44143</v>
      </c>
      <c r="B234" s="21">
        <v>0.91666666666666663</v>
      </c>
      <c r="C234" s="26">
        <f>-CD[[#This Row],[Verstorbene]]</f>
        <v>-65</v>
      </c>
      <c r="D234" s="2">
        <v>65</v>
      </c>
      <c r="E234" s="22">
        <v>41</v>
      </c>
      <c r="F234" s="23">
        <f>CD[[#This Row],[KH]]-CD[[#This Row],[KH (intensiv)]]</f>
        <v>118</v>
      </c>
      <c r="G234" s="23">
        <f>CD[[#This Row],[Infiziert]]-CD[[#This Row],[KH (nicht intensiv)]]-CD[[#This Row],[KH (intensiv)]]</f>
        <v>935</v>
      </c>
      <c r="H234" s="22">
        <v>6322</v>
      </c>
      <c r="I234" s="22">
        <v>7481</v>
      </c>
      <c r="J234" s="22">
        <v>1094</v>
      </c>
      <c r="K234" s="22">
        <v>159</v>
      </c>
      <c r="L234" s="22">
        <v>5091</v>
      </c>
      <c r="M234" s="23">
        <f>CD[[#This Row],[Verstorbene]]+CD[[#This Row],[KH (intensiv)]]+CD[[#This Row],[KH (nicht intensiv)]]+CD[[#This Row],[Infiziert (o. KH)]]+CD[[#This Row],[Genesen]]-CD[[#This Row],[Total]]</f>
        <v>0</v>
      </c>
      <c r="N234" s="24">
        <f>CD[[#This Row],[Total]]-I233</f>
        <v>197</v>
      </c>
      <c r="O234" s="24">
        <f>CD[[#This Row],[Genesen]]-H233</f>
        <v>217</v>
      </c>
      <c r="P234" s="8">
        <f t="shared" si="3"/>
        <v>169.96930261128807</v>
      </c>
      <c r="Q234" s="11">
        <v>44144</v>
      </c>
    </row>
    <row r="235" spans="1:17" x14ac:dyDescent="0.2">
      <c r="A235" s="20">
        <v>44144</v>
      </c>
      <c r="B235" s="21">
        <v>0.91666666666666663</v>
      </c>
      <c r="C235" s="26">
        <f>-CD[[#This Row],[Verstorbene]]</f>
        <v>-67</v>
      </c>
      <c r="D235" s="2">
        <v>67</v>
      </c>
      <c r="E235" s="22">
        <v>41</v>
      </c>
      <c r="F235" s="23">
        <f>CD[[#This Row],[KH]]-CD[[#This Row],[KH (intensiv)]]</f>
        <v>136</v>
      </c>
      <c r="G235" s="23">
        <f>CD[[#This Row],[Infiziert]]-CD[[#This Row],[KH (nicht intensiv)]]-CD[[#This Row],[KH (intensiv)]]</f>
        <v>942</v>
      </c>
      <c r="H235" s="22">
        <v>6407</v>
      </c>
      <c r="I235" s="22">
        <v>7593</v>
      </c>
      <c r="J235" s="22">
        <v>1119</v>
      </c>
      <c r="K235" s="22">
        <v>177</v>
      </c>
      <c r="L235" s="22">
        <v>5206</v>
      </c>
      <c r="M235" s="23">
        <f>CD[[#This Row],[Verstorbene]]+CD[[#This Row],[KH (intensiv)]]+CD[[#This Row],[KH (nicht intensiv)]]+CD[[#This Row],[Infiziert (o. KH)]]+CD[[#This Row],[Genesen]]-CD[[#This Row],[Total]]</f>
        <v>0</v>
      </c>
      <c r="N235" s="24">
        <f>CD[[#This Row],[Total]]-I234</f>
        <v>112</v>
      </c>
      <c r="O235" s="24">
        <f>CD[[#This Row],[Genesen]]-H234</f>
        <v>85</v>
      </c>
      <c r="P235" s="8">
        <f t="shared" si="3"/>
        <v>174.47180069370631</v>
      </c>
      <c r="Q235" s="11">
        <v>44145</v>
      </c>
    </row>
    <row r="236" spans="1:17" x14ac:dyDescent="0.2">
      <c r="A236" s="20">
        <v>44145</v>
      </c>
      <c r="B236" s="35">
        <v>0.91666666666666663</v>
      </c>
      <c r="C236" s="26">
        <f>-CD[[#This Row],[Verstorbene]]</f>
        <v>-70</v>
      </c>
      <c r="D236" s="2">
        <v>70</v>
      </c>
      <c r="E236" s="22">
        <v>41</v>
      </c>
      <c r="F236" s="23">
        <f>CD[[#This Row],[KH]]-CD[[#This Row],[KH (intensiv)]]</f>
        <v>138</v>
      </c>
      <c r="G236" s="23">
        <f>CD[[#This Row],[Infiziert]]-CD[[#This Row],[KH (nicht intensiv)]]-CD[[#This Row],[KH (intensiv)]]</f>
        <v>887</v>
      </c>
      <c r="H236" s="22">
        <v>6596</v>
      </c>
      <c r="I236" s="22">
        <v>7732</v>
      </c>
      <c r="J236" s="22">
        <v>1066</v>
      </c>
      <c r="K236" s="22">
        <v>179</v>
      </c>
      <c r="L236" s="22">
        <v>4978</v>
      </c>
      <c r="M236" s="23">
        <f>CD[[#This Row],[Verstorbene]]+CD[[#This Row],[KH (intensiv)]]+CD[[#This Row],[KH (nicht intensiv)]]+CD[[#This Row],[Infiziert (o. KH)]]+CD[[#This Row],[Genesen]]-CD[[#This Row],[Total]]</f>
        <v>0</v>
      </c>
      <c r="N236" s="24">
        <f>CD[[#This Row],[Total]]-I235</f>
        <v>139</v>
      </c>
      <c r="O236" s="24">
        <f>CD[[#This Row],[Genesen]]-H235</f>
        <v>189</v>
      </c>
      <c r="P236" s="8">
        <f t="shared" si="3"/>
        <v>164.66278701415231</v>
      </c>
      <c r="Q236" s="11">
        <v>44146</v>
      </c>
    </row>
    <row r="237" spans="1:17" x14ac:dyDescent="0.2">
      <c r="A237" s="20">
        <v>44146</v>
      </c>
      <c r="B237" s="35">
        <v>0.91666666666666663</v>
      </c>
      <c r="C237" s="26">
        <f>-CD[[#This Row],[Verstorbene]]</f>
        <v>-70</v>
      </c>
      <c r="D237" s="2">
        <v>70</v>
      </c>
      <c r="E237" s="22">
        <v>38</v>
      </c>
      <c r="F237" s="23">
        <f>CD[[#This Row],[KH]]-CD[[#This Row],[KH (intensiv)]]</f>
        <v>147</v>
      </c>
      <c r="G237" s="23">
        <f>CD[[#This Row],[Infiziert]]-CD[[#This Row],[KH (nicht intensiv)]]-CD[[#This Row],[KH (intensiv)]]</f>
        <v>958</v>
      </c>
      <c r="H237" s="22">
        <v>6696</v>
      </c>
      <c r="I237" s="22">
        <v>7909</v>
      </c>
      <c r="J237" s="22">
        <v>1143</v>
      </c>
      <c r="K237" s="22">
        <v>185</v>
      </c>
      <c r="L237" s="22">
        <v>4870</v>
      </c>
      <c r="M237" s="23">
        <f>CD[[#This Row],[Verstorbene]]+CD[[#This Row],[KH (intensiv)]]+CD[[#This Row],[KH (nicht intensiv)]]+CD[[#This Row],[Infiziert (o. KH)]]+CD[[#This Row],[Genesen]]-CD[[#This Row],[Total]]</f>
        <v>0</v>
      </c>
      <c r="N237" s="24">
        <f>CD[[#This Row],[Total]]-I236</f>
        <v>177</v>
      </c>
      <c r="O237" s="24">
        <f>CD[[#This Row],[Genesen]]-H236</f>
        <v>100</v>
      </c>
      <c r="P237" s="8">
        <f t="shared" si="3"/>
        <v>171.25573063483614</v>
      </c>
      <c r="Q237" s="11">
        <v>44147</v>
      </c>
    </row>
    <row r="238" spans="1:17" x14ac:dyDescent="0.2">
      <c r="A238" s="20">
        <v>44147</v>
      </c>
      <c r="B238" s="21">
        <v>0.91666666666666663</v>
      </c>
      <c r="C238" s="26">
        <f>-CD[[#This Row],[Verstorbene]]</f>
        <v>-74</v>
      </c>
      <c r="D238" s="2">
        <v>74</v>
      </c>
      <c r="E238" s="22">
        <v>31</v>
      </c>
      <c r="F238" s="23">
        <f>CD[[#This Row],[KH]]-CD[[#This Row],[KH (intensiv)]]</f>
        <v>141</v>
      </c>
      <c r="G238" s="23">
        <f>CD[[#This Row],[Infiziert]]-CD[[#This Row],[KH (nicht intensiv)]]-CD[[#This Row],[KH (intensiv)]]</f>
        <v>991</v>
      </c>
      <c r="H238" s="22">
        <v>6842</v>
      </c>
      <c r="I238" s="22">
        <v>8079</v>
      </c>
      <c r="J238" s="22">
        <v>1163</v>
      </c>
      <c r="K238" s="22">
        <v>172</v>
      </c>
      <c r="L238" s="22">
        <v>4691</v>
      </c>
      <c r="M238" s="23">
        <f>CD[[#This Row],[Verstorbene]]+CD[[#This Row],[KH (intensiv)]]+CD[[#This Row],[KH (nicht intensiv)]]+CD[[#This Row],[Infiziert (o. KH)]]+CD[[#This Row],[Genesen]]-CD[[#This Row],[Total]]</f>
        <v>0</v>
      </c>
      <c r="N238" s="24">
        <f>CD[[#This Row],[Total]]-I237</f>
        <v>170</v>
      </c>
      <c r="O238" s="24">
        <f>CD[[#This Row],[Genesen]]-H237</f>
        <v>146</v>
      </c>
      <c r="P238" s="8">
        <f t="shared" si="3"/>
        <v>170.61251662306211</v>
      </c>
      <c r="Q238" s="11">
        <v>44148</v>
      </c>
    </row>
    <row r="239" spans="1:17" x14ac:dyDescent="0.2">
      <c r="A239" s="20">
        <v>44148</v>
      </c>
      <c r="B239" s="21">
        <v>0.91666666666666663</v>
      </c>
      <c r="C239" s="26">
        <f>-CD[[#This Row],[Verstorbene]]</f>
        <v>-75</v>
      </c>
      <c r="D239" s="36">
        <v>75</v>
      </c>
      <c r="E239" s="32">
        <v>33</v>
      </c>
      <c r="F239" s="23">
        <f>CD[[#This Row],[KH]]-CD[[#This Row],[KH (intensiv)]]</f>
        <v>136</v>
      </c>
      <c r="G239" s="23">
        <f>CD[[#This Row],[Infiziert]]-CD[[#This Row],[KH (nicht intensiv)]]-CD[[#This Row],[KH (intensiv)]]</f>
        <v>980</v>
      </c>
      <c r="H239" s="22">
        <v>7055</v>
      </c>
      <c r="I239" s="22">
        <v>8279</v>
      </c>
      <c r="J239" s="22">
        <v>1149</v>
      </c>
      <c r="K239" s="22">
        <v>169</v>
      </c>
      <c r="L239" s="22">
        <v>4783</v>
      </c>
      <c r="M239" s="23">
        <f>CD[[#This Row],[Verstorbene]]+CD[[#This Row],[KH (intensiv)]]+CD[[#This Row],[KH (nicht intensiv)]]+CD[[#This Row],[Infiziert (o. KH)]]+CD[[#This Row],[Genesen]]-CD[[#This Row],[Total]]</f>
        <v>0</v>
      </c>
      <c r="N239" s="24">
        <f>CD[[#This Row],[Total]]-I238</f>
        <v>200</v>
      </c>
      <c r="O239" s="24">
        <f>CD[[#This Row],[Genesen]]-H238</f>
        <v>213</v>
      </c>
      <c r="P239" s="8">
        <f t="shared" si="3"/>
        <v>177.68787075257646</v>
      </c>
      <c r="Q239" s="11">
        <v>44149</v>
      </c>
    </row>
    <row r="240" spans="1:17" x14ac:dyDescent="0.2">
      <c r="A240" s="20">
        <v>44149</v>
      </c>
      <c r="B240" s="21">
        <v>0.91666666666666663</v>
      </c>
      <c r="C240" s="26">
        <f>-CD[[#This Row],[Verstorbene]]</f>
        <v>-75</v>
      </c>
      <c r="D240" s="36">
        <v>75</v>
      </c>
      <c r="E240" s="22">
        <v>33</v>
      </c>
      <c r="F240" s="23">
        <f>CD[[#This Row],[KH]]-CD[[#This Row],[KH (intensiv)]]</f>
        <v>137</v>
      </c>
      <c r="G240" s="23">
        <f>CD[[#This Row],[Infiziert]]-CD[[#This Row],[KH (nicht intensiv)]]-CD[[#This Row],[KH (intensiv)]]</f>
        <v>893</v>
      </c>
      <c r="H240" s="22">
        <v>7303</v>
      </c>
      <c r="I240" s="22">
        <v>8441</v>
      </c>
      <c r="J240" s="22">
        <v>1063</v>
      </c>
      <c r="K240" s="22">
        <v>170</v>
      </c>
      <c r="L240" s="22">
        <v>4160</v>
      </c>
      <c r="M240" s="23">
        <f>CD[[#This Row],[Verstorbene]]+CD[[#This Row],[KH (intensiv)]]+CD[[#This Row],[KH (nicht intensiv)]]+CD[[#This Row],[Infiziert (o. KH)]]+CD[[#This Row],[Genesen]]-CD[[#This Row],[Total]]</f>
        <v>0</v>
      </c>
      <c r="N240" s="24">
        <f>CD[[#This Row],[Total]]-I239</f>
        <v>162</v>
      </c>
      <c r="O240" s="24">
        <f>CD[[#This Row],[Genesen]]-H239</f>
        <v>248</v>
      </c>
      <c r="P240" s="8">
        <f t="shared" si="3"/>
        <v>186.04965290563888</v>
      </c>
      <c r="Q240" s="11">
        <v>44150</v>
      </c>
    </row>
    <row r="241" spans="1:17" x14ac:dyDescent="0.2">
      <c r="A241" s="20">
        <v>44150</v>
      </c>
      <c r="B241" s="21">
        <v>0.91666666666666663</v>
      </c>
      <c r="C241" s="26">
        <f>-CD[[#This Row],[Verstorbene]]</f>
        <v>-75</v>
      </c>
      <c r="D241" s="2">
        <v>75</v>
      </c>
      <c r="E241" s="22">
        <v>31</v>
      </c>
      <c r="F241" s="23">
        <f>CD[[#This Row],[KH]]-CD[[#This Row],[KH (intensiv)]]</f>
        <v>145</v>
      </c>
      <c r="G241" s="23">
        <f>CD[[#This Row],[Infiziert]]-CD[[#This Row],[KH (nicht intensiv)]]-CD[[#This Row],[KH (intensiv)]]</f>
        <v>814</v>
      </c>
      <c r="H241" s="22">
        <v>7517</v>
      </c>
      <c r="I241" s="22">
        <v>8582</v>
      </c>
      <c r="J241" s="22">
        <v>990</v>
      </c>
      <c r="K241" s="22">
        <v>176</v>
      </c>
      <c r="L241" s="22">
        <v>3951</v>
      </c>
      <c r="M241" s="23">
        <f>CD[[#This Row],[Verstorbene]]+CD[[#This Row],[KH (intensiv)]]+CD[[#This Row],[KH (nicht intensiv)]]+CD[[#This Row],[Infiziert (o. KH)]]+CD[[#This Row],[Genesen]]-CD[[#This Row],[Total]]</f>
        <v>0</v>
      </c>
      <c r="N241" s="24">
        <f>CD[[#This Row],[Total]]-I240</f>
        <v>141</v>
      </c>
      <c r="O241" s="24">
        <f>CD[[#This Row],[Genesen]]-H240</f>
        <v>214</v>
      </c>
      <c r="P241" s="8">
        <f t="shared" si="3"/>
        <v>177.04465674080245</v>
      </c>
      <c r="Q241" s="11">
        <v>44151</v>
      </c>
    </row>
    <row r="242" spans="1:17" x14ac:dyDescent="0.2">
      <c r="A242" s="20">
        <v>44151</v>
      </c>
      <c r="B242" s="21">
        <v>0.91666666666666663</v>
      </c>
      <c r="C242" s="26">
        <f>-CD[[#This Row],[Verstorbene]]</f>
        <v>-83</v>
      </c>
      <c r="D242" s="2">
        <v>83</v>
      </c>
      <c r="E242" s="22">
        <v>36</v>
      </c>
      <c r="F242" s="23">
        <f>CD[[#This Row],[KH]]-CD[[#This Row],[KH (intensiv)]]</f>
        <v>144</v>
      </c>
      <c r="G242" s="23">
        <f>CD[[#This Row],[Infiziert]]-CD[[#This Row],[KH (nicht intensiv)]]-CD[[#This Row],[KH (intensiv)]]</f>
        <v>879</v>
      </c>
      <c r="H242" s="22">
        <v>7525</v>
      </c>
      <c r="I242" s="22">
        <v>8667</v>
      </c>
      <c r="J242" s="22">
        <v>1059</v>
      </c>
      <c r="K242" s="22">
        <v>180</v>
      </c>
      <c r="L242" s="22">
        <v>4259</v>
      </c>
      <c r="M242" s="23">
        <f>CD[[#This Row],[Verstorbene]]+CD[[#This Row],[KH (intensiv)]]+CD[[#This Row],[KH (nicht intensiv)]]+CD[[#This Row],[Infiziert (o. KH)]]+CD[[#This Row],[Genesen]]-CD[[#This Row],[Total]]</f>
        <v>0</v>
      </c>
      <c r="N242" s="24">
        <f>CD[[#This Row],[Total]]-I241</f>
        <v>85</v>
      </c>
      <c r="O242" s="24">
        <f>CD[[#This Row],[Genesen]]-H241</f>
        <v>8</v>
      </c>
      <c r="P242" s="8">
        <f t="shared" si="3"/>
        <v>172.70296216132772</v>
      </c>
      <c r="Q242" s="11">
        <v>44152</v>
      </c>
    </row>
    <row r="243" spans="1:17" x14ac:dyDescent="0.2">
      <c r="A243" s="20">
        <v>44152</v>
      </c>
      <c r="B243" s="21">
        <v>0.91666666666666663</v>
      </c>
      <c r="C243" s="26">
        <f>-CD[[#This Row],[Verstorbene]]</f>
        <v>-84</v>
      </c>
      <c r="D243" s="2">
        <v>84</v>
      </c>
      <c r="E243" s="22">
        <v>36</v>
      </c>
      <c r="F243" s="23">
        <f>CD[[#This Row],[KH]]-CD[[#This Row],[KH (intensiv)]]</f>
        <v>156</v>
      </c>
      <c r="G243" s="23">
        <f>CD[[#This Row],[Infiziert]]-CD[[#This Row],[KH (nicht intensiv)]]-CD[[#This Row],[KH (intensiv)]]</f>
        <v>843</v>
      </c>
      <c r="H243" s="22">
        <v>7691</v>
      </c>
      <c r="I243" s="22">
        <v>8810</v>
      </c>
      <c r="J243" s="22">
        <v>1035</v>
      </c>
      <c r="K243" s="22">
        <v>192</v>
      </c>
      <c r="L243" s="22">
        <v>4347</v>
      </c>
      <c r="M243" s="23">
        <f>CD[[#This Row],[Verstorbene]]+CD[[#This Row],[KH (intensiv)]]+CD[[#This Row],[KH (nicht intensiv)]]+CD[[#This Row],[Infiziert (o. KH)]]+CD[[#This Row],[Genesen]]-CD[[#This Row],[Total]]</f>
        <v>0</v>
      </c>
      <c r="N243" s="24">
        <f>CD[[#This Row],[Total]]-I242</f>
        <v>143</v>
      </c>
      <c r="O243" s="24">
        <f>CD[[#This Row],[Genesen]]-H242</f>
        <v>166</v>
      </c>
      <c r="P243" s="8">
        <f t="shared" si="3"/>
        <v>173.34617617310175</v>
      </c>
      <c r="Q243" s="11">
        <v>44153</v>
      </c>
    </row>
    <row r="244" spans="1:17" x14ac:dyDescent="0.2">
      <c r="A244" s="20">
        <v>44153</v>
      </c>
      <c r="B244" s="21">
        <v>0.91666666666666663</v>
      </c>
      <c r="C244" s="26">
        <f>-CD[[#This Row],[Verstorbene]]</f>
        <v>-87</v>
      </c>
      <c r="D244" s="2">
        <v>87</v>
      </c>
      <c r="E244" s="22">
        <v>36</v>
      </c>
      <c r="F244" s="23">
        <f>CD[[#This Row],[KH]]-CD[[#This Row],[KH (intensiv)]]</f>
        <v>141</v>
      </c>
      <c r="G244" s="23">
        <f>CD[[#This Row],[Infiziert]]-CD[[#This Row],[KH (nicht intensiv)]]-CD[[#This Row],[KH (intensiv)]]</f>
        <v>906</v>
      </c>
      <c r="H244" s="22">
        <v>7829</v>
      </c>
      <c r="I244" s="22">
        <v>8999</v>
      </c>
      <c r="J244" s="22">
        <v>1083</v>
      </c>
      <c r="K244" s="22">
        <v>177</v>
      </c>
      <c r="L244" s="22">
        <v>4568</v>
      </c>
      <c r="M244" s="23">
        <f>CD[[#This Row],[Verstorbene]]+CD[[#This Row],[KH (intensiv)]]+CD[[#This Row],[KH (nicht intensiv)]]+CD[[#This Row],[Infiziert (o. KH)]]+CD[[#This Row],[Genesen]]-CD[[#This Row],[Total]]</f>
        <v>0</v>
      </c>
      <c r="N244" s="24">
        <f>CD[[#This Row],[Total]]-I243</f>
        <v>189</v>
      </c>
      <c r="O244" s="24">
        <f>CD[[#This Row],[Genesen]]-H243</f>
        <v>138</v>
      </c>
      <c r="P244" s="8">
        <f t="shared" si="3"/>
        <v>175.27581820842386</v>
      </c>
      <c r="Q244" s="11">
        <v>44154</v>
      </c>
    </row>
    <row r="245" spans="1:17" x14ac:dyDescent="0.2">
      <c r="A245" s="20">
        <v>44154</v>
      </c>
      <c r="B245" s="21">
        <v>0.91666666666666663</v>
      </c>
      <c r="C245" s="26">
        <f>-CD[[#This Row],[Verstorbene]]</f>
        <v>-88</v>
      </c>
      <c r="D245" s="36">
        <v>88</v>
      </c>
      <c r="E245" s="22">
        <v>32</v>
      </c>
      <c r="F245" s="23">
        <f>CD[[#This Row],[KH]]-CD[[#This Row],[KH (intensiv)]]</f>
        <v>148</v>
      </c>
      <c r="G245" s="23">
        <f>CD[[#This Row],[Infiziert]]-CD[[#This Row],[KH (nicht intensiv)]]-CD[[#This Row],[KH (intensiv)]]</f>
        <v>975</v>
      </c>
      <c r="H245" s="22">
        <v>7935</v>
      </c>
      <c r="I245" s="22">
        <v>9178</v>
      </c>
      <c r="J245" s="22">
        <v>1155</v>
      </c>
      <c r="K245" s="22">
        <v>180</v>
      </c>
      <c r="L245" s="22">
        <v>4786</v>
      </c>
      <c r="M245" s="23">
        <f>CD[[#This Row],[Verstorbene]]+CD[[#This Row],[KH (intensiv)]]+CD[[#This Row],[KH (nicht intensiv)]]+CD[[#This Row],[Infiziert (o. KH)]]+CD[[#This Row],[Genesen]]-CD[[#This Row],[Total]]</f>
        <v>0</v>
      </c>
      <c r="N245" s="24">
        <f>CD[[#This Row],[Total]]-I244</f>
        <v>179</v>
      </c>
      <c r="O245" s="24">
        <f>CD[[#This Row],[Genesen]]-H244</f>
        <v>106</v>
      </c>
      <c r="P245" s="8">
        <f t="shared" si="3"/>
        <v>176.72304973491543</v>
      </c>
      <c r="Q245" s="11">
        <v>44155</v>
      </c>
    </row>
    <row r="246" spans="1:17" x14ac:dyDescent="0.2">
      <c r="A246" s="20">
        <v>44155</v>
      </c>
      <c r="B246" s="21">
        <v>0.91666666666666663</v>
      </c>
      <c r="C246" s="26">
        <f>-CD[[#This Row],[Verstorbene]]</f>
        <v>-89</v>
      </c>
      <c r="D246" s="36">
        <v>89</v>
      </c>
      <c r="E246" s="22">
        <v>33</v>
      </c>
      <c r="F246" s="23">
        <f>CD[[#This Row],[KH]]-CD[[#This Row],[KH (intensiv)]]</f>
        <v>145</v>
      </c>
      <c r="G246" s="23">
        <f>CD[[#This Row],[Infiziert]]-CD[[#This Row],[KH (nicht intensiv)]]-CD[[#This Row],[KH (intensiv)]]</f>
        <v>923</v>
      </c>
      <c r="H246" s="22">
        <v>8118</v>
      </c>
      <c r="I246" s="22">
        <v>9308</v>
      </c>
      <c r="J246" s="22">
        <v>1101</v>
      </c>
      <c r="K246" s="22">
        <v>178</v>
      </c>
      <c r="L246" s="22">
        <v>4829</v>
      </c>
      <c r="M246" s="23">
        <f>CD[[#This Row],[Verstorbene]]+CD[[#This Row],[KH (intensiv)]]+CD[[#This Row],[KH (nicht intensiv)]]+CD[[#This Row],[Infiziert (o. KH)]]+CD[[#This Row],[Genesen]]-CD[[#This Row],[Total]]</f>
        <v>0</v>
      </c>
      <c r="N246" s="24">
        <f>CD[[#This Row],[Total]]-I245</f>
        <v>130</v>
      </c>
      <c r="O246" s="24">
        <f>CD[[#This Row],[Genesen]]-H245</f>
        <v>183</v>
      </c>
      <c r="P246" s="8">
        <f t="shared" si="3"/>
        <v>165.46680452886986</v>
      </c>
      <c r="Q246" s="11">
        <v>44156</v>
      </c>
    </row>
    <row r="247" spans="1:17" x14ac:dyDescent="0.2">
      <c r="A247" s="20">
        <v>44156</v>
      </c>
      <c r="B247" s="21">
        <v>0.91666666666666663</v>
      </c>
      <c r="C247" s="26">
        <f>-CD[[#This Row],[Verstorbene]]</f>
        <v>-89</v>
      </c>
      <c r="D247" s="36">
        <v>89</v>
      </c>
      <c r="E247" s="22">
        <v>37</v>
      </c>
      <c r="F247" s="23">
        <f>CD[[#This Row],[KH]]-CD[[#This Row],[KH (intensiv)]]</f>
        <v>144</v>
      </c>
      <c r="G247" s="23">
        <f>CD[[#This Row],[Infiziert]]-CD[[#This Row],[KH (nicht intensiv)]]-CD[[#This Row],[KH (intensiv)]]</f>
        <v>834</v>
      </c>
      <c r="H247" s="22">
        <v>8311</v>
      </c>
      <c r="I247" s="22">
        <v>9415</v>
      </c>
      <c r="J247" s="22">
        <v>1015</v>
      </c>
      <c r="K247" s="22">
        <v>181</v>
      </c>
      <c r="L247" s="22">
        <v>4329</v>
      </c>
      <c r="M247" s="23">
        <f>CD[[#This Row],[Verstorbene]]+CD[[#This Row],[KH (intensiv)]]+CD[[#This Row],[KH (nicht intensiv)]]+CD[[#This Row],[Infiziert (o. KH)]]+CD[[#This Row],[Genesen]]-CD[[#This Row],[Total]]</f>
        <v>0</v>
      </c>
      <c r="N247" s="24">
        <f>CD[[#This Row],[Total]]-I246</f>
        <v>107</v>
      </c>
      <c r="O247" s="24">
        <f>CD[[#This Row],[Genesen]]-H246</f>
        <v>193</v>
      </c>
      <c r="P247" s="8">
        <f t="shared" si="3"/>
        <v>156.62261186697691</v>
      </c>
      <c r="Q247" s="11">
        <v>44157</v>
      </c>
    </row>
    <row r="248" spans="1:17" x14ac:dyDescent="0.2">
      <c r="A248" s="20">
        <v>44157</v>
      </c>
      <c r="B248" s="21">
        <v>0.91666666666666663</v>
      </c>
      <c r="C248" s="26">
        <f>-CD[[#This Row],[Verstorbene]]</f>
        <v>-89</v>
      </c>
      <c r="D248" s="2">
        <v>89</v>
      </c>
      <c r="E248" s="22">
        <v>39</v>
      </c>
      <c r="F248" s="23">
        <f>CD[[#This Row],[KH]]-CD[[#This Row],[KH (intensiv)]]</f>
        <v>152</v>
      </c>
      <c r="G248" s="23">
        <f>CD[[#This Row],[Infiziert]]-CD[[#This Row],[KH (nicht intensiv)]]-CD[[#This Row],[KH (intensiv)]]</f>
        <v>777</v>
      </c>
      <c r="H248" s="22">
        <v>8445</v>
      </c>
      <c r="I248" s="22">
        <v>9502</v>
      </c>
      <c r="J248" s="22">
        <v>968</v>
      </c>
      <c r="K248" s="22">
        <v>191</v>
      </c>
      <c r="L248" s="22">
        <v>4353</v>
      </c>
      <c r="M248" s="23">
        <f>CD[[#This Row],[Verstorbene]]+CD[[#This Row],[KH (intensiv)]]+CD[[#This Row],[KH (nicht intensiv)]]+CD[[#This Row],[Infiziert (o. KH)]]+CD[[#This Row],[Genesen]]-CD[[#This Row],[Total]]</f>
        <v>0</v>
      </c>
      <c r="N248" s="24">
        <f>CD[[#This Row],[Total]]-I247</f>
        <v>87</v>
      </c>
      <c r="O248" s="24">
        <f>CD[[#This Row],[Genesen]]-H247</f>
        <v>134</v>
      </c>
      <c r="P248" s="8">
        <f t="shared" si="3"/>
        <v>147.93922270802747</v>
      </c>
      <c r="Q248" s="11">
        <v>44158</v>
      </c>
    </row>
    <row r="249" spans="1:17" x14ac:dyDescent="0.2">
      <c r="A249" s="20">
        <v>44158</v>
      </c>
      <c r="B249" s="21">
        <v>0.91666666666666663</v>
      </c>
      <c r="C249" s="26">
        <f>-CD[[#This Row],[Verstorbene]]</f>
        <v>-90</v>
      </c>
      <c r="D249" s="2">
        <v>90</v>
      </c>
      <c r="E249" s="22">
        <v>46</v>
      </c>
      <c r="F249" s="23">
        <f>CD[[#This Row],[KH]]-CD[[#This Row],[KH (intensiv)]]</f>
        <v>163</v>
      </c>
      <c r="G249" s="23">
        <f>CD[[#This Row],[Infiziert]]-CD[[#This Row],[KH (nicht intensiv)]]-CD[[#This Row],[KH (intensiv)]]</f>
        <v>697</v>
      </c>
      <c r="H249" s="22">
        <v>8550</v>
      </c>
      <c r="I249" s="22">
        <v>9546</v>
      </c>
      <c r="J249" s="22">
        <v>906</v>
      </c>
      <c r="K249" s="22">
        <v>209</v>
      </c>
      <c r="L249" s="22">
        <v>4399</v>
      </c>
      <c r="M249" s="23">
        <f>CD[[#This Row],[Verstorbene]]+CD[[#This Row],[KH (intensiv)]]+CD[[#This Row],[KH (nicht intensiv)]]+CD[[#This Row],[Infiziert (o. KH)]]+CD[[#This Row],[Genesen]]-CD[[#This Row],[Total]]</f>
        <v>0</v>
      </c>
      <c r="N249" s="24">
        <f>CD[[#This Row],[Total]]-I248</f>
        <v>44</v>
      </c>
      <c r="O249" s="24">
        <f>CD[[#This Row],[Genesen]]-H248</f>
        <v>105</v>
      </c>
      <c r="P249" s="8">
        <f t="shared" si="3"/>
        <v>141.34627908734365</v>
      </c>
      <c r="Q249" s="11">
        <v>44159</v>
      </c>
    </row>
    <row r="250" spans="1:17" x14ac:dyDescent="0.2">
      <c r="A250" s="20">
        <v>44159</v>
      </c>
      <c r="B250" s="21">
        <v>0.91666666666666663</v>
      </c>
      <c r="C250" s="26">
        <f>-CD[[#This Row],[Verstorbene]]</f>
        <v>-91</v>
      </c>
      <c r="D250" s="2">
        <v>91</v>
      </c>
      <c r="E250" s="22">
        <v>43</v>
      </c>
      <c r="F250" s="23">
        <f>CD[[#This Row],[KH]]-CD[[#This Row],[KH (intensiv)]]</f>
        <v>154</v>
      </c>
      <c r="G250" s="23">
        <f>CD[[#This Row],[Infiziert]]-CD[[#This Row],[KH (nicht intensiv)]]-CD[[#This Row],[KH (intensiv)]]</f>
        <v>643</v>
      </c>
      <c r="H250" s="22">
        <v>8707</v>
      </c>
      <c r="I250" s="22">
        <v>9638</v>
      </c>
      <c r="J250" s="22">
        <v>840</v>
      </c>
      <c r="K250" s="22">
        <v>197</v>
      </c>
      <c r="L250" s="22">
        <v>4559</v>
      </c>
      <c r="M250" s="23">
        <f>CD[[#This Row],[Verstorbene]]+CD[[#This Row],[KH (intensiv)]]+CD[[#This Row],[KH (nicht intensiv)]]+CD[[#This Row],[Infiziert (o. KH)]]+CD[[#This Row],[Genesen]]-CD[[#This Row],[Total]]</f>
        <v>0</v>
      </c>
      <c r="N250" s="24">
        <f>CD[[#This Row],[Total]]-I249</f>
        <v>92</v>
      </c>
      <c r="O250" s="24">
        <f>CD[[#This Row],[Genesen]]-H249</f>
        <v>157</v>
      </c>
      <c r="P250" s="8">
        <f t="shared" si="3"/>
        <v>133.14530043722473</v>
      </c>
      <c r="Q250" s="11">
        <v>44160</v>
      </c>
    </row>
    <row r="251" spans="1:17" x14ac:dyDescent="0.2">
      <c r="A251" s="20">
        <v>44160</v>
      </c>
      <c r="B251" s="21">
        <v>0.91666666666666663</v>
      </c>
      <c r="C251" s="26">
        <f>-CD[[#This Row],[Verstorbene]]</f>
        <v>-91</v>
      </c>
      <c r="D251" s="2">
        <v>91</v>
      </c>
      <c r="E251" s="22">
        <v>46</v>
      </c>
      <c r="F251" s="23">
        <f>CD[[#This Row],[KH]]-CD[[#This Row],[KH (intensiv)]]</f>
        <v>153</v>
      </c>
      <c r="G251" s="23">
        <f>CD[[#This Row],[Infiziert]]-CD[[#This Row],[KH (nicht intensiv)]]-CD[[#This Row],[KH (intensiv)]]</f>
        <v>689</v>
      </c>
      <c r="H251" s="22">
        <v>8808</v>
      </c>
      <c r="I251" s="22">
        <v>9787</v>
      </c>
      <c r="J251" s="22">
        <v>888</v>
      </c>
      <c r="K251" s="22">
        <v>199</v>
      </c>
      <c r="L251" s="22">
        <v>4420</v>
      </c>
      <c r="M251" s="23">
        <f>CD[[#This Row],[Verstorbene]]+CD[[#This Row],[KH (intensiv)]]+CD[[#This Row],[KH (nicht intensiv)]]+CD[[#This Row],[Infiziert (o. KH)]]+CD[[#This Row],[Genesen]]-CD[[#This Row],[Total]]</f>
        <v>0</v>
      </c>
      <c r="N251" s="24">
        <f>CD[[#This Row],[Total]]-I250</f>
        <v>149</v>
      </c>
      <c r="O251" s="24">
        <f>CD[[#This Row],[Genesen]]-H250</f>
        <v>101</v>
      </c>
      <c r="P251" s="8">
        <f t="shared" si="3"/>
        <v>126.7131603194844</v>
      </c>
      <c r="Q251" s="11">
        <v>44161</v>
      </c>
    </row>
    <row r="252" spans="1:17" x14ac:dyDescent="0.2">
      <c r="A252" s="20">
        <v>44161</v>
      </c>
      <c r="B252" s="21">
        <v>0.91666666666666663</v>
      </c>
      <c r="C252" s="26">
        <f>-CD[[#This Row],[Verstorbene]]</f>
        <v>-91</v>
      </c>
      <c r="D252" s="33">
        <v>91</v>
      </c>
      <c r="E252" s="22">
        <v>44</v>
      </c>
      <c r="F252" s="23">
        <f>CD[[#This Row],[KH]]-CD[[#This Row],[KH (intensiv)]]</f>
        <v>137</v>
      </c>
      <c r="G252" s="23">
        <f>CD[[#This Row],[Infiziert]]-CD[[#This Row],[KH (nicht intensiv)]]-CD[[#This Row],[KH (intensiv)]]</f>
        <v>719</v>
      </c>
      <c r="H252" s="22">
        <v>8916</v>
      </c>
      <c r="I252" s="22">
        <v>9907</v>
      </c>
      <c r="J252" s="22">
        <v>900</v>
      </c>
      <c r="K252" s="22">
        <v>181</v>
      </c>
      <c r="L252" s="22">
        <v>4130</v>
      </c>
      <c r="M252" s="23">
        <f>CD[[#This Row],[Verstorbene]]+CD[[#This Row],[KH (intensiv)]]+CD[[#This Row],[KH (nicht intensiv)]]+CD[[#This Row],[Infiziert (o. KH)]]+CD[[#This Row],[Genesen]]-CD[[#This Row],[Total]]</f>
        <v>0</v>
      </c>
      <c r="N252" s="24">
        <f>CD[[#This Row],[Total]]-I251</f>
        <v>120</v>
      </c>
      <c r="O252" s="24">
        <f>CD[[#This Row],[Genesen]]-H251</f>
        <v>108</v>
      </c>
      <c r="P252" s="8">
        <f t="shared" si="3"/>
        <v>117.22575364581742</v>
      </c>
      <c r="Q252" s="11">
        <v>44162</v>
      </c>
    </row>
    <row r="253" spans="1:17" x14ac:dyDescent="0.2">
      <c r="A253" s="20">
        <v>44162</v>
      </c>
      <c r="B253" s="21">
        <v>0.91666666666666663</v>
      </c>
      <c r="C253" s="26">
        <f>-CD[[#This Row],[Verstorbene]]</f>
        <v>-94</v>
      </c>
      <c r="D253" s="36">
        <v>94</v>
      </c>
      <c r="E253" s="32">
        <v>40</v>
      </c>
      <c r="F253" s="23">
        <f>CD[[#This Row],[KH]]-CD[[#This Row],[KH (intensiv)]]</f>
        <v>133</v>
      </c>
      <c r="G253" s="23">
        <f>CD[[#This Row],[Infiziert]]-CD[[#This Row],[KH (nicht intensiv)]]-CD[[#This Row],[KH (intensiv)]]</f>
        <v>686</v>
      </c>
      <c r="H253" s="22">
        <v>9093</v>
      </c>
      <c r="I253" s="22">
        <v>10046</v>
      </c>
      <c r="J253" s="22">
        <v>859</v>
      </c>
      <c r="K253" s="22">
        <v>173</v>
      </c>
      <c r="L253" s="22">
        <v>3744</v>
      </c>
      <c r="M253" s="23">
        <f>CD[[#This Row],[Verstorbene]]+CD[[#This Row],[KH (intensiv)]]+CD[[#This Row],[KH (nicht intensiv)]]+CD[[#This Row],[Infiziert (o. KH)]]+CD[[#This Row],[Genesen]]-CD[[#This Row],[Total]]</f>
        <v>0</v>
      </c>
      <c r="N253" s="24">
        <f>CD[[#This Row],[Total]]-I252</f>
        <v>139</v>
      </c>
      <c r="O253" s="24">
        <f>CD[[#This Row],[Genesen]]-H252</f>
        <v>177</v>
      </c>
      <c r="P253" s="8">
        <f t="shared" si="3"/>
        <v>118.672985172309</v>
      </c>
      <c r="Q253" s="11">
        <v>44163</v>
      </c>
    </row>
    <row r="254" spans="1:17" x14ac:dyDescent="0.2">
      <c r="A254" s="20">
        <v>44163</v>
      </c>
      <c r="B254" s="21">
        <v>0.91666666666666663</v>
      </c>
      <c r="C254" s="26">
        <f>-CD[[#This Row],[Verstorbene]]</f>
        <v>-95</v>
      </c>
      <c r="D254" s="36">
        <v>95</v>
      </c>
      <c r="E254" s="32">
        <v>44</v>
      </c>
      <c r="F254" s="23">
        <f>CD[[#This Row],[KH]]-CD[[#This Row],[KH (intensiv)]]</f>
        <v>128</v>
      </c>
      <c r="G254" s="23">
        <f>CD[[#This Row],[Infiziert]]-CD[[#This Row],[KH (nicht intensiv)]]-CD[[#This Row],[KH (intensiv)]]</f>
        <v>578</v>
      </c>
      <c r="H254" s="22">
        <v>9268</v>
      </c>
      <c r="I254" s="22">
        <v>10113</v>
      </c>
      <c r="J254" s="22">
        <v>750</v>
      </c>
      <c r="K254" s="22">
        <v>172</v>
      </c>
      <c r="L254" s="22">
        <v>3162</v>
      </c>
      <c r="M254" s="23">
        <f>CD[[#This Row],[Verstorbene]]+CD[[#This Row],[KH (intensiv)]]+CD[[#This Row],[KH (nicht intensiv)]]+CD[[#This Row],[Infiziert (o. KH)]]+CD[[#This Row],[Genesen]]-CD[[#This Row],[Total]]</f>
        <v>0</v>
      </c>
      <c r="N254" s="24">
        <f>CD[[#This Row],[Total]]-I253</f>
        <v>67</v>
      </c>
      <c r="O254" s="24">
        <f>CD[[#This Row],[Genesen]]-H253</f>
        <v>175</v>
      </c>
      <c r="P254" s="8">
        <f t="shared" si="3"/>
        <v>112.24084505456867</v>
      </c>
      <c r="Q254" s="11">
        <v>44164</v>
      </c>
    </row>
    <row r="255" spans="1:17" x14ac:dyDescent="0.2">
      <c r="A255" s="20">
        <v>44164</v>
      </c>
      <c r="B255" s="21">
        <v>0.91666666666666663</v>
      </c>
      <c r="C255" s="26">
        <f>-CD[[#This Row],[Verstorbene]]</f>
        <v>-95</v>
      </c>
      <c r="D255" s="2">
        <v>95</v>
      </c>
      <c r="E255" s="22">
        <v>45</v>
      </c>
      <c r="F255" s="23">
        <f>CD[[#This Row],[KH]]-CD[[#This Row],[KH (intensiv)]]</f>
        <v>139</v>
      </c>
      <c r="G255" s="23">
        <f>CD[[#This Row],[Infiziert]]-CD[[#This Row],[KH (nicht intensiv)]]-CD[[#This Row],[KH (intensiv)]]</f>
        <v>511</v>
      </c>
      <c r="H255" s="22">
        <v>9457</v>
      </c>
      <c r="I255" s="22">
        <v>10247</v>
      </c>
      <c r="J255" s="22">
        <v>695</v>
      </c>
      <c r="K255" s="22">
        <v>184</v>
      </c>
      <c r="L255" s="22">
        <v>3076</v>
      </c>
      <c r="M255" s="23">
        <f>CD[[#This Row],[Verstorbene]]+CD[[#This Row],[KH (intensiv)]]+CD[[#This Row],[KH (nicht intensiv)]]+CD[[#This Row],[Infiziert (o. KH)]]+CD[[#This Row],[Genesen]]-CD[[#This Row],[Total]]</f>
        <v>0</v>
      </c>
      <c r="N255" s="24">
        <f>CD[[#This Row],[Total]]-I254</f>
        <v>134</v>
      </c>
      <c r="O255" s="24">
        <f>CD[[#This Row],[Genesen]]-H254</f>
        <v>189</v>
      </c>
      <c r="P255" s="8">
        <f t="shared" si="3"/>
        <v>119.79860969291354</v>
      </c>
      <c r="Q255" s="11">
        <v>44165</v>
      </c>
    </row>
    <row r="256" spans="1:17" x14ac:dyDescent="0.2">
      <c r="A256" s="20">
        <v>44165</v>
      </c>
      <c r="B256" s="21">
        <v>0.91666666666666663</v>
      </c>
      <c r="C256" s="26">
        <f>-CD[[#This Row],[Verstorbene]]</f>
        <v>-95</v>
      </c>
      <c r="D256" s="2">
        <v>95</v>
      </c>
      <c r="E256" s="22">
        <v>45</v>
      </c>
      <c r="F256" s="23">
        <f>CD[[#This Row],[KH]]-CD[[#This Row],[KH (intensiv)]]</f>
        <v>136</v>
      </c>
      <c r="G256" s="23">
        <f>CD[[#This Row],[Infiziert]]-CD[[#This Row],[KH (nicht intensiv)]]-CD[[#This Row],[KH (intensiv)]]</f>
        <v>534</v>
      </c>
      <c r="H256" s="22">
        <v>9486</v>
      </c>
      <c r="I256" s="22">
        <v>10296</v>
      </c>
      <c r="J256" s="22">
        <v>715</v>
      </c>
      <c r="K256" s="22">
        <v>181</v>
      </c>
      <c r="L256" s="22">
        <v>3122</v>
      </c>
      <c r="M256" s="23">
        <f>CD[[#This Row],[Verstorbene]]+CD[[#This Row],[KH (intensiv)]]+CD[[#This Row],[KH (nicht intensiv)]]+CD[[#This Row],[Infiziert (o. KH)]]+CD[[#This Row],[Genesen]]-CD[[#This Row],[Total]]</f>
        <v>0</v>
      </c>
      <c r="N256" s="24">
        <f>CD[[#This Row],[Total]]-I255</f>
        <v>49</v>
      </c>
      <c r="O256" s="24">
        <f>CD[[#This Row],[Genesen]]-H255</f>
        <v>29</v>
      </c>
      <c r="P256" s="8">
        <f t="shared" si="3"/>
        <v>120.60262720763109</v>
      </c>
      <c r="Q256" s="11">
        <v>44166</v>
      </c>
    </row>
    <row r="257" spans="1:17" x14ac:dyDescent="0.2">
      <c r="A257" s="20">
        <v>44166</v>
      </c>
      <c r="B257" s="21">
        <v>0.91666666666666663</v>
      </c>
      <c r="C257" s="26">
        <f>-CD[[#This Row],[Verstorbene]]</f>
        <v>-96</v>
      </c>
      <c r="D257" s="2">
        <v>96</v>
      </c>
      <c r="E257" s="22">
        <v>47</v>
      </c>
      <c r="F257" s="23">
        <f>CD[[#This Row],[KH]]-CD[[#This Row],[KH (intensiv)]]</f>
        <v>133</v>
      </c>
      <c r="G257" s="23">
        <f>CD[[#This Row],[Infiziert]]-CD[[#This Row],[KH (nicht intensiv)]]-CD[[#This Row],[KH (intensiv)]]</f>
        <v>509</v>
      </c>
      <c r="H257" s="22">
        <v>9625</v>
      </c>
      <c r="I257" s="22">
        <v>10410</v>
      </c>
      <c r="J257" s="22">
        <v>689</v>
      </c>
      <c r="K257" s="22">
        <v>180</v>
      </c>
      <c r="L257" s="22">
        <v>3032</v>
      </c>
      <c r="M257" s="23">
        <f>CD[[#This Row],[Verstorbene]]+CD[[#This Row],[KH (intensiv)]]+CD[[#This Row],[KH (nicht intensiv)]]+CD[[#This Row],[Infiziert (o. KH)]]+CD[[#This Row],[Genesen]]-CD[[#This Row],[Total]]</f>
        <v>0</v>
      </c>
      <c r="N257" s="24">
        <f>CD[[#This Row],[Total]]-I256</f>
        <v>114</v>
      </c>
      <c r="O257" s="24">
        <f>CD[[#This Row],[Genesen]]-H256</f>
        <v>139</v>
      </c>
      <c r="P257" s="8">
        <f t="shared" si="3"/>
        <v>124.14030427238826</v>
      </c>
      <c r="Q257" s="11">
        <v>44167</v>
      </c>
    </row>
    <row r="258" spans="1:17" x14ac:dyDescent="0.2">
      <c r="A258" s="20">
        <v>44167</v>
      </c>
      <c r="B258" s="21">
        <v>0.91666666666666663</v>
      </c>
      <c r="C258" s="26">
        <f>-CD[[#This Row],[Verstorbene]]</f>
        <v>-97</v>
      </c>
      <c r="D258" s="2">
        <v>97</v>
      </c>
      <c r="E258" s="22">
        <v>43</v>
      </c>
      <c r="F258" s="23">
        <f>CD[[#This Row],[KH]]-CD[[#This Row],[KH (intensiv)]]</f>
        <v>120</v>
      </c>
      <c r="G258" s="23">
        <f>CD[[#This Row],[Infiziert]]-CD[[#This Row],[KH (nicht intensiv)]]-CD[[#This Row],[KH (intensiv)]]</f>
        <v>586</v>
      </c>
      <c r="H258" s="22">
        <v>9678</v>
      </c>
      <c r="I258" s="22">
        <v>10524</v>
      </c>
      <c r="J258" s="22">
        <v>749</v>
      </c>
      <c r="K258" s="22">
        <v>163</v>
      </c>
      <c r="L258" s="22">
        <v>3007</v>
      </c>
      <c r="M258" s="23">
        <f>CD[[#This Row],[Verstorbene]]+CD[[#This Row],[KH (intensiv)]]+CD[[#This Row],[KH (nicht intensiv)]]+CD[[#This Row],[Infiziert (o. KH)]]+CD[[#This Row],[Genesen]]-CD[[#This Row],[Total]]</f>
        <v>0</v>
      </c>
      <c r="N258" s="24">
        <f>CD[[#This Row],[Total]]-I257</f>
        <v>114</v>
      </c>
      <c r="O258" s="24">
        <f>CD[[#This Row],[Genesen]]-H257</f>
        <v>53</v>
      </c>
      <c r="P258" s="8">
        <f t="shared" si="3"/>
        <v>118.51218166936549</v>
      </c>
      <c r="Q258" s="11">
        <v>44168</v>
      </c>
    </row>
    <row r="259" spans="1:17" x14ac:dyDescent="0.2">
      <c r="A259" s="20">
        <v>44168</v>
      </c>
      <c r="B259" s="21">
        <v>0.91666666666666663</v>
      </c>
      <c r="C259" s="26">
        <f>-CD[[#This Row],[Verstorbene]]</f>
        <v>-97</v>
      </c>
      <c r="D259" s="2">
        <v>97</v>
      </c>
      <c r="E259" s="22">
        <v>43</v>
      </c>
      <c r="F259" s="23">
        <f>CD[[#This Row],[KH]]-CD[[#This Row],[KH (intensiv)]]</f>
        <v>123</v>
      </c>
      <c r="G259" s="23">
        <f>CD[[#This Row],[Infiziert]]-CD[[#This Row],[KH (nicht intensiv)]]-CD[[#This Row],[KH (intensiv)]]</f>
        <v>628</v>
      </c>
      <c r="H259" s="22">
        <v>9731</v>
      </c>
      <c r="I259" s="22">
        <v>10622</v>
      </c>
      <c r="J259" s="22">
        <v>794</v>
      </c>
      <c r="K259" s="22">
        <v>166</v>
      </c>
      <c r="L259" s="22">
        <v>3029</v>
      </c>
      <c r="M259" s="23">
        <f>CD[[#This Row],[Verstorbene]]+CD[[#This Row],[KH (intensiv)]]+CD[[#This Row],[KH (nicht intensiv)]]+CD[[#This Row],[Infiziert (o. KH)]]+CD[[#This Row],[Genesen]]-CD[[#This Row],[Total]]</f>
        <v>0</v>
      </c>
      <c r="N259" s="24">
        <f>CD[[#This Row],[Total]]-I258</f>
        <v>98</v>
      </c>
      <c r="O259" s="24">
        <f>CD[[#This Row],[Genesen]]-H258</f>
        <v>53</v>
      </c>
      <c r="P259" s="8">
        <f t="shared" si="3"/>
        <v>114.9745046046083</v>
      </c>
      <c r="Q259" s="11">
        <v>44169</v>
      </c>
    </row>
    <row r="260" spans="1:17" x14ac:dyDescent="0.2">
      <c r="A260" s="20">
        <v>44169</v>
      </c>
      <c r="B260" s="21">
        <v>0.91666666666666663</v>
      </c>
      <c r="C260" s="26">
        <f>-CD[[#This Row],[Verstorbene]]</f>
        <v>-99</v>
      </c>
      <c r="D260" s="2">
        <v>99</v>
      </c>
      <c r="E260" s="22">
        <v>43</v>
      </c>
      <c r="F260" s="23">
        <f>CD[[#This Row],[KH]]-CD[[#This Row],[KH (intensiv)]]</f>
        <v>120</v>
      </c>
      <c r="G260" s="23">
        <f>CD[[#This Row],[Infiziert]]-CD[[#This Row],[KH (nicht intensiv)]]-CD[[#This Row],[KH (intensiv)]]</f>
        <v>612</v>
      </c>
      <c r="H260" s="22">
        <v>9862</v>
      </c>
      <c r="I260" s="22">
        <v>10736</v>
      </c>
      <c r="J260" s="22">
        <v>775</v>
      </c>
      <c r="K260" s="22">
        <v>163</v>
      </c>
      <c r="L260" s="22">
        <v>2981</v>
      </c>
      <c r="M260" s="23">
        <f>CD[[#This Row],[Verstorbene]]+CD[[#This Row],[KH (intensiv)]]+CD[[#This Row],[KH (nicht intensiv)]]+CD[[#This Row],[Infiziert (o. KH)]]+CD[[#This Row],[Genesen]]-CD[[#This Row],[Total]]</f>
        <v>0</v>
      </c>
      <c r="N260" s="24">
        <f>CD[[#This Row],[Total]]-I259</f>
        <v>114</v>
      </c>
      <c r="O260" s="24">
        <f>CD[[#This Row],[Genesen]]-H259</f>
        <v>131</v>
      </c>
      <c r="P260" s="8">
        <f t="shared" si="3"/>
        <v>110.9544170310206</v>
      </c>
      <c r="Q260" s="11">
        <v>44170</v>
      </c>
    </row>
    <row r="261" spans="1:17" x14ac:dyDescent="0.2">
      <c r="A261" s="20">
        <v>44170</v>
      </c>
      <c r="B261" s="21">
        <v>0.91666666666666663</v>
      </c>
      <c r="C261" s="26">
        <f>-CD[[#This Row],[Verstorbene]]</f>
        <v>-99</v>
      </c>
      <c r="D261" s="2">
        <v>99</v>
      </c>
      <c r="E261" s="22">
        <v>47</v>
      </c>
      <c r="F261" s="23">
        <f>CD[[#This Row],[KH]]-CD[[#This Row],[KH (intensiv)]]</f>
        <v>116</v>
      </c>
      <c r="G261" s="23">
        <f>CD[[#This Row],[Infiziert]]-CD[[#This Row],[KH (nicht intensiv)]]-CD[[#This Row],[KH (intensiv)]]</f>
        <v>511</v>
      </c>
      <c r="H261" s="22">
        <v>10028</v>
      </c>
      <c r="I261" s="22">
        <v>10801</v>
      </c>
      <c r="J261" s="22">
        <v>674</v>
      </c>
      <c r="K261" s="22">
        <v>163</v>
      </c>
      <c r="L261" s="22">
        <v>2620</v>
      </c>
      <c r="M261" s="23">
        <f>CD[[#This Row],[Verstorbene]]+CD[[#This Row],[KH (intensiv)]]+CD[[#This Row],[KH (nicht intensiv)]]+CD[[#This Row],[Infiziert (o. KH)]]+CD[[#This Row],[Genesen]]-CD[[#This Row],[Total]]</f>
        <v>0</v>
      </c>
      <c r="N261" s="24">
        <f>CD[[#This Row],[Total]]-I260</f>
        <v>65</v>
      </c>
      <c r="O261" s="24">
        <f>CD[[#This Row],[Genesen]]-H260</f>
        <v>166</v>
      </c>
      <c r="P261" s="38">
        <f t="shared" ref="P261:P266" si="4">SUM(N255:N261)/$P$1</f>
        <v>110.63281002513358</v>
      </c>
      <c r="Q261" s="11">
        <v>44171</v>
      </c>
    </row>
    <row r="262" spans="1:17" x14ac:dyDescent="0.2">
      <c r="A262" s="39">
        <v>44171</v>
      </c>
      <c r="B262" s="40">
        <v>0.91666666666666663</v>
      </c>
      <c r="C262" s="26">
        <f>-CD[[#This Row],[Verstorbene]]</f>
        <v>-99</v>
      </c>
      <c r="D262" s="33">
        <v>99</v>
      </c>
      <c r="E262" s="32">
        <v>47</v>
      </c>
      <c r="F262" s="23">
        <f>CD[[#This Row],[KH]]-CD[[#This Row],[KH (intensiv)]]</f>
        <v>123</v>
      </c>
      <c r="G262" s="23">
        <f>CD[[#This Row],[Infiziert]]-CD[[#This Row],[KH (nicht intensiv)]]-CD[[#This Row],[KH (intensiv)]]</f>
        <v>503</v>
      </c>
      <c r="H262" s="32">
        <v>10132</v>
      </c>
      <c r="I262" s="32">
        <v>10904</v>
      </c>
      <c r="J262" s="32">
        <v>673</v>
      </c>
      <c r="K262" s="32">
        <v>170</v>
      </c>
      <c r="L262" s="32">
        <v>2723</v>
      </c>
      <c r="M262" s="23">
        <f>CD[[#This Row],[Verstorbene]]+CD[[#This Row],[KH (intensiv)]]+CD[[#This Row],[KH (nicht intensiv)]]+CD[[#This Row],[Infiziert (o. KH)]]+CD[[#This Row],[Genesen]]-CD[[#This Row],[Total]]</f>
        <v>0</v>
      </c>
      <c r="N262" s="41">
        <f>CD[[#This Row],[Total]]-I261</f>
        <v>103</v>
      </c>
      <c r="O262" s="24">
        <f>CD[[#This Row],[Genesen]]-H261</f>
        <v>104</v>
      </c>
      <c r="P262" s="38">
        <f t="shared" si="4"/>
        <v>105.64790143388484</v>
      </c>
      <c r="Q262" s="11">
        <v>44172</v>
      </c>
    </row>
    <row r="263" spans="1:17" x14ac:dyDescent="0.2">
      <c r="A263" s="39">
        <v>44172</v>
      </c>
      <c r="B263" s="40">
        <v>0.91666666666666663</v>
      </c>
      <c r="C263" s="26">
        <f>-CD[[#This Row],[Verstorbene]]</f>
        <v>-105</v>
      </c>
      <c r="D263" s="33">
        <v>105</v>
      </c>
      <c r="E263" s="32">
        <v>45</v>
      </c>
      <c r="F263" s="23">
        <f>CD[[#This Row],[KH]]-CD[[#This Row],[KH (intensiv)]]</f>
        <v>111</v>
      </c>
      <c r="G263" s="23">
        <f>CD[[#This Row],[Infiziert]]-CD[[#This Row],[KH (nicht intensiv)]]-CD[[#This Row],[KH (intensiv)]]</f>
        <v>515</v>
      </c>
      <c r="H263" s="32">
        <v>10156</v>
      </c>
      <c r="I263" s="32">
        <v>10932</v>
      </c>
      <c r="J263" s="32">
        <v>671</v>
      </c>
      <c r="K263" s="32">
        <v>156</v>
      </c>
      <c r="L263" s="32">
        <v>2745</v>
      </c>
      <c r="M263" s="23">
        <f>CD[[#This Row],[Verstorbene]]+CD[[#This Row],[KH (intensiv)]]+CD[[#This Row],[KH (nicht intensiv)]]+CD[[#This Row],[Infiziert (o. KH)]]+CD[[#This Row],[Genesen]]-CD[[#This Row],[Total]]</f>
        <v>0</v>
      </c>
      <c r="N263" s="41">
        <f>CD[[#This Row],[Total]]-I262</f>
        <v>28</v>
      </c>
      <c r="O263" s="24">
        <f>CD[[#This Row],[Genesen]]-H262</f>
        <v>24</v>
      </c>
      <c r="P263" s="38">
        <f t="shared" si="4"/>
        <v>102.27102787207116</v>
      </c>
      <c r="Q263" s="11">
        <v>44173</v>
      </c>
    </row>
    <row r="264" spans="1:17" x14ac:dyDescent="0.2">
      <c r="A264" s="39">
        <v>44173</v>
      </c>
      <c r="B264" s="40">
        <v>0.91666666666666663</v>
      </c>
      <c r="C264" s="26">
        <f>-CD[[#This Row],[Verstorbene]]</f>
        <v>-106</v>
      </c>
      <c r="D264" s="33">
        <v>106</v>
      </c>
      <c r="E264" s="32">
        <v>47</v>
      </c>
      <c r="F264" s="23">
        <f>CD[[#This Row],[KH]]-CD[[#This Row],[KH (intensiv)]]</f>
        <v>124</v>
      </c>
      <c r="G264" s="23">
        <f>CD[[#This Row],[Infiziert]]-CD[[#This Row],[KH (nicht intensiv)]]-CD[[#This Row],[KH (intensiv)]]</f>
        <v>497</v>
      </c>
      <c r="H264" s="32">
        <v>10291</v>
      </c>
      <c r="I264" s="32">
        <v>11065</v>
      </c>
      <c r="J264" s="32">
        <v>668</v>
      </c>
      <c r="K264" s="32">
        <v>171</v>
      </c>
      <c r="L264" s="32">
        <v>2744</v>
      </c>
      <c r="M264" s="23">
        <f>CD[[#This Row],[Verstorbene]]+CD[[#This Row],[KH (intensiv)]]+CD[[#This Row],[KH (nicht intensiv)]]+CD[[#This Row],[Infiziert (o. KH)]]+CD[[#This Row],[Genesen]]-CD[[#This Row],[Total]]</f>
        <v>0</v>
      </c>
      <c r="N264" s="41">
        <f>CD[[#This Row],[Total]]-I263</f>
        <v>133</v>
      </c>
      <c r="O264" s="24">
        <f>CD[[#This Row],[Genesen]]-H263</f>
        <v>135</v>
      </c>
      <c r="P264" s="38">
        <f t="shared" si="4"/>
        <v>105.32629442799782</v>
      </c>
      <c r="Q264" s="11">
        <v>44174</v>
      </c>
    </row>
    <row r="265" spans="1:17" x14ac:dyDescent="0.2">
      <c r="A265" s="39">
        <v>44174</v>
      </c>
      <c r="B265" s="40">
        <v>0.91666666666666663</v>
      </c>
      <c r="C265" s="26">
        <f>-CD[[#This Row],[Verstorbene]]</f>
        <v>-107</v>
      </c>
      <c r="D265" s="33">
        <v>107</v>
      </c>
      <c r="E265" s="32">
        <v>45</v>
      </c>
      <c r="F265" s="23">
        <f>CD[[#This Row],[KH]]-CD[[#This Row],[KH (intensiv)]]</f>
        <v>123</v>
      </c>
      <c r="G265" s="23">
        <f>CD[[#This Row],[Infiziert]]-CD[[#This Row],[KH (nicht intensiv)]]-CD[[#This Row],[KH (intensiv)]]</f>
        <v>594</v>
      </c>
      <c r="H265" s="32">
        <v>10350</v>
      </c>
      <c r="I265" s="32">
        <v>11219</v>
      </c>
      <c r="J265" s="32">
        <v>762</v>
      </c>
      <c r="K265" s="32">
        <v>168</v>
      </c>
      <c r="L265" s="32">
        <v>2899</v>
      </c>
      <c r="M265" s="23">
        <f>CD[[#This Row],[Verstorbene]]+CD[[#This Row],[KH (intensiv)]]+CD[[#This Row],[KH (nicht intensiv)]]+CD[[#This Row],[Infiziert (o. KH)]]+CD[[#This Row],[Genesen]]-CD[[#This Row],[Total]]</f>
        <v>0</v>
      </c>
      <c r="N265" s="41">
        <f>CD[[#This Row],[Total]]-I264</f>
        <v>154</v>
      </c>
      <c r="O265" s="24">
        <f>CD[[#This Row],[Genesen]]-H264</f>
        <v>59</v>
      </c>
      <c r="P265" s="38">
        <f t="shared" si="4"/>
        <v>111.75843454573814</v>
      </c>
      <c r="Q265" s="11">
        <v>44175</v>
      </c>
    </row>
    <row r="266" spans="1:17" x14ac:dyDescent="0.2">
      <c r="A266" s="39">
        <v>44175</v>
      </c>
      <c r="B266" s="40">
        <v>0.91666666666666663</v>
      </c>
      <c r="C266" s="26">
        <f>-CD[[#This Row],[Verstorbene]]</f>
        <v>-107</v>
      </c>
      <c r="D266" s="33">
        <v>107</v>
      </c>
      <c r="E266" s="32">
        <v>45</v>
      </c>
      <c r="F266" s="23">
        <f>CD[[#This Row],[KH]]-CD[[#This Row],[KH (intensiv)]]</f>
        <v>140</v>
      </c>
      <c r="G266" s="23">
        <f>CD[[#This Row],[Infiziert]]-CD[[#This Row],[KH (nicht intensiv)]]-CD[[#This Row],[KH (intensiv)]]</f>
        <v>610</v>
      </c>
      <c r="H266" s="32">
        <v>10459</v>
      </c>
      <c r="I266" s="32">
        <v>11361</v>
      </c>
      <c r="J266" s="32">
        <v>795</v>
      </c>
      <c r="K266" s="32">
        <v>185</v>
      </c>
      <c r="L266" s="32">
        <v>3041</v>
      </c>
      <c r="M266" s="23">
        <f>CD[[#This Row],[Verstorbene]]+CD[[#This Row],[KH (intensiv)]]+CD[[#This Row],[KH (nicht intensiv)]]+CD[[#This Row],[Infiziert (o. KH)]]+CD[[#This Row],[Genesen]]-CD[[#This Row],[Total]]</f>
        <v>0</v>
      </c>
      <c r="N266" s="41">
        <f>CD[[#This Row],[Total]]-I265</f>
        <v>142</v>
      </c>
      <c r="O266" s="24">
        <f>CD[[#This Row],[Genesen]]-H265</f>
        <v>109</v>
      </c>
      <c r="P266" s="38">
        <f t="shared" si="4"/>
        <v>118.83378867525249</v>
      </c>
      <c r="Q266" s="11">
        <v>44176</v>
      </c>
    </row>
    <row r="267" spans="1:17" x14ac:dyDescent="0.2">
      <c r="A267" s="39">
        <v>44176</v>
      </c>
      <c r="B267" s="40">
        <v>0.91666666666666663</v>
      </c>
      <c r="C267" s="26">
        <f>-CD[[#This Row],[Verstorbene]]</f>
        <v>-108</v>
      </c>
      <c r="D267" s="33">
        <v>108</v>
      </c>
      <c r="E267" s="32">
        <v>40</v>
      </c>
      <c r="F267" s="23">
        <f>CD[[#This Row],[KH]]-CD[[#This Row],[KH (intensiv)]]</f>
        <v>132</v>
      </c>
      <c r="G267" s="23">
        <f>CD[[#This Row],[Infiziert]]-CD[[#This Row],[KH (nicht intensiv)]]-CD[[#This Row],[KH (intensiv)]]</f>
        <v>656</v>
      </c>
      <c r="H267" s="32">
        <v>10540</v>
      </c>
      <c r="I267" s="32">
        <v>11476</v>
      </c>
      <c r="J267" s="32">
        <v>828</v>
      </c>
      <c r="K267" s="32">
        <v>172</v>
      </c>
      <c r="L267" s="32">
        <v>3170</v>
      </c>
      <c r="M267" s="23">
        <f>CD[[#This Row],[Verstorbene]]+CD[[#This Row],[KH (intensiv)]]+CD[[#This Row],[KH (nicht intensiv)]]+CD[[#This Row],[Infiziert (o. KH)]]+CD[[#This Row],[Genesen]]-CD[[#This Row],[Total]]</f>
        <v>0</v>
      </c>
      <c r="N267" s="41">
        <f>CD[[#This Row],[Total]]-I266</f>
        <v>115</v>
      </c>
      <c r="O267" s="24">
        <f>CD[[#This Row],[Genesen]]-H266</f>
        <v>81</v>
      </c>
      <c r="P267" s="38">
        <f t="shared" ref="P267:P272" si="5">SUM(N261:N267)/$P$1</f>
        <v>118.994592178196</v>
      </c>
      <c r="Q267" s="11">
        <v>44177</v>
      </c>
    </row>
    <row r="268" spans="1:17" x14ac:dyDescent="0.2">
      <c r="A268" s="39">
        <v>44177</v>
      </c>
      <c r="B268" s="40">
        <v>0.91666666666666663</v>
      </c>
      <c r="C268" s="26">
        <f>-CD[[#This Row],[Verstorbene]]</f>
        <v>-108</v>
      </c>
      <c r="D268" s="36">
        <v>108</v>
      </c>
      <c r="E268" s="32">
        <v>36</v>
      </c>
      <c r="F268" s="23">
        <f>CD[[#This Row],[KH]]-CD[[#This Row],[KH (intensiv)]]</f>
        <v>122</v>
      </c>
      <c r="G268" s="23">
        <f>CD[[#This Row],[Infiziert]]-CD[[#This Row],[KH (nicht intensiv)]]-CD[[#This Row],[KH (intensiv)]]</f>
        <v>640</v>
      </c>
      <c r="H268" s="32">
        <v>10660</v>
      </c>
      <c r="I268" s="32">
        <v>11566</v>
      </c>
      <c r="J268" s="32">
        <v>798</v>
      </c>
      <c r="K268" s="32">
        <v>158</v>
      </c>
      <c r="L268" s="32">
        <v>3056</v>
      </c>
      <c r="M268" s="23">
        <f>CD[[#This Row],[Verstorbene]]+CD[[#This Row],[KH (intensiv)]]+CD[[#This Row],[KH (nicht intensiv)]]+CD[[#This Row],[Infiziert (o. KH)]]+CD[[#This Row],[Genesen]]-CD[[#This Row],[Total]]</f>
        <v>0</v>
      </c>
      <c r="N268" s="41">
        <f>CD[[#This Row],[Total]]-I267</f>
        <v>90</v>
      </c>
      <c r="O268" s="24">
        <f>CD[[#This Row],[Genesen]]-H267</f>
        <v>120</v>
      </c>
      <c r="P268" s="38">
        <f t="shared" si="5"/>
        <v>123.01467975178372</v>
      </c>
      <c r="Q268" s="11">
        <v>44178</v>
      </c>
    </row>
    <row r="269" spans="1:17" x14ac:dyDescent="0.2">
      <c r="A269" s="39">
        <v>44178</v>
      </c>
      <c r="B269" s="40">
        <v>0.91666666666666663</v>
      </c>
      <c r="C269" s="26">
        <f>-CD[[#This Row],[Verstorbene]]</f>
        <v>-109</v>
      </c>
      <c r="D269" s="36">
        <v>109</v>
      </c>
      <c r="E269" s="32">
        <v>36</v>
      </c>
      <c r="F269" s="23">
        <f>CD[[#This Row],[KH]]-CD[[#This Row],[KH (intensiv)]]</f>
        <v>131</v>
      </c>
      <c r="G269" s="23">
        <f>CD[[#This Row],[Infiziert]]-CD[[#This Row],[KH (nicht intensiv)]]-CD[[#This Row],[KH (intensiv)]]</f>
        <v>663</v>
      </c>
      <c r="H269" s="32">
        <v>10744</v>
      </c>
      <c r="I269" s="32">
        <v>11683</v>
      </c>
      <c r="J269" s="32">
        <v>830</v>
      </c>
      <c r="K269" s="32">
        <v>167</v>
      </c>
      <c r="L269" s="32">
        <v>3129</v>
      </c>
      <c r="M269" s="23">
        <f>CD[[#This Row],[Verstorbene]]+CD[[#This Row],[KH (intensiv)]]+CD[[#This Row],[KH (nicht intensiv)]]+CD[[#This Row],[Infiziert (o. KH)]]+CD[[#This Row],[Genesen]]-CD[[#This Row],[Total]]</f>
        <v>0</v>
      </c>
      <c r="N269" s="41">
        <f>CD[[#This Row],[Total]]-I268</f>
        <v>117</v>
      </c>
      <c r="O269" s="24">
        <f>CD[[#This Row],[Genesen]]-H268</f>
        <v>84</v>
      </c>
      <c r="P269" s="38">
        <f t="shared" si="5"/>
        <v>125.26592879299282</v>
      </c>
      <c r="Q269" s="11">
        <v>44179</v>
      </c>
    </row>
    <row r="270" spans="1:17" x14ac:dyDescent="0.2">
      <c r="A270" s="39">
        <v>44179</v>
      </c>
      <c r="B270" s="40">
        <v>0.91666666666666663</v>
      </c>
      <c r="C270" s="26">
        <f>-CD[[#This Row],[Verstorbene]]</f>
        <v>-111</v>
      </c>
      <c r="D270" s="33">
        <v>111</v>
      </c>
      <c r="E270" s="32">
        <v>36</v>
      </c>
      <c r="F270" s="23">
        <f>CD[[#This Row],[KH]]-CD[[#This Row],[KH (intensiv)]]</f>
        <v>140</v>
      </c>
      <c r="G270" s="23">
        <f>CD[[#This Row],[Infiziert]]-CD[[#This Row],[KH (nicht intensiv)]]-CD[[#This Row],[KH (intensiv)]]</f>
        <v>649</v>
      </c>
      <c r="H270" s="32">
        <v>10792</v>
      </c>
      <c r="I270" s="32">
        <v>11728</v>
      </c>
      <c r="J270" s="32">
        <v>825</v>
      </c>
      <c r="K270" s="32">
        <v>176</v>
      </c>
      <c r="L270" s="32">
        <v>3192</v>
      </c>
      <c r="M270" s="23">
        <f>CD[[#This Row],[Verstorbene]]+CD[[#This Row],[KH (intensiv)]]+CD[[#This Row],[KH (nicht intensiv)]]+CD[[#This Row],[Infiziert (o. KH)]]+CD[[#This Row],[Genesen]]-CD[[#This Row],[Total]]</f>
        <v>0</v>
      </c>
      <c r="N270" s="41">
        <f>CD[[#This Row],[Total]]-I269</f>
        <v>45</v>
      </c>
      <c r="O270" s="24">
        <f>CD[[#This Row],[Genesen]]-H269</f>
        <v>48</v>
      </c>
      <c r="P270" s="38">
        <f t="shared" si="5"/>
        <v>127.99958834303246</v>
      </c>
      <c r="Q270" s="11">
        <v>44180</v>
      </c>
    </row>
    <row r="271" spans="1:17" x14ac:dyDescent="0.2">
      <c r="A271" s="39">
        <v>44180</v>
      </c>
      <c r="B271" s="40">
        <v>0.91666666666666663</v>
      </c>
      <c r="C271" s="26">
        <f>-CD[[#This Row],[Verstorbene]]</f>
        <v>-112</v>
      </c>
      <c r="D271" s="33">
        <v>112</v>
      </c>
      <c r="E271" s="32">
        <v>38</v>
      </c>
      <c r="F271" s="23">
        <f>CD[[#This Row],[KH]]-CD[[#This Row],[KH (intensiv)]]</f>
        <v>153</v>
      </c>
      <c r="G271" s="23">
        <f>CD[[#This Row],[Infiziert]]-CD[[#This Row],[KH (nicht intensiv)]]-CD[[#This Row],[KH (intensiv)]]</f>
        <v>677</v>
      </c>
      <c r="H271" s="32">
        <v>10897</v>
      </c>
      <c r="I271" s="32">
        <v>11877</v>
      </c>
      <c r="J271" s="32">
        <v>868</v>
      </c>
      <c r="K271" s="32">
        <v>191</v>
      </c>
      <c r="L271" s="32">
        <v>3323</v>
      </c>
      <c r="M271" s="23">
        <f>CD[[#This Row],[Verstorbene]]+CD[[#This Row],[KH (intensiv)]]+CD[[#This Row],[KH (nicht intensiv)]]+CD[[#This Row],[Infiziert (o. KH)]]+CD[[#This Row],[Genesen]]-CD[[#This Row],[Total]]</f>
        <v>0</v>
      </c>
      <c r="N271" s="41">
        <f>CD[[#This Row],[Total]]-I270</f>
        <v>149</v>
      </c>
      <c r="O271" s="24">
        <f>CD[[#This Row],[Genesen]]-H270</f>
        <v>105</v>
      </c>
      <c r="P271" s="38">
        <f t="shared" si="5"/>
        <v>130.5724443901286</v>
      </c>
      <c r="Q271" s="11">
        <v>44181</v>
      </c>
    </row>
    <row r="272" spans="1:17" x14ac:dyDescent="0.2">
      <c r="A272" s="20">
        <v>44181</v>
      </c>
      <c r="B272" s="21">
        <v>0.91666666666666663</v>
      </c>
      <c r="C272" s="26">
        <f>-CD[[#This Row],[Verstorbene]]</f>
        <v>-115</v>
      </c>
      <c r="D272" s="2">
        <v>115</v>
      </c>
      <c r="E272" s="22">
        <v>41</v>
      </c>
      <c r="F272" s="23">
        <f>CD[[#This Row],[KH]]-CD[[#This Row],[KH (intensiv)]]</f>
        <v>166</v>
      </c>
      <c r="G272" s="23">
        <f>CD[[#This Row],[Infiziert]]-CD[[#This Row],[KH (nicht intensiv)]]-CD[[#This Row],[KH (intensiv)]]</f>
        <v>800</v>
      </c>
      <c r="H272" s="22">
        <v>10933</v>
      </c>
      <c r="I272" s="22">
        <v>12055</v>
      </c>
      <c r="J272" s="22">
        <v>1007</v>
      </c>
      <c r="K272" s="22">
        <v>207</v>
      </c>
      <c r="L272" s="22">
        <v>3579</v>
      </c>
      <c r="M272" s="23">
        <f>CD[[#This Row],[Verstorbene]]+CD[[#This Row],[KH (intensiv)]]+CD[[#This Row],[KH (nicht intensiv)]]+CD[[#This Row],[Infiziert (o. KH)]]+CD[[#This Row],[Genesen]]-CD[[#This Row],[Total]]</f>
        <v>0</v>
      </c>
      <c r="N272" s="24">
        <f>CD[[#This Row],[Total]]-I271</f>
        <v>178</v>
      </c>
      <c r="O272" s="24">
        <f>CD[[#This Row],[Genesen]]-H271</f>
        <v>36</v>
      </c>
      <c r="P272" s="38">
        <f t="shared" si="5"/>
        <v>134.43172846077277</v>
      </c>
      <c r="Q272" s="11">
        <v>44182</v>
      </c>
    </row>
    <row r="273" spans="1:17" x14ac:dyDescent="0.2">
      <c r="A273" s="20">
        <v>44182</v>
      </c>
      <c r="B273" s="21">
        <v>0.91666666666666663</v>
      </c>
      <c r="C273" s="26">
        <f>-CD[[#This Row],[Verstorbene]]</f>
        <v>-116</v>
      </c>
      <c r="D273" s="2">
        <v>116</v>
      </c>
      <c r="E273" s="22">
        <v>42</v>
      </c>
      <c r="F273" s="23">
        <f>CD[[#This Row],[KH]]-CD[[#This Row],[KH (intensiv)]]</f>
        <v>161</v>
      </c>
      <c r="G273" s="23">
        <f>CD[[#This Row],[Infiziert]]-CD[[#This Row],[KH (nicht intensiv)]]-CD[[#This Row],[KH (intensiv)]]</f>
        <v>932</v>
      </c>
      <c r="H273" s="22">
        <v>10944</v>
      </c>
      <c r="I273" s="22">
        <v>12195</v>
      </c>
      <c r="J273" s="22">
        <v>1135</v>
      </c>
      <c r="K273" s="22">
        <v>203</v>
      </c>
      <c r="L273" s="22">
        <v>3843</v>
      </c>
      <c r="M273" s="23">
        <f>CD[[#This Row],[Verstorbene]]+CD[[#This Row],[KH (intensiv)]]+CD[[#This Row],[KH (nicht intensiv)]]+CD[[#This Row],[Infiziert (o. KH)]]+CD[[#This Row],[Genesen]]-CD[[#This Row],[Total]]</f>
        <v>0</v>
      </c>
      <c r="N273" s="24">
        <f>CD[[#This Row],[Total]]-I272</f>
        <v>140</v>
      </c>
      <c r="O273" s="24">
        <f>CD[[#This Row],[Genesen]]-H272</f>
        <v>11</v>
      </c>
      <c r="P273" s="38">
        <f t="shared" ref="P273:P278" si="6">SUM(N267:N273)/$P$1</f>
        <v>134.11012145488576</v>
      </c>
      <c r="Q273" s="11">
        <v>44183</v>
      </c>
    </row>
    <row r="274" spans="1:17" x14ac:dyDescent="0.2">
      <c r="A274" s="20">
        <v>44183</v>
      </c>
      <c r="B274" s="21">
        <v>0.91666666666666663</v>
      </c>
      <c r="C274" s="26">
        <f>-CD[[#This Row],[Verstorbene]]</f>
        <v>-117</v>
      </c>
      <c r="D274" s="2">
        <v>117</v>
      </c>
      <c r="E274" s="22">
        <v>41</v>
      </c>
      <c r="F274" s="23">
        <f>CD[[#This Row],[KH]]-CD[[#This Row],[KH (intensiv)]]</f>
        <v>166</v>
      </c>
      <c r="G274" s="23">
        <f>CD[[#This Row],[Infiziert]]-CD[[#This Row],[KH (nicht intensiv)]]-CD[[#This Row],[KH (intensiv)]]</f>
        <v>849</v>
      </c>
      <c r="H274" s="22">
        <v>11125</v>
      </c>
      <c r="I274" s="22">
        <v>12298</v>
      </c>
      <c r="J274" s="22">
        <v>1056</v>
      </c>
      <c r="K274" s="22">
        <v>207</v>
      </c>
      <c r="L274" s="22">
        <v>3854</v>
      </c>
      <c r="M274" s="23">
        <f>CD[[#This Row],[Verstorbene]]+CD[[#This Row],[KH (intensiv)]]+CD[[#This Row],[KH (nicht intensiv)]]+CD[[#This Row],[Infiziert (o. KH)]]+CD[[#This Row],[Genesen]]-CD[[#This Row],[Total]]</f>
        <v>0</v>
      </c>
      <c r="N274" s="24">
        <f>CD[[#This Row],[Total]]-I273</f>
        <v>103</v>
      </c>
      <c r="O274" s="24">
        <f>CD[[#This Row],[Genesen]]-H273</f>
        <v>181</v>
      </c>
      <c r="P274" s="38">
        <f t="shared" si="6"/>
        <v>132.18047941956368</v>
      </c>
      <c r="Q274" s="11">
        <v>44184</v>
      </c>
    </row>
    <row r="275" spans="1:17" x14ac:dyDescent="0.2">
      <c r="A275" s="20">
        <v>44184</v>
      </c>
      <c r="B275" s="35">
        <v>0.91666666666666663</v>
      </c>
      <c r="C275" s="26">
        <f>-CD[[#This Row],[Verstorbene]]</f>
        <v>-117</v>
      </c>
      <c r="D275" s="2">
        <v>117</v>
      </c>
      <c r="E275" s="22">
        <v>34</v>
      </c>
      <c r="F275" s="23">
        <f>CD[[#This Row],[KH]]-CD[[#This Row],[KH (intensiv)]]</f>
        <v>165</v>
      </c>
      <c r="G275" s="23">
        <f>CD[[#This Row],[Infiziert]]-CD[[#This Row],[KH (nicht intensiv)]]-CD[[#This Row],[KH (intensiv)]]</f>
        <v>760</v>
      </c>
      <c r="H275" s="22">
        <v>11293</v>
      </c>
      <c r="I275" s="22">
        <v>12369</v>
      </c>
      <c r="J275" s="22">
        <v>959</v>
      </c>
      <c r="K275" s="22">
        <v>199</v>
      </c>
      <c r="L275" s="22">
        <v>3623</v>
      </c>
      <c r="M275" s="23">
        <f>CD[[#This Row],[Verstorbene]]+CD[[#This Row],[KH (intensiv)]]+CD[[#This Row],[KH (nicht intensiv)]]+CD[[#This Row],[Infiziert (o. KH)]]+CD[[#This Row],[Genesen]]-CD[[#This Row],[Total]]</f>
        <v>0</v>
      </c>
      <c r="N275" s="24">
        <f>CD[[#This Row],[Total]]-I274</f>
        <v>71</v>
      </c>
      <c r="O275" s="24">
        <f>CD[[#This Row],[Genesen]]-H274</f>
        <v>168</v>
      </c>
      <c r="P275" s="38">
        <f t="shared" si="6"/>
        <v>129.12521286363702</v>
      </c>
      <c r="Q275" s="11">
        <v>44185</v>
      </c>
    </row>
    <row r="276" spans="1:17" x14ac:dyDescent="0.2">
      <c r="A276" s="20">
        <v>44185</v>
      </c>
      <c r="B276" s="35">
        <v>0.91666666666666663</v>
      </c>
      <c r="C276" s="26">
        <f>-CD[[#This Row],[Verstorbene]]</f>
        <v>-117</v>
      </c>
      <c r="D276" s="2">
        <v>117</v>
      </c>
      <c r="E276" s="22">
        <v>35</v>
      </c>
      <c r="F276" s="23">
        <f>CD[[#This Row],[KH]]-CD[[#This Row],[KH (intensiv)]]</f>
        <v>162</v>
      </c>
      <c r="G276" s="23">
        <f>CD[[#This Row],[Infiziert]]-CD[[#This Row],[KH (nicht intensiv)]]-CD[[#This Row],[KH (intensiv)]]</f>
        <v>763</v>
      </c>
      <c r="H276" s="22">
        <v>11453</v>
      </c>
      <c r="I276" s="22">
        <v>12530</v>
      </c>
      <c r="J276" s="22">
        <v>960</v>
      </c>
      <c r="K276" s="22">
        <v>197</v>
      </c>
      <c r="L276" s="22">
        <v>3628</v>
      </c>
      <c r="M276" s="23">
        <f>CD[[#This Row],[Verstorbene]]+CD[[#This Row],[KH (intensiv)]]+CD[[#This Row],[KH (nicht intensiv)]]+CD[[#This Row],[Infiziert (o. KH)]]+CD[[#This Row],[Genesen]]-CD[[#This Row],[Total]]</f>
        <v>0</v>
      </c>
      <c r="N276" s="24">
        <f>CD[[#This Row],[Total]]-I275</f>
        <v>161</v>
      </c>
      <c r="O276" s="24">
        <f>CD[[#This Row],[Genesen]]-H275</f>
        <v>160</v>
      </c>
      <c r="P276" s="38">
        <f t="shared" si="6"/>
        <v>136.20056699315137</v>
      </c>
      <c r="Q276" s="11">
        <v>44186</v>
      </c>
    </row>
    <row r="277" spans="1:17" x14ac:dyDescent="0.2">
      <c r="A277" s="20">
        <v>44186</v>
      </c>
      <c r="B277" s="21">
        <v>0.91666666666666663</v>
      </c>
      <c r="C277" s="26">
        <f>-CD[[#This Row],[Verstorbene]]</f>
        <v>-120</v>
      </c>
      <c r="D277" s="2">
        <v>120</v>
      </c>
      <c r="E277" s="22">
        <v>35</v>
      </c>
      <c r="F277" s="23">
        <f>CD[[#This Row],[KH]]-CD[[#This Row],[KH (intensiv)]]</f>
        <v>176</v>
      </c>
      <c r="G277" s="23">
        <f>CD[[#This Row],[Infiziert]]-CD[[#This Row],[KH (nicht intensiv)]]-CD[[#This Row],[KH (intensiv)]]</f>
        <v>784</v>
      </c>
      <c r="H277" s="22">
        <v>11496</v>
      </c>
      <c r="I277" s="22">
        <v>12611</v>
      </c>
      <c r="J277" s="22">
        <v>995</v>
      </c>
      <c r="K277" s="22">
        <v>211</v>
      </c>
      <c r="L277" s="22">
        <v>3771</v>
      </c>
      <c r="M277" s="23">
        <f>CD[[#This Row],[Verstorbene]]+CD[[#This Row],[KH (intensiv)]]+CD[[#This Row],[KH (nicht intensiv)]]+CD[[#This Row],[Infiziert (o. KH)]]+CD[[#This Row],[Genesen]]-CD[[#This Row],[Total]]</f>
        <v>0</v>
      </c>
      <c r="N277" s="24">
        <f>CD[[#This Row],[Total]]-I276</f>
        <v>81</v>
      </c>
      <c r="O277" s="24">
        <f>CD[[#This Row],[Genesen]]-H276</f>
        <v>43</v>
      </c>
      <c r="P277" s="38">
        <f t="shared" si="6"/>
        <v>141.98949309911768</v>
      </c>
      <c r="Q277" s="11">
        <v>44187</v>
      </c>
    </row>
    <row r="278" spans="1:17" x14ac:dyDescent="0.2">
      <c r="A278" s="20">
        <v>44187</v>
      </c>
      <c r="B278" s="21">
        <v>0.91666666666666663</v>
      </c>
      <c r="C278" s="26">
        <f>-CD[[#This Row],[Verstorbene]]</f>
        <v>-121</v>
      </c>
      <c r="D278" s="2">
        <v>121</v>
      </c>
      <c r="E278" s="22">
        <v>36</v>
      </c>
      <c r="F278" s="23">
        <f>CD[[#This Row],[KH]]-CD[[#This Row],[KH (intensiv)]]</f>
        <v>174</v>
      </c>
      <c r="G278" s="23">
        <f>CD[[#This Row],[Infiziert]]-CD[[#This Row],[KH (nicht intensiv)]]-CD[[#This Row],[KH (intensiv)]]</f>
        <v>782</v>
      </c>
      <c r="H278" s="22">
        <v>11605</v>
      </c>
      <c r="I278" s="22">
        <v>12718</v>
      </c>
      <c r="J278" s="22">
        <v>992</v>
      </c>
      <c r="K278" s="22">
        <v>210</v>
      </c>
      <c r="L278" s="22">
        <v>3575</v>
      </c>
      <c r="M278" s="23">
        <f>CD[[#This Row],[Verstorbene]]+CD[[#This Row],[KH (intensiv)]]+CD[[#This Row],[KH (nicht intensiv)]]+CD[[#This Row],[Infiziert (o. KH)]]+CD[[#This Row],[Genesen]]-CD[[#This Row],[Total]]</f>
        <v>0</v>
      </c>
      <c r="N278" s="24">
        <f>CD[[#This Row],[Total]]-I277</f>
        <v>107</v>
      </c>
      <c r="O278" s="24">
        <f>CD[[#This Row],[Genesen]]-H277</f>
        <v>109</v>
      </c>
      <c r="P278" s="38">
        <f t="shared" si="6"/>
        <v>135.23574597549032</v>
      </c>
      <c r="Q278" s="11">
        <v>44188</v>
      </c>
    </row>
    <row r="279" spans="1:17" x14ac:dyDescent="0.2">
      <c r="A279" s="20">
        <v>44188</v>
      </c>
      <c r="B279" s="21">
        <v>0.91666666666666663</v>
      </c>
      <c r="C279" s="26">
        <f>-CD[[#This Row],[Verstorbene]]</f>
        <v>-127</v>
      </c>
      <c r="D279" s="2">
        <v>127</v>
      </c>
      <c r="E279" s="22">
        <v>38</v>
      </c>
      <c r="F279" s="23">
        <f>CD[[#This Row],[KH]]-CD[[#This Row],[KH (intensiv)]]</f>
        <v>166</v>
      </c>
      <c r="G279" s="23">
        <f>CD[[#This Row],[Infiziert]]-CD[[#This Row],[KH (nicht intensiv)]]-CD[[#This Row],[KH (intensiv)]]</f>
        <v>844</v>
      </c>
      <c r="H279" s="22">
        <v>11699</v>
      </c>
      <c r="I279" s="22">
        <v>12874</v>
      </c>
      <c r="J279" s="22">
        <v>1048</v>
      </c>
      <c r="K279" s="22">
        <v>204</v>
      </c>
      <c r="L279" s="22">
        <v>3565</v>
      </c>
      <c r="M279" s="23">
        <f>CD[[#This Row],[Verstorbene]]+CD[[#This Row],[KH (intensiv)]]+CD[[#This Row],[KH (nicht intensiv)]]+CD[[#This Row],[Infiziert (o. KH)]]+CD[[#This Row],[Genesen]]-CD[[#This Row],[Total]]</f>
        <v>0</v>
      </c>
      <c r="N279" s="24">
        <f>CD[[#This Row],[Total]]-I278</f>
        <v>156</v>
      </c>
      <c r="O279" s="24">
        <f>CD[[#This Row],[Genesen]]-H278</f>
        <v>94</v>
      </c>
      <c r="P279" s="38">
        <f t="shared" ref="P279:P284" si="7">SUM(N273:N279)/$P$1</f>
        <v>131.69806891073316</v>
      </c>
      <c r="Q279" s="11">
        <v>44189</v>
      </c>
    </row>
    <row r="280" spans="1:17" x14ac:dyDescent="0.2">
      <c r="A280" s="20">
        <v>44189</v>
      </c>
      <c r="B280" s="21">
        <v>0.91666666666666663</v>
      </c>
      <c r="C280" s="26">
        <f>-CD[[#This Row],[Verstorbene]]</f>
        <v>-127</v>
      </c>
      <c r="D280" s="2">
        <v>127</v>
      </c>
      <c r="E280" s="22">
        <v>35</v>
      </c>
      <c r="F280" s="23">
        <f>CD[[#This Row],[KH]]-CD[[#This Row],[KH (intensiv)]]</f>
        <v>159</v>
      </c>
      <c r="G280" s="23">
        <f>CD[[#This Row],[Infiziert]]-CD[[#This Row],[KH (nicht intensiv)]]-CD[[#This Row],[KH (intensiv)]]</f>
        <v>919</v>
      </c>
      <c r="H280" s="22">
        <v>11728</v>
      </c>
      <c r="I280" s="22">
        <v>12968</v>
      </c>
      <c r="J280" s="22">
        <v>1113</v>
      </c>
      <c r="K280" s="22">
        <v>194</v>
      </c>
      <c r="L280" s="22">
        <v>3523</v>
      </c>
      <c r="M280" s="23">
        <f>CD[[#This Row],[Verstorbene]]+CD[[#This Row],[KH (intensiv)]]+CD[[#This Row],[KH (nicht intensiv)]]+CD[[#This Row],[Infiziert (o. KH)]]+CD[[#This Row],[Genesen]]-CD[[#This Row],[Total]]</f>
        <v>0</v>
      </c>
      <c r="N280" s="24">
        <f>CD[[#This Row],[Total]]-I279</f>
        <v>94</v>
      </c>
      <c r="O280" s="24">
        <f>CD[[#This Row],[Genesen]]-H279</f>
        <v>29</v>
      </c>
      <c r="P280" s="38">
        <f t="shared" si="7"/>
        <v>124.30110777533177</v>
      </c>
      <c r="Q280" s="11">
        <v>44190</v>
      </c>
    </row>
    <row r="281" spans="1:17" x14ac:dyDescent="0.2">
      <c r="A281" s="20">
        <v>44190</v>
      </c>
      <c r="B281" s="35">
        <v>0.91666666666666663</v>
      </c>
      <c r="C281" s="26">
        <f>-CD[[#This Row],[Verstorbene]]</f>
        <v>-127</v>
      </c>
      <c r="D281" s="2">
        <v>127</v>
      </c>
      <c r="E281" s="22">
        <v>38</v>
      </c>
      <c r="F281" s="23">
        <f>CD[[#This Row],[KH]]-CD[[#This Row],[KH (intensiv)]]</f>
        <v>155</v>
      </c>
      <c r="G281" s="23">
        <f>CD[[#This Row],[Infiziert]]-CD[[#This Row],[KH (nicht intensiv)]]-CD[[#This Row],[KH (intensiv)]]</f>
        <v>761</v>
      </c>
      <c r="H281" s="22">
        <v>11953</v>
      </c>
      <c r="I281" s="22">
        <v>13034</v>
      </c>
      <c r="J281" s="22">
        <v>954</v>
      </c>
      <c r="K281" s="22">
        <v>193</v>
      </c>
      <c r="L281" s="22">
        <v>3143</v>
      </c>
      <c r="M281" s="23">
        <f>CD[[#This Row],[Verstorbene]]+CD[[#This Row],[KH (intensiv)]]+CD[[#This Row],[KH (nicht intensiv)]]+CD[[#This Row],[Infiziert (o. KH)]]+CD[[#This Row],[Genesen]]-CD[[#This Row],[Total]]</f>
        <v>0</v>
      </c>
      <c r="N281" s="24">
        <f>CD[[#This Row],[Total]]-I280</f>
        <v>66</v>
      </c>
      <c r="O281" s="24">
        <f>CD[[#This Row],[Genesen]]-H280</f>
        <v>225</v>
      </c>
      <c r="P281" s="38">
        <f t="shared" si="7"/>
        <v>118.35137816642198</v>
      </c>
      <c r="Q281" s="11">
        <v>44191</v>
      </c>
    </row>
    <row r="282" spans="1:17" x14ac:dyDescent="0.2">
      <c r="A282" s="20">
        <v>44191</v>
      </c>
      <c r="B282" s="35">
        <v>0.91666666666666663</v>
      </c>
      <c r="C282" s="26">
        <f>-CD[[#This Row],[Verstorbene]]</f>
        <v>-127</v>
      </c>
      <c r="D282" s="2">
        <v>127</v>
      </c>
      <c r="E282" s="22">
        <v>38</v>
      </c>
      <c r="F282" s="23">
        <f>CD[[#This Row],[KH]]-CD[[#This Row],[KH (intensiv)]]</f>
        <v>152</v>
      </c>
      <c r="G282" s="23">
        <f>CD[[#This Row],[Infiziert]]-CD[[#This Row],[KH (nicht intensiv)]]-CD[[#This Row],[KH (intensiv)]]</f>
        <v>673</v>
      </c>
      <c r="H282" s="22">
        <v>12070</v>
      </c>
      <c r="I282" s="22">
        <v>13060</v>
      </c>
      <c r="J282" s="22">
        <v>863</v>
      </c>
      <c r="K282" s="22">
        <v>190</v>
      </c>
      <c r="L282" s="22">
        <v>2795</v>
      </c>
      <c r="M282" s="23">
        <f>CD[[#This Row],[Verstorbene]]+CD[[#This Row],[KH (intensiv)]]+CD[[#This Row],[KH (nicht intensiv)]]+CD[[#This Row],[Infiziert (o. KH)]]+CD[[#This Row],[Genesen]]-CD[[#This Row],[Total]]</f>
        <v>0</v>
      </c>
      <c r="N282" s="24">
        <f>CD[[#This Row],[Total]]-I281</f>
        <v>26</v>
      </c>
      <c r="O282" s="24">
        <f>CD[[#This Row],[Genesen]]-H281</f>
        <v>117</v>
      </c>
      <c r="P282" s="38">
        <f t="shared" si="7"/>
        <v>111.11522053396411</v>
      </c>
      <c r="Q282" s="11">
        <v>44192</v>
      </c>
    </row>
    <row r="283" spans="1:17" x14ac:dyDescent="0.2">
      <c r="A283" s="20">
        <v>44192</v>
      </c>
      <c r="B283" s="35">
        <v>0.91666666666666663</v>
      </c>
      <c r="C283" s="26">
        <f>-CD[[#This Row],[Verstorbene]]</f>
        <v>-127</v>
      </c>
      <c r="D283" s="2">
        <v>127</v>
      </c>
      <c r="E283" s="22">
        <v>38</v>
      </c>
      <c r="F283" s="23">
        <f>CD[[#This Row],[KH]]-CD[[#This Row],[KH (intensiv)]]</f>
        <v>165</v>
      </c>
      <c r="G283" s="23">
        <f>CD[[#This Row],[Infiziert]]-CD[[#This Row],[KH (nicht intensiv)]]-CD[[#This Row],[KH (intensiv)]]</f>
        <v>581</v>
      </c>
      <c r="H283" s="22">
        <v>12236</v>
      </c>
      <c r="I283" s="22">
        <v>13147</v>
      </c>
      <c r="J283" s="22">
        <v>784</v>
      </c>
      <c r="K283" s="22">
        <v>203</v>
      </c>
      <c r="L283" s="22">
        <v>2673</v>
      </c>
      <c r="M283" s="23">
        <f>CD[[#This Row],[Verstorbene]]+CD[[#This Row],[KH (intensiv)]]+CD[[#This Row],[KH (nicht intensiv)]]+CD[[#This Row],[Infiziert (o. KH)]]+CD[[#This Row],[Genesen]]-CD[[#This Row],[Total]]</f>
        <v>0</v>
      </c>
      <c r="N283" s="24">
        <f>CD[[#This Row],[Total]]-I282</f>
        <v>87</v>
      </c>
      <c r="O283" s="24">
        <f>CD[[#This Row],[Genesen]]-H282</f>
        <v>166</v>
      </c>
      <c r="P283" s="38">
        <f t="shared" si="7"/>
        <v>99.215761316144508</v>
      </c>
      <c r="Q283" s="11">
        <v>44193</v>
      </c>
    </row>
    <row r="284" spans="1:17" x14ac:dyDescent="0.2">
      <c r="A284" s="20">
        <v>44193</v>
      </c>
      <c r="B284" s="21">
        <v>0.91666666666666663</v>
      </c>
      <c r="C284" s="26">
        <f>-CD[[#This Row],[Verstorbene]]</f>
        <v>-127</v>
      </c>
      <c r="D284" s="2">
        <v>127</v>
      </c>
      <c r="E284" s="22">
        <v>39</v>
      </c>
      <c r="F284" s="23">
        <f>CD[[#This Row],[KH]]-CD[[#This Row],[KH (intensiv)]]</f>
        <v>171</v>
      </c>
      <c r="G284" s="23">
        <f>CD[[#This Row],[Infiziert]]-CD[[#This Row],[KH (nicht intensiv)]]-CD[[#This Row],[KH (intensiv)]]</f>
        <v>514</v>
      </c>
      <c r="H284" s="22">
        <v>12356</v>
      </c>
      <c r="I284" s="22">
        <v>13207</v>
      </c>
      <c r="J284" s="22">
        <v>724</v>
      </c>
      <c r="K284" s="22">
        <v>210</v>
      </c>
      <c r="L284" s="22">
        <v>2605</v>
      </c>
      <c r="M284" s="23">
        <f>CD[[#This Row],[Verstorbene]]+CD[[#This Row],[KH (intensiv)]]+CD[[#This Row],[KH (nicht intensiv)]]+CD[[#This Row],[Infiziert (o. KH)]]+CD[[#This Row],[Genesen]]-CD[[#This Row],[Total]]</f>
        <v>0</v>
      </c>
      <c r="N284" s="24">
        <f>CD[[#This Row],[Total]]-I283</f>
        <v>60</v>
      </c>
      <c r="O284" s="24">
        <f>CD[[#This Row],[Genesen]]-H283</f>
        <v>120</v>
      </c>
      <c r="P284" s="38">
        <f t="shared" si="7"/>
        <v>95.838887754330841</v>
      </c>
      <c r="Q284" s="11">
        <v>44194</v>
      </c>
    </row>
    <row r="285" spans="1:17" x14ac:dyDescent="0.2">
      <c r="A285" s="20">
        <v>44194</v>
      </c>
      <c r="B285" s="21">
        <v>0.91666666666666663</v>
      </c>
      <c r="C285" s="26">
        <f>-CD[[#This Row],[Verstorbene]]</f>
        <v>-130</v>
      </c>
      <c r="D285" s="2">
        <v>130</v>
      </c>
      <c r="E285" s="22">
        <v>41</v>
      </c>
      <c r="F285" s="23">
        <f>CD[[#This Row],[KH]]-CD[[#This Row],[KH (intensiv)]]</f>
        <v>178</v>
      </c>
      <c r="G285" s="23">
        <f>CD[[#This Row],[Infiziert]]-CD[[#This Row],[KH (nicht intensiv)]]-CD[[#This Row],[KH (intensiv)]]</f>
        <v>438</v>
      </c>
      <c r="H285" s="22">
        <v>12511</v>
      </c>
      <c r="I285" s="22">
        <v>13298</v>
      </c>
      <c r="J285" s="22">
        <v>657</v>
      </c>
      <c r="K285" s="22">
        <v>219</v>
      </c>
      <c r="L285" s="22">
        <v>2255</v>
      </c>
      <c r="M285" s="23">
        <f>CD[[#This Row],[Verstorbene]]+CD[[#This Row],[KH (intensiv)]]+CD[[#This Row],[KH (nicht intensiv)]]+CD[[#This Row],[Infiziert (o. KH)]]+CD[[#This Row],[Genesen]]-CD[[#This Row],[Total]]</f>
        <v>0</v>
      </c>
      <c r="N285" s="24">
        <f>CD[[#This Row],[Total]]-I284</f>
        <v>91</v>
      </c>
      <c r="O285" s="24">
        <f>CD[[#This Row],[Genesen]]-H284</f>
        <v>155</v>
      </c>
      <c r="P285" s="38">
        <f t="shared" ref="P285:P290" si="8">SUM(N279:N285)/$P$1</f>
        <v>93.266031707234703</v>
      </c>
      <c r="Q285" s="11">
        <v>44195</v>
      </c>
    </row>
    <row r="286" spans="1:17" x14ac:dyDescent="0.2">
      <c r="A286" s="20">
        <v>44195</v>
      </c>
      <c r="B286" s="35">
        <v>0.91666666666666663</v>
      </c>
      <c r="C286" s="26">
        <f>-CD[[#This Row],[Verstorbene]]</f>
        <v>-131</v>
      </c>
      <c r="D286" s="2">
        <v>131</v>
      </c>
      <c r="E286" s="22">
        <v>41</v>
      </c>
      <c r="F286" s="23">
        <f>CD[[#This Row],[KH]]-CD[[#This Row],[KH (intensiv)]]</f>
        <v>167</v>
      </c>
      <c r="G286" s="23">
        <f>CD[[#This Row],[Infiziert]]-CD[[#This Row],[KH (nicht intensiv)]]-CD[[#This Row],[KH (intensiv)]]</f>
        <v>478</v>
      </c>
      <c r="H286" s="22">
        <v>12587</v>
      </c>
      <c r="I286" s="22">
        <v>13404</v>
      </c>
      <c r="J286" s="22">
        <v>686</v>
      </c>
      <c r="K286" s="22">
        <v>208</v>
      </c>
      <c r="L286" s="22">
        <v>2131</v>
      </c>
      <c r="M286" s="23">
        <f>CD[[#This Row],[Verstorbene]]+CD[[#This Row],[KH (intensiv)]]+CD[[#This Row],[KH (nicht intensiv)]]+CD[[#This Row],[Infiziert (o. KH)]]+CD[[#This Row],[Genesen]]-CD[[#This Row],[Total]]</f>
        <v>0</v>
      </c>
      <c r="N286" s="24">
        <f>CD[[#This Row],[Total]]-I285</f>
        <v>106</v>
      </c>
      <c r="O286" s="24">
        <f>CD[[#This Row],[Genesen]]-H285</f>
        <v>76</v>
      </c>
      <c r="P286" s="38">
        <f t="shared" si="8"/>
        <v>85.225856560059299</v>
      </c>
      <c r="Q286" s="11">
        <v>44196</v>
      </c>
    </row>
    <row r="287" spans="1:17" x14ac:dyDescent="0.2">
      <c r="A287" s="20">
        <v>44196</v>
      </c>
      <c r="B287" s="35">
        <v>0.91666666666666663</v>
      </c>
      <c r="C287" s="26">
        <f>-CD[[#This Row],[Verstorbene]]</f>
        <v>-132</v>
      </c>
      <c r="D287" s="2">
        <v>132</v>
      </c>
      <c r="E287" s="22">
        <v>41</v>
      </c>
      <c r="F287" s="23">
        <f>CD[[#This Row],[KH]]-CD[[#This Row],[KH (intensiv)]]</f>
        <v>156</v>
      </c>
      <c r="G287" s="23">
        <f>CD[[#This Row],[Infiziert]]-CD[[#This Row],[KH (nicht intensiv)]]-CD[[#This Row],[KH (intensiv)]]</f>
        <v>548</v>
      </c>
      <c r="H287" s="22">
        <v>12642</v>
      </c>
      <c r="I287" s="22">
        <v>13519</v>
      </c>
      <c r="J287" s="22">
        <v>745</v>
      </c>
      <c r="K287" s="22">
        <v>197</v>
      </c>
      <c r="L287" s="22">
        <v>2124</v>
      </c>
      <c r="M287" s="23">
        <f>CD[[#This Row],[Verstorbene]]+CD[[#This Row],[KH (intensiv)]]+CD[[#This Row],[KH (nicht intensiv)]]+CD[[#This Row],[Infiziert (o. KH)]]+CD[[#This Row],[Genesen]]-CD[[#This Row],[Total]]</f>
        <v>0</v>
      </c>
      <c r="N287" s="24">
        <f>CD[[#This Row],[Total]]-I286</f>
        <v>115</v>
      </c>
      <c r="O287" s="24">
        <f>CD[[#This Row],[Genesen]]-H286</f>
        <v>55</v>
      </c>
      <c r="P287" s="38">
        <f t="shared" si="8"/>
        <v>88.602730121872966</v>
      </c>
      <c r="Q287" s="11">
        <v>44197</v>
      </c>
    </row>
    <row r="288" spans="1:17" x14ac:dyDescent="0.2">
      <c r="A288" s="20">
        <v>44197</v>
      </c>
      <c r="B288" s="35">
        <v>0.91666666666666663</v>
      </c>
      <c r="C288" s="26">
        <f>-CD[[#This Row],[Verstorbene]]</f>
        <v>-132</v>
      </c>
      <c r="D288" s="2">
        <v>132</v>
      </c>
      <c r="E288" s="22">
        <v>38</v>
      </c>
      <c r="F288" s="23">
        <f>CD[[#This Row],[KH]]-CD[[#This Row],[KH (intensiv)]]</f>
        <v>147</v>
      </c>
      <c r="G288" s="23">
        <f>CD[[#This Row],[Infiziert]]-CD[[#This Row],[KH (nicht intensiv)]]-CD[[#This Row],[KH (intensiv)]]</f>
        <v>461</v>
      </c>
      <c r="H288" s="22">
        <v>12800</v>
      </c>
      <c r="I288" s="22">
        <v>13578</v>
      </c>
      <c r="J288" s="22">
        <v>646</v>
      </c>
      <c r="K288" s="22">
        <v>185</v>
      </c>
      <c r="L288" s="22">
        <v>1888</v>
      </c>
      <c r="M288" s="23">
        <f>CD[[#This Row],[Verstorbene]]+CD[[#This Row],[KH (intensiv)]]+CD[[#This Row],[KH (nicht intensiv)]]+CD[[#This Row],[Infiziert (o. KH)]]+CD[[#This Row],[Genesen]]-CD[[#This Row],[Total]]</f>
        <v>0</v>
      </c>
      <c r="N288" s="24">
        <f>CD[[#This Row],[Total]]-I287</f>
        <v>59</v>
      </c>
      <c r="O288" s="24">
        <f>CD[[#This Row],[Genesen]]-H287</f>
        <v>158</v>
      </c>
      <c r="P288" s="38">
        <f t="shared" si="8"/>
        <v>87.47710560126842</v>
      </c>
      <c r="Q288" s="11">
        <v>44198</v>
      </c>
    </row>
    <row r="289" spans="1:20" x14ac:dyDescent="0.2">
      <c r="A289" s="20">
        <v>44198</v>
      </c>
      <c r="B289" s="35">
        <v>0.91666666666666663</v>
      </c>
      <c r="C289" s="26">
        <f>-CD[[#This Row],[Verstorbene]]</f>
        <v>-132</v>
      </c>
      <c r="D289" s="2">
        <v>132</v>
      </c>
      <c r="E289" s="22">
        <v>42</v>
      </c>
      <c r="F289" s="23">
        <f>CD[[#This Row],[KH]]-CD[[#This Row],[KH (intensiv)]]</f>
        <v>149</v>
      </c>
      <c r="G289" s="23">
        <f>CD[[#This Row],[Infiziert]]-CD[[#This Row],[KH (nicht intensiv)]]-CD[[#This Row],[KH (intensiv)]]</f>
        <v>328</v>
      </c>
      <c r="H289" s="22">
        <v>12981</v>
      </c>
      <c r="I289" s="22">
        <v>13632</v>
      </c>
      <c r="J289" s="22">
        <v>519</v>
      </c>
      <c r="K289" s="22">
        <v>191</v>
      </c>
      <c r="L289" s="22">
        <v>1597</v>
      </c>
      <c r="M289" s="23">
        <f>CD[[#This Row],[Verstorbene]]+CD[[#This Row],[KH (intensiv)]]+CD[[#This Row],[KH (nicht intensiv)]]+CD[[#This Row],[Infiziert (o. KH)]]+CD[[#This Row],[Genesen]]-CD[[#This Row],[Total]]</f>
        <v>0</v>
      </c>
      <c r="N289" s="24">
        <f>CD[[#This Row],[Total]]-I288</f>
        <v>54</v>
      </c>
      <c r="O289" s="24">
        <f>CD[[#This Row],[Genesen]]-H288</f>
        <v>181</v>
      </c>
      <c r="P289" s="38">
        <f t="shared" si="8"/>
        <v>91.979603683686648</v>
      </c>
      <c r="Q289" s="11">
        <v>44199</v>
      </c>
    </row>
    <row r="290" spans="1:20" x14ac:dyDescent="0.2">
      <c r="A290" s="20">
        <v>44199</v>
      </c>
      <c r="B290" s="21">
        <v>0.91666666666666663</v>
      </c>
      <c r="C290" s="26">
        <f>-CD[[#This Row],[Verstorbene]]</f>
        <v>-132</v>
      </c>
      <c r="D290" s="2">
        <v>132</v>
      </c>
      <c r="E290" s="22">
        <v>45</v>
      </c>
      <c r="F290" s="23">
        <f>CD[[#This Row],[KH]]-CD[[#This Row],[KH (intensiv)]]</f>
        <v>154</v>
      </c>
      <c r="G290" s="23">
        <f>CD[[#This Row],[Infiziert]]-CD[[#This Row],[KH (nicht intensiv)]]-CD[[#This Row],[KH (intensiv)]]</f>
        <v>310</v>
      </c>
      <c r="H290" s="22">
        <v>13093</v>
      </c>
      <c r="I290" s="22">
        <v>13734</v>
      </c>
      <c r="J290" s="22">
        <v>509</v>
      </c>
      <c r="K290" s="22">
        <v>199</v>
      </c>
      <c r="L290" s="22">
        <v>1637</v>
      </c>
      <c r="M290" s="23">
        <f>CD[[#This Row],[Verstorbene]]+CD[[#This Row],[KH (intensiv)]]+CD[[#This Row],[KH (nicht intensiv)]]+CD[[#This Row],[Infiziert (o. KH)]]+CD[[#This Row],[Genesen]]-CD[[#This Row],[Total]]</f>
        <v>0</v>
      </c>
      <c r="N290" s="24">
        <f>CD[[#This Row],[Total]]-I289</f>
        <v>102</v>
      </c>
      <c r="O290" s="24">
        <f>CD[[#This Row],[Genesen]]-H289</f>
        <v>112</v>
      </c>
      <c r="P290" s="38">
        <f t="shared" si="8"/>
        <v>94.391656227839263</v>
      </c>
      <c r="Q290" s="11">
        <v>44200</v>
      </c>
    </row>
    <row r="291" spans="1:20" x14ac:dyDescent="0.2">
      <c r="A291" s="20">
        <v>44200</v>
      </c>
      <c r="B291" s="21">
        <v>0.91666666666666663</v>
      </c>
      <c r="C291" s="26">
        <f>-CD[[#This Row],[Verstorbene]]</f>
        <v>-135</v>
      </c>
      <c r="D291" s="2">
        <v>135</v>
      </c>
      <c r="E291" s="22">
        <v>45</v>
      </c>
      <c r="F291" s="23">
        <f>CD[[#This Row],[KH]]-CD[[#This Row],[KH (intensiv)]]</f>
        <v>167</v>
      </c>
      <c r="G291" s="23">
        <f>CD[[#This Row],[Infiziert]]-CD[[#This Row],[KH (nicht intensiv)]]-CD[[#This Row],[KH (intensiv)]]</f>
        <v>343</v>
      </c>
      <c r="H291" s="22">
        <v>13093</v>
      </c>
      <c r="I291" s="22">
        <v>13783</v>
      </c>
      <c r="J291" s="22">
        <v>555</v>
      </c>
      <c r="K291" s="22">
        <v>212</v>
      </c>
      <c r="L291" s="22">
        <v>1738</v>
      </c>
      <c r="M291" s="23">
        <f>CD[[#This Row],[Verstorbene]]+CD[[#This Row],[KH (intensiv)]]+CD[[#This Row],[KH (nicht intensiv)]]+CD[[#This Row],[Infiziert (o. KH)]]+CD[[#This Row],[Genesen]]-CD[[#This Row],[Total]]</f>
        <v>0</v>
      </c>
      <c r="N291" s="24">
        <f>CD[[#This Row],[Total]]-I290</f>
        <v>49</v>
      </c>
      <c r="O291" s="24">
        <f>CD[[#This Row],[Genesen]]-H290</f>
        <v>0</v>
      </c>
      <c r="P291" s="38">
        <f t="shared" ref="P291:P296" si="9">SUM(N285:N291)/$P$1</f>
        <v>92.622817695460682</v>
      </c>
      <c r="Q291" s="11">
        <v>44201</v>
      </c>
    </row>
    <row r="292" spans="1:20" x14ac:dyDescent="0.2">
      <c r="A292" s="20">
        <v>44201</v>
      </c>
      <c r="B292" s="21">
        <v>0.91666666666666663</v>
      </c>
      <c r="C292" s="26">
        <f>-CD[[#This Row],[Verstorbene]]</f>
        <v>-143</v>
      </c>
      <c r="D292" s="2">
        <v>143</v>
      </c>
      <c r="E292" s="22">
        <v>37</v>
      </c>
      <c r="F292" s="23">
        <f>CD[[#This Row],[KH]]-CD[[#This Row],[KH (intensiv)]]</f>
        <v>156</v>
      </c>
      <c r="G292" s="23">
        <f>CD[[#This Row],[Infiziert]]-CD[[#This Row],[KH (nicht intensiv)]]-CD[[#This Row],[KH (intensiv)]]</f>
        <v>400</v>
      </c>
      <c r="H292" s="22">
        <v>13123</v>
      </c>
      <c r="I292" s="22">
        <v>13859</v>
      </c>
      <c r="J292" s="22">
        <v>593</v>
      </c>
      <c r="K292" s="22">
        <v>193</v>
      </c>
      <c r="L292" s="22">
        <v>1729</v>
      </c>
      <c r="M292" s="23">
        <f>CD[[#This Row],[Verstorbene]]+CD[[#This Row],[KH (intensiv)]]+CD[[#This Row],[KH (nicht intensiv)]]+CD[[#This Row],[Infiziert (o. KH)]]+CD[[#This Row],[Genesen]]-CD[[#This Row],[Total]]</f>
        <v>0</v>
      </c>
      <c r="N292" s="24">
        <f>CD[[#This Row],[Total]]-I291</f>
        <v>76</v>
      </c>
      <c r="O292" s="24">
        <f>CD[[#This Row],[Genesen]]-H291</f>
        <v>30</v>
      </c>
      <c r="P292" s="38">
        <f t="shared" si="9"/>
        <v>90.210765151308053</v>
      </c>
      <c r="Q292" s="11">
        <v>44202</v>
      </c>
    </row>
    <row r="293" spans="1:20" x14ac:dyDescent="0.2">
      <c r="A293" s="20">
        <v>44202</v>
      </c>
      <c r="B293" s="21">
        <v>0.91666666666666663</v>
      </c>
      <c r="C293" s="26">
        <f>-CD[[#This Row],[Verstorbene]]</f>
        <v>-143</v>
      </c>
      <c r="D293" s="2">
        <v>143</v>
      </c>
      <c r="E293" s="22">
        <v>32</v>
      </c>
      <c r="F293" s="23">
        <f>CD[[#This Row],[KH]]-CD[[#This Row],[KH (intensiv)]]</f>
        <v>140</v>
      </c>
      <c r="G293" s="23">
        <f>CD[[#This Row],[Infiziert]]-CD[[#This Row],[KH (nicht intensiv)]]-CD[[#This Row],[KH (intensiv)]]</f>
        <v>516</v>
      </c>
      <c r="H293" s="22">
        <v>13151</v>
      </c>
      <c r="I293" s="22">
        <v>13982</v>
      </c>
      <c r="J293" s="22">
        <v>688</v>
      </c>
      <c r="K293" s="22">
        <v>172</v>
      </c>
      <c r="L293" s="22">
        <v>1846</v>
      </c>
      <c r="M293" s="23">
        <f>CD[[#This Row],[Verstorbene]]+CD[[#This Row],[KH (intensiv)]]+CD[[#This Row],[KH (nicht intensiv)]]+CD[[#This Row],[Infiziert (o. KH)]]+CD[[#This Row],[Genesen]]-CD[[#This Row],[Total]]</f>
        <v>0</v>
      </c>
      <c r="N293" s="24">
        <f>CD[[#This Row],[Total]]-I292</f>
        <v>123</v>
      </c>
      <c r="O293" s="24">
        <f>CD[[#This Row],[Genesen]]-H292</f>
        <v>28</v>
      </c>
      <c r="P293" s="38">
        <f t="shared" si="9"/>
        <v>92.944424701347685</v>
      </c>
      <c r="Q293" s="11">
        <v>44203</v>
      </c>
    </row>
    <row r="294" spans="1:20" x14ac:dyDescent="0.2">
      <c r="A294" s="20">
        <v>44203</v>
      </c>
      <c r="B294" s="21">
        <v>0.91666666666666663</v>
      </c>
      <c r="C294" s="26">
        <f>-CD[[#This Row],[Verstorbene]]</f>
        <v>-146</v>
      </c>
      <c r="D294" s="2">
        <v>146</v>
      </c>
      <c r="E294" s="22">
        <v>30</v>
      </c>
      <c r="F294" s="23">
        <f>CD[[#This Row],[KH]]-CD[[#This Row],[KH (intensiv)]]</f>
        <v>125</v>
      </c>
      <c r="G294" s="23">
        <f>CD[[#This Row],[Infiziert]]-CD[[#This Row],[KH (nicht intensiv)]]-CD[[#This Row],[KH (intensiv)]]</f>
        <v>568</v>
      </c>
      <c r="H294" s="22">
        <v>13218</v>
      </c>
      <c r="I294" s="22">
        <v>14087</v>
      </c>
      <c r="J294" s="22">
        <v>723</v>
      </c>
      <c r="K294" s="22">
        <v>155</v>
      </c>
      <c r="L294" s="22">
        <v>1868</v>
      </c>
      <c r="M294" s="23">
        <f>CD[[#This Row],[Verstorbene]]+CD[[#This Row],[KH (intensiv)]]+CD[[#This Row],[KH (nicht intensiv)]]+CD[[#This Row],[Infiziert (o. KH)]]+CD[[#This Row],[Genesen]]-CD[[#This Row],[Total]]</f>
        <v>0</v>
      </c>
      <c r="N294" s="24">
        <f>CD[[#This Row],[Total]]-I293</f>
        <v>105</v>
      </c>
      <c r="O294" s="24">
        <f>CD[[#This Row],[Genesen]]-H293</f>
        <v>67</v>
      </c>
      <c r="P294" s="38">
        <f t="shared" si="9"/>
        <v>91.336389671912613</v>
      </c>
      <c r="Q294" s="11">
        <v>44204</v>
      </c>
    </row>
    <row r="295" spans="1:20" x14ac:dyDescent="0.2">
      <c r="A295" s="20">
        <v>44204</v>
      </c>
      <c r="B295" s="21">
        <v>0.91666666666666663</v>
      </c>
      <c r="C295" s="26">
        <f>-CD[[#This Row],[Verstorbene]]</f>
        <v>-146</v>
      </c>
      <c r="D295" s="2">
        <v>146</v>
      </c>
      <c r="E295" s="22">
        <v>31</v>
      </c>
      <c r="F295" s="23">
        <f>CD[[#This Row],[KH]]-CD[[#This Row],[KH (intensiv)]]</f>
        <v>118</v>
      </c>
      <c r="G295" s="23">
        <f>CD[[#This Row],[Infiziert]]-CD[[#This Row],[KH (nicht intensiv)]]-CD[[#This Row],[KH (intensiv)]]</f>
        <v>583</v>
      </c>
      <c r="H295" s="22">
        <v>13400</v>
      </c>
      <c r="I295" s="22">
        <v>14278</v>
      </c>
      <c r="J295" s="22">
        <v>732</v>
      </c>
      <c r="K295" s="22">
        <v>149</v>
      </c>
      <c r="L295" s="22">
        <v>1911</v>
      </c>
      <c r="M295" s="23">
        <f>CD[[#This Row],[Verstorbene]]+CD[[#This Row],[KH (intensiv)]]+CD[[#This Row],[KH (nicht intensiv)]]+CD[[#This Row],[Infiziert (o. KH)]]+CD[[#This Row],[Genesen]]-CD[[#This Row],[Total]]</f>
        <v>0</v>
      </c>
      <c r="N295" s="24">
        <f>CD[[#This Row],[Total]]-I294</f>
        <v>191</v>
      </c>
      <c r="O295" s="24">
        <f>CD[[#This Row],[Genesen]]-H294</f>
        <v>182</v>
      </c>
      <c r="P295" s="38">
        <f t="shared" si="9"/>
        <v>112.56245206045568</v>
      </c>
      <c r="Q295" s="11">
        <v>44205</v>
      </c>
    </row>
    <row r="296" spans="1:20" x14ac:dyDescent="0.2">
      <c r="A296" s="20">
        <v>44205</v>
      </c>
      <c r="B296" s="21">
        <v>0.91666666666666663</v>
      </c>
      <c r="C296" s="26">
        <f>-CD[[#This Row],[Verstorbene]]</f>
        <v>-147</v>
      </c>
      <c r="D296" s="2">
        <v>147</v>
      </c>
      <c r="E296" s="22">
        <v>32</v>
      </c>
      <c r="F296" s="23">
        <f>CD[[#This Row],[KH]]-CD[[#This Row],[KH (intensiv)]]</f>
        <v>122</v>
      </c>
      <c r="G296" s="23">
        <f>CD[[#This Row],[Infiziert]]-CD[[#This Row],[KH (nicht intensiv)]]-CD[[#This Row],[KH (intensiv)]]</f>
        <v>550</v>
      </c>
      <c r="H296" s="22">
        <v>13469</v>
      </c>
      <c r="I296" s="22">
        <v>14320</v>
      </c>
      <c r="J296" s="22">
        <v>704</v>
      </c>
      <c r="K296" s="22">
        <v>154</v>
      </c>
      <c r="L296" s="22">
        <v>1921</v>
      </c>
      <c r="M296" s="23">
        <f>CD[[#This Row],[Verstorbene]]+CD[[#This Row],[KH (intensiv)]]+CD[[#This Row],[KH (nicht intensiv)]]+CD[[#This Row],[Infiziert (o. KH)]]+CD[[#This Row],[Genesen]]-CD[[#This Row],[Total]]</f>
        <v>0</v>
      </c>
      <c r="N296" s="24">
        <f>CD[[#This Row],[Total]]-I295</f>
        <v>42</v>
      </c>
      <c r="O296" s="24">
        <f>CD[[#This Row],[Genesen]]-H295</f>
        <v>69</v>
      </c>
      <c r="P296" s="38">
        <f t="shared" si="9"/>
        <v>110.63281002513358</v>
      </c>
      <c r="Q296" s="11">
        <v>44206</v>
      </c>
    </row>
    <row r="297" spans="1:20" x14ac:dyDescent="0.2">
      <c r="A297" s="20">
        <v>44206</v>
      </c>
      <c r="B297" s="21">
        <v>0.91666666666666663</v>
      </c>
      <c r="C297" s="26">
        <f>-CD[[#This Row],[Verstorbene]]</f>
        <v>-147</v>
      </c>
      <c r="D297" s="2">
        <v>147</v>
      </c>
      <c r="E297" s="22">
        <v>32</v>
      </c>
      <c r="F297" s="23">
        <f>CD[[#This Row],[KH]]-CD[[#This Row],[KH (intensiv)]]</f>
        <v>125</v>
      </c>
      <c r="G297" s="23">
        <f>CD[[#This Row],[Infiziert]]-CD[[#This Row],[KH (nicht intensiv)]]-CD[[#This Row],[KH (intensiv)]]</f>
        <v>503</v>
      </c>
      <c r="H297" s="22">
        <v>13621</v>
      </c>
      <c r="I297" s="22">
        <v>14428</v>
      </c>
      <c r="J297" s="22">
        <v>660</v>
      </c>
      <c r="K297" s="22">
        <v>157</v>
      </c>
      <c r="L297" s="22">
        <v>1825</v>
      </c>
      <c r="M297" s="23">
        <f>CD[[#This Row],[Verstorbene]]+CD[[#This Row],[KH (intensiv)]]+CD[[#This Row],[KH (nicht intensiv)]]+CD[[#This Row],[Infiziert (o. KH)]]+CD[[#This Row],[Genesen]]-CD[[#This Row],[Total]]</f>
        <v>0</v>
      </c>
      <c r="N297" s="24">
        <f>CD[[#This Row],[Total]]-I296</f>
        <v>108</v>
      </c>
      <c r="O297" s="24">
        <f>CD[[#This Row],[Genesen]]-H296</f>
        <v>152</v>
      </c>
      <c r="P297" s="38">
        <f t="shared" ref="P297:P303" si="10">SUM(N291:N297)/$P$1</f>
        <v>111.59763104279463</v>
      </c>
      <c r="Q297" s="11">
        <v>44207</v>
      </c>
    </row>
    <row r="298" spans="1:20" x14ac:dyDescent="0.2">
      <c r="A298" s="20">
        <v>44207</v>
      </c>
      <c r="B298" s="21">
        <v>0.91666666666666663</v>
      </c>
      <c r="C298" s="26">
        <f>-CD[[#This Row],[Verstorbene]]</f>
        <v>-154</v>
      </c>
      <c r="D298" s="2">
        <v>154</v>
      </c>
      <c r="E298" s="22">
        <v>33</v>
      </c>
      <c r="F298" s="23">
        <f>CD[[#This Row],[KH]]-CD[[#This Row],[KH (intensiv)]]</f>
        <v>122</v>
      </c>
      <c r="G298" s="23">
        <f>CD[[#This Row],[Infiziert]]-CD[[#This Row],[KH (nicht intensiv)]]-CD[[#This Row],[KH (intensiv)]]</f>
        <v>518</v>
      </c>
      <c r="H298" s="22">
        <v>13658</v>
      </c>
      <c r="I298" s="22">
        <v>14485</v>
      </c>
      <c r="J298" s="22">
        <v>673</v>
      </c>
      <c r="K298" s="22">
        <v>155</v>
      </c>
      <c r="L298" s="22">
        <v>1890</v>
      </c>
      <c r="M298" s="23">
        <f>CD[[#This Row],[Verstorbene]]+CD[[#This Row],[KH (intensiv)]]+CD[[#This Row],[KH (nicht intensiv)]]+CD[[#This Row],[Infiziert (o. KH)]]+CD[[#This Row],[Genesen]]-CD[[#This Row],[Total]]</f>
        <v>0</v>
      </c>
      <c r="N298" s="24">
        <f>CD[[#This Row],[Total]]-I297</f>
        <v>57</v>
      </c>
      <c r="O298" s="24">
        <f>CD[[#This Row],[Genesen]]-H297</f>
        <v>37</v>
      </c>
      <c r="P298" s="38">
        <f t="shared" si="10"/>
        <v>112.8840590663427</v>
      </c>
      <c r="Q298" s="11">
        <v>44208</v>
      </c>
    </row>
    <row r="299" spans="1:20" x14ac:dyDescent="0.2">
      <c r="A299" s="20">
        <v>44208</v>
      </c>
      <c r="B299" s="21">
        <v>0.91666666666666663</v>
      </c>
      <c r="C299" s="26">
        <f>-CD[[#This Row],[Verstorbene]]</f>
        <v>-156</v>
      </c>
      <c r="D299" s="2">
        <v>156</v>
      </c>
      <c r="E299" s="32">
        <v>31</v>
      </c>
      <c r="F299" s="23">
        <f>CD[[#This Row],[KH]]-CD[[#This Row],[KH (intensiv)]]</f>
        <v>122</v>
      </c>
      <c r="G299" s="23">
        <f>CD[[#This Row],[Infiziert]]-CD[[#This Row],[KH (nicht intensiv)]]-CD[[#This Row],[KH (intensiv)]]</f>
        <v>538</v>
      </c>
      <c r="H299" s="22">
        <v>13774</v>
      </c>
      <c r="I299" s="22">
        <v>14621</v>
      </c>
      <c r="J299" s="22">
        <v>691</v>
      </c>
      <c r="K299" s="22">
        <v>153</v>
      </c>
      <c r="L299" s="22">
        <v>1867</v>
      </c>
      <c r="M299" s="23">
        <f>CD[[#This Row],[Verstorbene]]+CD[[#This Row],[KH (intensiv)]]+CD[[#This Row],[KH (nicht intensiv)]]+CD[[#This Row],[Infiziert (o. KH)]]+CD[[#This Row],[Genesen]]-CD[[#This Row],[Total]]</f>
        <v>0</v>
      </c>
      <c r="N299" s="24">
        <f>CD[[#This Row],[Total]]-I298</f>
        <v>136</v>
      </c>
      <c r="O299" s="24">
        <f>CD[[#This Row],[Genesen]]-H298</f>
        <v>116</v>
      </c>
      <c r="P299" s="38">
        <f t="shared" si="10"/>
        <v>122.53226924295319</v>
      </c>
      <c r="Q299" s="11">
        <v>44209</v>
      </c>
    </row>
    <row r="300" spans="1:20" x14ac:dyDescent="0.2">
      <c r="A300" s="20">
        <v>44209</v>
      </c>
      <c r="B300" s="21">
        <v>0.91666666666666663</v>
      </c>
      <c r="C300" s="26">
        <f>-CD[[#This Row],[Verstorbene]]</f>
        <v>-157</v>
      </c>
      <c r="D300" s="33">
        <v>157</v>
      </c>
      <c r="E300" s="32">
        <v>31</v>
      </c>
      <c r="F300" s="23">
        <f>CD[[#This Row],[KH]]-CD[[#This Row],[KH (intensiv)]]</f>
        <v>126</v>
      </c>
      <c r="G300" s="23">
        <f>CD[[#This Row],[Infiziert]]-CD[[#This Row],[KH (nicht intensiv)]]-CD[[#This Row],[KH (intensiv)]]</f>
        <v>480</v>
      </c>
      <c r="H300" s="22">
        <v>13913</v>
      </c>
      <c r="I300" s="22">
        <v>14707</v>
      </c>
      <c r="J300" s="22">
        <v>637</v>
      </c>
      <c r="K300" s="22">
        <v>157</v>
      </c>
      <c r="L300" s="22">
        <v>1756</v>
      </c>
      <c r="M300" s="23">
        <f>CD[[#This Row],[Verstorbene]]+CD[[#This Row],[KH (intensiv)]]+CD[[#This Row],[KH (nicht intensiv)]]+CD[[#This Row],[Infiziert (o. KH)]]+CD[[#This Row],[Genesen]]-CD[[#This Row],[Total]]</f>
        <v>0</v>
      </c>
      <c r="N300" s="24">
        <f>CD[[#This Row],[Total]]-I299</f>
        <v>86</v>
      </c>
      <c r="O300" s="24">
        <f>CD[[#This Row],[Genesen]]-H299</f>
        <v>139</v>
      </c>
      <c r="P300" s="38">
        <f t="shared" si="10"/>
        <v>116.58253963404339</v>
      </c>
      <c r="Q300" s="11">
        <v>44210</v>
      </c>
    </row>
    <row r="301" spans="1:20" x14ac:dyDescent="0.2">
      <c r="A301" s="20">
        <v>44210</v>
      </c>
      <c r="B301" s="21">
        <v>0.91666666666666663</v>
      </c>
      <c r="C301" s="26">
        <f>-CD[[#This Row],[Verstorbene]]</f>
        <v>-159</v>
      </c>
      <c r="D301" s="2">
        <v>159</v>
      </c>
      <c r="E301" s="22">
        <v>35</v>
      </c>
      <c r="F301" s="23">
        <f>CD[[#This Row],[KH]]-CD[[#This Row],[KH (intensiv)]]</f>
        <v>123</v>
      </c>
      <c r="G301" s="23">
        <f>CD[[#This Row],[Infiziert]]-CD[[#This Row],[KH (nicht intensiv)]]-CD[[#This Row],[KH (intensiv)]]</f>
        <v>514</v>
      </c>
      <c r="H301" s="22">
        <v>13966</v>
      </c>
      <c r="I301" s="22">
        <v>14797</v>
      </c>
      <c r="J301" s="22">
        <v>672</v>
      </c>
      <c r="K301" s="22">
        <v>158</v>
      </c>
      <c r="L301" s="22">
        <v>1790</v>
      </c>
      <c r="M301" s="23">
        <f>CD[[#This Row],[Verstorbene]]+CD[[#This Row],[KH (intensiv)]]+CD[[#This Row],[KH (nicht intensiv)]]+CD[[#This Row],[Infiziert (o. KH)]]+CD[[#This Row],[Genesen]]-CD[[#This Row],[Total]]</f>
        <v>0</v>
      </c>
      <c r="N301" s="24">
        <f>CD[[#This Row],[Total]]-I300</f>
        <v>90</v>
      </c>
      <c r="O301" s="24">
        <f>CD[[#This Row],[Genesen]]-H300</f>
        <v>53</v>
      </c>
      <c r="P301" s="38">
        <f t="shared" si="10"/>
        <v>114.17048708989077</v>
      </c>
      <c r="Q301" s="11">
        <v>44211</v>
      </c>
    </row>
    <row r="302" spans="1:20" x14ac:dyDescent="0.2">
      <c r="A302" s="20">
        <v>44211</v>
      </c>
      <c r="B302" s="21">
        <v>0.91666666666666663</v>
      </c>
      <c r="C302" s="26">
        <f>-CD[[#This Row],[Verstorbene]]</f>
        <v>-161</v>
      </c>
      <c r="D302" s="2">
        <v>161</v>
      </c>
      <c r="E302" s="22">
        <v>35</v>
      </c>
      <c r="F302" s="23">
        <f>CD[[#This Row],[KH]]-CD[[#This Row],[KH (intensiv)]]</f>
        <v>117</v>
      </c>
      <c r="G302" s="23">
        <f>CD[[#This Row],[Infiziert]]-CD[[#This Row],[KH (nicht intensiv)]]-CD[[#This Row],[KH (intensiv)]]</f>
        <v>431</v>
      </c>
      <c r="H302" s="22">
        <v>14127</v>
      </c>
      <c r="I302" s="22">
        <v>14871</v>
      </c>
      <c r="J302" s="22">
        <v>583</v>
      </c>
      <c r="K302" s="22">
        <v>152</v>
      </c>
      <c r="L302" s="22">
        <v>1690</v>
      </c>
      <c r="M302" s="23">
        <f>CD[[#This Row],[Verstorbene]]+CD[[#This Row],[KH (intensiv)]]+CD[[#This Row],[KH (nicht intensiv)]]+CD[[#This Row],[Infiziert (o. KH)]]+CD[[#This Row],[Genesen]]-CD[[#This Row],[Total]]</f>
        <v>0</v>
      </c>
      <c r="N302" s="24">
        <f>CD[[#This Row],[Total]]-I301</f>
        <v>74</v>
      </c>
      <c r="O302" s="24">
        <f>CD[[#This Row],[Genesen]]-H301</f>
        <v>161</v>
      </c>
      <c r="P302" s="38">
        <f t="shared" si="10"/>
        <v>95.356477245500315</v>
      </c>
      <c r="Q302" s="11">
        <v>44212</v>
      </c>
    </row>
    <row r="303" spans="1:20" x14ac:dyDescent="0.2">
      <c r="A303" s="20">
        <v>44212</v>
      </c>
      <c r="B303" s="21">
        <v>0.91666666666666663</v>
      </c>
      <c r="C303" s="26">
        <f>-CD[[#This Row],[Verstorbene]]</f>
        <v>-161</v>
      </c>
      <c r="D303" s="36">
        <v>161</v>
      </c>
      <c r="E303" s="22">
        <v>35</v>
      </c>
      <c r="F303" s="23">
        <f>CD[[#This Row],[KH]]-CD[[#This Row],[KH (intensiv)]]</f>
        <v>116</v>
      </c>
      <c r="G303" s="23">
        <f>CD[[#This Row],[Infiziert]]-CD[[#This Row],[KH (nicht intensiv)]]-CD[[#This Row],[KH (intensiv)]]</f>
        <v>377</v>
      </c>
      <c r="H303" s="22">
        <v>14264</v>
      </c>
      <c r="I303" s="22">
        <v>14953</v>
      </c>
      <c r="J303" s="22">
        <v>528</v>
      </c>
      <c r="K303" s="22">
        <v>151</v>
      </c>
      <c r="L303" s="22">
        <v>1671</v>
      </c>
      <c r="M303" s="23">
        <f>CD[[#This Row],[Verstorbene]]+CD[[#This Row],[KH (intensiv)]]+CD[[#This Row],[KH (nicht intensiv)]]+CD[[#This Row],[Infiziert (o. KH)]]+CD[[#This Row],[Genesen]]-CD[[#This Row],[Total]]</f>
        <v>0</v>
      </c>
      <c r="N303" s="24">
        <f>CD[[#This Row],[Total]]-I302</f>
        <v>82</v>
      </c>
      <c r="O303" s="24">
        <f>CD[[#This Row],[Genesen]]-H302</f>
        <v>137</v>
      </c>
      <c r="P303" s="38">
        <f t="shared" si="10"/>
        <v>101.78861736324063</v>
      </c>
      <c r="Q303" s="11">
        <v>44213</v>
      </c>
      <c r="S303" s="18"/>
      <c r="T303" s="18"/>
    </row>
    <row r="304" spans="1:20" x14ac:dyDescent="0.2">
      <c r="A304" s="20">
        <v>44213</v>
      </c>
      <c r="B304" s="21">
        <v>0.91666666666666663</v>
      </c>
      <c r="C304" s="26">
        <f>-CD[[#This Row],[Verstorbene]]</f>
        <v>-161</v>
      </c>
      <c r="D304" s="36">
        <v>161</v>
      </c>
      <c r="E304" s="22">
        <v>36</v>
      </c>
      <c r="F304" s="23">
        <f>CD[[#This Row],[KH]]-CD[[#This Row],[KH (intensiv)]]</f>
        <v>115</v>
      </c>
      <c r="G304" s="23">
        <f>CD[[#This Row],[Infiziert]]-CD[[#This Row],[KH (nicht intensiv)]]-CD[[#This Row],[KH (intensiv)]]</f>
        <v>302</v>
      </c>
      <c r="H304" s="22">
        <v>14371</v>
      </c>
      <c r="I304" s="22">
        <v>14985</v>
      </c>
      <c r="J304" s="22">
        <v>453</v>
      </c>
      <c r="K304" s="22">
        <v>151</v>
      </c>
      <c r="L304" s="22">
        <v>1533</v>
      </c>
      <c r="M304" s="23">
        <f>CD[[#This Row],[Verstorbene]]+CD[[#This Row],[KH (intensiv)]]+CD[[#This Row],[KH (nicht intensiv)]]+CD[[#This Row],[Infiziert (o. KH)]]+CD[[#This Row],[Genesen]]-CD[[#This Row],[Total]]</f>
        <v>0</v>
      </c>
      <c r="N304" s="24">
        <f>CD[[#This Row],[Total]]-I303</f>
        <v>32</v>
      </c>
      <c r="O304" s="24">
        <f>CD[[#This Row],[Genesen]]-H303</f>
        <v>107</v>
      </c>
      <c r="P304" s="38">
        <f t="shared" ref="P304:P311" si="11">SUM(N298:N304)/$P$1</f>
        <v>89.567551139534018</v>
      </c>
      <c r="Q304" s="11">
        <v>44214</v>
      </c>
      <c r="S304" s="18"/>
      <c r="T304" s="18"/>
    </row>
    <row r="305" spans="1:20" x14ac:dyDescent="0.2">
      <c r="A305" s="20">
        <v>44214</v>
      </c>
      <c r="B305" s="21">
        <v>0.91666666666666663</v>
      </c>
      <c r="C305" s="26">
        <f>-CD[[#This Row],[Verstorbene]]</f>
        <v>-163</v>
      </c>
      <c r="D305" s="2">
        <v>163</v>
      </c>
      <c r="E305" s="22">
        <v>30</v>
      </c>
      <c r="F305" s="23">
        <f>CD[[#This Row],[KH]]-CD[[#This Row],[KH (intensiv)]]</f>
        <v>118</v>
      </c>
      <c r="G305" s="23">
        <f>CD[[#This Row],[Infiziert]]-CD[[#This Row],[KH (nicht intensiv)]]-CD[[#This Row],[KH (intensiv)]]</f>
        <v>261</v>
      </c>
      <c r="H305" s="22">
        <v>14466</v>
      </c>
      <c r="I305" s="22">
        <v>15038</v>
      </c>
      <c r="J305" s="22">
        <v>409</v>
      </c>
      <c r="K305" s="22">
        <v>148</v>
      </c>
      <c r="L305" s="22">
        <v>1495</v>
      </c>
      <c r="M305" s="23">
        <f>CD[[#This Row],[Verstorbene]]+CD[[#This Row],[KH (intensiv)]]+CD[[#This Row],[KH (nicht intensiv)]]+CD[[#This Row],[Infiziert (o. KH)]]+CD[[#This Row],[Genesen]]-CD[[#This Row],[Total]]</f>
        <v>0</v>
      </c>
      <c r="N305" s="24">
        <f>CD[[#This Row],[Total]]-I304</f>
        <v>53</v>
      </c>
      <c r="O305" s="24">
        <f>CD[[#This Row],[Genesen]]-H304</f>
        <v>95</v>
      </c>
      <c r="P305" s="38">
        <f t="shared" si="11"/>
        <v>88.924337127759983</v>
      </c>
      <c r="Q305" s="11">
        <v>44215</v>
      </c>
      <c r="S305" s="18"/>
      <c r="T305" s="18"/>
    </row>
    <row r="306" spans="1:20" x14ac:dyDescent="0.2">
      <c r="A306" s="20">
        <v>44215</v>
      </c>
      <c r="B306" s="21">
        <v>0.91666666666666663</v>
      </c>
      <c r="C306" s="26">
        <f>-CD[[#This Row],[Verstorbene]]</f>
        <v>-167</v>
      </c>
      <c r="D306" s="2">
        <v>167</v>
      </c>
      <c r="E306" s="22">
        <v>31</v>
      </c>
      <c r="F306" s="23">
        <f>CD[[#This Row],[KH]]-CD[[#This Row],[KH (intensiv)]]</f>
        <v>111</v>
      </c>
      <c r="G306" s="23">
        <f>CD[[#This Row],[Infiziert]]-CD[[#This Row],[KH (nicht intensiv)]]-CD[[#This Row],[KH (intensiv)]]</f>
        <v>209</v>
      </c>
      <c r="H306" s="22">
        <v>14602</v>
      </c>
      <c r="I306" s="22">
        <v>15120</v>
      </c>
      <c r="J306" s="22">
        <v>351</v>
      </c>
      <c r="K306" s="22">
        <v>142</v>
      </c>
      <c r="L306" s="22">
        <v>1304</v>
      </c>
      <c r="M306" s="23">
        <f>CD[[#This Row],[Verstorbene]]+CD[[#This Row],[KH (intensiv)]]+CD[[#This Row],[KH (nicht intensiv)]]+CD[[#This Row],[Infiziert (o. KH)]]+CD[[#This Row],[Genesen]]-CD[[#This Row],[Total]]</f>
        <v>0</v>
      </c>
      <c r="N306" s="24">
        <f>CD[[#This Row],[Total]]-I305</f>
        <v>82</v>
      </c>
      <c r="O306" s="24">
        <f>CD[[#This Row],[Genesen]]-H305</f>
        <v>136</v>
      </c>
      <c r="P306" s="38">
        <f t="shared" si="11"/>
        <v>80.240947968810545</v>
      </c>
      <c r="Q306" s="11">
        <v>44216</v>
      </c>
      <c r="S306" s="18"/>
      <c r="T306" s="18"/>
    </row>
    <row r="307" spans="1:20" x14ac:dyDescent="0.2">
      <c r="A307" s="20">
        <v>44216</v>
      </c>
      <c r="B307" s="21">
        <v>0.91666666666666663</v>
      </c>
      <c r="C307" s="26">
        <f>-CD[[#This Row],[Verstorbene]]</f>
        <v>-169</v>
      </c>
      <c r="D307" s="2">
        <v>169</v>
      </c>
      <c r="E307" s="22">
        <v>27</v>
      </c>
      <c r="F307" s="23">
        <f>CD[[#This Row],[KH]]-CD[[#This Row],[KH (intensiv)]]</f>
        <v>111</v>
      </c>
      <c r="G307" s="23">
        <f>CD[[#This Row],[Infiziert]]-CD[[#This Row],[KH (nicht intensiv)]]-CD[[#This Row],[KH (intensiv)]]</f>
        <v>200</v>
      </c>
      <c r="H307" s="22">
        <v>14720</v>
      </c>
      <c r="I307" s="47">
        <v>15227</v>
      </c>
      <c r="J307" s="49">
        <v>338</v>
      </c>
      <c r="K307" s="22">
        <v>138</v>
      </c>
      <c r="L307" s="22">
        <v>1173</v>
      </c>
      <c r="M307" s="23">
        <f>CD[[#This Row],[Verstorbene]]+CD[[#This Row],[KH (intensiv)]]+CD[[#This Row],[KH (nicht intensiv)]]+CD[[#This Row],[Infiziert (o. KH)]]+CD[[#This Row],[Genesen]]-CD[[#This Row],[Total]]</f>
        <v>0</v>
      </c>
      <c r="N307" s="24">
        <f>CD[[#This Row],[Total]]-I306</f>
        <v>107</v>
      </c>
      <c r="O307" s="24">
        <f>CD[[#This Row],[Genesen]]-H306</f>
        <v>118</v>
      </c>
      <c r="P307" s="38">
        <f t="shared" si="11"/>
        <v>83.617821530624227</v>
      </c>
      <c r="Q307" s="11">
        <v>44217</v>
      </c>
      <c r="S307" s="18"/>
      <c r="T307" s="18"/>
    </row>
    <row r="308" spans="1:20" x14ac:dyDescent="0.2">
      <c r="A308" s="20">
        <v>44217</v>
      </c>
      <c r="B308" s="21">
        <v>0.91666666666666663</v>
      </c>
      <c r="C308" s="26">
        <f>-CD[[#This Row],[Verstorbene]]</f>
        <v>-171</v>
      </c>
      <c r="D308" s="2">
        <v>171</v>
      </c>
      <c r="E308" s="22">
        <v>30</v>
      </c>
      <c r="F308" s="23">
        <f>CD[[#This Row],[KH]]-CD[[#This Row],[KH (intensiv)]]</f>
        <v>109</v>
      </c>
      <c r="G308" s="23">
        <f>CD[[#This Row],[Infiziert]]-CD[[#This Row],[KH (nicht intensiv)]]-CD[[#This Row],[KH (intensiv)]]</f>
        <v>135</v>
      </c>
      <c r="H308" s="22">
        <v>14831</v>
      </c>
      <c r="I308" s="47">
        <v>15276</v>
      </c>
      <c r="J308" s="49">
        <v>274</v>
      </c>
      <c r="K308" s="22">
        <v>139</v>
      </c>
      <c r="L308" s="22">
        <v>1105</v>
      </c>
      <c r="M308" s="23">
        <f>CD[[#This Row],[Verstorbene]]+CD[[#This Row],[KH (intensiv)]]+CD[[#This Row],[KH (nicht intensiv)]]+CD[[#This Row],[Infiziert (o. KH)]]+CD[[#This Row],[Genesen]]-CD[[#This Row],[Total]]</f>
        <v>0</v>
      </c>
      <c r="N308" s="24">
        <f>CD[[#This Row],[Total]]-I307</f>
        <v>49</v>
      </c>
      <c r="O308" s="24">
        <f>CD[[#This Row],[Genesen]]-H307</f>
        <v>111</v>
      </c>
      <c r="P308" s="38">
        <f t="shared" si="11"/>
        <v>77.024877909940386</v>
      </c>
      <c r="Q308" s="11">
        <v>44218</v>
      </c>
      <c r="R308" s="3" t="s">
        <v>37</v>
      </c>
      <c r="S308" s="18"/>
      <c r="T308" s="18"/>
    </row>
    <row r="309" spans="1:20" x14ac:dyDescent="0.2">
      <c r="A309" s="20">
        <v>44218</v>
      </c>
      <c r="B309" s="21">
        <v>0.91666666666666663</v>
      </c>
      <c r="C309" s="26">
        <f>-CD[[#This Row],[Verstorbene]]</f>
        <v>-173</v>
      </c>
      <c r="D309" s="3">
        <v>173</v>
      </c>
      <c r="E309" s="3">
        <v>30</v>
      </c>
      <c r="F309" s="23">
        <f>CD[[#This Row],[KH]]-CD[[#This Row],[KH (intensiv)]]</f>
        <v>115</v>
      </c>
      <c r="G309" s="23">
        <f>CD[[#This Row],[Infiziert]]-CD[[#This Row],[KH (nicht intensiv)]]-CD[[#This Row],[KH (intensiv)]]</f>
        <v>204</v>
      </c>
      <c r="H309" s="43">
        <v>14831</v>
      </c>
      <c r="I309" s="46">
        <v>15353</v>
      </c>
      <c r="J309" s="49">
        <v>349</v>
      </c>
      <c r="K309" s="3">
        <v>145</v>
      </c>
      <c r="L309" s="25">
        <v>1105</v>
      </c>
      <c r="M309" s="23">
        <f>CD[[#This Row],[Verstorbene]]+CD[[#This Row],[KH (intensiv)]]+CD[[#This Row],[KH (nicht intensiv)]]+CD[[#This Row],[Infiziert (o. KH)]]+CD[[#This Row],[Genesen]]-CD[[#This Row],[Total]]</f>
        <v>0</v>
      </c>
      <c r="N309" s="24">
        <f>CD[[#This Row],[Total]]-I308</f>
        <v>77</v>
      </c>
      <c r="O309" s="24">
        <f>CD[[#This Row],[Genesen]]-H308</f>
        <v>0</v>
      </c>
      <c r="P309" s="38">
        <f t="shared" si="11"/>
        <v>77.507288418770912</v>
      </c>
      <c r="Q309" s="11">
        <v>44219</v>
      </c>
      <c r="R309" s="3" t="s">
        <v>34</v>
      </c>
      <c r="S309" s="18"/>
      <c r="T309" s="18"/>
    </row>
    <row r="310" spans="1:20" x14ac:dyDescent="0.2">
      <c r="A310" s="20">
        <v>44219</v>
      </c>
      <c r="B310" s="21">
        <v>0.91666666666666663</v>
      </c>
      <c r="C310" s="26">
        <f>-CD[[#This Row],[Verstorbene]]</f>
        <v>-174</v>
      </c>
      <c r="D310" s="3">
        <v>174</v>
      </c>
      <c r="E310" s="3">
        <v>30</v>
      </c>
      <c r="F310" s="23">
        <f>CD[[#This Row],[KH]]-CD[[#This Row],[KH (intensiv)]]</f>
        <v>109</v>
      </c>
      <c r="G310" s="23">
        <f>CD[[#This Row],[Infiziert]]-CD[[#This Row],[KH (nicht intensiv)]]-CD[[#This Row],[KH (intensiv)]]</f>
        <v>303</v>
      </c>
      <c r="H310" s="43">
        <v>14831</v>
      </c>
      <c r="I310" s="46">
        <v>15447</v>
      </c>
      <c r="J310" s="49">
        <v>442</v>
      </c>
      <c r="K310" s="3">
        <v>139</v>
      </c>
      <c r="L310" s="25">
        <v>1105</v>
      </c>
      <c r="M310" s="23">
        <f>CD[[#This Row],[Verstorbene]]+CD[[#This Row],[KH (intensiv)]]+CD[[#This Row],[KH (nicht intensiv)]]+CD[[#This Row],[Infiziert (o. KH)]]+CD[[#This Row],[Genesen]]-CD[[#This Row],[Total]]</f>
        <v>0</v>
      </c>
      <c r="N310" s="24">
        <f>CD[[#This Row],[Total]]-I309</f>
        <v>94</v>
      </c>
      <c r="O310" s="24">
        <f>CD[[#This Row],[Genesen]]-H309</f>
        <v>0</v>
      </c>
      <c r="P310" s="38">
        <f t="shared" si="11"/>
        <v>79.436930454093016</v>
      </c>
      <c r="Q310" s="11">
        <v>44220</v>
      </c>
      <c r="R310" s="3" t="s">
        <v>34</v>
      </c>
      <c r="S310" s="18"/>
      <c r="T310" s="18"/>
    </row>
    <row r="311" spans="1:20" x14ac:dyDescent="0.2">
      <c r="A311" s="20">
        <v>44220</v>
      </c>
      <c r="B311" s="21">
        <v>0.91666666666666663</v>
      </c>
      <c r="C311" s="26">
        <f>-CD[[#This Row],[Verstorbene]]</f>
        <v>-174</v>
      </c>
      <c r="D311" s="3">
        <v>174</v>
      </c>
      <c r="E311" s="3">
        <v>29</v>
      </c>
      <c r="F311" s="23">
        <f>CD[[#This Row],[KH]]-CD[[#This Row],[KH (intensiv)]]</f>
        <v>111</v>
      </c>
      <c r="G311" s="23">
        <f>CD[[#This Row],[Infiziert]]-CD[[#This Row],[KH (nicht intensiv)]]-CD[[#This Row],[KH (intensiv)]]</f>
        <v>337</v>
      </c>
      <c r="H311" s="43">
        <v>14831</v>
      </c>
      <c r="I311" s="46">
        <v>15482</v>
      </c>
      <c r="J311" s="49">
        <v>477</v>
      </c>
      <c r="K311" s="3">
        <v>140</v>
      </c>
      <c r="L311" s="25">
        <v>1105</v>
      </c>
      <c r="M311" s="23">
        <f>CD[[#This Row],[Verstorbene]]+CD[[#This Row],[KH (intensiv)]]+CD[[#This Row],[KH (nicht intensiv)]]+CD[[#This Row],[Infiziert (o. KH)]]+CD[[#This Row],[Genesen]]-CD[[#This Row],[Total]]</f>
        <v>0</v>
      </c>
      <c r="N311" s="24">
        <f>CD[[#This Row],[Total]]-I310</f>
        <v>35</v>
      </c>
      <c r="O311" s="24">
        <f>CD[[#This Row],[Genesen]]-H310</f>
        <v>0</v>
      </c>
      <c r="P311" s="38">
        <f t="shared" si="11"/>
        <v>79.919340962923528</v>
      </c>
      <c r="Q311" s="11">
        <v>44221</v>
      </c>
      <c r="R311" s="3" t="s">
        <v>34</v>
      </c>
      <c r="S311" s="18"/>
      <c r="T311" s="18"/>
    </row>
    <row r="312" spans="1:20" x14ac:dyDescent="0.2">
      <c r="A312" s="20">
        <v>44221</v>
      </c>
      <c r="B312" s="21">
        <v>0.91666666666666663</v>
      </c>
      <c r="C312" s="26">
        <f>-CD[[#This Row],[Verstorbene]]</f>
        <v>-180</v>
      </c>
      <c r="D312" s="3">
        <v>180</v>
      </c>
      <c r="E312" s="3">
        <v>30</v>
      </c>
      <c r="F312" s="23">
        <f>CD[[#This Row],[KH]]-CD[[#This Row],[KH (intensiv)]]</f>
        <v>113</v>
      </c>
      <c r="G312" s="23">
        <f>CD[[#This Row],[Infiziert]]-CD[[#This Row],[KH (nicht intensiv)]]-CD[[#This Row],[KH (intensiv)]]</f>
        <v>129</v>
      </c>
      <c r="H312" s="22">
        <v>15056</v>
      </c>
      <c r="I312" s="46">
        <v>15508</v>
      </c>
      <c r="J312" s="49">
        <v>272</v>
      </c>
      <c r="K312" s="3">
        <v>143</v>
      </c>
      <c r="L312" s="22">
        <v>928</v>
      </c>
      <c r="M312" s="23">
        <f>CD[[#This Row],[Verstorbene]]+CD[[#This Row],[KH (intensiv)]]+CD[[#This Row],[KH (nicht intensiv)]]+CD[[#This Row],[Infiziert (o. KH)]]+CD[[#This Row],[Genesen]]-CD[[#This Row],[Total]]</f>
        <v>0</v>
      </c>
      <c r="N312" s="24">
        <f>CD[[#This Row],[Total]]-I311</f>
        <v>26</v>
      </c>
      <c r="O312" s="24">
        <f>CD[[#This Row],[Genesen]]-H311</f>
        <v>225</v>
      </c>
      <c r="P312" s="38">
        <f t="shared" ref="P312:P318" si="12">SUM(N306:N312)/$P$1</f>
        <v>75.577646383448808</v>
      </c>
      <c r="Q312" s="11">
        <v>44222</v>
      </c>
      <c r="S312" s="18"/>
      <c r="T312" s="18"/>
    </row>
    <row r="313" spans="1:20" x14ac:dyDescent="0.2">
      <c r="A313" s="20">
        <v>44222</v>
      </c>
      <c r="B313" s="21">
        <v>0.91666666666666663</v>
      </c>
      <c r="C313" s="26">
        <f>-CD[[#This Row],[Verstorbene]]</f>
        <v>-182</v>
      </c>
      <c r="D313" s="3">
        <v>182</v>
      </c>
      <c r="E313" s="3">
        <v>22</v>
      </c>
      <c r="F313" s="23">
        <f>CD[[#This Row],[KH]]-CD[[#This Row],[KH (intensiv)]]</f>
        <v>112</v>
      </c>
      <c r="G313" s="23">
        <f>CD[[#This Row],[Infiziert]]-CD[[#This Row],[KH (nicht intensiv)]]-CD[[#This Row],[KH (intensiv)]]</f>
        <v>207</v>
      </c>
      <c r="H313" s="25">
        <v>15056</v>
      </c>
      <c r="I313" s="46">
        <v>15579</v>
      </c>
      <c r="J313" s="49">
        <v>341</v>
      </c>
      <c r="K313" s="3">
        <v>134</v>
      </c>
      <c r="L313" s="25">
        <v>928</v>
      </c>
      <c r="M313" s="23">
        <f>CD[[#This Row],[Verstorbene]]+CD[[#This Row],[KH (intensiv)]]+CD[[#This Row],[KH (nicht intensiv)]]+CD[[#This Row],[Infiziert (o. KH)]]+CD[[#This Row],[Genesen]]-CD[[#This Row],[Total]]</f>
        <v>0</v>
      </c>
      <c r="N313" s="24">
        <f>CD[[#This Row],[Total]]-I312</f>
        <v>71</v>
      </c>
      <c r="O313" s="24">
        <f>CD[[#This Row],[Genesen]]-H312</f>
        <v>0</v>
      </c>
      <c r="P313" s="38">
        <f t="shared" si="12"/>
        <v>73.808807851070227</v>
      </c>
      <c r="Q313" s="11">
        <v>44223</v>
      </c>
      <c r="R313" s="3" t="s">
        <v>34</v>
      </c>
      <c r="S313" s="18"/>
      <c r="T313" s="18"/>
    </row>
    <row r="314" spans="1:20" x14ac:dyDescent="0.2">
      <c r="A314" s="20">
        <v>44223</v>
      </c>
      <c r="B314" s="21">
        <v>0.91666666666666663</v>
      </c>
      <c r="C314" s="26">
        <f>-CD[[#This Row],[Verstorbene]]</f>
        <v>-195</v>
      </c>
      <c r="D314" s="3">
        <v>195</v>
      </c>
      <c r="E314" s="3">
        <v>25</v>
      </c>
      <c r="F314" s="23">
        <f>CD[[#This Row],[KH]]-CD[[#This Row],[KH (intensiv)]]</f>
        <v>107</v>
      </c>
      <c r="G314" s="23">
        <f>CD[[#This Row],[Infiziert]]-CD[[#This Row],[KH (nicht intensiv)]]-CD[[#This Row],[KH (intensiv)]]</f>
        <v>353</v>
      </c>
      <c r="H314" s="3">
        <v>15039</v>
      </c>
      <c r="I314" s="46">
        <v>15719</v>
      </c>
      <c r="J314" s="48">
        <v>485</v>
      </c>
      <c r="K314" s="3">
        <v>132</v>
      </c>
      <c r="L314" s="3">
        <v>1087</v>
      </c>
      <c r="M314" s="23">
        <f>CD[[#This Row],[Verstorbene]]+CD[[#This Row],[KH (intensiv)]]+CD[[#This Row],[KH (nicht intensiv)]]+CD[[#This Row],[Infiziert (o. KH)]]+CD[[#This Row],[Genesen]]-CD[[#This Row],[Total]]</f>
        <v>0</v>
      </c>
      <c r="N314" s="24">
        <f>CD[[#This Row],[Total]]-I313</f>
        <v>140</v>
      </c>
      <c r="O314" s="50">
        <f>CD[[#This Row],[Genesen]]-H313</f>
        <v>-17</v>
      </c>
      <c r="P314" s="38">
        <f t="shared" si="12"/>
        <v>79.115323448205999</v>
      </c>
      <c r="Q314" s="11">
        <v>44224</v>
      </c>
      <c r="S314" s="18"/>
      <c r="T314" s="18"/>
    </row>
    <row r="315" spans="1:20" x14ac:dyDescent="0.2">
      <c r="A315" s="20">
        <v>44224</v>
      </c>
      <c r="B315" s="21">
        <v>0.91666666666666663</v>
      </c>
      <c r="C315" s="26">
        <f>-CD[[#This Row],[Verstorbene]]</f>
        <v>-198</v>
      </c>
      <c r="D315" s="3">
        <v>198</v>
      </c>
      <c r="E315" s="3">
        <v>21</v>
      </c>
      <c r="F315" s="23">
        <f>CD[[#This Row],[KH]]-CD[[#This Row],[KH (intensiv)]]</f>
        <v>116</v>
      </c>
      <c r="G315" s="23">
        <f>CD[[#This Row],[Infiziert]]-CD[[#This Row],[KH (nicht intensiv)]]-CD[[#This Row],[KH (intensiv)]]</f>
        <v>295</v>
      </c>
      <c r="H315" s="3">
        <v>15114</v>
      </c>
      <c r="I315" s="46">
        <v>15744</v>
      </c>
      <c r="J315" s="48">
        <v>432</v>
      </c>
      <c r="K315" s="3">
        <v>137</v>
      </c>
      <c r="L315" s="3">
        <v>1196</v>
      </c>
      <c r="M315" s="23">
        <f>CD[[#This Row],[Verstorbene]]+CD[[#This Row],[KH (intensiv)]]+CD[[#This Row],[KH (nicht intensiv)]]+CD[[#This Row],[Infiziert (o. KH)]]+CD[[#This Row],[Genesen]]-CD[[#This Row],[Total]]</f>
        <v>0</v>
      </c>
      <c r="N315" s="24">
        <f>CD[[#This Row],[Total]]-I314</f>
        <v>25</v>
      </c>
      <c r="O315" s="24">
        <f>CD[[#This Row],[Genesen]]-H314</f>
        <v>75</v>
      </c>
      <c r="P315" s="38">
        <f t="shared" si="12"/>
        <v>75.256039377561805</v>
      </c>
      <c r="Q315" s="11">
        <v>44225</v>
      </c>
    </row>
    <row r="316" spans="1:20" x14ac:dyDescent="0.2">
      <c r="A316" s="20">
        <v>44225</v>
      </c>
      <c r="B316" s="21">
        <v>0.91666666666666663</v>
      </c>
      <c r="C316" s="26">
        <f>-CD[[#This Row],[Verstorbene]]</f>
        <v>-204</v>
      </c>
      <c r="D316" s="3">
        <v>204</v>
      </c>
      <c r="E316" s="3">
        <v>20</v>
      </c>
      <c r="F316" s="23">
        <f>CD[[#This Row],[KH]]-CD[[#This Row],[KH (intensiv)]]</f>
        <v>105</v>
      </c>
      <c r="G316" s="23">
        <f>CD[[#This Row],[Infiziert]]-CD[[#This Row],[KH (nicht intensiv)]]-CD[[#This Row],[KH (intensiv)]]</f>
        <v>308</v>
      </c>
      <c r="H316" s="3">
        <v>15204</v>
      </c>
      <c r="I316" s="46">
        <v>15841</v>
      </c>
      <c r="J316" s="48">
        <v>433</v>
      </c>
      <c r="K316" s="3">
        <v>125</v>
      </c>
      <c r="L316" s="3">
        <v>1253</v>
      </c>
      <c r="M316" s="23">
        <f>CD[[#This Row],[Verstorbene]]+CD[[#This Row],[KH (intensiv)]]+CD[[#This Row],[KH (nicht intensiv)]]+CD[[#This Row],[Infiziert (o. KH)]]+CD[[#This Row],[Genesen]]-CD[[#This Row],[Total]]</f>
        <v>0</v>
      </c>
      <c r="N316" s="24">
        <f>CD[[#This Row],[Total]]-I315</f>
        <v>97</v>
      </c>
      <c r="O316" s="24">
        <f>CD[[#This Row],[Genesen]]-H315</f>
        <v>90</v>
      </c>
      <c r="P316" s="38">
        <f t="shared" si="12"/>
        <v>78.472109436431964</v>
      </c>
      <c r="Q316" s="11">
        <v>44226</v>
      </c>
    </row>
    <row r="317" spans="1:20" x14ac:dyDescent="0.2">
      <c r="A317" s="20">
        <v>44226</v>
      </c>
      <c r="B317" s="21">
        <v>0.91666666666666663</v>
      </c>
      <c r="C317" s="26">
        <f>-CD[[#This Row],[Verstorbene]]</f>
        <v>-206</v>
      </c>
      <c r="D317" s="3">
        <v>206</v>
      </c>
      <c r="E317" s="3">
        <v>19</v>
      </c>
      <c r="F317" s="23">
        <f>CD[[#This Row],[KH]]-CD[[#This Row],[KH (intensiv)]]</f>
        <v>100</v>
      </c>
      <c r="G317" s="23">
        <f>CD[[#This Row],[Infiziert]]-CD[[#This Row],[KH (nicht intensiv)]]-CD[[#This Row],[KH (intensiv)]]</f>
        <v>251</v>
      </c>
      <c r="H317" s="3">
        <v>15331</v>
      </c>
      <c r="I317" s="46">
        <v>15907</v>
      </c>
      <c r="J317" s="48">
        <v>370</v>
      </c>
      <c r="K317" s="3">
        <v>119</v>
      </c>
      <c r="L317" s="3">
        <v>1149</v>
      </c>
      <c r="M317" s="23">
        <f>CD[[#This Row],[Verstorbene]]+CD[[#This Row],[KH (intensiv)]]+CD[[#This Row],[KH (nicht intensiv)]]+CD[[#This Row],[Infiziert (o. KH)]]+CD[[#This Row],[Genesen]]-CD[[#This Row],[Total]]</f>
        <v>0</v>
      </c>
      <c r="N317" s="24">
        <f>CD[[#This Row],[Total]]-I316</f>
        <v>66</v>
      </c>
      <c r="O317" s="24">
        <f>CD[[#This Row],[Genesen]]-H316</f>
        <v>127</v>
      </c>
      <c r="P317" s="38">
        <f t="shared" si="12"/>
        <v>73.969611354013736</v>
      </c>
      <c r="Q317" s="11">
        <v>44227</v>
      </c>
    </row>
    <row r="318" spans="1:20" x14ac:dyDescent="0.2">
      <c r="A318" s="20">
        <v>44227</v>
      </c>
      <c r="B318" s="21">
        <v>0.91666666666666663</v>
      </c>
      <c r="C318" s="26">
        <f>-CD[[#This Row],[Verstorbene]]</f>
        <v>-206</v>
      </c>
      <c r="D318" s="3">
        <v>206</v>
      </c>
      <c r="E318" s="3">
        <v>21</v>
      </c>
      <c r="F318" s="23">
        <f>CD[[#This Row],[KH]]-CD[[#This Row],[KH (intensiv)]]</f>
        <v>96</v>
      </c>
      <c r="G318" s="23">
        <f>CD[[#This Row],[Infiziert]]-CD[[#This Row],[KH (nicht intensiv)]]-CD[[#This Row],[KH (intensiv)]]</f>
        <v>259</v>
      </c>
      <c r="H318" s="3">
        <v>15357</v>
      </c>
      <c r="I318" s="46">
        <v>15939</v>
      </c>
      <c r="J318" s="48">
        <v>376</v>
      </c>
      <c r="K318" s="3">
        <v>117</v>
      </c>
      <c r="L318" s="3">
        <v>1062</v>
      </c>
      <c r="M318" s="23">
        <f>CD[[#This Row],[Verstorbene]]+CD[[#This Row],[KH (intensiv)]]+CD[[#This Row],[KH (nicht intensiv)]]+CD[[#This Row],[Infiziert (o. KH)]]+CD[[#This Row],[Genesen]]-CD[[#This Row],[Total]]</f>
        <v>0</v>
      </c>
      <c r="N318" s="24">
        <f>CD[[#This Row],[Total]]-I317</f>
        <v>32</v>
      </c>
      <c r="O318" s="24">
        <f>CD[[#This Row],[Genesen]]-H317</f>
        <v>26</v>
      </c>
      <c r="P318" s="38">
        <f t="shared" si="12"/>
        <v>73.48720084518321</v>
      </c>
      <c r="Q318" s="11">
        <v>44228</v>
      </c>
      <c r="R318" s="3" t="s">
        <v>35</v>
      </c>
    </row>
    <row r="319" spans="1:20" x14ac:dyDescent="0.2">
      <c r="A319" s="20">
        <v>44228</v>
      </c>
      <c r="B319" s="21">
        <v>0.91666666666666663</v>
      </c>
      <c r="C319" s="26">
        <f>-CD[[#This Row],[Verstorbene]]</f>
        <v>-206</v>
      </c>
      <c r="D319" s="3">
        <v>206</v>
      </c>
      <c r="E319" s="3">
        <v>21</v>
      </c>
      <c r="F319" s="23">
        <f>CD[[#This Row],[KH]]-CD[[#This Row],[KH (intensiv)]]</f>
        <v>111</v>
      </c>
      <c r="G319" s="23">
        <f>CD[[#This Row],[Infiziert]]-CD[[#This Row],[KH (nicht intensiv)]]-CD[[#This Row],[KH (intensiv)]]</f>
        <v>249</v>
      </c>
      <c r="H319" s="3">
        <v>15361</v>
      </c>
      <c r="I319" s="46">
        <v>15948</v>
      </c>
      <c r="J319" s="48">
        <v>381</v>
      </c>
      <c r="K319" s="3">
        <v>132</v>
      </c>
      <c r="L319" s="3">
        <v>1089</v>
      </c>
      <c r="M319" s="23">
        <f>CD[[#This Row],[Verstorbene]]+CD[[#This Row],[KH (intensiv)]]+CD[[#This Row],[KH (nicht intensiv)]]+CD[[#This Row],[Infiziert (o. KH)]]+CD[[#This Row],[Genesen]]-CD[[#This Row],[Total]]</f>
        <v>0</v>
      </c>
      <c r="N319" s="24">
        <f>CD[[#This Row],[Total]]-I318</f>
        <v>9</v>
      </c>
      <c r="O319" s="24">
        <f>CD[[#This Row],[Genesen]]-H318</f>
        <v>4</v>
      </c>
      <c r="P319" s="38">
        <f t="shared" ref="P319:P324" si="13">SUM(N313:N319)/$P$1</f>
        <v>70.753541295143577</v>
      </c>
      <c r="Q319" s="11">
        <v>44229</v>
      </c>
    </row>
    <row r="320" spans="1:20" x14ac:dyDescent="0.2">
      <c r="A320" s="20">
        <v>44229</v>
      </c>
      <c r="B320" s="21">
        <v>0.91666666666666663</v>
      </c>
      <c r="C320" s="26">
        <f>-CD[[#This Row],[Verstorbene]]</f>
        <v>-218</v>
      </c>
      <c r="D320" s="3">
        <v>218</v>
      </c>
      <c r="E320" s="3">
        <v>23</v>
      </c>
      <c r="F320" s="23">
        <f>CD[[#This Row],[KH]]-CD[[#This Row],[KH (intensiv)]]</f>
        <v>106</v>
      </c>
      <c r="G320" s="23">
        <f>CD[[#This Row],[Infiziert]]-CD[[#This Row],[KH (nicht intensiv)]]-CD[[#This Row],[KH (intensiv)]]</f>
        <v>290</v>
      </c>
      <c r="H320" s="3">
        <v>15381</v>
      </c>
      <c r="I320" s="46">
        <v>16018</v>
      </c>
      <c r="J320" s="48">
        <v>419</v>
      </c>
      <c r="K320" s="3">
        <v>129</v>
      </c>
      <c r="L320" s="3">
        <v>1074</v>
      </c>
      <c r="M320" s="23">
        <f>CD[[#This Row],[Verstorbene]]+CD[[#This Row],[KH (intensiv)]]+CD[[#This Row],[KH (nicht intensiv)]]+CD[[#This Row],[Infiziert (o. KH)]]+CD[[#This Row],[Genesen]]-CD[[#This Row],[Total]]</f>
        <v>0</v>
      </c>
      <c r="N320" s="24">
        <f>CD[[#This Row],[Total]]-I319</f>
        <v>70</v>
      </c>
      <c r="O320" s="24">
        <f>CD[[#This Row],[Genesen]]-H319</f>
        <v>20</v>
      </c>
      <c r="P320" s="38">
        <f t="shared" si="13"/>
        <v>70.592737792200069</v>
      </c>
      <c r="Q320" s="11">
        <v>44230</v>
      </c>
    </row>
    <row r="321" spans="1:18" x14ac:dyDescent="0.2">
      <c r="A321" s="20">
        <v>44230</v>
      </c>
      <c r="B321" s="21">
        <v>0.91666666666666663</v>
      </c>
      <c r="C321" s="26">
        <f>-CD[[#This Row],[Verstorbene]]</f>
        <v>-221</v>
      </c>
      <c r="D321" s="3">
        <v>221</v>
      </c>
      <c r="E321" s="3">
        <v>23</v>
      </c>
      <c r="F321" s="23">
        <f>CD[[#This Row],[KH]]-CD[[#This Row],[KH (intensiv)]]</f>
        <v>107</v>
      </c>
      <c r="G321" s="23">
        <f>CD[[#This Row],[Infiziert]]-CD[[#This Row],[KH (nicht intensiv)]]-CD[[#This Row],[KH (intensiv)]]</f>
        <v>338</v>
      </c>
      <c r="H321" s="3">
        <v>15391</v>
      </c>
      <c r="I321" s="46">
        <v>16080</v>
      </c>
      <c r="J321" s="48">
        <v>468</v>
      </c>
      <c r="K321" s="3">
        <v>130</v>
      </c>
      <c r="L321" s="3">
        <v>1102</v>
      </c>
      <c r="M321" s="23">
        <f>CD[[#This Row],[Verstorbene]]+CD[[#This Row],[KH (intensiv)]]+CD[[#This Row],[KH (nicht intensiv)]]+CD[[#This Row],[Infiziert (o. KH)]]+CD[[#This Row],[Genesen]]-CD[[#This Row],[Total]]</f>
        <v>0</v>
      </c>
      <c r="N321" s="24">
        <f>CD[[#This Row],[Total]]-I320</f>
        <v>62</v>
      </c>
      <c r="O321" s="24">
        <f>CD[[#This Row],[Genesen]]-H320</f>
        <v>10</v>
      </c>
      <c r="P321" s="38">
        <f t="shared" si="13"/>
        <v>58.05006456260643</v>
      </c>
      <c r="Q321" s="11">
        <v>44231</v>
      </c>
    </row>
    <row r="322" spans="1:18" x14ac:dyDescent="0.2">
      <c r="A322" s="20">
        <v>44231</v>
      </c>
      <c r="B322" s="21">
        <v>0.91666666666666663</v>
      </c>
      <c r="C322" s="26">
        <f>-CD[[#This Row],[Verstorbene]]</f>
        <v>-227</v>
      </c>
      <c r="D322" s="3">
        <v>227</v>
      </c>
      <c r="E322" s="3">
        <v>24</v>
      </c>
      <c r="F322" s="23">
        <f>CD[[#This Row],[KH]]-CD[[#This Row],[KH (intensiv)]]</f>
        <v>100</v>
      </c>
      <c r="G322" s="23">
        <f>CD[[#This Row],[Infiziert]]-CD[[#This Row],[KH (nicht intensiv)]]-CD[[#This Row],[KH (intensiv)]]</f>
        <v>310</v>
      </c>
      <c r="H322" s="3">
        <v>15479</v>
      </c>
      <c r="I322" s="46">
        <v>16140</v>
      </c>
      <c r="J322" s="48">
        <v>434</v>
      </c>
      <c r="K322" s="3">
        <v>124</v>
      </c>
      <c r="L322" s="3">
        <v>1117</v>
      </c>
      <c r="M322" s="23">
        <f>CD[[#This Row],[Verstorbene]]+CD[[#This Row],[KH (intensiv)]]+CD[[#This Row],[KH (nicht intensiv)]]+CD[[#This Row],[Infiziert (o. KH)]]+CD[[#This Row],[Genesen]]-CD[[#This Row],[Total]]</f>
        <v>0</v>
      </c>
      <c r="N322" s="24">
        <f>CD[[#This Row],[Total]]-I321</f>
        <v>60</v>
      </c>
      <c r="O322" s="24">
        <f>CD[[#This Row],[Genesen]]-H321</f>
        <v>88</v>
      </c>
      <c r="P322" s="38">
        <f t="shared" si="13"/>
        <v>63.678187165629218</v>
      </c>
      <c r="Q322" s="11">
        <v>44232</v>
      </c>
    </row>
    <row r="323" spans="1:18" x14ac:dyDescent="0.2">
      <c r="A323" s="20">
        <v>44232</v>
      </c>
      <c r="B323" s="21">
        <v>0.99930555555555556</v>
      </c>
      <c r="C323" s="26">
        <f>-CD[[#This Row],[Verstorbene]]</f>
        <v>-228</v>
      </c>
      <c r="D323" s="3">
        <v>228</v>
      </c>
      <c r="E323" s="3">
        <v>24</v>
      </c>
      <c r="F323" s="23">
        <f>CD[[#This Row],[KH]]-CD[[#This Row],[KH (intensiv)]]</f>
        <v>100</v>
      </c>
      <c r="G323" s="23">
        <f>CD[[#This Row],[Infiziert]]-CD[[#This Row],[KH (nicht intensiv)]]-CD[[#This Row],[KH (intensiv)]]</f>
        <v>1144</v>
      </c>
      <c r="H323" s="3">
        <v>14700</v>
      </c>
      <c r="I323" s="46">
        <v>16196</v>
      </c>
      <c r="J323" s="48">
        <v>1268</v>
      </c>
      <c r="K323" s="3">
        <v>124</v>
      </c>
      <c r="L323" s="3">
        <v>1126</v>
      </c>
      <c r="M323" s="23">
        <f>CD[[#This Row],[Verstorbene]]+CD[[#This Row],[KH (intensiv)]]+CD[[#This Row],[KH (nicht intensiv)]]+CD[[#This Row],[Infiziert (o. KH)]]+CD[[#This Row],[Genesen]]-CD[[#This Row],[Total]]</f>
        <v>0</v>
      </c>
      <c r="N323" s="24">
        <f>CD[[#This Row],[Total]]-I322</f>
        <v>56</v>
      </c>
      <c r="O323" s="50">
        <f>CD[[#This Row],[Genesen]]-H322</f>
        <v>-779</v>
      </c>
      <c r="P323" s="38">
        <f t="shared" si="13"/>
        <v>57.085243544945385</v>
      </c>
      <c r="Q323" s="11">
        <v>44233</v>
      </c>
      <c r="R323" s="3" t="s">
        <v>36</v>
      </c>
    </row>
    <row r="324" spans="1:18" x14ac:dyDescent="0.2">
      <c r="A324" s="20">
        <v>44233</v>
      </c>
      <c r="B324" s="21">
        <v>0.99930555555555556</v>
      </c>
      <c r="C324" s="26">
        <f>-CD[[#This Row],[Verstorbene]]</f>
        <v>-233</v>
      </c>
      <c r="D324" s="46">
        <v>233</v>
      </c>
      <c r="E324" s="3">
        <v>24</v>
      </c>
      <c r="F324" s="23">
        <f>CD[[#This Row],[KH]]-CD[[#This Row],[KH (intensiv)]]</f>
        <v>100</v>
      </c>
      <c r="G324" s="23">
        <f>CD[[#This Row],[Infiziert]]-CD[[#This Row],[KH (nicht intensiv)]]-CD[[#This Row],[KH (intensiv)]]</f>
        <v>1047</v>
      </c>
      <c r="H324" s="46">
        <v>14820</v>
      </c>
      <c r="I324" s="46">
        <v>16224</v>
      </c>
      <c r="J324" s="48">
        <v>1171</v>
      </c>
      <c r="K324" s="3">
        <v>124</v>
      </c>
      <c r="L324" s="3">
        <v>1054</v>
      </c>
      <c r="M324" s="23">
        <f>CD[[#This Row],[Verstorbene]]+CD[[#This Row],[KH (intensiv)]]+CD[[#This Row],[KH (nicht intensiv)]]+CD[[#This Row],[Infiziert (o. KH)]]+CD[[#This Row],[Genesen]]-CD[[#This Row],[Total]]</f>
        <v>0</v>
      </c>
      <c r="N324" s="24">
        <f>CD[[#This Row],[Total]]-I323</f>
        <v>28</v>
      </c>
      <c r="O324" s="24">
        <f>CD[[#This Row],[Genesen]]-H323</f>
        <v>120</v>
      </c>
      <c r="P324" s="38">
        <f t="shared" si="13"/>
        <v>50.974710433092071</v>
      </c>
      <c r="Q324" s="11">
        <v>44234</v>
      </c>
      <c r="R324" s="17"/>
    </row>
    <row r="325" spans="1:18" x14ac:dyDescent="0.2">
      <c r="A325" s="20">
        <v>44234</v>
      </c>
      <c r="B325" s="21">
        <v>0.99930555555555556</v>
      </c>
      <c r="C325" s="26">
        <f>-CD[[#This Row],[Verstorbene]]</f>
        <v>-233</v>
      </c>
      <c r="D325" s="46">
        <v>233</v>
      </c>
      <c r="E325" s="3">
        <v>24</v>
      </c>
      <c r="F325" s="23">
        <f>CD[[#This Row],[KH]]-CD[[#This Row],[KH (intensiv)]]</f>
        <v>100</v>
      </c>
      <c r="G325" s="23">
        <f>CD[[#This Row],[Infiziert]]-CD[[#This Row],[KH (nicht intensiv)]]-CD[[#This Row],[KH (intensiv)]]</f>
        <v>999</v>
      </c>
      <c r="H325" s="46">
        <v>14912</v>
      </c>
      <c r="I325" s="46">
        <v>16268</v>
      </c>
      <c r="J325" s="48">
        <v>1123</v>
      </c>
      <c r="K325" s="3">
        <v>124</v>
      </c>
      <c r="L325" s="3">
        <v>1039</v>
      </c>
      <c r="M325" s="23">
        <f>CD[[#This Row],[Verstorbene]]+CD[[#This Row],[KH (intensiv)]]+CD[[#This Row],[KH (nicht intensiv)]]+CD[[#This Row],[Infiziert (o. KH)]]+CD[[#This Row],[Genesen]]-CD[[#This Row],[Total]]</f>
        <v>0</v>
      </c>
      <c r="N325" s="24">
        <f>CD[[#This Row],[Total]]-I324</f>
        <v>44</v>
      </c>
      <c r="O325" s="24">
        <f>CD[[#This Row],[Genesen]]-H324</f>
        <v>92</v>
      </c>
      <c r="P325" s="38">
        <f t="shared" ref="P325:P330" si="14">SUM(N319:N325)/$P$1</f>
        <v>52.904352468414167</v>
      </c>
      <c r="Q325" s="11">
        <v>44235</v>
      </c>
      <c r="R325" s="17"/>
    </row>
    <row r="326" spans="1:18" x14ac:dyDescent="0.2">
      <c r="A326" s="20">
        <v>44235</v>
      </c>
      <c r="B326" s="21">
        <v>0.99930555555555556</v>
      </c>
      <c r="C326" s="26">
        <f>-CD[[#This Row],[Verstorbene]]</f>
        <v>-233</v>
      </c>
      <c r="D326" s="46">
        <v>233</v>
      </c>
      <c r="E326" s="3">
        <v>23</v>
      </c>
      <c r="F326" s="23">
        <f>CD[[#This Row],[KH]]-CD[[#This Row],[KH (intensiv)]]</f>
        <v>91</v>
      </c>
      <c r="G326" s="23">
        <f>CD[[#This Row],[Infiziert]]-CD[[#This Row],[KH (nicht intensiv)]]-CD[[#This Row],[KH (intensiv)]]</f>
        <v>916</v>
      </c>
      <c r="H326" s="46">
        <v>15010</v>
      </c>
      <c r="I326" s="46">
        <v>16273</v>
      </c>
      <c r="J326" s="48">
        <v>1030</v>
      </c>
      <c r="K326" s="3">
        <v>114</v>
      </c>
      <c r="L326" s="3">
        <v>988</v>
      </c>
      <c r="M326" s="23">
        <f>CD[[#This Row],[Verstorbene]]+CD[[#This Row],[KH (intensiv)]]+CD[[#This Row],[KH (nicht intensiv)]]+CD[[#This Row],[Infiziert (o. KH)]]+CD[[#This Row],[Genesen]]-CD[[#This Row],[Total]]</f>
        <v>0</v>
      </c>
      <c r="N326" s="24">
        <f>CD[[#This Row],[Total]]-I325</f>
        <v>5</v>
      </c>
      <c r="O326" s="24">
        <f>CD[[#This Row],[Genesen]]-H325</f>
        <v>98</v>
      </c>
      <c r="P326" s="38">
        <f t="shared" si="14"/>
        <v>52.26113845664014</v>
      </c>
      <c r="Q326" s="11">
        <v>44236</v>
      </c>
      <c r="R326" s="17"/>
    </row>
    <row r="327" spans="1:18" x14ac:dyDescent="0.2">
      <c r="A327" s="20">
        <v>44236</v>
      </c>
      <c r="B327" s="21">
        <v>0.99930555555555556</v>
      </c>
      <c r="C327" s="26">
        <f>-CD[[#This Row],[Verstorbene]]</f>
        <v>-246</v>
      </c>
      <c r="D327" s="46">
        <v>246</v>
      </c>
      <c r="E327" s="3">
        <v>19</v>
      </c>
      <c r="F327" s="23">
        <f>CD[[#This Row],[KH]]-CD[[#This Row],[KH (intensiv)]]</f>
        <v>78</v>
      </c>
      <c r="G327" s="23">
        <f>CD[[#This Row],[Infiziert]]-CD[[#This Row],[KH (nicht intensiv)]]-CD[[#This Row],[KH (intensiv)]]</f>
        <v>883</v>
      </c>
      <c r="H327" s="46">
        <v>15102</v>
      </c>
      <c r="I327" s="46">
        <v>16328</v>
      </c>
      <c r="J327" s="48">
        <v>980</v>
      </c>
      <c r="K327" s="3">
        <v>97</v>
      </c>
      <c r="L327" s="3">
        <v>923</v>
      </c>
      <c r="M327" s="23">
        <f>CD[[#This Row],[Verstorbene]]+CD[[#This Row],[KH (intensiv)]]+CD[[#This Row],[KH (nicht intensiv)]]+CD[[#This Row],[Infiziert (o. KH)]]+CD[[#This Row],[Genesen]]-CD[[#This Row],[Total]]</f>
        <v>0</v>
      </c>
      <c r="N327" s="24">
        <f>CD[[#This Row],[Total]]-I326</f>
        <v>55</v>
      </c>
      <c r="O327" s="24">
        <f>CD[[#This Row],[Genesen]]-H326</f>
        <v>92</v>
      </c>
      <c r="P327" s="38">
        <f t="shared" si="14"/>
        <v>49.849085912487517</v>
      </c>
      <c r="Q327" s="11">
        <v>44237</v>
      </c>
      <c r="R327" s="17"/>
    </row>
    <row r="328" spans="1:18" x14ac:dyDescent="0.2">
      <c r="A328" s="20">
        <v>44237</v>
      </c>
      <c r="B328" s="21">
        <v>0.99930555555555556</v>
      </c>
      <c r="C328" s="26">
        <f>-CD[[#This Row],[Verstorbene]]</f>
        <v>-248</v>
      </c>
      <c r="D328" s="46">
        <v>248</v>
      </c>
      <c r="E328" s="3">
        <v>18</v>
      </c>
      <c r="F328" s="23">
        <f>CD[[#This Row],[KH]]-CD[[#This Row],[KH (intensiv)]]</f>
        <v>69</v>
      </c>
      <c r="G328" s="23">
        <f>CD[[#This Row],[Infiziert]]-CD[[#This Row],[KH (nicht intensiv)]]-CD[[#This Row],[KH (intensiv)]]</f>
        <v>858</v>
      </c>
      <c r="H328" s="46">
        <v>15171</v>
      </c>
      <c r="I328" s="46">
        <v>16364</v>
      </c>
      <c r="J328" s="48">
        <v>945</v>
      </c>
      <c r="K328" s="3">
        <v>87</v>
      </c>
      <c r="L328" s="3">
        <v>977</v>
      </c>
      <c r="M328" s="23">
        <f>CD[[#This Row],[Verstorbene]]+CD[[#This Row],[KH (intensiv)]]+CD[[#This Row],[KH (nicht intensiv)]]+CD[[#This Row],[Infiziert (o. KH)]]+CD[[#This Row],[Genesen]]-CD[[#This Row],[Total]]</f>
        <v>0</v>
      </c>
      <c r="N328" s="24">
        <f>CD[[#This Row],[Total]]-I327</f>
        <v>36</v>
      </c>
      <c r="O328" s="24">
        <f>CD[[#This Row],[Genesen]]-H327</f>
        <v>69</v>
      </c>
      <c r="P328" s="38">
        <f t="shared" si="14"/>
        <v>45.668194835956307</v>
      </c>
      <c r="Q328" s="11">
        <v>44238</v>
      </c>
      <c r="R328" s="17"/>
    </row>
    <row r="329" spans="1:18" x14ac:dyDescent="0.2">
      <c r="A329" s="20">
        <v>44238</v>
      </c>
      <c r="B329" s="21">
        <v>0.99930555555555556</v>
      </c>
      <c r="C329" s="26">
        <f>-CD[[#This Row],[Verstorbene]]</f>
        <v>-248</v>
      </c>
      <c r="D329" s="46">
        <v>248</v>
      </c>
      <c r="E329" s="3">
        <v>16</v>
      </c>
      <c r="F329" s="23">
        <f>CD[[#This Row],[KH]]-CD[[#This Row],[KH (intensiv)]]</f>
        <v>67</v>
      </c>
      <c r="G329" s="23">
        <f>CD[[#This Row],[Infiziert]]-CD[[#This Row],[KH (nicht intensiv)]]-CD[[#This Row],[KH (intensiv)]]</f>
        <v>822</v>
      </c>
      <c r="H329" s="46">
        <v>15250</v>
      </c>
      <c r="I329" s="46">
        <v>16403</v>
      </c>
      <c r="J329" s="48">
        <v>905</v>
      </c>
      <c r="K329" s="3">
        <v>83</v>
      </c>
      <c r="L329" s="3">
        <v>973</v>
      </c>
      <c r="M329" s="23">
        <f>CD[[#This Row],[Verstorbene]]+CD[[#This Row],[KH (intensiv)]]+CD[[#This Row],[KH (nicht intensiv)]]+CD[[#This Row],[Infiziert (o. KH)]]+CD[[#This Row],[Genesen]]-CD[[#This Row],[Total]]</f>
        <v>0</v>
      </c>
      <c r="N329" s="24">
        <f>CD[[#This Row],[Total]]-I328</f>
        <v>39</v>
      </c>
      <c r="O329" s="24">
        <f>CD[[#This Row],[Genesen]]-H328</f>
        <v>79</v>
      </c>
      <c r="P329" s="38">
        <f t="shared" si="14"/>
        <v>42.291321274142632</v>
      </c>
      <c r="Q329" s="11">
        <v>44239</v>
      </c>
      <c r="R329" s="17"/>
    </row>
    <row r="330" spans="1:18" x14ac:dyDescent="0.2">
      <c r="A330" s="20">
        <v>44239</v>
      </c>
      <c r="B330" s="21">
        <v>0.99930555555555556</v>
      </c>
      <c r="C330" s="26">
        <f>-CD[[#This Row],[Verstorbene]]</f>
        <v>-252</v>
      </c>
      <c r="D330" s="45">
        <v>252</v>
      </c>
      <c r="E330" s="51">
        <v>15</v>
      </c>
      <c r="F330" s="23">
        <f>CD[[#This Row],[KH]]-CD[[#This Row],[KH (intensiv)]]</f>
        <v>75</v>
      </c>
      <c r="G330" s="23">
        <f>CD[[#This Row],[Infiziert]]-CD[[#This Row],[KH (nicht intensiv)]]-CD[[#This Row],[KH (intensiv)]]</f>
        <v>747</v>
      </c>
      <c r="H330" s="47">
        <v>15338</v>
      </c>
      <c r="I330" s="47">
        <v>16427</v>
      </c>
      <c r="J330" s="49">
        <v>837</v>
      </c>
      <c r="K330" s="28">
        <v>90</v>
      </c>
      <c r="L330" s="28">
        <v>971</v>
      </c>
      <c r="M330" s="23">
        <f>CD[[#This Row],[Verstorbene]]+CD[[#This Row],[KH (intensiv)]]+CD[[#This Row],[KH (nicht intensiv)]]+CD[[#This Row],[Infiziert (o. KH)]]+CD[[#This Row],[Genesen]]-CD[[#This Row],[Total]]</f>
        <v>0</v>
      </c>
      <c r="N330" s="24">
        <f>CD[[#This Row],[Total]]-I329</f>
        <v>24</v>
      </c>
      <c r="O330" s="24">
        <f>CD[[#This Row],[Genesen]]-H329</f>
        <v>88</v>
      </c>
      <c r="P330" s="38">
        <f t="shared" si="14"/>
        <v>37.145609179950377</v>
      </c>
      <c r="Q330" s="11">
        <v>44240</v>
      </c>
    </row>
    <row r="331" spans="1:18" x14ac:dyDescent="0.2">
      <c r="A331" s="20">
        <v>44240</v>
      </c>
      <c r="B331" s="21">
        <v>0.99930555555555556</v>
      </c>
      <c r="C331" s="26">
        <f>-CD[[#This Row],[Verstorbene]]</f>
        <v>-252</v>
      </c>
      <c r="D331" s="45">
        <v>252</v>
      </c>
      <c r="E331" s="53">
        <v>15</v>
      </c>
      <c r="F331" s="23">
        <f>CD[[#This Row],[KH]]-CD[[#This Row],[KH (intensiv)]]</f>
        <v>67</v>
      </c>
      <c r="G331" s="23">
        <f>CD[[#This Row],[Infiziert]]-CD[[#This Row],[KH (nicht intensiv)]]-CD[[#This Row],[KH (intensiv)]]</f>
        <v>719</v>
      </c>
      <c r="H331" s="47">
        <v>15408</v>
      </c>
      <c r="I331" s="47">
        <v>16461</v>
      </c>
      <c r="J331" s="49">
        <v>801</v>
      </c>
      <c r="K331" s="22">
        <v>82</v>
      </c>
      <c r="L331" s="22">
        <v>931</v>
      </c>
      <c r="M331" s="23">
        <f>CD[[#This Row],[Verstorbene]]+CD[[#This Row],[KH (intensiv)]]+CD[[#This Row],[KH (nicht intensiv)]]+CD[[#This Row],[Infiziert (o. KH)]]+CD[[#This Row],[Genesen]]-CD[[#This Row],[Total]]</f>
        <v>0</v>
      </c>
      <c r="N331" s="24">
        <f>CD[[#This Row],[Total]]-I330</f>
        <v>34</v>
      </c>
      <c r="O331" s="24">
        <f>CD[[#This Row],[Genesen]]-H330</f>
        <v>70</v>
      </c>
      <c r="P331" s="38">
        <f>SUM(N325:N331)/$P$1</f>
        <v>38.110430197611421</v>
      </c>
      <c r="Q331" s="11">
        <v>44241</v>
      </c>
    </row>
    <row r="332" spans="1:18" x14ac:dyDescent="0.2">
      <c r="A332" s="20">
        <v>44241</v>
      </c>
      <c r="B332" s="21">
        <v>0.99930555555555556</v>
      </c>
      <c r="C332" s="26">
        <f>-CD[[#This Row],[Verstorbene]]</f>
        <v>-252</v>
      </c>
      <c r="D332" s="58">
        <v>252</v>
      </c>
      <c r="E332" s="57">
        <v>16</v>
      </c>
      <c r="F332" s="23">
        <f>CD[[#This Row],[KH]]-CD[[#This Row],[KH (intensiv)]]</f>
        <v>71</v>
      </c>
      <c r="G332" s="23">
        <f>CD[[#This Row],[Infiziert]]-CD[[#This Row],[KH (nicht intensiv)]]-CD[[#This Row],[KH (intensiv)]]</f>
        <v>681</v>
      </c>
      <c r="H332" s="47">
        <v>15470</v>
      </c>
      <c r="I332" s="47">
        <v>16490</v>
      </c>
      <c r="J332" s="22">
        <v>768</v>
      </c>
      <c r="K332" s="22">
        <v>87</v>
      </c>
      <c r="L332" s="22">
        <v>931</v>
      </c>
      <c r="M332" s="23">
        <f>CD[[#This Row],[Verstorbene]]+CD[[#This Row],[KH (intensiv)]]+CD[[#This Row],[KH (nicht intensiv)]]+CD[[#This Row],[Infiziert (o. KH)]]+CD[[#This Row],[Genesen]]-CD[[#This Row],[Total]]</f>
        <v>0</v>
      </c>
      <c r="N332" s="24">
        <f>CD[[#This Row],[Total]]-I331</f>
        <v>29</v>
      </c>
      <c r="O332" s="24">
        <f>CD[[#This Row],[Genesen]]-H331</f>
        <v>62</v>
      </c>
      <c r="P332" s="38">
        <f>SUM(N326:N332)/$P$1</f>
        <v>35.698377653458799</v>
      </c>
      <c r="Q332" s="11">
        <v>44242</v>
      </c>
    </row>
    <row r="333" spans="1:18" x14ac:dyDescent="0.2">
      <c r="E333" s="4"/>
    </row>
    <row r="334" spans="1:18" ht="17" x14ac:dyDescent="0.25">
      <c r="D334" s="44"/>
      <c r="E334" s="4"/>
    </row>
    <row r="335" spans="1:18" ht="17" x14ac:dyDescent="0.25">
      <c r="D335" s="42"/>
      <c r="E335" s="4"/>
    </row>
    <row r="336" spans="1:18" x14ac:dyDescent="0.2">
      <c r="D336" s="52"/>
    </row>
    <row r="337" spans="4:5" ht="17" x14ac:dyDescent="0.25">
      <c r="D337" s="52"/>
      <c r="E337" s="42"/>
    </row>
    <row r="338" spans="4:5" ht="17" x14ac:dyDescent="0.25">
      <c r="D338" s="42"/>
      <c r="E338" s="42"/>
    </row>
    <row r="339" spans="4:5" ht="17" x14ac:dyDescent="0.25">
      <c r="D339" s="42"/>
    </row>
    <row r="340" spans="4:5" ht="17" x14ac:dyDescent="0.25">
      <c r="D340" s="42"/>
    </row>
    <row r="341" spans="4:5" ht="17" x14ac:dyDescent="0.25">
      <c r="D341" s="42"/>
    </row>
    <row r="342" spans="4:5" ht="17" x14ac:dyDescent="0.25">
      <c r="D342" s="42"/>
    </row>
  </sheetData>
  <mergeCells count="1">
    <mergeCell ref="H1:K1"/>
  </mergeCells>
  <pageMargins left="0.7" right="0.7" top="0.78740157499999996" bottom="0.78740157499999996" header="0.3" footer="0.3"/>
  <pageSetup paperSize="9" orientation="portrait" horizontalDpi="0" verticalDpi="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2021-02-15T09:30:02Z</dcterms:modified>
</cp:coreProperties>
</file>