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EA97B4A4-45B9-4A4D-896B-C171D734CF56}" xr6:coauthVersionLast="46" xr6:coauthVersionMax="46" xr10:uidLastSave="{00000000-0000-0000-0000-000000000000}"/>
  <bookViews>
    <workbookView xWindow="122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9" i="1" l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P289" i="1" s="1"/>
  <c r="O283" i="1"/>
  <c r="C282" i="1"/>
  <c r="F282" i="1"/>
  <c r="G282" i="1" s="1"/>
  <c r="M282" i="1" s="1"/>
  <c r="N282" i="1"/>
  <c r="P288" i="1" s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287" i="1" l="1"/>
  <c r="M289" i="1"/>
  <c r="M288" i="1"/>
  <c r="P286" i="1"/>
  <c r="M286" i="1"/>
  <c r="P285" i="1"/>
  <c r="P284" i="1"/>
  <c r="T7" i="1" a="1"/>
  <c r="T7" i="1" s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<sst xmlns="http://schemas.openxmlformats.org/spreadsheetml/2006/main" count="36" uniqueCount="34">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</sst>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3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Tabelle1!$A$7:$A$289</c:f>
              <c:numCache>
                <c:formatCode>d\-mmm</c:formatCode>
                <c:ptCount val="28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</c:numCache>
            </c:numRef>
          </c:cat>
          <c:val>
            <c:numRef>
              <c:f>Tabelle1!$C$7:$C$289</c:f>
              <c:numCache>
                <c:formatCode>0</c:formatCode>
                <c:ptCount val="28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Tabelle1!$A$7:$A$289</c:f>
              <c:numCache>
                <c:formatCode>d\-mmm</c:formatCode>
                <c:ptCount val="28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</c:numCache>
            </c:numRef>
          </c:cat>
          <c:val>
            <c:numRef>
              <c:f>Tabelle1!$D$7:$D$289</c:f>
              <c:numCache>
                <c:formatCode>General</c:formatCode>
                <c:ptCount val="28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Tabelle1!$A$7:$A$289</c:f>
              <c:numCache>
                <c:formatCode>d\-mmm</c:formatCode>
                <c:ptCount val="28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</c:numCache>
            </c:numRef>
          </c:cat>
          <c:val>
            <c:numRef>
              <c:f>Tabelle1!$E$7:$E$289</c:f>
              <c:numCache>
                <c:formatCode>General</c:formatCode>
                <c:ptCount val="28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Tabelle1!$A$7:$A$289</c:f>
              <c:numCache>
                <c:formatCode>d\-mmm</c:formatCode>
                <c:ptCount val="28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</c:numCache>
            </c:numRef>
          </c:cat>
          <c:val>
            <c:numRef>
              <c:f>Tabelle1!$F$7:$F$289</c:f>
              <c:numCache>
                <c:formatCode>General</c:formatCode>
                <c:ptCount val="28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Tabelle1!$N$7:$N$289</c:f>
              <c:numCache>
                <c:formatCode>General</c:formatCode>
                <c:ptCount val="283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Tabelle1!$P$7:$P$289</c:f>
              <c:numCache>
                <c:formatCode>0.0</c:formatCode>
                <c:ptCount val="283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  <c:pt idx="282">
                  <c:v>88.555447011485896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03.01.2021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0.79199</cdr:x>
      <cdr:y>0.07301</cdr:y>
    </cdr:from>
    <cdr:to>
      <cdr:x>0.96644</cdr:x>
      <cdr:y>0.17962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147987" y="636549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88,6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132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519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13.632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03.01., insg. 13.632 (+54) mit Coronadiagnose, akt. infiz.: 519 (-127), 191 (+6) in Krankenhäusern i. Beh., davon 42 (+4) auf Intensiv, 1.597 (-291) in Quaran., 12.981 (+181) genesen. 132 (0) verstorben, 7-Tages-Inzidenz 88,6 (84,2)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89" totalsRowShown="0" headerRowDxfId="17" dataDxfId="16">
  <autoFilter ref="A6:P289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17"/>
  <sheetViews>
    <sheetView tabSelected="1" topLeftCell="H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2" t="s">
        <v>33</v>
      </c>
      <c r="I1" s="42"/>
      <c r="J1" s="42"/>
      <c r="K1" s="42"/>
      <c r="L1" s="3" t="s">
        <v>22</v>
      </c>
      <c r="M1" s="5" t="str">
        <f ca="1">"Stand: "&amp;TEXT(TODAY(),"TT.MM.JJJJ")</f>
        <v>Stand: 03.01.2021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283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03.01.</v>
      </c>
      <c r="U6" s="3" t="s">
        <v>29</v>
      </c>
      <c r="V6" s="3" t="str" cm="1">
        <f t="array" ref="V6">TEXT(INDEX(CD[KH],$S$5),"#.##0")</f>
        <v>191</v>
      </c>
      <c r="W6" s="3" t="str" cm="1">
        <f t="array" ref="W6">TEXT(INDEX(CD[KH],$S$5)-INDEX(CD[KH],$S$5-1),"+#.##0;-#.##0;0")</f>
        <v>+6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88,6</v>
      </c>
      <c r="T7" s="3" t="str" cm="1">
        <f t="array" ref="T7">TEXT(INDEX(CD[Inzidenz],$S$5-1),"#.##0,0")</f>
        <v>84,2</v>
      </c>
      <c r="U7" s="3" t="s">
        <v>30</v>
      </c>
      <c r="V7" s="3" t="str" cm="1">
        <f t="array" ref="V7">TEXT(INDEX(CD[KH (intensiv)],$S$5),"#.##0")</f>
        <v>42</v>
      </c>
      <c r="W7" s="3" t="str" cm="1">
        <f t="array" ref="W7">TEXT(INDEX(CD[KH (intensiv)],$S$5)-INDEX(CD[KH (intensiv)],$S$5-1),"+#.##0;-#.##0;0")</f>
        <v>+4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132</v>
      </c>
      <c r="T8" s="3" t="str" cm="1">
        <f t="array" ref="T8">TEXT(INDEX(CD[Verstorbene],$S$5)-INDEX(CD[Verstorbene],$S$5-1),"+#.##0;-#.##0;0")</f>
        <v>0</v>
      </c>
      <c r="U8" s="3" t="s">
        <v>31</v>
      </c>
      <c r="V8" s="3" t="str" cm="1">
        <f t="array" ref="V8">TEXT(INDEX(CD[Quarant],$S$5),"#.##0")</f>
        <v>1.597</v>
      </c>
      <c r="W8" s="3" t="str" cm="1">
        <f t="array" ref="W8">TEXT(INDEX(CD[Quarant],$S$5)-INDEX(CD[Quarant],$S$5-1),"+#.##0;-#.##0;0")</f>
        <v>-291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519</v>
      </c>
      <c r="T9" s="3" t="str" cm="1">
        <f t="array" ref="T9">TEXT(INDEX(CD[Infiziert],$S$5)-INDEX(CD[Infiziert],$S$5-1),"+#.##0;-#.##0;0")</f>
        <v>-127</v>
      </c>
      <c r="U9" s="3" t="s">
        <v>32</v>
      </c>
      <c r="V9" s="3" t="str" cm="1">
        <f t="array" ref="V9">TEXT(INDEX(CD[Genesen],$S$5),"#.##0")</f>
        <v>12.981</v>
      </c>
      <c r="W9" s="3" t="str" cm="1">
        <f t="array" ref="W9">TEXT(INDEX(CD[Genesen],$S$5)-INDEX(CD[Genesen],$S$5-1),"+#.##0;-#.##0;0")</f>
        <v>+181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13.632</v>
      </c>
      <c r="T10" s="17" t="str" cm="1">
        <f t="array" ref="T10">TEXT(INDEX(CD[Total],$S$5)-INDEX(CD[Total],$S$5-1),"+#.##0;-#.##0;0")</f>
        <v>+54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03.01., insg. 13.632 (+54) mit Coronadiagnose, akt. infiz.: 519 (-127), 191 (+6) in Krankenhäusern i. Beh., davon 42 (+4) auf Intensiv, 1.597 (-291) in Quaran., 12.981 (+181) genesen. 132 (0) verstorben, 7-Tages-Inzidenz 88,6 (84,2)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>SUM(N280:N286)/$P$1</f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>SUM(N281:N287)/$P$1</f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>SUM(N282:N288)/$P$1</f>
        <v>84.22056498994462</v>
      </c>
      <c r="Q288" s="11">
        <v>44198</v>
      </c>
    </row>
    <row r="289" spans="1:17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>SUM(N283:N289)/$P$1</f>
        <v>88.555447011485896</v>
      </c>
      <c r="Q289" s="11">
        <v>44199</v>
      </c>
    </row>
    <row r="290" spans="1:17" x14ac:dyDescent="0.2">
      <c r="Q290" s="11">
        <v>44200</v>
      </c>
    </row>
    <row r="291" spans="1:17" x14ac:dyDescent="0.2">
      <c r="Q291" s="11">
        <v>44201</v>
      </c>
    </row>
    <row r="292" spans="1:17" x14ac:dyDescent="0.2">
      <c r="Q292" s="11">
        <v>44202</v>
      </c>
    </row>
    <row r="293" spans="1:17" x14ac:dyDescent="0.2">
      <c r="Q293" s="11">
        <v>44203</v>
      </c>
    </row>
    <row r="294" spans="1:17" x14ac:dyDescent="0.2">
      <c r="Q294" s="11">
        <v>44204</v>
      </c>
    </row>
    <row r="295" spans="1:17" x14ac:dyDescent="0.2">
      <c r="Q295" s="11">
        <v>44205</v>
      </c>
    </row>
    <row r="296" spans="1:17" x14ac:dyDescent="0.2">
      <c r="Q296" s="11">
        <v>44206</v>
      </c>
    </row>
    <row r="297" spans="1:17" x14ac:dyDescent="0.2">
      <c r="Q297" s="11">
        <v>44207</v>
      </c>
    </row>
    <row r="298" spans="1:17" x14ac:dyDescent="0.2">
      <c r="Q298" s="11">
        <v>44208</v>
      </c>
    </row>
    <row r="299" spans="1:17" x14ac:dyDescent="0.2">
      <c r="Q299" s="11">
        <v>44209</v>
      </c>
    </row>
    <row r="300" spans="1:17" x14ac:dyDescent="0.2">
      <c r="Q300" s="11">
        <v>44210</v>
      </c>
    </row>
    <row r="301" spans="1:17" x14ac:dyDescent="0.2">
      <c r="Q301" s="11">
        <v>44211</v>
      </c>
    </row>
    <row r="302" spans="1:17" x14ac:dyDescent="0.2">
      <c r="Q302" s="11">
        <v>44212</v>
      </c>
    </row>
    <row r="303" spans="1:17" x14ac:dyDescent="0.2">
      <c r="Q303" s="11">
        <v>44213</v>
      </c>
    </row>
    <row r="304" spans="1:17" x14ac:dyDescent="0.2">
      <c r="Q304" s="11">
        <v>44214</v>
      </c>
    </row>
    <row r="305" spans="17:17" x14ac:dyDescent="0.2">
      <c r="Q305" s="11">
        <v>44215</v>
      </c>
    </row>
    <row r="306" spans="17:17" x14ac:dyDescent="0.2">
      <c r="Q306" s="11">
        <v>44216</v>
      </c>
    </row>
    <row r="307" spans="17:17" x14ac:dyDescent="0.2">
      <c r="Q307" s="11">
        <v>44217</v>
      </c>
    </row>
    <row r="308" spans="17:17" x14ac:dyDescent="0.2">
      <c r="Q308" s="11">
        <v>44218</v>
      </c>
    </row>
    <row r="309" spans="17:17" x14ac:dyDescent="0.2">
      <c r="Q309" s="11">
        <v>44219</v>
      </c>
    </row>
    <row r="310" spans="17:17" x14ac:dyDescent="0.2">
      <c r="Q310" s="11">
        <v>44220</v>
      </c>
    </row>
    <row r="311" spans="17:17" x14ac:dyDescent="0.2">
      <c r="Q311" s="11">
        <v>44221</v>
      </c>
    </row>
    <row r="312" spans="17:17" x14ac:dyDescent="0.2">
      <c r="Q312" s="11">
        <v>44222</v>
      </c>
    </row>
    <row r="313" spans="17:17" x14ac:dyDescent="0.2">
      <c r="Q313" s="11">
        <v>44223</v>
      </c>
    </row>
    <row r="314" spans="17:17" x14ac:dyDescent="0.2">
      <c r="Q314" s="11">
        <v>44224</v>
      </c>
    </row>
    <row r="315" spans="17:17" x14ac:dyDescent="0.2">
      <c r="Q315" s="11">
        <v>44225</v>
      </c>
    </row>
    <row r="316" spans="17:17" x14ac:dyDescent="0.2">
      <c r="Q316" s="11">
        <v>44226</v>
      </c>
    </row>
    <row r="317" spans="17:17" x14ac:dyDescent="0.2">
      <c r="Q317" s="11">
        <v>44227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2021-01-03T09:38:03Z</dcterms:modified>
</cp:coreProperties>
</file>