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32C57B21-86BE-3B47-98AD-E778A5F7613B}" xr6:coauthVersionLast="47" xr6:coauthVersionMax="47" xr10:uidLastSave="{00000000-0000-0000-0000-000000000000}"/>
  <bookViews>
    <workbookView xWindow="1630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1" i="1" l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P421" i="1" s="1" a="1"/>
  <c r="P421" i="1" s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20" i="1" l="1" a="1"/>
  <c r="P420" i="1" s="1"/>
  <c r="P419" i="1" a="1"/>
  <c r="P419" i="1" s="1"/>
  <c r="L420" i="1"/>
  <c r="L419" i="1"/>
  <c r="L416" i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6" i="1"/>
  <c r="Q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<sst xmlns="http://schemas.openxmlformats.org/spreadsheetml/2006/main" count="48" uniqueCount="43">
  <si>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</si>
  <si>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</si>
  <si>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</si>
  <si>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</si>
  <si>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</si>
  <si>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</si>
  <si>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</si>
  <si>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</si>
  <si>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</si>
  <si>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</si>
  <si>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</si>
  <si>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</si>
  <si>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</si>
  <si>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</si>
  <si>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</si>
  <si>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</si>
  <si>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</si>
  <si>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</si>
  <si>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</si>
  <si>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</si>
  <si>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</si>
  <si>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</si>
  <si>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</si>
  <si>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</si>
  <si>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</si>
  <si>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</si>
  <si>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</si>
  <si>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</si>
  <si>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</si>
  <si>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</si>
  <si>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</si>
  <si>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</si>
  <si>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</si>
  <si>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</si>
  <si>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</si>
  <si>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</si>
  <si>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</si>
  <si>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</si>
  <si>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</si>
  <si>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</si>
  <si>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</si>
  <si>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14.05., insg. 24.022 (+82) mit Coronadiagnose, akt. infiz.: 1.100 (0), 127 (-15) in Krankenhäusern i. Beh., davon 45 (-6) auf Intensiv, 2.591 (-312) in Quaran., 22.500 (+100) genesen. 399 (+1) verstorben, 7-Tages-Inzidenz 86,4 (92,5) #CoronaD</t>
  </si>
  <si>
    <t>15.05., insg. 24.072 (+50) mit Coronadiagnose, akt. infiz.: 1.000 (-100), 22.600 (+100) genesen. 399 (0) verstorben, 7-Tages-Inzidenz 75,9 (86,4)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</si>
</sst>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Tabelle1!$A$7:$A$421</c:f>
              <c:numCache>
                <c:formatCode>d\-mmm</c:formatCode>
                <c:ptCount val="41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</c:numCache>
            </c:numRef>
          </c:cat>
          <c:val>
            <c:numRef>
              <c:f>Tabelle1!$B$7:$B$421</c:f>
              <c:numCache>
                <c:formatCode>0</c:formatCode>
                <c:ptCount val="41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Tabelle1!$A$7:$A$421</c:f>
              <c:numCache>
                <c:formatCode>d\-mmm</c:formatCode>
                <c:ptCount val="41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</c:numCache>
            </c:numRef>
          </c:cat>
          <c:val>
            <c:numRef>
              <c:f>Tabelle1!$C$7:$C$421</c:f>
              <c:numCache>
                <c:formatCode>General</c:formatCode>
                <c:ptCount val="4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Tabelle1!$A$7:$A$421</c:f>
              <c:numCache>
                <c:formatCode>d\-mmm</c:formatCode>
                <c:ptCount val="41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</c:numCache>
            </c:numRef>
          </c:cat>
          <c:val>
            <c:numRef>
              <c:f>Tabelle1!$D$7:$D$421</c:f>
              <c:numCache>
                <c:formatCode>0</c:formatCode>
                <c:ptCount val="41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Tabelle1!$A$7:$A$421</c:f>
              <c:numCache>
                <c:formatCode>d\-mmm</c:formatCode>
                <c:ptCount val="41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</c:numCache>
            </c:numRef>
          </c:cat>
          <c:val>
            <c:numRef>
              <c:f>Tabelle1!$E$7:$E$421</c:f>
              <c:numCache>
                <c:formatCode>General</c:formatCode>
                <c:ptCount val="41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Tabelle1!$M$7:$M$421</c:f>
              <c:numCache>
                <c:formatCode>General</c:formatCode>
                <c:ptCount val="415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Tabelle1!$O$7:$O$421</c:f>
              <c:numCache>
                <c:formatCode>0.0</c:formatCode>
                <c:ptCount val="415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15.05.2021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0.71127</cdr:x>
      <cdr:y>0.05553</cdr:y>
    </cdr:from>
    <cdr:to>
      <cdr:x>0.85881</cdr:x>
      <cdr:y>0.15322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09830" y="4841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75,9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399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1.000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5913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24.072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15.05., insg. 24.072 (+50) mit Coronadiagnose, akt. infiz.: 1.000 (-100), 22.600 (+100) genesen. 399 (0) verstorben, 7-Tages-Inzidenz 75,9 (86,4)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0.71372</cdr:x>
      <cdr:y>0.14566</cdr:y>
    </cdr:from>
    <cdr:to>
      <cdr:x>0.86126</cdr:x>
      <cdr:y>0.18526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947409" y="1269930"/>
          <a:ext cx="2263047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🔴🔴🔴🔴🟠🟠🟠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21" totalsRowShown="0" headerRowDxfId="17" dataDxfId="16">
  <autoFilter ref="A6:P421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21"/>
  <sheetViews>
    <sheetView tabSelected="1" topLeftCell="M3" zoomScaleNormal="100" workbookViewId="0">
      <selection activeCell="Q17" sqref="Q17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15.05.2021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415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15.05.</v>
      </c>
      <c r="T6" s="3" t="s">
        <v>27</v>
      </c>
      <c r="U6" s="3" t="str" cm="1">
        <f t="array" ref="U6">TEXT(INDEX(CD[KH],$R$5),"#.##0")</f>
        <v>127</v>
      </c>
      <c r="V6" s="3" t="str" cm="1">
        <f t="array" ref="V6">TEXT(INDEX(CD[KH],$R$5)-INDEX(CD[KH],$R$5-1),"+#.##0;-#.##0;0")</f>
        <v>0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75,9</v>
      </c>
      <c r="S7" s="3" t="str" cm="1">
        <f t="array" ref="S7">TEXT(INDEX(CD[Inzidenz],$R$5-1),"#.##0,0")</f>
        <v>86,4</v>
      </c>
      <c r="T7" s="3" t="s">
        <v>28</v>
      </c>
      <c r="U7" s="3" t="str" cm="1">
        <f t="array" ref="U7">TEXT(INDEX(CD[KH (intensiv)],$R$5),"#.##0")</f>
        <v>45</v>
      </c>
      <c r="V7" s="3" t="str" cm="1">
        <f t="array" ref="V7">TEXT(INDEX(CD[KH (intensiv)],$R$5)-INDEX(CD[KH (intensiv)],$R$5-1),"+#.##0;-#.##0;0")</f>
        <v>0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399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2.591</v>
      </c>
      <c r="V8" s="3" t="str" cm="1">
        <f t="array" ref="V8">TEXT(INDEX(CD[Quarant],$R$5)-INDEX(CD[Quarant],$R$5-1),"+#.##0;-#.##0;0")</f>
        <v>0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1.000</v>
      </c>
      <c r="S9" s="3" t="str" cm="1">
        <f t="array" ref="S9">TEXT(INDEX(CD[Infiziert],$R$5)-INDEX(CD[Infiziert],$R$5-1),"+#.##0;-#.##0;0")</f>
        <v>-100</v>
      </c>
      <c r="T9" s="3" t="s">
        <v>30</v>
      </c>
      <c r="U9" s="3" t="str" cm="1">
        <f t="array" ref="U9">TEXT(INDEX(CD[Genesen],$R$5),"#.##0")</f>
        <v>22.600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24.072</v>
      </c>
      <c r="S10" s="16" t="str" cm="1">
        <f t="array" ref="S10">TEXT(INDEX(CD[Total],$R$5)-INDEX(CD[Total],$R$5-1),"+#.##0;-#.##0;0")</f>
        <v>+50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🔴🔴🔴🔴🟠🟠🟠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15.05., insg. 24.072 (+50) mit Coronadiagnose, akt. infiz.: 1.000 (-100), 127 (0) in Krankenhäusern i. Beh., davon 45 (0) auf Intensiv, 2.591 (0) in Quaran., 22.600 (+100) genesen. 399 (0) verstorben, 7-Tages-Inzidenz 75,9 (86,4)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41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15.05., insg. 24.072 (+50) mit Coronadiagnose, akt. infiz.: 1.000 (-100), 22.600 (+100) genesen. 399 (0) verstorben, 7-Tages-Inzidenz 75,9 (86,4)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42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Q16</f>
        <v>15.05., insg. 24.072 (+50) mit Coronadiagnose, akt. infiz.: 1.000 (-100), 22.600 (+100) genesen. 399 (0) verstorben, 7-Tages-Inzidenz 75,9 (86,4) #CoronaD (Krankenhaus/Quarantäne-Zahlen werden Mo-Fr aktualisiert)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6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6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3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9" spans="1:16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3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0" spans="1:16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3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1" spans="1:16" x14ac:dyDescent="0.2">
      <c r="A421" s="19">
        <v>44330</v>
      </c>
      <c r="B421" s="24">
        <f>-CD[[#This Row],[Verstorbene]]</f>
        <v>-399</v>
      </c>
      <c r="C421" s="2">
        <v>399</v>
      </c>
      <c r="D421" s="45">
        <v>45</v>
      </c>
      <c r="E421" s="21">
        <f>CD[[#This Row],[KH]]-CD[[#This Row],[KH (intensiv)]]</f>
        <v>82</v>
      </c>
      <c r="F421" s="21">
        <f>CD[[#This Row],[Infiziert]]-CD[[#This Row],[KH (nicht intensiv)]]-CD[[#This Row],[KH (intensiv)]]</f>
        <v>873</v>
      </c>
      <c r="G421" s="20">
        <v>22600</v>
      </c>
      <c r="H421" s="20">
        <v>24072</v>
      </c>
      <c r="I421" s="20">
        <v>1000</v>
      </c>
      <c r="J421" s="23">
        <v>127</v>
      </c>
      <c r="K421" s="23">
        <v>2591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3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2021-05-15T05:45:56Z</dcterms:modified>
</cp:coreProperties>
</file>