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A3E71B1-4DA4-B94B-81C1-3DAEFFB94894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6" i="1" l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P316" i="1" s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15" i="1" l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T7" i="1" l="1" a="1"/>
  <c r="T7" i="1" s="1"/>
  <c r="R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<sst xmlns="http://schemas.openxmlformats.org/spreadsheetml/2006/main" count="40" uniqueCount="35">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</sst>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Tabelle1!$A$7:$A$316</c:f>
              <c:numCache>
                <c:formatCode>d\-mmm</c:formatCode>
                <c:ptCount val="31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</c:numCache>
            </c:numRef>
          </c:cat>
          <c:val>
            <c:numRef>
              <c:f>Tabelle1!$C$7:$C$316</c:f>
              <c:numCache>
                <c:formatCode>0</c:formatCode>
                <c:ptCount val="31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Tabelle1!$A$7:$A$316</c:f>
              <c:numCache>
                <c:formatCode>d\-mmm</c:formatCode>
                <c:ptCount val="31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</c:numCache>
            </c:numRef>
          </c:cat>
          <c:val>
            <c:numRef>
              <c:f>Tabelle1!$D$7:$D$316</c:f>
              <c:numCache>
                <c:formatCode>General</c:formatCode>
                <c:ptCount val="3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Tabelle1!$A$7:$A$316</c:f>
              <c:numCache>
                <c:formatCode>d\-mmm</c:formatCode>
                <c:ptCount val="31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</c:numCache>
            </c:numRef>
          </c:cat>
          <c:val>
            <c:numRef>
              <c:f>Tabelle1!$E$7:$E$316</c:f>
              <c:numCache>
                <c:formatCode>General</c:formatCode>
                <c:ptCount val="31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Tabelle1!$A$7:$A$316</c:f>
              <c:numCache>
                <c:formatCode>d\-mmm</c:formatCode>
                <c:ptCount val="31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</c:numCache>
            </c:numRef>
          </c:cat>
          <c:val>
            <c:numRef>
              <c:f>Tabelle1!$F$7:$F$316</c:f>
              <c:numCache>
                <c:formatCode>General</c:formatCode>
                <c:ptCount val="31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Tabelle1!$N$7:$N$316</c:f>
              <c:numCache>
                <c:formatCode>General</c:formatCode>
                <c:ptCount val="31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Tabelle1!$P$7:$P$316</c:f>
              <c:numCache>
                <c:formatCode>0.0</c:formatCode>
                <c:ptCount val="31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  <c:pt idx="308">
                  <c:v>73.538177151146499</c:v>
                </c:pt>
                <c:pt idx="309">
                  <c:v>77.253790312467586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2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30.01.2021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0.76218</cdr:x>
      <cdr:y>0.0599</cdr:y>
    </cdr:from>
    <cdr:to>
      <cdr:x>0.93663</cdr:x>
      <cdr:y>0.15759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690766" y="522249"/>
          <a:ext cx="2675807" cy="8517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77,3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204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521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15.929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30.01., insg. 15.929 (+106) Düsseldorfer mit Coronadiagnose, akt. infiz.: 521 (+10), 125 (-12) in Krankenhäusern i. Beh., davon 20 (-1) auf Intensiv, 1.253 (+57) in Quaran., 15.204 (+90) genesen. 204 (+6) verstorben, 7-Tages-Inzidenz 77,3 (73,5)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16" totalsRowShown="0" headerRowDxfId="17" dataDxfId="16">
  <autoFilter ref="A6:P316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8"/>
  <sheetViews>
    <sheetView tabSelected="1" topLeftCell="I1" zoomScaleNormal="100" workbookViewId="0">
      <selection activeCell="S12" sqref="S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30.01.2021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310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30.01.</v>
      </c>
      <c r="U6" s="3" t="s">
        <v>29</v>
      </c>
      <c r="V6" s="3" t="str" cm="1">
        <f t="array" ref="V6">TEXT(INDEX(CD[KH],$S$5),"#.##0")</f>
        <v>125</v>
      </c>
      <c r="W6" s="3" t="str" cm="1">
        <f t="array" ref="W6">TEXT(INDEX(CD[KH],$S$5)-INDEX(CD[KH],$S$5-1),"+#.##0;-#.##0;0")</f>
        <v>-12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77,3</v>
      </c>
      <c r="T7" s="3" t="str" cm="1">
        <f t="array" ref="T7">TEXT(INDEX(CD[Inzidenz],$S$5-1),"#.##0,0")</f>
        <v>73,5</v>
      </c>
      <c r="U7" s="3" t="s">
        <v>30</v>
      </c>
      <c r="V7" s="3" t="str" cm="1">
        <f t="array" ref="V7">TEXT(INDEX(CD[KH (intensiv)],$S$5),"#.##0")</f>
        <v>20</v>
      </c>
      <c r="W7" s="3" t="str" cm="1">
        <f t="array" ref="W7">TEXT(INDEX(CD[KH (intensiv)],$S$5)-INDEX(CD[KH (intensiv)],$S$5-1),"+#.##0;-#.##0;0")</f>
        <v>-1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204</v>
      </c>
      <c r="T8" s="3" t="str" cm="1">
        <f t="array" ref="T8">TEXT(INDEX(CD[Verstorbene],$S$5)-INDEX(CD[Verstorbene],$S$5-1),"+#.##0;-#.##0;0")</f>
        <v>+6</v>
      </c>
      <c r="U8" s="3" t="s">
        <v>31</v>
      </c>
      <c r="V8" s="3" t="str" cm="1">
        <f t="array" ref="V8">TEXT(INDEX(CD[Quarant],$S$5),"#.##0")</f>
        <v>1.253</v>
      </c>
      <c r="W8" s="3" t="str" cm="1">
        <f t="array" ref="W8">TEXT(INDEX(CD[Quarant],$S$5)-INDEX(CD[Quarant],$S$5-1),"+#.##0;-#.##0;0")</f>
        <v>+57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521</v>
      </c>
      <c r="T9" s="3" t="str" cm="1">
        <f t="array" ref="T9">TEXT(INDEX(CD[Infiziert],$S$5)-INDEX(CD[Infiziert],$S$5-1),"+#.##0;-#.##0;0")</f>
        <v>+10</v>
      </c>
      <c r="U9" s="3" t="s">
        <v>32</v>
      </c>
      <c r="V9" s="3" t="str" cm="1">
        <f t="array" ref="V9">TEXT(INDEX(CD[Genesen],$S$5),"#.##0")</f>
        <v>15.204</v>
      </c>
      <c r="W9" s="3" t="str" cm="1">
        <f t="array" ref="W9">TEXT(INDEX(CD[Genesen],$S$5)-INDEX(CD[Genesen],$S$5-1),"+#.##0;-#.##0;0")</f>
        <v>+90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15.929</v>
      </c>
      <c r="T10" s="17" t="str" cm="1">
        <f t="array" ref="T10">TEXT(INDEX(CD[Total],$S$5)-INDEX(CD[Total],$S$5-1),"+#.##0;-#.##0;0")</f>
        <v>+106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30.01., insg. 15.929 (+106) Düsseldorfer mit Coronadiagnose, akt. infiz.: 521 (+10), 125 (-12) in Krankenhäusern i. Beh., davon 20 (-1) auf Intensiv, 1.253 (+57) in Quaran., 15.204 (+90) genesen. 204 (+6) verstorben, 7-Tages-Inzidenz 77,3 (73,5)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  <c r="R310" s="3" t="s">
        <v>34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  <c r="R311" s="3" t="s">
        <v>34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>SUM(N307:N313)/$P$1</f>
        <v>87.007274860935439</v>
      </c>
      <c r="Q313" s="11">
        <v>44223</v>
      </c>
      <c r="R313" s="3" t="s">
        <v>34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>SUM(N308:N314)/$P$1</f>
        <v>81.279037903898768</v>
      </c>
      <c r="Q314" s="11">
        <v>44224</v>
      </c>
    </row>
    <row r="315" spans="1:18" x14ac:dyDescent="0.2">
      <c r="A315" s="20">
        <v>44224</v>
      </c>
      <c r="B315" s="21">
        <v>0.91666666666666663</v>
      </c>
      <c r="C315" s="26">
        <f>-CD[[#This Row],[Verstorbene]]</f>
        <v>-198</v>
      </c>
      <c r="D315" s="2">
        <v>198</v>
      </c>
      <c r="E315" s="22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374</v>
      </c>
      <c r="H315" s="22">
        <v>15114</v>
      </c>
      <c r="I315" s="22">
        <v>15823</v>
      </c>
      <c r="J315" s="22">
        <v>511</v>
      </c>
      <c r="K315" s="22">
        <v>137</v>
      </c>
      <c r="L315" s="22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74</v>
      </c>
      <c r="O315" s="24">
        <f>CD[[#This Row],[Genesen]]-H314</f>
        <v>75</v>
      </c>
      <c r="P315" s="38">
        <f>SUM(N309:N315)/$P$1</f>
        <v>73.538177151146499</v>
      </c>
      <c r="Q315" s="11">
        <v>44225</v>
      </c>
    </row>
    <row r="316" spans="1:18" x14ac:dyDescent="0.2">
      <c r="A316" s="20">
        <v>44225</v>
      </c>
      <c r="B316" s="21">
        <v>0.91666666666666663</v>
      </c>
      <c r="C316" s="26">
        <f>-CD[[#This Row],[Verstorbene]]</f>
        <v>-204</v>
      </c>
      <c r="D316" s="2">
        <v>204</v>
      </c>
      <c r="E316" s="22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396</v>
      </c>
      <c r="H316" s="22">
        <v>15204</v>
      </c>
      <c r="I316" s="22">
        <v>15929</v>
      </c>
      <c r="J316" s="22">
        <v>521</v>
      </c>
      <c r="K316" s="22">
        <v>125</v>
      </c>
      <c r="L316" s="22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106</v>
      </c>
      <c r="O316" s="24">
        <f>CD[[#This Row],[Genesen]]-H315</f>
        <v>90</v>
      </c>
      <c r="P316" s="38">
        <f>SUM(N310:N316)/$P$1</f>
        <v>77.253790312467586</v>
      </c>
      <c r="Q316" s="11">
        <v>44226</v>
      </c>
    </row>
    <row r="317" spans="1:18" x14ac:dyDescent="0.2">
      <c r="Q317" s="11">
        <v>44227</v>
      </c>
    </row>
    <row r="321" spans="3:4" ht="17" x14ac:dyDescent="0.25">
      <c r="D321" s="42"/>
    </row>
    <row r="322" spans="3:4" ht="17" x14ac:dyDescent="0.25">
      <c r="D322" s="42"/>
    </row>
    <row r="323" spans="3:4" ht="17" x14ac:dyDescent="0.25">
      <c r="C323" s="42"/>
      <c r="D323" s="42"/>
    </row>
    <row r="324" spans="3:4" ht="17" x14ac:dyDescent="0.25">
      <c r="C324" s="42"/>
      <c r="D324" s="42"/>
    </row>
    <row r="325" spans="3:4" ht="17" x14ac:dyDescent="0.25">
      <c r="C325" s="42"/>
    </row>
    <row r="326" spans="3:4" ht="17" x14ac:dyDescent="0.25">
      <c r="C326" s="42"/>
    </row>
    <row r="327" spans="3:4" ht="17" x14ac:dyDescent="0.25">
      <c r="C327" s="42"/>
    </row>
    <row r="328" spans="3:4" ht="17" x14ac:dyDescent="0.25">
      <c r="C328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2021-01-30T11:59:37Z</dcterms:modified>
</cp:coreProperties>
</file>